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dmin\Desktop\class 3B\web portal\"/>
    </mc:Choice>
  </mc:AlternateContent>
  <xr:revisionPtr revIDLastSave="0" documentId="13_ncr:1_{87C09F37-148A-4B1E-A233-4AB3C7AA1315}" xr6:coauthVersionLast="47" xr6:coauthVersionMax="47" xr10:uidLastSave="{00000000-0000-0000-0000-000000000000}"/>
  <bookViews>
    <workbookView xWindow="-120" yWindow="-120" windowWidth="19440" windowHeight="10320" firstSheet="1" activeTab="2" xr2:uid="{00000000-000D-0000-FFFF-FFFF00000000}"/>
  </bookViews>
  <sheets>
    <sheet name="IAT-II" sheetId="1" r:id="rId1"/>
    <sheet name="IAT-I" sheetId="3" r:id="rId2"/>
    <sheet name="model" sheetId="5" r:id="rId3"/>
    <sheet name="consolidate mark -ACT" sheetId="6" r:id="rId4"/>
    <sheet name="consolidate mark -Mod" sheetId="11" r:id="rId5"/>
    <sheet name="consolidate ATTENDANCE" sheetId="7" r:id="rId6"/>
    <sheet name="webportal marks-II" sheetId="9" r:id="rId7"/>
    <sheet name="ATTEN SLOT-II" sheetId="10" r:id="rId8"/>
  </sheets>
  <definedNames>
    <definedName name="_xlnm.Print_Area" localSheetId="2">model!$A$1:$M$77</definedName>
    <definedName name="_xlnm.Print_Titles" localSheetId="0">'IAT-II'!$5:$7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9" l="1"/>
  <c r="F54" i="11"/>
  <c r="F55" i="11"/>
  <c r="V75" i="11"/>
  <c r="W75" i="11" s="1"/>
  <c r="R75" i="11"/>
  <c r="S75" i="11" s="1"/>
  <c r="N75" i="11"/>
  <c r="O75" i="11" s="1"/>
  <c r="J75" i="11"/>
  <c r="K75" i="11" s="1"/>
  <c r="F75" i="11"/>
  <c r="G75" i="11" s="1"/>
  <c r="V74" i="11"/>
  <c r="W74" i="11" s="1"/>
  <c r="R74" i="11"/>
  <c r="S74" i="11" s="1"/>
  <c r="N74" i="11"/>
  <c r="O74" i="11" s="1"/>
  <c r="J74" i="11"/>
  <c r="K74" i="11" s="1"/>
  <c r="F74" i="11"/>
  <c r="G74" i="11" s="1"/>
  <c r="V73" i="11"/>
  <c r="W73" i="11" s="1"/>
  <c r="R73" i="11"/>
  <c r="S73" i="11" s="1"/>
  <c r="N73" i="11"/>
  <c r="O73" i="11" s="1"/>
  <c r="J73" i="11"/>
  <c r="K73" i="11" s="1"/>
  <c r="F73" i="11"/>
  <c r="G73" i="11" s="1"/>
  <c r="V72" i="11"/>
  <c r="W72" i="11" s="1"/>
  <c r="R72" i="11"/>
  <c r="S72" i="11" s="1"/>
  <c r="N72" i="11"/>
  <c r="O72" i="11" s="1"/>
  <c r="J72" i="11"/>
  <c r="K72" i="11" s="1"/>
  <c r="F72" i="11"/>
  <c r="G72" i="11" s="1"/>
  <c r="V71" i="11"/>
  <c r="W71" i="11" s="1"/>
  <c r="R71" i="11"/>
  <c r="S71" i="11" s="1"/>
  <c r="N71" i="11"/>
  <c r="O71" i="11" s="1"/>
  <c r="J71" i="11"/>
  <c r="K71" i="11" s="1"/>
  <c r="F71" i="11"/>
  <c r="G71" i="11" s="1"/>
  <c r="V70" i="11"/>
  <c r="W70" i="11" s="1"/>
  <c r="R70" i="11"/>
  <c r="S70" i="11" s="1"/>
  <c r="N70" i="11"/>
  <c r="O70" i="11" s="1"/>
  <c r="J70" i="11"/>
  <c r="K70" i="11" s="1"/>
  <c r="F70" i="11"/>
  <c r="G70" i="11" s="1"/>
  <c r="V69" i="11"/>
  <c r="W69" i="11" s="1"/>
  <c r="R69" i="11"/>
  <c r="S69" i="11" s="1"/>
  <c r="N69" i="11"/>
  <c r="O69" i="11" s="1"/>
  <c r="J69" i="11"/>
  <c r="K69" i="11" s="1"/>
  <c r="F69" i="11"/>
  <c r="G69" i="11" s="1"/>
  <c r="V68" i="11"/>
  <c r="W68" i="11" s="1"/>
  <c r="R68" i="11"/>
  <c r="S68" i="11" s="1"/>
  <c r="N68" i="11"/>
  <c r="O68" i="11" s="1"/>
  <c r="J68" i="11"/>
  <c r="K68" i="11" s="1"/>
  <c r="F68" i="11"/>
  <c r="G68" i="11" s="1"/>
  <c r="V67" i="11"/>
  <c r="W67" i="11" s="1"/>
  <c r="R67" i="11"/>
  <c r="S67" i="11" s="1"/>
  <c r="N67" i="11"/>
  <c r="O67" i="11" s="1"/>
  <c r="J67" i="11"/>
  <c r="K67" i="11" s="1"/>
  <c r="F67" i="11"/>
  <c r="G67" i="11" s="1"/>
  <c r="V66" i="11"/>
  <c r="W66" i="11" s="1"/>
  <c r="R66" i="11"/>
  <c r="S66" i="11" s="1"/>
  <c r="O66" i="11"/>
  <c r="N66" i="11"/>
  <c r="J66" i="11"/>
  <c r="K66" i="11" s="1"/>
  <c r="F66" i="11"/>
  <c r="G66" i="11" s="1"/>
  <c r="V65" i="11"/>
  <c r="W65" i="11" s="1"/>
  <c r="R65" i="11"/>
  <c r="S65" i="11" s="1"/>
  <c r="N65" i="11"/>
  <c r="O65" i="11" s="1"/>
  <c r="J65" i="11"/>
  <c r="K65" i="11" s="1"/>
  <c r="F65" i="11"/>
  <c r="G65" i="11" s="1"/>
  <c r="W64" i="11"/>
  <c r="V64" i="11"/>
  <c r="R64" i="11"/>
  <c r="S64" i="11" s="1"/>
  <c r="N64" i="11"/>
  <c r="O64" i="11" s="1"/>
  <c r="J64" i="11"/>
  <c r="K64" i="11" s="1"/>
  <c r="F64" i="11"/>
  <c r="G64" i="11" s="1"/>
  <c r="V63" i="11"/>
  <c r="W63" i="11" s="1"/>
  <c r="R63" i="11"/>
  <c r="S63" i="11" s="1"/>
  <c r="N63" i="11"/>
  <c r="O63" i="11" s="1"/>
  <c r="J63" i="11"/>
  <c r="K63" i="11" s="1"/>
  <c r="F63" i="11"/>
  <c r="G63" i="11" s="1"/>
  <c r="V62" i="11"/>
  <c r="W62" i="11" s="1"/>
  <c r="R62" i="11"/>
  <c r="S62" i="11" s="1"/>
  <c r="N62" i="11"/>
  <c r="O62" i="11" s="1"/>
  <c r="J62" i="11"/>
  <c r="K62" i="11" s="1"/>
  <c r="F62" i="11"/>
  <c r="G62" i="11" s="1"/>
  <c r="V61" i="11"/>
  <c r="W61" i="11" s="1"/>
  <c r="R61" i="11"/>
  <c r="S61" i="11" s="1"/>
  <c r="N61" i="11"/>
  <c r="O61" i="11" s="1"/>
  <c r="J61" i="11"/>
  <c r="K61" i="11" s="1"/>
  <c r="F61" i="11"/>
  <c r="G61" i="11" s="1"/>
  <c r="V60" i="11"/>
  <c r="W60" i="11" s="1"/>
  <c r="R60" i="11"/>
  <c r="S60" i="11" s="1"/>
  <c r="N60" i="11"/>
  <c r="O60" i="11" s="1"/>
  <c r="J60" i="11"/>
  <c r="K60" i="11" s="1"/>
  <c r="F60" i="11"/>
  <c r="G60" i="11" s="1"/>
  <c r="V59" i="11"/>
  <c r="W59" i="11" s="1"/>
  <c r="R59" i="11"/>
  <c r="S59" i="11" s="1"/>
  <c r="N59" i="11"/>
  <c r="O59" i="11" s="1"/>
  <c r="J59" i="11"/>
  <c r="K59" i="11" s="1"/>
  <c r="F59" i="11"/>
  <c r="G59" i="11" s="1"/>
  <c r="V58" i="11"/>
  <c r="W58" i="11" s="1"/>
  <c r="R58" i="11"/>
  <c r="S58" i="11" s="1"/>
  <c r="O58" i="11"/>
  <c r="N58" i="11"/>
  <c r="J58" i="11"/>
  <c r="K58" i="11" s="1"/>
  <c r="F58" i="11"/>
  <c r="G58" i="11" s="1"/>
  <c r="V57" i="11"/>
  <c r="W57" i="11" s="1"/>
  <c r="R57" i="11"/>
  <c r="S57" i="11" s="1"/>
  <c r="N57" i="11"/>
  <c r="O57" i="11" s="1"/>
  <c r="J57" i="11"/>
  <c r="K57" i="11" s="1"/>
  <c r="F57" i="11"/>
  <c r="G57" i="11" s="1"/>
  <c r="V56" i="11"/>
  <c r="W56" i="11" s="1"/>
  <c r="R56" i="11"/>
  <c r="S56" i="11" s="1"/>
  <c r="N56" i="11"/>
  <c r="O56" i="11" s="1"/>
  <c r="J56" i="11"/>
  <c r="K56" i="11" s="1"/>
  <c r="F56" i="11"/>
  <c r="G56" i="11" s="1"/>
  <c r="V55" i="11"/>
  <c r="W55" i="11" s="1"/>
  <c r="R55" i="11"/>
  <c r="S55" i="11" s="1"/>
  <c r="N55" i="11"/>
  <c r="O55" i="11" s="1"/>
  <c r="J55" i="11"/>
  <c r="K55" i="11" s="1"/>
  <c r="G55" i="11"/>
  <c r="V54" i="11"/>
  <c r="W54" i="11" s="1"/>
  <c r="R54" i="11"/>
  <c r="S54" i="11" s="1"/>
  <c r="N54" i="11"/>
  <c r="O54" i="11" s="1"/>
  <c r="J54" i="11"/>
  <c r="K54" i="11" s="1"/>
  <c r="G54" i="11"/>
  <c r="V53" i="11"/>
  <c r="W53" i="11" s="1"/>
  <c r="S53" i="11"/>
  <c r="R53" i="11"/>
  <c r="O53" i="11"/>
  <c r="N53" i="11"/>
  <c r="J53" i="11"/>
  <c r="K53" i="11" s="1"/>
  <c r="F53" i="11"/>
  <c r="G53" i="11" s="1"/>
  <c r="W52" i="11"/>
  <c r="V52" i="11"/>
  <c r="S52" i="11"/>
  <c r="R52" i="11"/>
  <c r="N52" i="11"/>
  <c r="O52" i="11" s="1"/>
  <c r="J52" i="11"/>
  <c r="K52" i="11" s="1"/>
  <c r="F52" i="11"/>
  <c r="G52" i="11" s="1"/>
  <c r="W51" i="11"/>
  <c r="V51" i="11"/>
  <c r="R51" i="11"/>
  <c r="S51" i="11" s="1"/>
  <c r="N51" i="11"/>
  <c r="O51" i="11" s="1"/>
  <c r="J51" i="11"/>
  <c r="K51" i="11" s="1"/>
  <c r="G51" i="11"/>
  <c r="F51" i="11"/>
  <c r="V50" i="11"/>
  <c r="W50" i="11" s="1"/>
  <c r="R50" i="11"/>
  <c r="S50" i="11" s="1"/>
  <c r="O50" i="11"/>
  <c r="N50" i="11"/>
  <c r="K50" i="11"/>
  <c r="J50" i="11"/>
  <c r="F50" i="11"/>
  <c r="G50" i="11" s="1"/>
  <c r="V49" i="11"/>
  <c r="W49" i="11" s="1"/>
  <c r="S49" i="11"/>
  <c r="R49" i="11"/>
  <c r="O49" i="11"/>
  <c r="N49" i="11"/>
  <c r="J49" i="11"/>
  <c r="K49" i="11" s="1"/>
  <c r="F49" i="11"/>
  <c r="G49" i="11" s="1"/>
  <c r="V48" i="11"/>
  <c r="W48" i="11" s="1"/>
  <c r="S48" i="11"/>
  <c r="R48" i="11"/>
  <c r="N48" i="11"/>
  <c r="O48" i="11" s="1"/>
  <c r="J48" i="11"/>
  <c r="K48" i="11" s="1"/>
  <c r="F48" i="11"/>
  <c r="G48" i="11" s="1"/>
  <c r="W47" i="11"/>
  <c r="V47" i="11"/>
  <c r="R47" i="11"/>
  <c r="S47" i="11" s="1"/>
  <c r="N47" i="11"/>
  <c r="O47" i="11" s="1"/>
  <c r="K47" i="11"/>
  <c r="J47" i="11"/>
  <c r="G47" i="11"/>
  <c r="F47" i="11"/>
  <c r="V46" i="11"/>
  <c r="W46" i="11" s="1"/>
  <c r="R46" i="11"/>
  <c r="S46" i="11" s="1"/>
  <c r="O46" i="11"/>
  <c r="N46" i="11"/>
  <c r="K46" i="11"/>
  <c r="J46" i="11"/>
  <c r="F46" i="11"/>
  <c r="G46" i="11" s="1"/>
  <c r="V45" i="11"/>
  <c r="W45" i="11" s="1"/>
  <c r="R45" i="11"/>
  <c r="S45" i="11" s="1"/>
  <c r="N45" i="11"/>
  <c r="O45" i="11" s="1"/>
  <c r="J45" i="11"/>
  <c r="K45" i="11" s="1"/>
  <c r="F45" i="11"/>
  <c r="G45" i="11" s="1"/>
  <c r="V44" i="11"/>
  <c r="W44" i="11" s="1"/>
  <c r="R44" i="11"/>
  <c r="S44" i="11" s="1"/>
  <c r="N44" i="11"/>
  <c r="O44" i="11" s="1"/>
  <c r="J44" i="11"/>
  <c r="K44" i="11" s="1"/>
  <c r="F44" i="11"/>
  <c r="G44" i="11" s="1"/>
  <c r="V43" i="11"/>
  <c r="W43" i="11" s="1"/>
  <c r="R43" i="11"/>
  <c r="S43" i="11" s="1"/>
  <c r="N43" i="11"/>
  <c r="O43" i="11" s="1"/>
  <c r="J43" i="11"/>
  <c r="K43" i="11" s="1"/>
  <c r="F43" i="11"/>
  <c r="G43" i="11" s="1"/>
  <c r="V42" i="11"/>
  <c r="W42" i="11" s="1"/>
  <c r="R42" i="11"/>
  <c r="S42" i="11" s="1"/>
  <c r="N42" i="11"/>
  <c r="O42" i="11" s="1"/>
  <c r="J42" i="11"/>
  <c r="K42" i="11" s="1"/>
  <c r="F42" i="11"/>
  <c r="G42" i="11" s="1"/>
  <c r="V41" i="11"/>
  <c r="W41" i="11" s="1"/>
  <c r="R41" i="11"/>
  <c r="S41" i="11" s="1"/>
  <c r="N41" i="11"/>
  <c r="O41" i="11" s="1"/>
  <c r="J41" i="11"/>
  <c r="K41" i="11" s="1"/>
  <c r="F41" i="11"/>
  <c r="G41" i="11" s="1"/>
  <c r="V40" i="11"/>
  <c r="W40" i="11" s="1"/>
  <c r="R40" i="11"/>
  <c r="S40" i="11" s="1"/>
  <c r="N40" i="11"/>
  <c r="O40" i="11" s="1"/>
  <c r="J40" i="11"/>
  <c r="K40" i="11" s="1"/>
  <c r="G40" i="11"/>
  <c r="F40" i="11"/>
  <c r="V39" i="11"/>
  <c r="W39" i="11" s="1"/>
  <c r="R39" i="11"/>
  <c r="S39" i="11" s="1"/>
  <c r="N39" i="11"/>
  <c r="O39" i="11" s="1"/>
  <c r="J39" i="11"/>
  <c r="K39" i="11" s="1"/>
  <c r="F39" i="11"/>
  <c r="G39" i="11" s="1"/>
  <c r="V38" i="11"/>
  <c r="W38" i="11" s="1"/>
  <c r="R38" i="11"/>
  <c r="S38" i="11" s="1"/>
  <c r="N38" i="11"/>
  <c r="O38" i="11" s="1"/>
  <c r="J38" i="11"/>
  <c r="K38" i="11" s="1"/>
  <c r="F38" i="11"/>
  <c r="G38" i="11" s="1"/>
  <c r="V37" i="11"/>
  <c r="W37" i="11" s="1"/>
  <c r="R37" i="11"/>
  <c r="S37" i="11" s="1"/>
  <c r="N37" i="11"/>
  <c r="O37" i="11" s="1"/>
  <c r="J37" i="11"/>
  <c r="K37" i="11" s="1"/>
  <c r="F37" i="11"/>
  <c r="G37" i="11" s="1"/>
  <c r="V36" i="11"/>
  <c r="W36" i="11" s="1"/>
  <c r="R36" i="11"/>
  <c r="S36" i="11" s="1"/>
  <c r="N36" i="11"/>
  <c r="O36" i="11" s="1"/>
  <c r="J36" i="11"/>
  <c r="K36" i="11" s="1"/>
  <c r="F36" i="11"/>
  <c r="G36" i="11" s="1"/>
  <c r="V35" i="11"/>
  <c r="W35" i="11" s="1"/>
  <c r="R35" i="11"/>
  <c r="S35" i="11" s="1"/>
  <c r="N35" i="11"/>
  <c r="O35" i="11" s="1"/>
  <c r="J35" i="11"/>
  <c r="K35" i="11" s="1"/>
  <c r="F35" i="11"/>
  <c r="G35" i="11" s="1"/>
  <c r="V34" i="11"/>
  <c r="W34" i="11" s="1"/>
  <c r="R34" i="11"/>
  <c r="S34" i="11" s="1"/>
  <c r="N34" i="11"/>
  <c r="O34" i="11" s="1"/>
  <c r="J34" i="11"/>
  <c r="K34" i="11" s="1"/>
  <c r="F34" i="11"/>
  <c r="G34" i="11" s="1"/>
  <c r="V33" i="11"/>
  <c r="W33" i="11" s="1"/>
  <c r="R33" i="11"/>
  <c r="S33" i="11" s="1"/>
  <c r="N33" i="11"/>
  <c r="O33" i="11" s="1"/>
  <c r="J33" i="11"/>
  <c r="K33" i="11" s="1"/>
  <c r="F33" i="11"/>
  <c r="G33" i="11" s="1"/>
  <c r="V32" i="11"/>
  <c r="W32" i="11" s="1"/>
  <c r="R32" i="11"/>
  <c r="S32" i="11" s="1"/>
  <c r="N32" i="11"/>
  <c r="O32" i="11" s="1"/>
  <c r="J32" i="11"/>
  <c r="K32" i="11" s="1"/>
  <c r="F32" i="11"/>
  <c r="G32" i="11" s="1"/>
  <c r="V31" i="11"/>
  <c r="W31" i="11" s="1"/>
  <c r="R31" i="11"/>
  <c r="S31" i="11" s="1"/>
  <c r="N31" i="11"/>
  <c r="O31" i="11" s="1"/>
  <c r="J31" i="11"/>
  <c r="K31" i="11" s="1"/>
  <c r="F31" i="11"/>
  <c r="G31" i="11" s="1"/>
  <c r="V30" i="11"/>
  <c r="W30" i="11" s="1"/>
  <c r="R30" i="11"/>
  <c r="S30" i="11" s="1"/>
  <c r="N30" i="11"/>
  <c r="O30" i="11" s="1"/>
  <c r="J30" i="11"/>
  <c r="K30" i="11" s="1"/>
  <c r="F30" i="11"/>
  <c r="G30" i="11" s="1"/>
  <c r="V29" i="11"/>
  <c r="W29" i="11" s="1"/>
  <c r="R29" i="11"/>
  <c r="S29" i="11" s="1"/>
  <c r="N29" i="11"/>
  <c r="O29" i="11" s="1"/>
  <c r="J29" i="11"/>
  <c r="K29" i="11" s="1"/>
  <c r="F29" i="11"/>
  <c r="G29" i="11" s="1"/>
  <c r="W28" i="11"/>
  <c r="V28" i="11"/>
  <c r="R28" i="11"/>
  <c r="S28" i="11" s="1"/>
  <c r="N28" i="11"/>
  <c r="O28" i="11" s="1"/>
  <c r="J28" i="11"/>
  <c r="K28" i="11" s="1"/>
  <c r="F28" i="11"/>
  <c r="G28" i="11" s="1"/>
  <c r="V27" i="11"/>
  <c r="W27" i="11" s="1"/>
  <c r="R27" i="11"/>
  <c r="S27" i="11" s="1"/>
  <c r="N27" i="11"/>
  <c r="O27" i="11" s="1"/>
  <c r="K27" i="11"/>
  <c r="J27" i="11"/>
  <c r="F27" i="11"/>
  <c r="G27" i="11" s="1"/>
  <c r="V26" i="11"/>
  <c r="W26" i="11" s="1"/>
  <c r="R26" i="11"/>
  <c r="S26" i="11" s="1"/>
  <c r="N26" i="11"/>
  <c r="O26" i="11" s="1"/>
  <c r="J26" i="11"/>
  <c r="K26" i="11" s="1"/>
  <c r="F26" i="11"/>
  <c r="G26" i="11" s="1"/>
  <c r="V25" i="11"/>
  <c r="W25" i="11" s="1"/>
  <c r="R25" i="11"/>
  <c r="S25" i="11" s="1"/>
  <c r="N25" i="11"/>
  <c r="O25" i="11" s="1"/>
  <c r="J25" i="11"/>
  <c r="K25" i="11" s="1"/>
  <c r="F25" i="11"/>
  <c r="G25" i="11" s="1"/>
  <c r="V24" i="11"/>
  <c r="W24" i="11" s="1"/>
  <c r="R24" i="11"/>
  <c r="S24" i="11" s="1"/>
  <c r="N24" i="11"/>
  <c r="O24" i="11" s="1"/>
  <c r="J24" i="11"/>
  <c r="K24" i="11" s="1"/>
  <c r="F24" i="11"/>
  <c r="G24" i="11" s="1"/>
  <c r="V23" i="11"/>
  <c r="W23" i="11" s="1"/>
  <c r="R23" i="11"/>
  <c r="S23" i="11" s="1"/>
  <c r="N23" i="11"/>
  <c r="O23" i="11" s="1"/>
  <c r="J23" i="11"/>
  <c r="K23" i="11" s="1"/>
  <c r="F23" i="11"/>
  <c r="G23" i="11" s="1"/>
  <c r="V22" i="11"/>
  <c r="W22" i="11" s="1"/>
  <c r="R22" i="11"/>
  <c r="S22" i="11" s="1"/>
  <c r="O22" i="11"/>
  <c r="N22" i="11"/>
  <c r="J22" i="11"/>
  <c r="K22" i="11" s="1"/>
  <c r="F22" i="11"/>
  <c r="G22" i="11" s="1"/>
  <c r="V21" i="11"/>
  <c r="W21" i="11" s="1"/>
  <c r="R21" i="11"/>
  <c r="S21" i="11" s="1"/>
  <c r="N21" i="11"/>
  <c r="O21" i="11" s="1"/>
  <c r="J21" i="11"/>
  <c r="K21" i="11" s="1"/>
  <c r="F21" i="11"/>
  <c r="G21" i="11" s="1"/>
  <c r="W20" i="11"/>
  <c r="V20" i="11"/>
  <c r="R20" i="11"/>
  <c r="S20" i="11" s="1"/>
  <c r="N20" i="11"/>
  <c r="O20" i="11" s="1"/>
  <c r="J20" i="11"/>
  <c r="K20" i="11" s="1"/>
  <c r="F20" i="11"/>
  <c r="G20" i="11" s="1"/>
  <c r="V19" i="11"/>
  <c r="W19" i="11" s="1"/>
  <c r="R19" i="11"/>
  <c r="S19" i="11" s="1"/>
  <c r="N19" i="11"/>
  <c r="O19" i="11" s="1"/>
  <c r="J19" i="11"/>
  <c r="K19" i="11" s="1"/>
  <c r="F19" i="11"/>
  <c r="G19" i="11" s="1"/>
  <c r="V18" i="11"/>
  <c r="W18" i="11" s="1"/>
  <c r="R18" i="11"/>
  <c r="S18" i="11" s="1"/>
  <c r="N18" i="11"/>
  <c r="O18" i="11" s="1"/>
  <c r="J18" i="11"/>
  <c r="K18" i="11" s="1"/>
  <c r="F18" i="11"/>
  <c r="G18" i="11" s="1"/>
  <c r="V17" i="11"/>
  <c r="W17" i="11" s="1"/>
  <c r="R17" i="11"/>
  <c r="S17" i="11" s="1"/>
  <c r="N17" i="11"/>
  <c r="O17" i="11" s="1"/>
  <c r="J17" i="11"/>
  <c r="K17" i="11" s="1"/>
  <c r="F17" i="11"/>
  <c r="G17" i="11" s="1"/>
  <c r="V16" i="11"/>
  <c r="W16" i="11" s="1"/>
  <c r="R16" i="11"/>
  <c r="S16" i="11" s="1"/>
  <c r="N16" i="11"/>
  <c r="O16" i="11" s="1"/>
  <c r="J16" i="11"/>
  <c r="K16" i="11" s="1"/>
  <c r="G16" i="11"/>
  <c r="F16" i="11"/>
  <c r="V15" i="11"/>
  <c r="W15" i="11" s="1"/>
  <c r="R15" i="11"/>
  <c r="S15" i="11" s="1"/>
  <c r="N15" i="11"/>
  <c r="O15" i="11" s="1"/>
  <c r="J15" i="11"/>
  <c r="K15" i="11" s="1"/>
  <c r="F15" i="11"/>
  <c r="G15" i="11" s="1"/>
  <c r="V14" i="11"/>
  <c r="W14" i="11" s="1"/>
  <c r="R14" i="11"/>
  <c r="S14" i="11" s="1"/>
  <c r="O14" i="11"/>
  <c r="N14" i="11"/>
  <c r="J14" i="11"/>
  <c r="K14" i="11" s="1"/>
  <c r="F14" i="11"/>
  <c r="G14" i="11" s="1"/>
  <c r="V13" i="11"/>
  <c r="W13" i="11" s="1"/>
  <c r="R13" i="11"/>
  <c r="S13" i="11" s="1"/>
  <c r="N13" i="11"/>
  <c r="O13" i="11" s="1"/>
  <c r="J13" i="11"/>
  <c r="K13" i="11" s="1"/>
  <c r="F13" i="11"/>
  <c r="G13" i="11" s="1"/>
  <c r="V12" i="11"/>
  <c r="W12" i="11" s="1"/>
  <c r="R12" i="11"/>
  <c r="S12" i="11" s="1"/>
  <c r="N12" i="11"/>
  <c r="O12" i="11" s="1"/>
  <c r="J12" i="11"/>
  <c r="K12" i="11" s="1"/>
  <c r="F12" i="11"/>
  <c r="G12" i="11" s="1"/>
  <c r="V11" i="11"/>
  <c r="W11" i="11" s="1"/>
  <c r="R11" i="11"/>
  <c r="S11" i="11" s="1"/>
  <c r="N11" i="11"/>
  <c r="O11" i="11" s="1"/>
  <c r="J11" i="11"/>
  <c r="K11" i="11" s="1"/>
  <c r="F11" i="11"/>
  <c r="G11" i="11" s="1"/>
  <c r="V10" i="11"/>
  <c r="W10" i="11" s="1"/>
  <c r="R10" i="11"/>
  <c r="S10" i="11" s="1"/>
  <c r="N10" i="11"/>
  <c r="O10" i="11" s="1"/>
  <c r="J10" i="11"/>
  <c r="K10" i="11" s="1"/>
  <c r="F10" i="11"/>
  <c r="G10" i="11" s="1"/>
  <c r="V9" i="11"/>
  <c r="W9" i="11" s="1"/>
  <c r="S9" i="11"/>
  <c r="R9" i="11"/>
  <c r="N9" i="11"/>
  <c r="O9" i="11" s="1"/>
  <c r="J9" i="11"/>
  <c r="K9" i="11" s="1"/>
  <c r="F9" i="11"/>
  <c r="G9" i="11" s="1"/>
  <c r="G70" i="7"/>
  <c r="V9" i="7"/>
  <c r="W9" i="7" s="1"/>
  <c r="V10" i="7"/>
  <c r="W10" i="7" s="1"/>
  <c r="V11" i="7"/>
  <c r="W11" i="7" s="1"/>
  <c r="V12" i="7"/>
  <c r="W12" i="7" s="1"/>
  <c r="V13" i="7"/>
  <c r="W13" i="7" s="1"/>
  <c r="V14" i="7"/>
  <c r="W14" i="7" s="1"/>
  <c r="V15" i="7"/>
  <c r="W15" i="7" s="1"/>
  <c r="V16" i="7"/>
  <c r="W16" i="7" s="1"/>
  <c r="V17" i="7"/>
  <c r="W17" i="7" s="1"/>
  <c r="V18" i="7"/>
  <c r="W18" i="7" s="1"/>
  <c r="V19" i="7"/>
  <c r="W19" i="7" s="1"/>
  <c r="V20" i="7"/>
  <c r="W20" i="7" s="1"/>
  <c r="V21" i="7"/>
  <c r="W21" i="7" s="1"/>
  <c r="V22" i="7"/>
  <c r="W22" i="7" s="1"/>
  <c r="V23" i="7"/>
  <c r="W23" i="7" s="1"/>
  <c r="V24" i="7"/>
  <c r="W24" i="7" s="1"/>
  <c r="V25" i="7"/>
  <c r="W25" i="7" s="1"/>
  <c r="V26" i="7"/>
  <c r="W26" i="7" s="1"/>
  <c r="V27" i="7"/>
  <c r="W27" i="7" s="1"/>
  <c r="V28" i="7"/>
  <c r="W28" i="7" s="1"/>
  <c r="V29" i="7"/>
  <c r="W29" i="7" s="1"/>
  <c r="V30" i="7"/>
  <c r="W30" i="7" s="1"/>
  <c r="V31" i="7"/>
  <c r="W31" i="7" s="1"/>
  <c r="V32" i="7"/>
  <c r="W32" i="7" s="1"/>
  <c r="V33" i="7"/>
  <c r="W33" i="7" s="1"/>
  <c r="V34" i="7"/>
  <c r="W34" i="7" s="1"/>
  <c r="V35" i="7"/>
  <c r="W35" i="7" s="1"/>
  <c r="V36" i="7"/>
  <c r="W36" i="7" s="1"/>
  <c r="V37" i="7"/>
  <c r="W37" i="7" s="1"/>
  <c r="V38" i="7"/>
  <c r="W38" i="7" s="1"/>
  <c r="V39" i="7"/>
  <c r="W39" i="7" s="1"/>
  <c r="V40" i="7"/>
  <c r="W40" i="7" s="1"/>
  <c r="V41" i="7"/>
  <c r="W41" i="7" s="1"/>
  <c r="V42" i="7"/>
  <c r="W42" i="7" s="1"/>
  <c r="V43" i="7"/>
  <c r="W43" i="7" s="1"/>
  <c r="V44" i="7"/>
  <c r="W44" i="7" s="1"/>
  <c r="V45" i="7"/>
  <c r="W45" i="7" s="1"/>
  <c r="V46" i="7"/>
  <c r="W46" i="7" s="1"/>
  <c r="V47" i="7"/>
  <c r="W47" i="7" s="1"/>
  <c r="V48" i="7"/>
  <c r="W48" i="7" s="1"/>
  <c r="V49" i="7"/>
  <c r="W49" i="7" s="1"/>
  <c r="V50" i="7"/>
  <c r="W50" i="7" s="1"/>
  <c r="V51" i="7"/>
  <c r="W51" i="7" s="1"/>
  <c r="V52" i="7"/>
  <c r="W52" i="7" s="1"/>
  <c r="V53" i="7"/>
  <c r="W53" i="7" s="1"/>
  <c r="V54" i="7"/>
  <c r="W54" i="7" s="1"/>
  <c r="V55" i="7"/>
  <c r="W55" i="7" s="1"/>
  <c r="V56" i="7"/>
  <c r="W56" i="7" s="1"/>
  <c r="V57" i="7"/>
  <c r="W57" i="7" s="1"/>
  <c r="V58" i="7"/>
  <c r="W58" i="7" s="1"/>
  <c r="V59" i="7"/>
  <c r="W59" i="7" s="1"/>
  <c r="V60" i="7"/>
  <c r="W60" i="7" s="1"/>
  <c r="V61" i="7"/>
  <c r="W61" i="7" s="1"/>
  <c r="V62" i="7"/>
  <c r="W62" i="7" s="1"/>
  <c r="V63" i="7"/>
  <c r="W63" i="7" s="1"/>
  <c r="V64" i="7"/>
  <c r="W64" i="7" s="1"/>
  <c r="V65" i="7"/>
  <c r="W65" i="7" s="1"/>
  <c r="V66" i="7"/>
  <c r="W66" i="7" s="1"/>
  <c r="V67" i="7"/>
  <c r="W67" i="7" s="1"/>
  <c r="V68" i="7"/>
  <c r="W68" i="7" s="1"/>
  <c r="V69" i="7"/>
  <c r="W69" i="7" s="1"/>
  <c r="V70" i="7"/>
  <c r="W70" i="7" s="1"/>
  <c r="V71" i="7"/>
  <c r="W71" i="7" s="1"/>
  <c r="V72" i="7"/>
  <c r="W72" i="7" s="1"/>
  <c r="V73" i="7"/>
  <c r="W73" i="7" s="1"/>
  <c r="V74" i="7"/>
  <c r="W74" i="7" s="1"/>
  <c r="V75" i="7"/>
  <c r="W75" i="7" s="1"/>
  <c r="S34" i="7"/>
  <c r="S35" i="7"/>
  <c r="S36" i="7"/>
  <c r="S50" i="7"/>
  <c r="R71" i="7"/>
  <c r="S71" i="7" s="1"/>
  <c r="R72" i="7"/>
  <c r="S72" i="7" s="1"/>
  <c r="R73" i="7"/>
  <c r="S73" i="7" s="1"/>
  <c r="R74" i="7"/>
  <c r="S74" i="7" s="1"/>
  <c r="R75" i="7"/>
  <c r="S75" i="7" s="1"/>
  <c r="R9" i="7"/>
  <c r="S9" i="7" s="1"/>
  <c r="R10" i="7"/>
  <c r="S10" i="7" s="1"/>
  <c r="R11" i="7"/>
  <c r="S11" i="7" s="1"/>
  <c r="R12" i="7"/>
  <c r="S12" i="7" s="1"/>
  <c r="R13" i="7"/>
  <c r="S13" i="7" s="1"/>
  <c r="R14" i="7"/>
  <c r="S14" i="7" s="1"/>
  <c r="R15" i="7"/>
  <c r="S15" i="7" s="1"/>
  <c r="R16" i="7"/>
  <c r="S16" i="7" s="1"/>
  <c r="R17" i="7"/>
  <c r="S17" i="7" s="1"/>
  <c r="R18" i="7"/>
  <c r="S18" i="7" s="1"/>
  <c r="R19" i="7"/>
  <c r="S19" i="7" s="1"/>
  <c r="R20" i="7"/>
  <c r="S20" i="7" s="1"/>
  <c r="R21" i="7"/>
  <c r="S21" i="7" s="1"/>
  <c r="R22" i="7"/>
  <c r="S22" i="7" s="1"/>
  <c r="R23" i="7"/>
  <c r="S23" i="7" s="1"/>
  <c r="R24" i="7"/>
  <c r="S24" i="7" s="1"/>
  <c r="R25" i="7"/>
  <c r="S25" i="7" s="1"/>
  <c r="R26" i="7"/>
  <c r="S26" i="7" s="1"/>
  <c r="R27" i="7"/>
  <c r="S27" i="7" s="1"/>
  <c r="R28" i="7"/>
  <c r="S28" i="7" s="1"/>
  <c r="R29" i="7"/>
  <c r="S29" i="7" s="1"/>
  <c r="R30" i="7"/>
  <c r="S30" i="7" s="1"/>
  <c r="R31" i="7"/>
  <c r="S31" i="7" s="1"/>
  <c r="R32" i="7"/>
  <c r="S32" i="7" s="1"/>
  <c r="R33" i="7"/>
  <c r="S33" i="7" s="1"/>
  <c r="R34" i="7"/>
  <c r="R35" i="7"/>
  <c r="R36" i="7"/>
  <c r="R37" i="7"/>
  <c r="S37" i="7" s="1"/>
  <c r="R38" i="7"/>
  <c r="S38" i="7" s="1"/>
  <c r="R39" i="7"/>
  <c r="S39" i="7" s="1"/>
  <c r="R40" i="7"/>
  <c r="S40" i="7" s="1"/>
  <c r="R41" i="7"/>
  <c r="S41" i="7" s="1"/>
  <c r="R42" i="7"/>
  <c r="S42" i="7" s="1"/>
  <c r="R43" i="7"/>
  <c r="S43" i="7" s="1"/>
  <c r="R44" i="7"/>
  <c r="S44" i="7" s="1"/>
  <c r="R45" i="7"/>
  <c r="S45" i="7" s="1"/>
  <c r="R46" i="7"/>
  <c r="S46" i="7" s="1"/>
  <c r="R47" i="7"/>
  <c r="S47" i="7" s="1"/>
  <c r="R48" i="7"/>
  <c r="S48" i="7" s="1"/>
  <c r="R49" i="7"/>
  <c r="S49" i="7" s="1"/>
  <c r="R50" i="7"/>
  <c r="R51" i="7"/>
  <c r="S51" i="7" s="1"/>
  <c r="R52" i="7"/>
  <c r="S52" i="7" s="1"/>
  <c r="R53" i="7"/>
  <c r="S53" i="7" s="1"/>
  <c r="R54" i="7"/>
  <c r="S54" i="7" s="1"/>
  <c r="R55" i="7"/>
  <c r="S55" i="7" s="1"/>
  <c r="R56" i="7"/>
  <c r="S56" i="7" s="1"/>
  <c r="R57" i="7"/>
  <c r="S57" i="7" s="1"/>
  <c r="R58" i="7"/>
  <c r="S58" i="7" s="1"/>
  <c r="R59" i="7"/>
  <c r="S59" i="7" s="1"/>
  <c r="R60" i="7"/>
  <c r="S60" i="7" s="1"/>
  <c r="R61" i="7"/>
  <c r="S61" i="7" s="1"/>
  <c r="R62" i="7"/>
  <c r="S62" i="7" s="1"/>
  <c r="R63" i="7"/>
  <c r="S63" i="7" s="1"/>
  <c r="R64" i="7"/>
  <c r="S64" i="7" s="1"/>
  <c r="R65" i="7"/>
  <c r="S65" i="7" s="1"/>
  <c r="R66" i="7"/>
  <c r="S66" i="7" s="1"/>
  <c r="R67" i="7"/>
  <c r="S67" i="7" s="1"/>
  <c r="R68" i="7"/>
  <c r="S68" i="7" s="1"/>
  <c r="R69" i="7"/>
  <c r="S69" i="7" s="1"/>
  <c r="R70" i="7"/>
  <c r="S70" i="7" s="1"/>
  <c r="O12" i="7"/>
  <c r="O60" i="7"/>
  <c r="O70" i="7"/>
  <c r="N9" i="7"/>
  <c r="O9" i="7" s="1"/>
  <c r="N10" i="7"/>
  <c r="O10" i="7" s="1"/>
  <c r="N11" i="7"/>
  <c r="O11" i="7" s="1"/>
  <c r="N12" i="7"/>
  <c r="N13" i="7"/>
  <c r="O13" i="7" s="1"/>
  <c r="N14" i="7"/>
  <c r="O14" i="7" s="1"/>
  <c r="N15" i="7"/>
  <c r="O15" i="7" s="1"/>
  <c r="N16" i="7"/>
  <c r="O16" i="7" s="1"/>
  <c r="N17" i="7"/>
  <c r="O17" i="7" s="1"/>
  <c r="N18" i="7"/>
  <c r="O18" i="7" s="1"/>
  <c r="N19" i="7"/>
  <c r="O19" i="7" s="1"/>
  <c r="N20" i="7"/>
  <c r="O20" i="7" s="1"/>
  <c r="N21" i="7"/>
  <c r="O21" i="7" s="1"/>
  <c r="N22" i="7"/>
  <c r="O22" i="7" s="1"/>
  <c r="N23" i="7"/>
  <c r="O23" i="7" s="1"/>
  <c r="N24" i="7"/>
  <c r="O24" i="7" s="1"/>
  <c r="N25" i="7"/>
  <c r="O25" i="7" s="1"/>
  <c r="N26" i="7"/>
  <c r="O26" i="7" s="1"/>
  <c r="N27" i="7"/>
  <c r="O27" i="7" s="1"/>
  <c r="N28" i="7"/>
  <c r="O28" i="7" s="1"/>
  <c r="N29" i="7"/>
  <c r="O29" i="7" s="1"/>
  <c r="N30" i="7"/>
  <c r="O30" i="7" s="1"/>
  <c r="N31" i="7"/>
  <c r="O31" i="7" s="1"/>
  <c r="N32" i="7"/>
  <c r="O32" i="7" s="1"/>
  <c r="N33" i="7"/>
  <c r="O33" i="7" s="1"/>
  <c r="N34" i="7"/>
  <c r="O34" i="7" s="1"/>
  <c r="N35" i="7"/>
  <c r="O35" i="7" s="1"/>
  <c r="N36" i="7"/>
  <c r="O36" i="7" s="1"/>
  <c r="N37" i="7"/>
  <c r="O37" i="7" s="1"/>
  <c r="N38" i="7"/>
  <c r="O38" i="7" s="1"/>
  <c r="N39" i="7"/>
  <c r="O39" i="7" s="1"/>
  <c r="N40" i="7"/>
  <c r="O40" i="7" s="1"/>
  <c r="N41" i="7"/>
  <c r="O41" i="7" s="1"/>
  <c r="N42" i="7"/>
  <c r="O42" i="7" s="1"/>
  <c r="N43" i="7"/>
  <c r="O43" i="7" s="1"/>
  <c r="N44" i="7"/>
  <c r="O44" i="7" s="1"/>
  <c r="N45" i="7"/>
  <c r="O45" i="7" s="1"/>
  <c r="N46" i="7"/>
  <c r="O46" i="7" s="1"/>
  <c r="N47" i="7"/>
  <c r="O47" i="7" s="1"/>
  <c r="N48" i="7"/>
  <c r="O48" i="7" s="1"/>
  <c r="N49" i="7"/>
  <c r="O49" i="7" s="1"/>
  <c r="N50" i="7"/>
  <c r="O50" i="7" s="1"/>
  <c r="N51" i="7"/>
  <c r="O51" i="7" s="1"/>
  <c r="N52" i="7"/>
  <c r="O52" i="7" s="1"/>
  <c r="N53" i="7"/>
  <c r="O53" i="7" s="1"/>
  <c r="N54" i="7"/>
  <c r="O54" i="7" s="1"/>
  <c r="N55" i="7"/>
  <c r="O55" i="7" s="1"/>
  <c r="N56" i="7"/>
  <c r="O56" i="7" s="1"/>
  <c r="N57" i="7"/>
  <c r="O57" i="7" s="1"/>
  <c r="N58" i="7"/>
  <c r="O58" i="7" s="1"/>
  <c r="N59" i="7"/>
  <c r="O59" i="7" s="1"/>
  <c r="N60" i="7"/>
  <c r="N61" i="7"/>
  <c r="O61" i="7" s="1"/>
  <c r="N62" i="7"/>
  <c r="O62" i="7" s="1"/>
  <c r="N63" i="7"/>
  <c r="O63" i="7" s="1"/>
  <c r="N64" i="7"/>
  <c r="O64" i="7" s="1"/>
  <c r="N65" i="7"/>
  <c r="O65" i="7" s="1"/>
  <c r="N66" i="7"/>
  <c r="O66" i="7" s="1"/>
  <c r="N67" i="7"/>
  <c r="O67" i="7" s="1"/>
  <c r="N68" i="7"/>
  <c r="O68" i="7" s="1"/>
  <c r="N69" i="7"/>
  <c r="O69" i="7" s="1"/>
  <c r="N70" i="7"/>
  <c r="N71" i="7"/>
  <c r="O71" i="7" s="1"/>
  <c r="N72" i="7"/>
  <c r="O72" i="7" s="1"/>
  <c r="N73" i="7"/>
  <c r="O73" i="7" s="1"/>
  <c r="N74" i="7"/>
  <c r="O74" i="7" s="1"/>
  <c r="N75" i="7"/>
  <c r="O75" i="7" s="1"/>
  <c r="K15" i="7"/>
  <c r="J9" i="7"/>
  <c r="K9" i="7" s="1"/>
  <c r="J10" i="7"/>
  <c r="K10" i="7" s="1"/>
  <c r="J11" i="7"/>
  <c r="K11" i="7" s="1"/>
  <c r="J12" i="7"/>
  <c r="K12" i="7" s="1"/>
  <c r="J13" i="7"/>
  <c r="K13" i="7" s="1"/>
  <c r="J14" i="7"/>
  <c r="K14" i="7" s="1"/>
  <c r="J15" i="7"/>
  <c r="J16" i="7"/>
  <c r="K16" i="7" s="1"/>
  <c r="J17" i="7"/>
  <c r="K17" i="7" s="1"/>
  <c r="J18" i="7"/>
  <c r="K18" i="7" s="1"/>
  <c r="J19" i="7"/>
  <c r="K19" i="7" s="1"/>
  <c r="J20" i="7"/>
  <c r="K20" i="7" s="1"/>
  <c r="J21" i="7"/>
  <c r="K21" i="7" s="1"/>
  <c r="J22" i="7"/>
  <c r="K22" i="7" s="1"/>
  <c r="J23" i="7"/>
  <c r="K23" i="7" s="1"/>
  <c r="J24" i="7"/>
  <c r="K24" i="7" s="1"/>
  <c r="J25" i="7"/>
  <c r="K25" i="7" s="1"/>
  <c r="J26" i="7"/>
  <c r="K26" i="7" s="1"/>
  <c r="J27" i="7"/>
  <c r="K27" i="7" s="1"/>
  <c r="J28" i="7"/>
  <c r="K28" i="7" s="1"/>
  <c r="J29" i="7"/>
  <c r="K29" i="7" s="1"/>
  <c r="J30" i="7"/>
  <c r="K30" i="7" s="1"/>
  <c r="J31" i="7"/>
  <c r="K31" i="7" s="1"/>
  <c r="J32" i="7"/>
  <c r="K32" i="7" s="1"/>
  <c r="J33" i="7"/>
  <c r="K33" i="7" s="1"/>
  <c r="J34" i="7"/>
  <c r="K34" i="7" s="1"/>
  <c r="J35" i="7"/>
  <c r="K35" i="7" s="1"/>
  <c r="J36" i="7"/>
  <c r="K36" i="7" s="1"/>
  <c r="J37" i="7"/>
  <c r="K37" i="7" s="1"/>
  <c r="J38" i="7"/>
  <c r="K38" i="7" s="1"/>
  <c r="J39" i="7"/>
  <c r="K39" i="7" s="1"/>
  <c r="J40" i="7"/>
  <c r="K40" i="7" s="1"/>
  <c r="J41" i="7"/>
  <c r="K41" i="7" s="1"/>
  <c r="J42" i="7"/>
  <c r="K42" i="7" s="1"/>
  <c r="J43" i="7"/>
  <c r="K43" i="7" s="1"/>
  <c r="J44" i="7"/>
  <c r="K44" i="7" s="1"/>
  <c r="J45" i="7"/>
  <c r="K45" i="7" s="1"/>
  <c r="J46" i="7"/>
  <c r="K46" i="7" s="1"/>
  <c r="J47" i="7"/>
  <c r="K47" i="7" s="1"/>
  <c r="J48" i="7"/>
  <c r="K48" i="7" s="1"/>
  <c r="J49" i="7"/>
  <c r="K49" i="7" s="1"/>
  <c r="J50" i="7"/>
  <c r="K50" i="7" s="1"/>
  <c r="J51" i="7"/>
  <c r="K51" i="7" s="1"/>
  <c r="J52" i="7"/>
  <c r="K52" i="7" s="1"/>
  <c r="J53" i="7"/>
  <c r="K53" i="7" s="1"/>
  <c r="J54" i="7"/>
  <c r="K54" i="7" s="1"/>
  <c r="J55" i="7"/>
  <c r="K55" i="7" s="1"/>
  <c r="J56" i="7"/>
  <c r="K56" i="7" s="1"/>
  <c r="J57" i="7"/>
  <c r="K57" i="7" s="1"/>
  <c r="J58" i="7"/>
  <c r="K58" i="7" s="1"/>
  <c r="J59" i="7"/>
  <c r="K59" i="7" s="1"/>
  <c r="J60" i="7"/>
  <c r="K60" i="7" s="1"/>
  <c r="J61" i="7"/>
  <c r="K61" i="7" s="1"/>
  <c r="J62" i="7"/>
  <c r="K62" i="7" s="1"/>
  <c r="J63" i="7"/>
  <c r="K63" i="7" s="1"/>
  <c r="J64" i="7"/>
  <c r="K64" i="7" s="1"/>
  <c r="J65" i="7"/>
  <c r="K65" i="7" s="1"/>
  <c r="J66" i="7"/>
  <c r="K66" i="7" s="1"/>
  <c r="J67" i="7"/>
  <c r="K67" i="7" s="1"/>
  <c r="J68" i="7"/>
  <c r="K68" i="7" s="1"/>
  <c r="J69" i="7"/>
  <c r="K69" i="7" s="1"/>
  <c r="J70" i="7"/>
  <c r="K70" i="7" s="1"/>
  <c r="J71" i="7"/>
  <c r="K71" i="7" s="1"/>
  <c r="J72" i="7"/>
  <c r="K72" i="7" s="1"/>
  <c r="J73" i="7"/>
  <c r="K73" i="7" s="1"/>
  <c r="J74" i="7"/>
  <c r="K74" i="7" s="1"/>
  <c r="J75" i="7"/>
  <c r="K75" i="7" s="1"/>
  <c r="V8" i="7"/>
  <c r="W8" i="7" s="1"/>
  <c r="R8" i="7"/>
  <c r="S8" i="7" s="1"/>
  <c r="N8" i="7"/>
  <c r="O8" i="7" s="1"/>
  <c r="J8" i="7"/>
  <c r="K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 s="1"/>
  <c r="F51" i="7"/>
  <c r="G51" i="7" s="1"/>
  <c r="F52" i="7"/>
  <c r="G52" i="7" s="1"/>
  <c r="F53" i="7"/>
  <c r="G53" i="7" s="1"/>
  <c r="F54" i="7"/>
  <c r="G54" i="7" s="1"/>
  <c r="F55" i="7"/>
  <c r="G55" i="7" s="1"/>
  <c r="F56" i="7"/>
  <c r="G56" i="7" s="1"/>
  <c r="F57" i="7"/>
  <c r="G57" i="7" s="1"/>
  <c r="F58" i="7"/>
  <c r="G58" i="7" s="1"/>
  <c r="F59" i="7"/>
  <c r="G59" i="7" s="1"/>
  <c r="F60" i="7"/>
  <c r="G60" i="7" s="1"/>
  <c r="F61" i="7"/>
  <c r="G61" i="7" s="1"/>
  <c r="F62" i="7"/>
  <c r="G62" i="7" s="1"/>
  <c r="F63" i="7"/>
  <c r="G63" i="7" s="1"/>
  <c r="F64" i="7"/>
  <c r="G64" i="7" s="1"/>
  <c r="F65" i="7"/>
  <c r="G65" i="7" s="1"/>
  <c r="F66" i="7"/>
  <c r="G66" i="7" s="1"/>
  <c r="F67" i="7"/>
  <c r="G67" i="7" s="1"/>
  <c r="F68" i="7"/>
  <c r="G68" i="7" s="1"/>
  <c r="F69" i="7"/>
  <c r="G69" i="7" s="1"/>
  <c r="F70" i="7"/>
  <c r="F71" i="7"/>
  <c r="G71" i="7" s="1"/>
  <c r="F72" i="7"/>
  <c r="G72" i="7" s="1"/>
  <c r="F73" i="7"/>
  <c r="G73" i="7" s="1"/>
  <c r="F74" i="7"/>
  <c r="G74" i="7" s="1"/>
  <c r="F75" i="7"/>
  <c r="G75" i="7" s="1"/>
  <c r="F8" i="7"/>
  <c r="G8" i="7" s="1"/>
  <c r="W10" i="6"/>
  <c r="W15" i="6"/>
  <c r="W23" i="6"/>
  <c r="W24" i="6"/>
  <c r="W25" i="6"/>
  <c r="W26" i="6"/>
  <c r="W33" i="6"/>
  <c r="W34" i="6"/>
  <c r="W39" i="6"/>
  <c r="W40" i="6"/>
  <c r="W47" i="6"/>
  <c r="W48" i="6"/>
  <c r="W49" i="6"/>
  <c r="W50" i="6"/>
  <c r="W63" i="6"/>
  <c r="W64" i="6"/>
  <c r="W65" i="6"/>
  <c r="V10" i="6"/>
  <c r="V11" i="6"/>
  <c r="W11" i="6" s="1"/>
  <c r="V12" i="6"/>
  <c r="W12" i="6" s="1"/>
  <c r="V13" i="6"/>
  <c r="W13" i="6" s="1"/>
  <c r="V14" i="6"/>
  <c r="W14" i="6" s="1"/>
  <c r="V15" i="6"/>
  <c r="V16" i="6"/>
  <c r="W16" i="6" s="1"/>
  <c r="V17" i="6"/>
  <c r="W17" i="6" s="1"/>
  <c r="V18" i="6"/>
  <c r="W18" i="6" s="1"/>
  <c r="V19" i="6"/>
  <c r="W19" i="6" s="1"/>
  <c r="V20" i="6"/>
  <c r="W20" i="6" s="1"/>
  <c r="V21" i="6"/>
  <c r="W21" i="6" s="1"/>
  <c r="V22" i="6"/>
  <c r="W22" i="6" s="1"/>
  <c r="V23" i="6"/>
  <c r="V24" i="6"/>
  <c r="V25" i="6"/>
  <c r="V26" i="6"/>
  <c r="V27" i="6"/>
  <c r="W27" i="6" s="1"/>
  <c r="V28" i="6"/>
  <c r="W28" i="6" s="1"/>
  <c r="V29" i="6"/>
  <c r="W29" i="6" s="1"/>
  <c r="V30" i="6"/>
  <c r="W30" i="6" s="1"/>
  <c r="V31" i="6"/>
  <c r="W31" i="6" s="1"/>
  <c r="V32" i="6"/>
  <c r="W32" i="6" s="1"/>
  <c r="V33" i="6"/>
  <c r="V34" i="6"/>
  <c r="V35" i="6"/>
  <c r="W35" i="6" s="1"/>
  <c r="V36" i="6"/>
  <c r="W36" i="6" s="1"/>
  <c r="V37" i="6"/>
  <c r="W37" i="6" s="1"/>
  <c r="V38" i="6"/>
  <c r="W38" i="6" s="1"/>
  <c r="V39" i="6"/>
  <c r="V40" i="6"/>
  <c r="V41" i="6"/>
  <c r="W41" i="6" s="1"/>
  <c r="V42" i="6"/>
  <c r="W42" i="6" s="1"/>
  <c r="V43" i="6"/>
  <c r="W43" i="6" s="1"/>
  <c r="V44" i="6"/>
  <c r="W44" i="6" s="1"/>
  <c r="V45" i="6"/>
  <c r="W45" i="6" s="1"/>
  <c r="V46" i="6"/>
  <c r="W46" i="6" s="1"/>
  <c r="V47" i="6"/>
  <c r="V48" i="6"/>
  <c r="V49" i="6"/>
  <c r="V50" i="6"/>
  <c r="V51" i="6"/>
  <c r="W51" i="6" s="1"/>
  <c r="V52" i="6"/>
  <c r="W52" i="6" s="1"/>
  <c r="V53" i="6"/>
  <c r="W53" i="6" s="1"/>
  <c r="V54" i="6"/>
  <c r="W54" i="6" s="1"/>
  <c r="V55" i="6"/>
  <c r="W55" i="6" s="1"/>
  <c r="V56" i="6"/>
  <c r="W56" i="6" s="1"/>
  <c r="V57" i="6"/>
  <c r="W57" i="6" s="1"/>
  <c r="V58" i="6"/>
  <c r="W58" i="6" s="1"/>
  <c r="V59" i="6"/>
  <c r="W59" i="6" s="1"/>
  <c r="V60" i="6"/>
  <c r="W60" i="6" s="1"/>
  <c r="V61" i="6"/>
  <c r="W61" i="6" s="1"/>
  <c r="V62" i="6"/>
  <c r="W62" i="6" s="1"/>
  <c r="V63" i="6"/>
  <c r="V64" i="6"/>
  <c r="V65" i="6"/>
  <c r="V66" i="6"/>
  <c r="W66" i="6" s="1"/>
  <c r="V67" i="6"/>
  <c r="W67" i="6" s="1"/>
  <c r="V68" i="6"/>
  <c r="W68" i="6" s="1"/>
  <c r="V69" i="6"/>
  <c r="W69" i="6" s="1"/>
  <c r="V70" i="6"/>
  <c r="W70" i="6" s="1"/>
  <c r="V71" i="6"/>
  <c r="W71" i="6" s="1"/>
  <c r="V72" i="6"/>
  <c r="W72" i="6" s="1"/>
  <c r="V73" i="6"/>
  <c r="W73" i="6" s="1"/>
  <c r="V74" i="6"/>
  <c r="W74" i="6" s="1"/>
  <c r="V75" i="6"/>
  <c r="W75" i="6" s="1"/>
  <c r="V9" i="6"/>
  <c r="W9" i="6" s="1"/>
  <c r="S10" i="6"/>
  <c r="S11" i="6"/>
  <c r="S16" i="6"/>
  <c r="S24" i="6"/>
  <c r="S25" i="6"/>
  <c r="S40" i="6"/>
  <c r="S48" i="6"/>
  <c r="S49" i="6"/>
  <c r="S50" i="6"/>
  <c r="S51" i="6"/>
  <c r="S52" i="6"/>
  <c r="S64" i="6"/>
  <c r="S65" i="6"/>
  <c r="S66" i="6"/>
  <c r="R10" i="6"/>
  <c r="R11" i="6"/>
  <c r="R12" i="6"/>
  <c r="S12" i="6" s="1"/>
  <c r="R13" i="6"/>
  <c r="S13" i="6" s="1"/>
  <c r="R14" i="6"/>
  <c r="S14" i="6" s="1"/>
  <c r="R15" i="6"/>
  <c r="S15" i="6" s="1"/>
  <c r="R16" i="6"/>
  <c r="R17" i="6"/>
  <c r="S17" i="6" s="1"/>
  <c r="R18" i="6"/>
  <c r="S18" i="6" s="1"/>
  <c r="R19" i="6"/>
  <c r="S19" i="6" s="1"/>
  <c r="R20" i="6"/>
  <c r="S20" i="6" s="1"/>
  <c r="R21" i="6"/>
  <c r="S21" i="6" s="1"/>
  <c r="R22" i="6"/>
  <c r="S22" i="6" s="1"/>
  <c r="R23" i="6"/>
  <c r="S23" i="6" s="1"/>
  <c r="R24" i="6"/>
  <c r="R25" i="6"/>
  <c r="R26" i="6"/>
  <c r="S26" i="6" s="1"/>
  <c r="R27" i="6"/>
  <c r="S27" i="6" s="1"/>
  <c r="R28" i="6"/>
  <c r="S28" i="6" s="1"/>
  <c r="R29" i="6"/>
  <c r="S29" i="6" s="1"/>
  <c r="R30" i="6"/>
  <c r="S30" i="6" s="1"/>
  <c r="R31" i="6"/>
  <c r="S31" i="6" s="1"/>
  <c r="R32" i="6"/>
  <c r="S32" i="6" s="1"/>
  <c r="R33" i="6"/>
  <c r="S33" i="6" s="1"/>
  <c r="R34" i="6"/>
  <c r="S34" i="6" s="1"/>
  <c r="R35" i="6"/>
  <c r="S35" i="6" s="1"/>
  <c r="R36" i="6"/>
  <c r="S36" i="6" s="1"/>
  <c r="R37" i="6"/>
  <c r="S37" i="6" s="1"/>
  <c r="R38" i="6"/>
  <c r="S38" i="6" s="1"/>
  <c r="R39" i="6"/>
  <c r="S39" i="6" s="1"/>
  <c r="R40" i="6"/>
  <c r="R41" i="6"/>
  <c r="S41" i="6" s="1"/>
  <c r="R42" i="6"/>
  <c r="S42" i="6" s="1"/>
  <c r="R43" i="6"/>
  <c r="S43" i="6" s="1"/>
  <c r="R44" i="6"/>
  <c r="S44" i="6" s="1"/>
  <c r="R45" i="6"/>
  <c r="S45" i="6" s="1"/>
  <c r="R46" i="6"/>
  <c r="S46" i="6" s="1"/>
  <c r="R47" i="6"/>
  <c r="S47" i="6" s="1"/>
  <c r="R48" i="6"/>
  <c r="R49" i="6"/>
  <c r="R50" i="6"/>
  <c r="R51" i="6"/>
  <c r="R52" i="6"/>
  <c r="R53" i="6"/>
  <c r="S53" i="6" s="1"/>
  <c r="R54" i="6"/>
  <c r="S54" i="6" s="1"/>
  <c r="R55" i="6"/>
  <c r="S55" i="6" s="1"/>
  <c r="R56" i="6"/>
  <c r="S56" i="6" s="1"/>
  <c r="R57" i="6"/>
  <c r="S57" i="6" s="1"/>
  <c r="R58" i="6"/>
  <c r="S58" i="6" s="1"/>
  <c r="R59" i="6"/>
  <c r="S59" i="6" s="1"/>
  <c r="R60" i="6"/>
  <c r="S60" i="6" s="1"/>
  <c r="R61" i="6"/>
  <c r="S61" i="6" s="1"/>
  <c r="R62" i="6"/>
  <c r="S62" i="6" s="1"/>
  <c r="R63" i="6"/>
  <c r="S63" i="6" s="1"/>
  <c r="R64" i="6"/>
  <c r="R65" i="6"/>
  <c r="R66" i="6"/>
  <c r="R67" i="6"/>
  <c r="S67" i="6" s="1"/>
  <c r="R68" i="6"/>
  <c r="S68" i="6" s="1"/>
  <c r="R69" i="6"/>
  <c r="S69" i="6" s="1"/>
  <c r="R70" i="6"/>
  <c r="S70" i="6" s="1"/>
  <c r="R71" i="6"/>
  <c r="S71" i="6" s="1"/>
  <c r="R72" i="6"/>
  <c r="S72" i="6" s="1"/>
  <c r="R73" i="6"/>
  <c r="S73" i="6" s="1"/>
  <c r="R74" i="6"/>
  <c r="S74" i="6" s="1"/>
  <c r="R75" i="6"/>
  <c r="S75" i="6" s="1"/>
  <c r="R9" i="6"/>
  <c r="S9" i="6" s="1"/>
  <c r="O10" i="6"/>
  <c r="O18" i="6"/>
  <c r="O19" i="6"/>
  <c r="O20" i="6"/>
  <c r="O21" i="6"/>
  <c r="O26" i="6"/>
  <c r="O34" i="6"/>
  <c r="O35" i="6"/>
  <c r="O36" i="6"/>
  <c r="O37" i="6"/>
  <c r="O42" i="6"/>
  <c r="O50" i="6"/>
  <c r="O51" i="6"/>
  <c r="O52" i="6"/>
  <c r="O53" i="6"/>
  <c r="O58" i="6"/>
  <c r="O66" i="6"/>
  <c r="O67" i="6"/>
  <c r="O68" i="6"/>
  <c r="O69" i="6"/>
  <c r="O74" i="6"/>
  <c r="N10" i="6"/>
  <c r="N11" i="6"/>
  <c r="O11" i="6" s="1"/>
  <c r="N12" i="6"/>
  <c r="O12" i="6" s="1"/>
  <c r="N13" i="6"/>
  <c r="O13" i="6" s="1"/>
  <c r="N14" i="6"/>
  <c r="O14" i="6" s="1"/>
  <c r="N15" i="6"/>
  <c r="O15" i="6" s="1"/>
  <c r="N16" i="6"/>
  <c r="O16" i="6" s="1"/>
  <c r="N17" i="6"/>
  <c r="O17" i="6" s="1"/>
  <c r="N18" i="6"/>
  <c r="N19" i="6"/>
  <c r="N20" i="6"/>
  <c r="N21" i="6"/>
  <c r="N22" i="6"/>
  <c r="O22" i="6" s="1"/>
  <c r="N23" i="6"/>
  <c r="O23" i="6" s="1"/>
  <c r="N24" i="6"/>
  <c r="O24" i="6" s="1"/>
  <c r="N25" i="6"/>
  <c r="O25" i="6" s="1"/>
  <c r="N26" i="6"/>
  <c r="N27" i="6"/>
  <c r="O27" i="6" s="1"/>
  <c r="N28" i="6"/>
  <c r="O28" i="6" s="1"/>
  <c r="N29" i="6"/>
  <c r="O29" i="6" s="1"/>
  <c r="N30" i="6"/>
  <c r="O30" i="6" s="1"/>
  <c r="N31" i="6"/>
  <c r="O31" i="6" s="1"/>
  <c r="N32" i="6"/>
  <c r="O32" i="6" s="1"/>
  <c r="N33" i="6"/>
  <c r="O33" i="6" s="1"/>
  <c r="N34" i="6"/>
  <c r="N35" i="6"/>
  <c r="N36" i="6"/>
  <c r="N37" i="6"/>
  <c r="N38" i="6"/>
  <c r="O38" i="6" s="1"/>
  <c r="N39" i="6"/>
  <c r="O39" i="6" s="1"/>
  <c r="N40" i="6"/>
  <c r="O40" i="6" s="1"/>
  <c r="N41" i="6"/>
  <c r="O41" i="6" s="1"/>
  <c r="N42" i="6"/>
  <c r="N43" i="6"/>
  <c r="O43" i="6" s="1"/>
  <c r="N44" i="6"/>
  <c r="O44" i="6" s="1"/>
  <c r="N45" i="6"/>
  <c r="O45" i="6" s="1"/>
  <c r="N46" i="6"/>
  <c r="O46" i="6" s="1"/>
  <c r="N47" i="6"/>
  <c r="O47" i="6" s="1"/>
  <c r="N48" i="6"/>
  <c r="O48" i="6" s="1"/>
  <c r="N49" i="6"/>
  <c r="O49" i="6" s="1"/>
  <c r="N50" i="6"/>
  <c r="N51" i="6"/>
  <c r="N52" i="6"/>
  <c r="N53" i="6"/>
  <c r="N54" i="6"/>
  <c r="O54" i="6" s="1"/>
  <c r="N55" i="6"/>
  <c r="O55" i="6" s="1"/>
  <c r="N56" i="6"/>
  <c r="O56" i="6" s="1"/>
  <c r="N57" i="6"/>
  <c r="O57" i="6" s="1"/>
  <c r="N58" i="6"/>
  <c r="N59" i="6"/>
  <c r="O59" i="6" s="1"/>
  <c r="N60" i="6"/>
  <c r="O60" i="6" s="1"/>
  <c r="N61" i="6"/>
  <c r="O61" i="6" s="1"/>
  <c r="N62" i="6"/>
  <c r="O62" i="6" s="1"/>
  <c r="N63" i="6"/>
  <c r="O63" i="6" s="1"/>
  <c r="N64" i="6"/>
  <c r="O64" i="6" s="1"/>
  <c r="N65" i="6"/>
  <c r="O65" i="6" s="1"/>
  <c r="N66" i="6"/>
  <c r="N67" i="6"/>
  <c r="N68" i="6"/>
  <c r="N69" i="6"/>
  <c r="N70" i="6"/>
  <c r="O70" i="6" s="1"/>
  <c r="N71" i="6"/>
  <c r="O71" i="6" s="1"/>
  <c r="N72" i="6"/>
  <c r="O72" i="6" s="1"/>
  <c r="N73" i="6"/>
  <c r="O73" i="6" s="1"/>
  <c r="N74" i="6"/>
  <c r="N75" i="6"/>
  <c r="O75" i="6" s="1"/>
  <c r="N9" i="6"/>
  <c r="O9" i="6" s="1"/>
  <c r="K14" i="6"/>
  <c r="K23" i="6"/>
  <c r="K30" i="6"/>
  <c r="K31" i="6"/>
  <c r="K39" i="6"/>
  <c r="K46" i="6"/>
  <c r="K47" i="6"/>
  <c r="K55" i="6"/>
  <c r="K62" i="6"/>
  <c r="K63" i="6"/>
  <c r="J10" i="6"/>
  <c r="K10" i="6" s="1"/>
  <c r="J11" i="6"/>
  <c r="K11" i="6" s="1"/>
  <c r="J12" i="6"/>
  <c r="K12" i="6" s="1"/>
  <c r="J13" i="6"/>
  <c r="K13" i="6" s="1"/>
  <c r="J14" i="6"/>
  <c r="J15" i="6"/>
  <c r="K15" i="6" s="1"/>
  <c r="J16" i="6"/>
  <c r="K16" i="6" s="1"/>
  <c r="J17" i="6"/>
  <c r="K17" i="6" s="1"/>
  <c r="J18" i="6"/>
  <c r="K18" i="6" s="1"/>
  <c r="J19" i="6"/>
  <c r="K19" i="6" s="1"/>
  <c r="J20" i="6"/>
  <c r="K20" i="6" s="1"/>
  <c r="J21" i="6"/>
  <c r="K21" i="6" s="1"/>
  <c r="J22" i="6"/>
  <c r="K22" i="6" s="1"/>
  <c r="J23" i="6"/>
  <c r="J24" i="6"/>
  <c r="K24" i="6" s="1"/>
  <c r="J25" i="6"/>
  <c r="K25" i="6" s="1"/>
  <c r="J26" i="6"/>
  <c r="K26" i="6" s="1"/>
  <c r="J27" i="6"/>
  <c r="K27" i="6" s="1"/>
  <c r="J28" i="6"/>
  <c r="K28" i="6" s="1"/>
  <c r="J29" i="6"/>
  <c r="K29" i="6" s="1"/>
  <c r="J30" i="6"/>
  <c r="J31" i="6"/>
  <c r="J32" i="6"/>
  <c r="K32" i="6" s="1"/>
  <c r="J33" i="6"/>
  <c r="K33" i="6" s="1"/>
  <c r="J34" i="6"/>
  <c r="K34" i="6" s="1"/>
  <c r="J35" i="6"/>
  <c r="K35" i="6" s="1"/>
  <c r="J36" i="6"/>
  <c r="K36" i="6" s="1"/>
  <c r="J37" i="6"/>
  <c r="K37" i="6" s="1"/>
  <c r="J38" i="6"/>
  <c r="K38" i="6" s="1"/>
  <c r="J39" i="6"/>
  <c r="J40" i="6"/>
  <c r="K40" i="6" s="1"/>
  <c r="J41" i="6"/>
  <c r="K41" i="6" s="1"/>
  <c r="J42" i="6"/>
  <c r="K42" i="6" s="1"/>
  <c r="J43" i="6"/>
  <c r="K43" i="6" s="1"/>
  <c r="J44" i="6"/>
  <c r="K44" i="6" s="1"/>
  <c r="J45" i="6"/>
  <c r="K45" i="6" s="1"/>
  <c r="J46" i="6"/>
  <c r="J47" i="6"/>
  <c r="J48" i="6"/>
  <c r="K48" i="6" s="1"/>
  <c r="J49" i="6"/>
  <c r="K49" i="6" s="1"/>
  <c r="J50" i="6"/>
  <c r="K50" i="6" s="1"/>
  <c r="J51" i="6"/>
  <c r="K51" i="6" s="1"/>
  <c r="J52" i="6"/>
  <c r="K52" i="6" s="1"/>
  <c r="J53" i="6"/>
  <c r="K53" i="6" s="1"/>
  <c r="J54" i="6"/>
  <c r="K54" i="6" s="1"/>
  <c r="J55" i="6"/>
  <c r="J56" i="6"/>
  <c r="K56" i="6" s="1"/>
  <c r="J57" i="6"/>
  <c r="K57" i="6" s="1"/>
  <c r="J58" i="6"/>
  <c r="K58" i="6" s="1"/>
  <c r="J59" i="6"/>
  <c r="K59" i="6" s="1"/>
  <c r="J60" i="6"/>
  <c r="K60" i="6" s="1"/>
  <c r="J61" i="6"/>
  <c r="K61" i="6" s="1"/>
  <c r="J62" i="6"/>
  <c r="J63" i="6"/>
  <c r="J64" i="6"/>
  <c r="K64" i="6" s="1"/>
  <c r="J65" i="6"/>
  <c r="K65" i="6" s="1"/>
  <c r="J66" i="6"/>
  <c r="K66" i="6" s="1"/>
  <c r="J67" i="6"/>
  <c r="K67" i="6" s="1"/>
  <c r="J68" i="6"/>
  <c r="K68" i="6" s="1"/>
  <c r="J69" i="6"/>
  <c r="K69" i="6" s="1"/>
  <c r="J70" i="6"/>
  <c r="K70" i="6" s="1"/>
  <c r="J71" i="6"/>
  <c r="K71" i="6" s="1"/>
  <c r="J72" i="6"/>
  <c r="K72" i="6" s="1"/>
  <c r="J73" i="6"/>
  <c r="K73" i="6" s="1"/>
  <c r="J74" i="6"/>
  <c r="K74" i="6" s="1"/>
  <c r="J75" i="6"/>
  <c r="K75" i="6" s="1"/>
  <c r="J9" i="6"/>
  <c r="K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6" i="6"/>
  <c r="G16" i="6" s="1"/>
  <c r="F17" i="6"/>
  <c r="G17" i="6" s="1"/>
  <c r="F18" i="6"/>
  <c r="G18" i="6" s="1"/>
  <c r="F19" i="6"/>
  <c r="G19" i="6" s="1"/>
  <c r="F20" i="6"/>
  <c r="G20" i="6" s="1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F27" i="6"/>
  <c r="G27" i="6" s="1"/>
  <c r="F28" i="6"/>
  <c r="G28" i="6" s="1"/>
  <c r="F29" i="6"/>
  <c r="G29" i="6" s="1"/>
  <c r="F30" i="6"/>
  <c r="G30" i="6" s="1"/>
  <c r="F31" i="6"/>
  <c r="G31" i="6" s="1"/>
  <c r="F32" i="6"/>
  <c r="G32" i="6" s="1"/>
  <c r="F33" i="6"/>
  <c r="G33" i="6" s="1"/>
  <c r="F34" i="6"/>
  <c r="G34" i="6" s="1"/>
  <c r="F35" i="6"/>
  <c r="G35" i="6" s="1"/>
  <c r="F36" i="6"/>
  <c r="G36" i="6" s="1"/>
  <c r="F37" i="6"/>
  <c r="G37" i="6" s="1"/>
  <c r="F38" i="6"/>
  <c r="G38" i="6" s="1"/>
  <c r="F39" i="6"/>
  <c r="G39" i="6" s="1"/>
  <c r="F40" i="6"/>
  <c r="G40" i="6" s="1"/>
  <c r="F41" i="6"/>
  <c r="G41" i="6" s="1"/>
  <c r="F42" i="6"/>
  <c r="G42" i="6" s="1"/>
  <c r="F43" i="6"/>
  <c r="G43" i="6" s="1"/>
  <c r="F44" i="6"/>
  <c r="G44" i="6" s="1"/>
  <c r="F45" i="6"/>
  <c r="G45" i="6" s="1"/>
  <c r="F46" i="6"/>
  <c r="G46" i="6" s="1"/>
  <c r="F47" i="6"/>
  <c r="G47" i="6" s="1"/>
  <c r="F48" i="6"/>
  <c r="G48" i="6" s="1"/>
  <c r="F49" i="6"/>
  <c r="G49" i="6" s="1"/>
  <c r="F50" i="6"/>
  <c r="G50" i="6" s="1"/>
  <c r="F51" i="6"/>
  <c r="G51" i="6" s="1"/>
  <c r="F52" i="6"/>
  <c r="G52" i="6" s="1"/>
  <c r="F53" i="6"/>
  <c r="G53" i="6" s="1"/>
  <c r="F54" i="6"/>
  <c r="G54" i="6" s="1"/>
  <c r="F55" i="6"/>
  <c r="G55" i="6" s="1"/>
  <c r="F56" i="6"/>
  <c r="G56" i="6" s="1"/>
  <c r="F57" i="6"/>
  <c r="G57" i="6" s="1"/>
  <c r="F58" i="6"/>
  <c r="G58" i="6" s="1"/>
  <c r="F59" i="6"/>
  <c r="G59" i="6" s="1"/>
  <c r="F60" i="6"/>
  <c r="G60" i="6" s="1"/>
  <c r="F61" i="6"/>
  <c r="G61" i="6" s="1"/>
  <c r="F62" i="6"/>
  <c r="G62" i="6" s="1"/>
  <c r="F63" i="6"/>
  <c r="G63" i="6" s="1"/>
  <c r="F64" i="6"/>
  <c r="G64" i="6" s="1"/>
  <c r="F65" i="6"/>
  <c r="G65" i="6" s="1"/>
  <c r="F66" i="6"/>
  <c r="G66" i="6" s="1"/>
  <c r="F67" i="6"/>
  <c r="G67" i="6" s="1"/>
  <c r="F68" i="6"/>
  <c r="G68" i="6" s="1"/>
  <c r="F69" i="6"/>
  <c r="G69" i="6" s="1"/>
  <c r="F70" i="6"/>
  <c r="G70" i="6" s="1"/>
  <c r="F71" i="6"/>
  <c r="G71" i="6" s="1"/>
  <c r="F72" i="6"/>
  <c r="G72" i="6" s="1"/>
  <c r="F73" i="6"/>
  <c r="G73" i="6" s="1"/>
  <c r="F74" i="6"/>
  <c r="G74" i="6" s="1"/>
  <c r="F75" i="6"/>
  <c r="G75" i="6" s="1"/>
  <c r="F9" i="6"/>
  <c r="G9" i="6" s="1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9" i="9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10" i="10"/>
  <c r="X76" i="10"/>
  <c r="V76" i="10"/>
  <c r="X75" i="10"/>
  <c r="V75" i="10"/>
  <c r="X74" i="10"/>
  <c r="V74" i="10"/>
  <c r="X73" i="10"/>
  <c r="V73" i="10"/>
  <c r="X72" i="10"/>
  <c r="V72" i="10"/>
  <c r="X71" i="10"/>
  <c r="V71" i="10"/>
  <c r="X70" i="10"/>
  <c r="V70" i="10"/>
  <c r="X69" i="10"/>
  <c r="V69" i="10"/>
  <c r="X68" i="10"/>
  <c r="V68" i="10"/>
  <c r="X67" i="10"/>
  <c r="V67" i="10"/>
  <c r="X66" i="10"/>
  <c r="V66" i="10"/>
  <c r="X65" i="10"/>
  <c r="V65" i="10"/>
  <c r="X64" i="10"/>
  <c r="V64" i="10"/>
  <c r="X63" i="10"/>
  <c r="V63" i="10"/>
  <c r="X62" i="10"/>
  <c r="V62" i="10"/>
  <c r="X61" i="10"/>
  <c r="V61" i="10"/>
  <c r="X60" i="10"/>
  <c r="V60" i="10"/>
  <c r="X59" i="10"/>
  <c r="V59" i="10"/>
  <c r="X58" i="10"/>
  <c r="V58" i="10"/>
  <c r="X57" i="10"/>
  <c r="V57" i="10"/>
  <c r="X56" i="10"/>
  <c r="V56" i="10"/>
  <c r="X55" i="10"/>
  <c r="V55" i="10"/>
  <c r="X54" i="10"/>
  <c r="V54" i="10"/>
  <c r="X53" i="10"/>
  <c r="V53" i="10"/>
  <c r="X52" i="10"/>
  <c r="V52" i="10"/>
  <c r="X51" i="10"/>
  <c r="V51" i="10"/>
  <c r="X50" i="10"/>
  <c r="V50" i="10"/>
  <c r="X49" i="10"/>
  <c r="V49" i="10"/>
  <c r="X48" i="10"/>
  <c r="V48" i="10"/>
  <c r="X47" i="10"/>
  <c r="V47" i="10"/>
  <c r="X46" i="10"/>
  <c r="V46" i="10"/>
  <c r="X45" i="10"/>
  <c r="V45" i="10"/>
  <c r="X44" i="10"/>
  <c r="V44" i="10"/>
  <c r="X43" i="10"/>
  <c r="V43" i="10"/>
  <c r="X42" i="10"/>
  <c r="V42" i="10"/>
  <c r="X41" i="10"/>
  <c r="V41" i="10"/>
  <c r="X40" i="10"/>
  <c r="V40" i="10"/>
  <c r="X39" i="10"/>
  <c r="V39" i="10"/>
  <c r="X38" i="10"/>
  <c r="V38" i="10"/>
  <c r="X37" i="10"/>
  <c r="V37" i="10"/>
  <c r="X36" i="10"/>
  <c r="V36" i="10"/>
  <c r="X35" i="10"/>
  <c r="V35" i="10"/>
  <c r="X34" i="10"/>
  <c r="V34" i="10"/>
  <c r="X33" i="10"/>
  <c r="V33" i="10"/>
  <c r="X32" i="10"/>
  <c r="V32" i="10"/>
  <c r="X31" i="10"/>
  <c r="V31" i="10"/>
  <c r="X30" i="10"/>
  <c r="V30" i="10"/>
  <c r="X29" i="10"/>
  <c r="V29" i="10"/>
  <c r="X28" i="10"/>
  <c r="V28" i="10"/>
  <c r="X27" i="10"/>
  <c r="V27" i="10"/>
  <c r="X26" i="10"/>
  <c r="V26" i="10"/>
  <c r="X25" i="10"/>
  <c r="V25" i="10"/>
  <c r="X24" i="10"/>
  <c r="V24" i="10"/>
  <c r="X23" i="10"/>
  <c r="V23" i="10"/>
  <c r="X22" i="10"/>
  <c r="V22" i="10"/>
  <c r="X21" i="10"/>
  <c r="V21" i="10"/>
  <c r="X20" i="10"/>
  <c r="V20" i="10"/>
  <c r="X19" i="10"/>
  <c r="V19" i="10"/>
  <c r="X18" i="10"/>
  <c r="V18" i="10"/>
  <c r="X17" i="10"/>
  <c r="V17" i="10"/>
  <c r="X16" i="10"/>
  <c r="V16" i="10"/>
  <c r="X15" i="10"/>
  <c r="V15" i="10"/>
  <c r="X14" i="10"/>
  <c r="V14" i="10"/>
  <c r="X13" i="10"/>
  <c r="V13" i="10"/>
  <c r="X12" i="10"/>
  <c r="V12" i="10"/>
  <c r="X11" i="10"/>
  <c r="V11" i="10"/>
  <c r="X10" i="10"/>
  <c r="V10" i="10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52" i="9"/>
  <c r="AF53" i="9"/>
  <c r="AF54" i="9"/>
  <c r="AF55" i="9"/>
  <c r="AF56" i="9"/>
  <c r="AF57" i="9"/>
  <c r="AF58" i="9"/>
  <c r="AF59" i="9"/>
  <c r="AF60" i="9"/>
  <c r="AF61" i="9"/>
  <c r="AF62" i="9"/>
  <c r="AF63" i="9"/>
  <c r="AF64" i="9"/>
  <c r="AF65" i="9"/>
  <c r="AF66" i="9"/>
  <c r="AF67" i="9"/>
  <c r="AF68" i="9"/>
  <c r="AF69" i="9"/>
  <c r="AF70" i="9"/>
  <c r="AF71" i="9"/>
  <c r="AF72" i="9"/>
  <c r="AF73" i="9"/>
  <c r="AF74" i="9"/>
  <c r="AF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8" i="9"/>
  <c r="T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M75" i="5"/>
  <c r="K75" i="5"/>
  <c r="I75" i="5"/>
  <c r="E75" i="5"/>
  <c r="M74" i="5"/>
  <c r="K74" i="5"/>
  <c r="I74" i="5"/>
  <c r="G74" i="5"/>
  <c r="E74" i="5"/>
  <c r="M73" i="5"/>
  <c r="K73" i="5"/>
  <c r="I73" i="5"/>
  <c r="G73" i="5"/>
  <c r="E73" i="5"/>
  <c r="M72" i="5"/>
  <c r="K72" i="5"/>
  <c r="I72" i="5"/>
  <c r="G72" i="5"/>
  <c r="E72" i="5"/>
  <c r="M71" i="5"/>
  <c r="K71" i="5"/>
  <c r="G71" i="5"/>
  <c r="E71" i="5"/>
  <c r="M70" i="5"/>
  <c r="K70" i="5"/>
  <c r="I70" i="5"/>
  <c r="E70" i="5"/>
  <c r="M69" i="5"/>
  <c r="K69" i="5"/>
  <c r="I69" i="5"/>
  <c r="G69" i="5"/>
  <c r="E69" i="5"/>
  <c r="M68" i="5"/>
  <c r="K68" i="5"/>
  <c r="I68" i="5"/>
  <c r="G68" i="5"/>
  <c r="E68" i="5"/>
  <c r="M67" i="5"/>
  <c r="K67" i="5"/>
  <c r="I67" i="5"/>
  <c r="G67" i="5"/>
  <c r="E67" i="5"/>
  <c r="M66" i="5"/>
  <c r="K66" i="5"/>
  <c r="I66" i="5"/>
  <c r="G66" i="5"/>
  <c r="E66" i="5"/>
  <c r="M65" i="5"/>
  <c r="K65" i="5"/>
  <c r="I65" i="5"/>
  <c r="G65" i="5"/>
  <c r="E65" i="5"/>
  <c r="M64" i="5"/>
  <c r="K64" i="5"/>
  <c r="G64" i="5"/>
  <c r="E64" i="5"/>
  <c r="M63" i="5"/>
  <c r="K63" i="5"/>
  <c r="I63" i="5"/>
  <c r="G63" i="5"/>
  <c r="E63" i="5"/>
  <c r="M62" i="5"/>
  <c r="K62" i="5"/>
  <c r="I62" i="5"/>
  <c r="G62" i="5"/>
  <c r="E62" i="5"/>
  <c r="M61" i="5"/>
  <c r="K61" i="5"/>
  <c r="I61" i="5"/>
  <c r="G61" i="5"/>
  <c r="E61" i="5"/>
  <c r="M60" i="5"/>
  <c r="K60" i="5"/>
  <c r="I60" i="5"/>
  <c r="G60" i="5"/>
  <c r="E60" i="5"/>
  <c r="M59" i="5"/>
  <c r="K59" i="5"/>
  <c r="I59" i="5"/>
  <c r="G59" i="5"/>
  <c r="E59" i="5"/>
  <c r="M58" i="5"/>
  <c r="K58" i="5"/>
  <c r="I58" i="5"/>
  <c r="G58" i="5"/>
  <c r="E58" i="5"/>
  <c r="M57" i="5"/>
  <c r="K57" i="5"/>
  <c r="I57" i="5"/>
  <c r="G57" i="5"/>
  <c r="E57" i="5"/>
  <c r="M56" i="5"/>
  <c r="K56" i="5"/>
  <c r="I56" i="5"/>
  <c r="G56" i="5"/>
  <c r="E56" i="5"/>
  <c r="M55" i="5"/>
  <c r="I55" i="5"/>
  <c r="G55" i="5"/>
  <c r="E55" i="5"/>
  <c r="M54" i="5"/>
  <c r="K54" i="5"/>
  <c r="G54" i="5"/>
  <c r="M53" i="5"/>
  <c r="K53" i="5"/>
  <c r="I53" i="5"/>
  <c r="G53" i="5"/>
  <c r="E53" i="5"/>
  <c r="M52" i="5"/>
  <c r="K52" i="5"/>
  <c r="I52" i="5"/>
  <c r="G52" i="5"/>
  <c r="E52" i="5"/>
  <c r="M51" i="5"/>
  <c r="K51" i="5"/>
  <c r="I51" i="5"/>
  <c r="G51" i="5"/>
  <c r="E51" i="5"/>
  <c r="M50" i="5"/>
  <c r="K50" i="5"/>
  <c r="I50" i="5"/>
  <c r="G50" i="5"/>
  <c r="E50" i="5"/>
  <c r="M49" i="5"/>
  <c r="K49" i="5"/>
  <c r="I49" i="5"/>
  <c r="G49" i="5"/>
  <c r="E49" i="5"/>
  <c r="M48" i="5"/>
  <c r="K48" i="5"/>
  <c r="I48" i="5"/>
  <c r="G48" i="5"/>
  <c r="E48" i="5"/>
  <c r="M47" i="5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I19" i="5"/>
  <c r="G19" i="5"/>
  <c r="E19" i="5"/>
  <c r="M18" i="5"/>
  <c r="K18" i="5"/>
  <c r="I18" i="5"/>
  <c r="G18" i="5"/>
  <c r="E18" i="5"/>
  <c r="M17" i="5"/>
  <c r="K17" i="5"/>
  <c r="I17" i="5"/>
  <c r="G17" i="5"/>
  <c r="E17" i="5"/>
  <c r="M16" i="5"/>
  <c r="K16" i="5"/>
  <c r="I16" i="5"/>
  <c r="G16" i="5"/>
  <c r="E16" i="5"/>
  <c r="M15" i="5"/>
  <c r="K15" i="5"/>
  <c r="I15" i="5"/>
  <c r="G15" i="5"/>
  <c r="E15" i="5"/>
  <c r="K14" i="5"/>
  <c r="I14" i="5"/>
  <c r="G14" i="5"/>
  <c r="E14" i="5"/>
  <c r="M13" i="5"/>
  <c r="K13" i="5"/>
  <c r="I13" i="5"/>
  <c r="G13" i="5"/>
  <c r="E13" i="5"/>
  <c r="M12" i="5"/>
  <c r="K12" i="5"/>
  <c r="I12" i="5"/>
  <c r="G12" i="5"/>
  <c r="E12" i="5"/>
  <c r="M11" i="5"/>
  <c r="K11" i="5"/>
  <c r="I11" i="5"/>
  <c r="G11" i="5"/>
  <c r="E11" i="5"/>
  <c r="M10" i="5"/>
  <c r="K10" i="5"/>
  <c r="I10" i="5"/>
  <c r="G10" i="5"/>
  <c r="E10" i="5"/>
  <c r="M9" i="5"/>
  <c r="K9" i="5"/>
  <c r="I9" i="5"/>
  <c r="G9" i="5"/>
  <c r="E9" i="5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8" i="1"/>
  <c r="AM71" i="1"/>
  <c r="AE72" i="1"/>
  <c r="AE73" i="1"/>
  <c r="AE74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8" i="1"/>
  <c r="I3" i="7" l="1"/>
  <c r="I2" i="7"/>
  <c r="AP16" i="3"/>
  <c r="AP24" i="3"/>
  <c r="AP32" i="3"/>
  <c r="AP40" i="3"/>
  <c r="AP48" i="3"/>
  <c r="AP56" i="3"/>
  <c r="AP64" i="3"/>
  <c r="AP72" i="3"/>
  <c r="AO9" i="3"/>
  <c r="AP9" i="3" s="1"/>
  <c r="AO10" i="3"/>
  <c r="AP10" i="3" s="1"/>
  <c r="AO11" i="3"/>
  <c r="AP11" i="3" s="1"/>
  <c r="AO12" i="3"/>
  <c r="AP12" i="3" s="1"/>
  <c r="AO13" i="3"/>
  <c r="AP13" i="3" s="1"/>
  <c r="AO14" i="3"/>
  <c r="AP14" i="3" s="1"/>
  <c r="AO15" i="3"/>
  <c r="AP15" i="3" s="1"/>
  <c r="AO16" i="3"/>
  <c r="AO17" i="3"/>
  <c r="AP17" i="3" s="1"/>
  <c r="AO18" i="3"/>
  <c r="AP18" i="3" s="1"/>
  <c r="AO19" i="3"/>
  <c r="AP19" i="3" s="1"/>
  <c r="AO20" i="3"/>
  <c r="AP20" i="3" s="1"/>
  <c r="AO21" i="3"/>
  <c r="AP21" i="3" s="1"/>
  <c r="AO22" i="3"/>
  <c r="AP22" i="3" s="1"/>
  <c r="AO23" i="3"/>
  <c r="AP23" i="3" s="1"/>
  <c r="AO24" i="3"/>
  <c r="AO25" i="3"/>
  <c r="AP25" i="3" s="1"/>
  <c r="AO26" i="3"/>
  <c r="AP26" i="3" s="1"/>
  <c r="AO27" i="3"/>
  <c r="AP27" i="3" s="1"/>
  <c r="AO28" i="3"/>
  <c r="AP28" i="3" s="1"/>
  <c r="AO29" i="3"/>
  <c r="AP29" i="3" s="1"/>
  <c r="AO30" i="3"/>
  <c r="AP30" i="3" s="1"/>
  <c r="AO31" i="3"/>
  <c r="AP31" i="3" s="1"/>
  <c r="AO32" i="3"/>
  <c r="AO33" i="3"/>
  <c r="AP33" i="3" s="1"/>
  <c r="AO34" i="3"/>
  <c r="AP34" i="3" s="1"/>
  <c r="AO35" i="3"/>
  <c r="AP35" i="3" s="1"/>
  <c r="AO36" i="3"/>
  <c r="AP36" i="3" s="1"/>
  <c r="AO37" i="3"/>
  <c r="AP37" i="3" s="1"/>
  <c r="AO38" i="3"/>
  <c r="AP38" i="3" s="1"/>
  <c r="AO39" i="3"/>
  <c r="AP39" i="3" s="1"/>
  <c r="AO40" i="3"/>
  <c r="AO41" i="3"/>
  <c r="AP41" i="3" s="1"/>
  <c r="AO42" i="3"/>
  <c r="AP42" i="3" s="1"/>
  <c r="AO43" i="3"/>
  <c r="AP43" i="3" s="1"/>
  <c r="AO44" i="3"/>
  <c r="AP44" i="3" s="1"/>
  <c r="AO45" i="3"/>
  <c r="AP45" i="3" s="1"/>
  <c r="AO46" i="3"/>
  <c r="AP46" i="3" s="1"/>
  <c r="AO47" i="3"/>
  <c r="AP47" i="3" s="1"/>
  <c r="AO48" i="3"/>
  <c r="AO49" i="3"/>
  <c r="AP49" i="3" s="1"/>
  <c r="AO50" i="3"/>
  <c r="AP50" i="3" s="1"/>
  <c r="AO51" i="3"/>
  <c r="AP51" i="3" s="1"/>
  <c r="AO52" i="3"/>
  <c r="AP52" i="3" s="1"/>
  <c r="AO53" i="3"/>
  <c r="AP53" i="3" s="1"/>
  <c r="AO54" i="3"/>
  <c r="AP54" i="3" s="1"/>
  <c r="AO55" i="3"/>
  <c r="AP55" i="3" s="1"/>
  <c r="AO56" i="3"/>
  <c r="AO57" i="3"/>
  <c r="AP57" i="3" s="1"/>
  <c r="AO58" i="3"/>
  <c r="AP58" i="3" s="1"/>
  <c r="AO59" i="3"/>
  <c r="AP59" i="3" s="1"/>
  <c r="AO60" i="3"/>
  <c r="AP60" i="3" s="1"/>
  <c r="AO61" i="3"/>
  <c r="AP61" i="3" s="1"/>
  <c r="AO62" i="3"/>
  <c r="AP62" i="3" s="1"/>
  <c r="AO63" i="3"/>
  <c r="AP63" i="3" s="1"/>
  <c r="AO64" i="3"/>
  <c r="AO65" i="3"/>
  <c r="AP65" i="3" s="1"/>
  <c r="AO66" i="3"/>
  <c r="AP66" i="3" s="1"/>
  <c r="AO67" i="3"/>
  <c r="AP67" i="3" s="1"/>
  <c r="AO68" i="3"/>
  <c r="AP68" i="3" s="1"/>
  <c r="AO69" i="3"/>
  <c r="AP69" i="3" s="1"/>
  <c r="AO70" i="3"/>
  <c r="AP70" i="3" s="1"/>
  <c r="AO71" i="3"/>
  <c r="AP71" i="3" s="1"/>
  <c r="AO72" i="3"/>
  <c r="AO73" i="3"/>
  <c r="AP73" i="3" s="1"/>
  <c r="AO74" i="3"/>
  <c r="AP74" i="3" s="1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F73" i="3"/>
  <c r="T73" i="3"/>
  <c r="N73" i="3"/>
  <c r="AF74" i="3"/>
  <c r="T74" i="3"/>
  <c r="AF71" i="3"/>
  <c r="N71" i="3"/>
  <c r="AF70" i="3"/>
  <c r="T70" i="3"/>
  <c r="N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H69" i="3"/>
  <c r="H68" i="3"/>
  <c r="H67" i="3"/>
  <c r="H66" i="3"/>
  <c r="H65" i="3"/>
  <c r="H64" i="3"/>
  <c r="H63" i="3"/>
  <c r="H61" i="3"/>
  <c r="H60" i="3"/>
  <c r="H59" i="3"/>
  <c r="H56" i="3"/>
  <c r="H55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8" i="3"/>
  <c r="H17" i="3"/>
  <c r="H16" i="3"/>
  <c r="H15" i="3"/>
  <c r="H14" i="3"/>
  <c r="H13" i="3"/>
  <c r="H12" i="3"/>
  <c r="H11" i="3"/>
  <c r="H10" i="3"/>
  <c r="H9" i="3"/>
  <c r="AJ81" i="3"/>
  <c r="AD81" i="3"/>
  <c r="X81" i="3"/>
  <c r="R81" i="3"/>
  <c r="L81" i="3"/>
  <c r="F81" i="3"/>
  <c r="AJ79" i="3"/>
  <c r="AD79" i="3"/>
  <c r="X79" i="3"/>
  <c r="R79" i="3"/>
  <c r="L79" i="3"/>
  <c r="F79" i="3"/>
  <c r="AJ78" i="3"/>
  <c r="AD78" i="3"/>
  <c r="X78" i="3"/>
  <c r="R78" i="3"/>
  <c r="L78" i="3"/>
  <c r="F78" i="3"/>
  <c r="AJ77" i="3"/>
  <c r="AJ76" i="3" s="1"/>
  <c r="AD77" i="3"/>
  <c r="AD76" i="3" s="1"/>
  <c r="X77" i="3"/>
  <c r="X76" i="3" s="1"/>
  <c r="R77" i="3"/>
  <c r="R76" i="3" s="1"/>
  <c r="L77" i="3"/>
  <c r="L76" i="3" s="1"/>
  <c r="L80" i="3" s="1"/>
  <c r="F77" i="3"/>
  <c r="F76" i="3" s="1"/>
  <c r="AO8" i="3"/>
  <c r="AP8" i="3" s="1"/>
  <c r="AN8" i="3"/>
  <c r="AO7" i="3"/>
  <c r="AP7" i="3" s="1"/>
  <c r="AN7" i="3"/>
  <c r="AO77" i="1"/>
  <c r="AO76" i="1" s="1"/>
  <c r="AO80" i="1" s="1"/>
  <c r="AO78" i="1"/>
  <c r="AO79" i="1"/>
  <c r="AO81" i="1"/>
  <c r="AJ74" i="1"/>
  <c r="V74" i="1"/>
  <c r="O74" i="1"/>
  <c r="H74" i="1"/>
  <c r="AJ73" i="1"/>
  <c r="V73" i="1"/>
  <c r="O73" i="1"/>
  <c r="H73" i="1"/>
  <c r="AJ72" i="1"/>
  <c r="V72" i="1"/>
  <c r="O72" i="1"/>
  <c r="H72" i="1"/>
  <c r="V71" i="1"/>
  <c r="O71" i="1"/>
  <c r="H71" i="1"/>
  <c r="AJ70" i="1"/>
  <c r="V70" i="1"/>
  <c r="O70" i="1"/>
  <c r="H70" i="1"/>
  <c r="AT8" i="1"/>
  <c r="AS8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AH81" i="1"/>
  <c r="AA81" i="1"/>
  <c r="T81" i="1"/>
  <c r="M81" i="1"/>
  <c r="F81" i="1"/>
  <c r="AH79" i="1"/>
  <c r="AA79" i="1"/>
  <c r="T79" i="1"/>
  <c r="M79" i="1"/>
  <c r="F79" i="1"/>
  <c r="AH78" i="1"/>
  <c r="AA78" i="1"/>
  <c r="T78" i="1"/>
  <c r="M78" i="1"/>
  <c r="F78" i="1"/>
  <c r="AH77" i="1"/>
  <c r="AH76" i="1" s="1"/>
  <c r="AA77" i="1"/>
  <c r="AA76" i="1" s="1"/>
  <c r="T77" i="1"/>
  <c r="T76" i="1" s="1"/>
  <c r="M77" i="1"/>
  <c r="M76" i="1" s="1"/>
  <c r="F77" i="1"/>
  <c r="F76" i="1" s="1"/>
  <c r="AT7" i="1"/>
  <c r="AS7" i="1"/>
  <c r="AJ80" i="3" l="1"/>
  <c r="R80" i="3"/>
  <c r="AD80" i="3"/>
  <c r="F80" i="3"/>
  <c r="X80" i="3"/>
  <c r="T80" i="1"/>
  <c r="AA80" i="1"/>
  <c r="F80" i="1"/>
  <c r="AH80" i="1"/>
  <c r="M80" i="1"/>
</calcChain>
</file>

<file path=xl/sharedStrings.xml><?xml version="1.0" encoding="utf-8"?>
<sst xmlns="http://schemas.openxmlformats.org/spreadsheetml/2006/main" count="1079" uniqueCount="178">
  <si>
    <t>KCG College of Technology</t>
  </si>
  <si>
    <t>Mark Statement Internal Assessment - 1</t>
  </si>
  <si>
    <t>S.NO.</t>
  </si>
  <si>
    <t>REG NO</t>
  </si>
  <si>
    <t>NAME</t>
  </si>
  <si>
    <t>Total Hrs Conducted</t>
  </si>
  <si>
    <t>Total Hrs Attended</t>
  </si>
  <si>
    <t>Att %</t>
  </si>
  <si>
    <t>Desc</t>
  </si>
  <si>
    <t>Hrs Conduct</t>
  </si>
  <si>
    <t>Hrs Attended</t>
  </si>
  <si>
    <t>FACULTY NAME</t>
  </si>
  <si>
    <t>Date:</t>
  </si>
  <si>
    <t>Course Faculty:</t>
  </si>
  <si>
    <t>HOD</t>
  </si>
  <si>
    <t>C.C.to : Result Analysis Coordinator/ HOD (of core department in case of service courses)</t>
  </si>
  <si>
    <t>TOTAL</t>
  </si>
  <si>
    <t>Semester  - III 'A''</t>
  </si>
  <si>
    <t>Mr. Sadasivam</t>
  </si>
  <si>
    <t>Dr.B.Poorani</t>
  </si>
  <si>
    <t xml:space="preserve">Assign </t>
  </si>
  <si>
    <t>Assign</t>
  </si>
  <si>
    <t>TOTAL STRENGTH</t>
  </si>
  <si>
    <t>NO PRESENT</t>
  </si>
  <si>
    <t>NO ABSENT</t>
  </si>
  <si>
    <t>TOTAL NO OF PASS</t>
  </si>
  <si>
    <t>TOTAL NO OF FAILURES</t>
  </si>
  <si>
    <t>PASS PERCENTAGE (Attended)</t>
  </si>
  <si>
    <t>CLASS AVERAGE</t>
  </si>
  <si>
    <t>Ms Minu</t>
  </si>
  <si>
    <t>Dr.Uma Kumari</t>
  </si>
  <si>
    <t>R.Maheswari</t>
  </si>
  <si>
    <t>M.Mohamed Yaseen</t>
  </si>
  <si>
    <t>MA3354-DM</t>
  </si>
  <si>
    <t>CS3351-DPCO</t>
  </si>
  <si>
    <t>CS3252-FDS</t>
  </si>
  <si>
    <t xml:space="preserve"> CS3301-DS</t>
  </si>
  <si>
    <t>CS8391-OOPS</t>
  </si>
  <si>
    <t>KRISHNA KHANTH I</t>
  </si>
  <si>
    <t>KRITHICK J</t>
  </si>
  <si>
    <t>LAVANYA D</t>
  </si>
  <si>
    <t>MADHAV KRISHNAN U</t>
  </si>
  <si>
    <t>MAHITHOSH S</t>
  </si>
  <si>
    <t>MATHLIN SARORAI A S</t>
  </si>
  <si>
    <t>MOHAMED VASIM B</t>
  </si>
  <si>
    <t>MOHAMMED AASHIQ S</t>
  </si>
  <si>
    <t>MOHANAPRIYA M</t>
  </si>
  <si>
    <t>NARENDRAN U</t>
  </si>
  <si>
    <t>NAVNEEDH KRISHNA S K</t>
  </si>
  <si>
    <t>NIRMALA DEVI M</t>
  </si>
  <si>
    <t>NISHANT DEV</t>
  </si>
  <si>
    <t>NISHANTHI E</t>
  </si>
  <si>
    <t>NITHESH KUMAR S</t>
  </si>
  <si>
    <t>NITHYASHREE D</t>
  </si>
  <si>
    <t>PANDIARAJAN S</t>
  </si>
  <si>
    <t>PRABHU M P</t>
  </si>
  <si>
    <t>PRASANTH T</t>
  </si>
  <si>
    <t>PRASHANTH G</t>
  </si>
  <si>
    <t>PRAVEEN KUMAR P</t>
  </si>
  <si>
    <t>PRITHIYANGA</t>
  </si>
  <si>
    <t>RAKESH N</t>
  </si>
  <si>
    <t>RAMANAN S V</t>
  </si>
  <si>
    <t>RAVINDRANATH M</t>
  </si>
  <si>
    <t>RIJIN RANGAN J</t>
  </si>
  <si>
    <t>RITHVIK R</t>
  </si>
  <si>
    <t>RIYA ELIZABETH RENI</t>
  </si>
  <si>
    <t>ROHAN R</t>
  </si>
  <si>
    <t>RUDHRA KUMAR S</t>
  </si>
  <si>
    <t>SAAI JAGAN S</t>
  </si>
  <si>
    <t>SAHAYA ARLIN NATHINSHA S</t>
  </si>
  <si>
    <t>SAMIRA S</t>
  </si>
  <si>
    <t>SANDHIYA K</t>
  </si>
  <si>
    <t>SANJAI A</t>
  </si>
  <si>
    <t>SANJAY KUMAR G</t>
  </si>
  <si>
    <t>SANJIEV KUMAR M</t>
  </si>
  <si>
    <t>SANSANA SHREE S</t>
  </si>
  <si>
    <t>SANTHANA KRISHNAN V</t>
  </si>
  <si>
    <t>SANTHOSH M</t>
  </si>
  <si>
    <t>SARAVANA PRIYAN G</t>
  </si>
  <si>
    <t>SHANTHA PRIYA T</t>
  </si>
  <si>
    <t>SHERLIN JENEFA I M</t>
  </si>
  <si>
    <t>SHIBIN M J</t>
  </si>
  <si>
    <t>SHOBA A</t>
  </si>
  <si>
    <t>SIVAKUMAR J</t>
  </si>
  <si>
    <t>SRI KRISHNA M</t>
  </si>
  <si>
    <t>SRIRAM V</t>
  </si>
  <si>
    <t>SRIVIBHAVAN K</t>
  </si>
  <si>
    <t>SUBHASHREE K</t>
  </si>
  <si>
    <t>SUJITHA P</t>
  </si>
  <si>
    <t>THARUNIKA B P</t>
  </si>
  <si>
    <t>THIRSHATH MORAIS M</t>
  </si>
  <si>
    <t>TINO C</t>
  </si>
  <si>
    <t>UMASHANKARI R</t>
  </si>
  <si>
    <t>VAKKALAGADDA DRISHTI RAO</t>
  </si>
  <si>
    <t>VALLIAMMAI C K</t>
  </si>
  <si>
    <t>VIGNESH S</t>
  </si>
  <si>
    <t>VIGNESH MOHAN</t>
  </si>
  <si>
    <t>VIMAL KUMAR V</t>
  </si>
  <si>
    <t>VIMALRAJ R</t>
  </si>
  <si>
    <t>VISHALI K</t>
  </si>
  <si>
    <t>KARUPPIYAH N A</t>
  </si>
  <si>
    <t>INBATAMIZHAN S</t>
  </si>
  <si>
    <t>REIZHMA A S</t>
  </si>
  <si>
    <t>SHEIK MOHAMED P</t>
  </si>
  <si>
    <t>21CS127</t>
  </si>
  <si>
    <t>21CS131</t>
  </si>
  <si>
    <t>21CS133</t>
  </si>
  <si>
    <t>21CS135</t>
  </si>
  <si>
    <t>21CS136</t>
  </si>
  <si>
    <t>AB</t>
  </si>
  <si>
    <t>AAA</t>
  </si>
  <si>
    <t>A</t>
  </si>
  <si>
    <t>AA</t>
  </si>
  <si>
    <t>Department of COMPUTER SCIENCE AND ENGINEERING</t>
  </si>
  <si>
    <t>Mark Statement Internal Assessment - II</t>
  </si>
  <si>
    <t>Department of Computer Science And Enginnering</t>
  </si>
  <si>
    <t xml:space="preserve"> KCG COLLEGE OF TECHNOLOGY</t>
  </si>
  <si>
    <t>Department : CSE</t>
  </si>
  <si>
    <t>Semester &amp; Section :III&amp;B</t>
  </si>
  <si>
    <t>S.No</t>
  </si>
  <si>
    <t>Register Number</t>
  </si>
  <si>
    <t>Student's Name</t>
  </si>
  <si>
    <t>Ms.B.Thyla</t>
  </si>
  <si>
    <t>Dr. R. Pari</t>
  </si>
  <si>
    <t>IAT1</t>
  </si>
  <si>
    <t>MODEL</t>
  </si>
  <si>
    <t>AVG</t>
  </si>
  <si>
    <t>WP1</t>
  </si>
  <si>
    <t>WP2</t>
  </si>
  <si>
    <t>Model Exam Marks</t>
  </si>
  <si>
    <t>CS3361     DS lab</t>
  </si>
  <si>
    <t>CS8381  OOPS LAB</t>
  </si>
  <si>
    <t>CS3362Data Science lab</t>
  </si>
  <si>
    <t>Total 75</t>
  </si>
  <si>
    <t>OD</t>
  </si>
  <si>
    <t xml:space="preserve">AB
</t>
  </si>
  <si>
    <t>Vasantha Kumar V</t>
  </si>
  <si>
    <t xml:space="preserve">Model Exam Mark Statement </t>
  </si>
  <si>
    <t>Semester  - III ' B'</t>
  </si>
  <si>
    <t>Model</t>
  </si>
  <si>
    <t>UT2</t>
  </si>
  <si>
    <t>Total</t>
  </si>
  <si>
    <t xml:space="preserve">CS3351-DPCO    </t>
  </si>
  <si>
    <t>KCG COLLEGE OF TECHNOLOGY,CHENNAI- 600 097
ATTENDANCE REPORT FOR INTERNAL MARKS</t>
  </si>
  <si>
    <t>Academic Year &amp; Semester (Odd/ Even): 2022:2023 ( Odd Sem)</t>
  </si>
  <si>
    <t>Program &amp; Branch (or Specialization)/ Semester-Section: BE(CSE)  3B</t>
  </si>
  <si>
    <t xml:space="preserve">Attendance for the period from : 17.10.22 to 27.12.22  </t>
  </si>
  <si>
    <t>Roll No</t>
  </si>
  <si>
    <t>Reg No</t>
  </si>
  <si>
    <t>Name of the 
Student</t>
  </si>
  <si>
    <t>MA3354 DISCRETE MATHEMATICS</t>
  </si>
  <si>
    <t>CS3352 FOUNDATIONS OF DATA SCIENCE</t>
  </si>
  <si>
    <t>CS3301 DATA STRUCTURES</t>
  </si>
  <si>
    <t>CS3391 OBJECT ORIENTED PROGRAMMING</t>
  </si>
  <si>
    <t>CS3351 DIGITAL PRINCIPLES AND COMPUTER ORGANIZATION</t>
  </si>
  <si>
    <t>Total Conducted 
Periods</t>
  </si>
  <si>
    <t>Total Attended 
Periods</t>
  </si>
  <si>
    <t>Total
 Percentage</t>
  </si>
  <si>
    <t>OUT OF 20</t>
  </si>
  <si>
    <t>CP</t>
  </si>
  <si>
    <t>AP</t>
  </si>
  <si>
    <t>NITHESHKUMAR S</t>
  </si>
  <si>
    <t>PRAVEEN KUMAR P(02-08-2003)</t>
  </si>
  <si>
    <t xml:space="preserve">                                            Class Advisor </t>
  </si>
  <si>
    <t>ACO</t>
  </si>
  <si>
    <t xml:space="preserve"> PRINCIPAL</t>
  </si>
  <si>
    <t xml:space="preserve">Form No. KCG/AC/22A                                                                       Rev. No. 00                                                                                                                                      Revision Date: 01/10/2016                     </t>
  </si>
  <si>
    <t>Attn</t>
  </si>
  <si>
    <t>ASSIGN</t>
  </si>
  <si>
    <t>%</t>
  </si>
  <si>
    <t>Ms.Tephila Jose</t>
  </si>
  <si>
    <t>Dr. Pari</t>
  </si>
  <si>
    <t>Ms.Saranya V</t>
  </si>
  <si>
    <t xml:space="preserve">Mr.Vasanth Kumar </t>
  </si>
  <si>
    <t xml:space="preserve">AA </t>
  </si>
  <si>
    <t>&lt;14</t>
  </si>
  <si>
    <t>Mod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</si>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</sst>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"/>
    <numFmt numFmtId="165" formatCode="0;[Red]0"/>
    <numFmt numFmtId="166" formatCode="#,##0_ ;\-#,##0\ "/>
  </numFmts>
  <fonts count="100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8"/>
      <color theme="1"/>
      <name val="Times New Roman"/>
      <family val="1"/>
    </font>
    <font>
      <sz val="12"/>
      <color rgb="FF000000"/>
      <name val="Times New Roman"/>
      <family val="1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color rgb="FF000000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mbria"/>
      <family val="1"/>
    </font>
    <font>
      <sz val="10"/>
      <color theme="1"/>
      <name val="Book Antiqua"/>
      <family val="1"/>
    </font>
    <font>
      <sz val="10"/>
      <color rgb="FF434343"/>
      <name val="Times New Roman"/>
      <family val="1"/>
    </font>
    <font>
      <b/>
      <sz val="10"/>
      <color rgb="FF000000"/>
      <name val="&quot;Times New Roman&quot;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Arial"/>
      <family val="2"/>
    </font>
    <font>
      <b/>
      <sz val="9"/>
      <color theme="1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12"/>
      <color theme="1"/>
      <name val="Arial"/>
      <family val="2"/>
    </font>
    <font>
      <sz val="11"/>
      <color theme="1"/>
      <name val="Inconsolata"/>
    </font>
    <font>
      <b/>
      <sz val="9"/>
      <color rgb="FF000000"/>
      <name val="&quot;Times New Roman&quot;"/>
    </font>
    <font>
      <sz val="10"/>
      <color rgb="FF000000"/>
      <name val="Arial"/>
      <family val="2"/>
      <scheme val="minor"/>
    </font>
    <font>
      <b/>
      <sz val="10"/>
      <color theme="1"/>
      <name val="Calibri"/>
      <family val="2"/>
    </font>
    <font>
      <sz val="11"/>
      <name val="Calibri"/>
      <family val="2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2"/>
      <color theme="1"/>
      <name val="&quot;Arial Narrow&quot;"/>
    </font>
    <font>
      <sz val="12"/>
      <color theme="1"/>
      <name val="&quot;Times New Roman&quot;"/>
    </font>
    <font>
      <sz val="11"/>
      <color rgb="FF000000"/>
      <name val="&quot;Times New Roman&quot;"/>
    </font>
    <font>
      <sz val="11"/>
      <color theme="1"/>
      <name val="Book Antiqua"/>
      <family val="1"/>
    </font>
    <font>
      <sz val="12"/>
      <color theme="1"/>
      <name val="Calibri"/>
      <family val="2"/>
    </font>
    <font>
      <b/>
      <sz val="12"/>
      <color rgb="FF000000"/>
      <name val="Times New Roman"/>
      <family val="1"/>
    </font>
    <font>
      <sz val="10"/>
      <color rgb="FF000000"/>
      <name val="Cambria"/>
      <family val="1"/>
    </font>
    <font>
      <b/>
      <sz val="8"/>
      <color rgb="FFFF0000"/>
      <name val="Times New Roman"/>
      <family val="1"/>
    </font>
    <font>
      <b/>
      <sz val="8"/>
      <name val="Times New Roman"/>
      <family val="1"/>
    </font>
    <font>
      <sz val="11"/>
      <color rgb="FF000000"/>
      <name val="Arial"/>
      <family val="2"/>
    </font>
    <font>
      <b/>
      <sz val="18"/>
      <color theme="1"/>
      <name val="&quot;Times New Roman&quot;"/>
    </font>
    <font>
      <b/>
      <sz val="16"/>
      <color theme="1"/>
      <name val="&quot;Times New Roman&quot;"/>
    </font>
    <font>
      <b/>
      <sz val="14"/>
      <color theme="1"/>
      <name val="&quot;Times New Roman&quot;"/>
    </font>
    <font>
      <sz val="10"/>
      <color theme="1"/>
      <name val="Arial"/>
      <family val="2"/>
      <scheme val="minor"/>
    </font>
    <font>
      <b/>
      <sz val="12"/>
      <color theme="1"/>
      <name val="Cambria"/>
      <family val="1"/>
    </font>
    <font>
      <b/>
      <sz val="10"/>
      <color theme="1"/>
      <name val="&quot;Times New Roman&quot;"/>
    </font>
    <font>
      <b/>
      <sz val="8"/>
      <color theme="1"/>
      <name val="&quot;Times New Roman&quot;"/>
    </font>
    <font>
      <b/>
      <sz val="12"/>
      <color theme="1"/>
      <name val="&quot;Times New Roman&quot;"/>
    </font>
    <font>
      <b/>
      <sz val="9"/>
      <color theme="1"/>
      <name val="&quot;Times New Roman&quot;"/>
    </font>
    <font>
      <b/>
      <sz val="12"/>
      <name val="Book Antiqua"/>
      <family val="1"/>
    </font>
    <font>
      <sz val="13"/>
      <name val="Book Antiqua"/>
      <family val="1"/>
    </font>
    <font>
      <sz val="11"/>
      <name val="Microsoft Sans Serif"/>
      <family val="2"/>
    </font>
    <font>
      <sz val="8.5"/>
      <name val="Microsoft Sans Serif"/>
      <family val="2"/>
    </font>
    <font>
      <sz val="12"/>
      <name val="Book Antiqua"/>
      <family val="1"/>
    </font>
    <font>
      <sz val="10"/>
      <name val="Book Antiqua"/>
      <family val="1"/>
    </font>
    <font>
      <sz val="11"/>
      <name val="Book Antiqua"/>
      <family val="1"/>
    </font>
    <font>
      <b/>
      <sz val="11"/>
      <name val="Book Antiqua"/>
      <family val="1"/>
    </font>
    <font>
      <b/>
      <sz val="10"/>
      <name val="Book Antiqua"/>
      <family val="1"/>
    </font>
    <font>
      <b/>
      <sz val="11"/>
      <color indexed="8"/>
      <name val="Book Antiqua"/>
      <family val="1"/>
    </font>
    <font>
      <b/>
      <sz val="10"/>
      <color indexed="8"/>
      <name val="Book Antiqua"/>
      <family val="1"/>
    </font>
    <font>
      <b/>
      <sz val="12"/>
      <color indexed="8"/>
      <name val="Book Antiqua"/>
      <family val="1"/>
    </font>
    <font>
      <b/>
      <sz val="10"/>
      <color theme="1"/>
      <name val="Book Antiqua"/>
      <family val="1"/>
    </font>
    <font>
      <b/>
      <sz val="9"/>
      <color theme="1"/>
      <name val="Arial"/>
      <family val="2"/>
      <scheme val="minor"/>
    </font>
    <font>
      <sz val="11"/>
      <color indexed="8"/>
      <name val="Book Antiqua"/>
      <family val="1"/>
    </font>
    <font>
      <sz val="10"/>
      <color indexed="8"/>
      <name val="Book Antiqua"/>
      <family val="1"/>
    </font>
    <font>
      <b/>
      <sz val="11"/>
      <color theme="1"/>
      <name val="Book Antiqua"/>
      <family val="1"/>
    </font>
    <font>
      <sz val="11"/>
      <color rgb="FFFF0000"/>
      <name val="Times New Roman"/>
      <family val="1"/>
    </font>
    <font>
      <sz val="10"/>
      <color rgb="FFFF0000"/>
      <name val="Arial"/>
      <family val="2"/>
      <scheme val="minor"/>
    </font>
    <font>
      <sz val="10"/>
      <color rgb="FFFF0000"/>
      <name val="Times New Roman"/>
      <family val="1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9"/>
      <color rgb="FF000000"/>
      <name val="Times New Roman"/>
      <family val="1"/>
    </font>
    <font>
      <sz val="9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59999389629810485"/>
        <bgColor rgb="FFFFFF00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0" fillId="34" borderId="0" applyNumberFormat="0" applyBorder="0" applyAlignment="0" applyProtection="0"/>
    <xf numFmtId="0" fontId="2" fillId="0" borderId="0"/>
    <xf numFmtId="0" fontId="2" fillId="10" borderId="8" applyNumberFormat="0" applyFont="0" applyAlignment="0" applyProtection="0"/>
    <xf numFmtId="43" fontId="48" fillId="0" borderId="0" applyFont="0" applyFill="0" applyBorder="0" applyAlignment="0" applyProtection="0"/>
    <xf numFmtId="9" fontId="48" fillId="0" borderId="0" applyFont="0" applyFill="0" applyBorder="0" applyAlignment="0" applyProtection="0"/>
  </cellStyleXfs>
  <cellXfs count="603">
    <xf numFmtId="0" fontId="0" fillId="0" borderId="0" xfId="0"/>
    <xf numFmtId="0" fontId="4" fillId="0" borderId="0" xfId="0" applyFont="1" applyAlignment="1">
      <alignment horizontal="right"/>
    </xf>
    <xf numFmtId="0" fontId="4" fillId="36" borderId="0" xfId="0" applyFont="1" applyFill="1" applyAlignment="1">
      <alignment horizontal="right"/>
    </xf>
    <xf numFmtId="0" fontId="4" fillId="36" borderId="0" xfId="0" applyFont="1" applyFill="1"/>
    <xf numFmtId="1" fontId="4" fillId="0" borderId="0" xfId="0" applyNumberFormat="1" applyFont="1"/>
    <xf numFmtId="0" fontId="4" fillId="0" borderId="10" xfId="0" applyFont="1" applyBorder="1"/>
    <xf numFmtId="0" fontId="4" fillId="0" borderId="0" xfId="0" applyFont="1"/>
    <xf numFmtId="0" fontId="23" fillId="0" borderId="0" xfId="0" applyFont="1" applyAlignment="1">
      <alignment vertical="top"/>
    </xf>
    <xf numFmtId="0" fontId="23" fillId="0" borderId="0" xfId="0" applyFont="1"/>
    <xf numFmtId="0" fontId="25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29" fillId="39" borderId="10" xfId="0" applyFont="1" applyFill="1" applyBorder="1" applyAlignment="1">
      <alignment horizontal="center" vertical="center"/>
    </xf>
    <xf numFmtId="0" fontId="29" fillId="37" borderId="10" xfId="0" applyFont="1" applyFill="1" applyBorder="1" applyAlignment="1">
      <alignment horizontal="center" vertical="center"/>
    </xf>
    <xf numFmtId="0" fontId="29" fillId="37" borderId="21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 wrapText="1"/>
    </xf>
    <xf numFmtId="0" fontId="28" fillId="2" borderId="10" xfId="0" applyFont="1" applyFill="1" applyBorder="1" applyAlignment="1">
      <alignment horizontal="center" vertical="center"/>
    </xf>
    <xf numFmtId="1" fontId="28" fillId="2" borderId="10" xfId="0" applyNumberFormat="1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1" fontId="35" fillId="2" borderId="10" xfId="0" applyNumberFormat="1" applyFont="1" applyFill="1" applyBorder="1" applyAlignment="1">
      <alignment horizontal="center"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1" fontId="29" fillId="0" borderId="18" xfId="0" applyNumberFormat="1" applyFont="1" applyBorder="1" applyAlignment="1">
      <alignment horizontal="center"/>
    </xf>
    <xf numFmtId="1" fontId="29" fillId="0" borderId="0" xfId="0" applyNumberFormat="1" applyFont="1"/>
    <xf numFmtId="0" fontId="29" fillId="0" borderId="0" xfId="0" applyFont="1" applyAlignment="1">
      <alignment horizontal="center"/>
    </xf>
    <xf numFmtId="0" fontId="30" fillId="0" borderId="0" xfId="0" applyFont="1"/>
    <xf numFmtId="1" fontId="30" fillId="0" borderId="0" xfId="0" applyNumberFormat="1" applyFont="1"/>
    <xf numFmtId="0" fontId="30" fillId="0" borderId="0" xfId="0" applyFont="1" applyAlignment="1">
      <alignment horizontal="center"/>
    </xf>
    <xf numFmtId="1" fontId="29" fillId="0" borderId="23" xfId="0" applyNumberFormat="1" applyFont="1" applyBorder="1" applyAlignment="1">
      <alignment horizontal="center"/>
    </xf>
    <xf numFmtId="0" fontId="37" fillId="0" borderId="0" xfId="0" applyFont="1" applyAlignment="1">
      <alignment vertical="top"/>
    </xf>
    <xf numFmtId="0" fontId="37" fillId="0" borderId="0" xfId="0" applyFont="1"/>
    <xf numFmtId="0" fontId="36" fillId="0" borderId="0" xfId="0" applyFont="1"/>
    <xf numFmtId="0" fontId="38" fillId="0" borderId="0" xfId="0" applyFont="1"/>
    <xf numFmtId="0" fontId="28" fillId="0" borderId="0" xfId="0" applyFont="1" applyAlignment="1">
      <alignment horizontal="right" vertical="top"/>
    </xf>
    <xf numFmtId="0" fontId="22" fillId="0" borderId="0" xfId="0" applyFont="1"/>
    <xf numFmtId="0" fontId="34" fillId="40" borderId="0" xfId="0" applyFont="1" applyFill="1" applyAlignment="1">
      <alignment horizontal="center" vertical="center"/>
    </xf>
    <xf numFmtId="0" fontId="4" fillId="41" borderId="0" xfId="0" applyFont="1" applyFill="1" applyAlignment="1">
      <alignment horizontal="center"/>
    </xf>
    <xf numFmtId="0" fontId="26" fillId="41" borderId="0" xfId="0" applyFont="1" applyFill="1" applyAlignment="1">
      <alignment horizontal="center"/>
    </xf>
    <xf numFmtId="0" fontId="27" fillId="41" borderId="0" xfId="0" applyFont="1" applyFill="1" applyAlignment="1">
      <alignment horizontal="center"/>
    </xf>
    <xf numFmtId="0" fontId="4" fillId="41" borderId="0" xfId="0" applyFont="1" applyFill="1" applyAlignment="1">
      <alignment horizontal="right"/>
    </xf>
    <xf numFmtId="0" fontId="4" fillId="41" borderId="0" xfId="0" applyFont="1" applyFill="1"/>
    <xf numFmtId="1" fontId="4" fillId="41" borderId="0" xfId="0" applyNumberFormat="1" applyFont="1" applyFill="1"/>
    <xf numFmtId="0" fontId="29" fillId="0" borderId="0" xfId="0" applyFont="1"/>
    <xf numFmtId="0" fontId="24" fillId="0" borderId="0" xfId="0" applyFont="1"/>
    <xf numFmtId="1" fontId="29" fillId="42" borderId="20" xfId="0" applyNumberFormat="1" applyFont="1" applyFill="1" applyBorder="1" applyAlignment="1">
      <alignment horizontal="center" vertical="center"/>
    </xf>
    <xf numFmtId="1" fontId="29" fillId="42" borderId="24" xfId="0" applyNumberFormat="1" applyFont="1" applyFill="1" applyBorder="1" applyAlignment="1">
      <alignment horizontal="center" vertical="center"/>
    </xf>
    <xf numFmtId="1" fontId="29" fillId="42" borderId="10" xfId="0" applyNumberFormat="1" applyFont="1" applyFill="1" applyBorder="1" applyAlignment="1">
      <alignment horizontal="center" vertical="center"/>
    </xf>
    <xf numFmtId="0" fontId="32" fillId="41" borderId="10" xfId="0" applyFont="1" applyFill="1" applyBorder="1" applyAlignment="1">
      <alignment horizontal="center" vertical="center" wrapText="1"/>
    </xf>
    <xf numFmtId="1" fontId="29" fillId="42" borderId="18" xfId="0" applyNumberFormat="1" applyFont="1" applyFill="1" applyBorder="1" applyAlignment="1">
      <alignment horizontal="center" vertical="center"/>
    </xf>
    <xf numFmtId="0" fontId="30" fillId="41" borderId="10" xfId="0" applyFont="1" applyFill="1" applyBorder="1" applyAlignment="1">
      <alignment horizontal="center" vertical="center"/>
    </xf>
    <xf numFmtId="1" fontId="30" fillId="41" borderId="10" xfId="0" applyNumberFormat="1" applyFont="1" applyFill="1" applyBorder="1" applyAlignment="1">
      <alignment horizontal="center" vertical="center"/>
    </xf>
    <xf numFmtId="1" fontId="29" fillId="2" borderId="10" xfId="0" applyNumberFormat="1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 wrapText="1"/>
    </xf>
    <xf numFmtId="1" fontId="29" fillId="2" borderId="18" xfId="0" applyNumberFormat="1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1" fontId="30" fillId="0" borderId="10" xfId="0" applyNumberFormat="1" applyFont="1" applyBorder="1" applyAlignment="1">
      <alignment horizontal="center" vertical="center"/>
    </xf>
    <xf numFmtId="1" fontId="29" fillId="38" borderId="10" xfId="0" applyNumberFormat="1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 wrapText="1"/>
    </xf>
    <xf numFmtId="1" fontId="29" fillId="38" borderId="18" xfId="0" applyNumberFormat="1" applyFont="1" applyFill="1" applyBorder="1" applyAlignment="1">
      <alignment horizontal="center" vertical="center"/>
    </xf>
    <xf numFmtId="0" fontId="30" fillId="36" borderId="10" xfId="0" applyFont="1" applyFill="1" applyBorder="1" applyAlignment="1">
      <alignment horizontal="center" vertical="center"/>
    </xf>
    <xf numFmtId="1" fontId="30" fillId="36" borderId="10" xfId="0" applyNumberFormat="1" applyFont="1" applyFill="1" applyBorder="1" applyAlignment="1">
      <alignment horizontal="center" vertical="center"/>
    </xf>
    <xf numFmtId="0" fontId="29" fillId="41" borderId="10" xfId="0" applyFont="1" applyFill="1" applyBorder="1" applyAlignment="1">
      <alignment horizontal="center" vertical="center"/>
    </xf>
    <xf numFmtId="0" fontId="29" fillId="41" borderId="10" xfId="0" applyFont="1" applyFill="1" applyBorder="1" applyAlignment="1">
      <alignment vertical="center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vertical="center"/>
    </xf>
    <xf numFmtId="0" fontId="29" fillId="36" borderId="10" xfId="0" applyFont="1" applyFill="1" applyBorder="1" applyAlignment="1">
      <alignment horizontal="center" vertical="center"/>
    </xf>
    <xf numFmtId="0" fontId="29" fillId="36" borderId="10" xfId="0" applyFont="1" applyFill="1" applyBorder="1" applyAlignment="1">
      <alignment vertical="center"/>
    </xf>
    <xf numFmtId="0" fontId="29" fillId="36" borderId="18" xfId="0" applyFont="1" applyFill="1" applyBorder="1" applyAlignment="1">
      <alignment vertical="center"/>
    </xf>
    <xf numFmtId="1" fontId="30" fillId="0" borderId="25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20" xfId="0" applyBorder="1"/>
    <xf numFmtId="1" fontId="28" fillId="42" borderId="10" xfId="0" applyNumberFormat="1" applyFont="1" applyFill="1" applyBorder="1" applyAlignment="1">
      <alignment horizontal="center" vertical="center"/>
    </xf>
    <xf numFmtId="0" fontId="40" fillId="0" borderId="10" xfId="0" applyFont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1" fontId="4" fillId="0" borderId="10" xfId="0" applyNumberFormat="1" applyFont="1" applyBorder="1"/>
    <xf numFmtId="0" fontId="43" fillId="0" borderId="10" xfId="0" applyFont="1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44" fillId="3" borderId="10" xfId="0" applyFont="1" applyFill="1" applyBorder="1" applyAlignment="1">
      <alignment horizontal="center"/>
    </xf>
    <xf numFmtId="0" fontId="45" fillId="0" borderId="10" xfId="0" applyFont="1" applyBorder="1" applyAlignment="1">
      <alignment horizontal="center"/>
    </xf>
    <xf numFmtId="0" fontId="40" fillId="2" borderId="10" xfId="0" applyFont="1" applyFill="1" applyBorder="1" applyAlignment="1">
      <alignment horizontal="center"/>
    </xf>
    <xf numFmtId="0" fontId="46" fillId="2" borderId="10" xfId="0" applyFont="1" applyFill="1" applyBorder="1" applyAlignment="1">
      <alignment horizontal="center"/>
    </xf>
    <xf numFmtId="164" fontId="39" fillId="0" borderId="10" xfId="0" applyNumberFormat="1" applyFont="1" applyBorder="1" applyAlignment="1">
      <alignment horizontal="center"/>
    </xf>
    <xf numFmtId="1" fontId="39" fillId="3" borderId="10" xfId="0" applyNumberFormat="1" applyFont="1" applyFill="1" applyBorder="1" applyAlignment="1">
      <alignment horizontal="center"/>
    </xf>
    <xf numFmtId="164" fontId="39" fillId="3" borderId="10" xfId="0" applyNumberFormat="1" applyFont="1" applyFill="1" applyBorder="1" applyAlignment="1">
      <alignment horizontal="center"/>
    </xf>
    <xf numFmtId="164" fontId="43" fillId="0" borderId="10" xfId="0" applyNumberFormat="1" applyFont="1" applyBorder="1" applyAlignment="1">
      <alignment horizontal="center"/>
    </xf>
    <xf numFmtId="164" fontId="40" fillId="0" borderId="10" xfId="0" applyNumberFormat="1" applyFont="1" applyBorder="1" applyAlignment="1">
      <alignment horizontal="center"/>
    </xf>
    <xf numFmtId="1" fontId="40" fillId="3" borderId="10" xfId="0" applyNumberFormat="1" applyFont="1" applyFill="1" applyBorder="1" applyAlignment="1">
      <alignment horizontal="center"/>
    </xf>
    <xf numFmtId="164" fontId="40" fillId="3" borderId="10" xfId="0" applyNumberFormat="1" applyFont="1" applyFill="1" applyBorder="1" applyAlignment="1">
      <alignment horizontal="center"/>
    </xf>
    <xf numFmtId="0" fontId="31" fillId="37" borderId="10" xfId="0" applyFont="1" applyFill="1" applyBorder="1" applyAlignment="1">
      <alignment horizontal="center"/>
    </xf>
    <xf numFmtId="1" fontId="29" fillId="2" borderId="25" xfId="0" applyNumberFormat="1" applyFont="1" applyFill="1" applyBorder="1" applyAlignment="1">
      <alignment horizontal="center" vertical="center"/>
    </xf>
    <xf numFmtId="1" fontId="29" fillId="2" borderId="23" xfId="0" applyNumberFormat="1" applyFont="1" applyFill="1" applyBorder="1" applyAlignment="1">
      <alignment horizontal="center" vertical="center"/>
    </xf>
    <xf numFmtId="0" fontId="29" fillId="37" borderId="29" xfId="0" applyFont="1" applyFill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51" fillId="0" borderId="11" xfId="0" applyFont="1" applyBorder="1" applyAlignment="1">
      <alignment horizontal="left" wrapText="1" readingOrder="1"/>
    </xf>
    <xf numFmtId="165" fontId="51" fillId="0" borderId="31" xfId="0" applyNumberFormat="1" applyFont="1" applyBorder="1" applyAlignment="1">
      <alignment horizontal="left" wrapText="1" readingOrder="1"/>
    </xf>
    <xf numFmtId="0" fontId="51" fillId="0" borderId="32" xfId="0" applyFont="1" applyBorder="1" applyAlignment="1">
      <alignment horizontal="left" wrapText="1" readingOrder="1"/>
    </xf>
    <xf numFmtId="0" fontId="51" fillId="0" borderId="33" xfId="0" applyFont="1" applyBorder="1" applyAlignment="1">
      <alignment horizontal="left" wrapText="1" readingOrder="1"/>
    </xf>
    <xf numFmtId="165" fontId="51" fillId="0" borderId="34" xfId="0" applyNumberFormat="1" applyFont="1" applyBorder="1" applyAlignment="1">
      <alignment horizontal="left" wrapText="1" readingOrder="1"/>
    </xf>
    <xf numFmtId="0" fontId="51" fillId="0" borderId="35" xfId="0" applyFont="1" applyBorder="1" applyAlignment="1">
      <alignment horizontal="left" wrapText="1" readingOrder="1"/>
    </xf>
    <xf numFmtId="0" fontId="51" fillId="0" borderId="10" xfId="0" applyFont="1" applyBorder="1" applyAlignment="1">
      <alignment wrapText="1"/>
    </xf>
    <xf numFmtId="0" fontId="51" fillId="0" borderId="10" xfId="0" applyFont="1" applyBorder="1" applyAlignment="1">
      <alignment horizontal="center" wrapText="1"/>
    </xf>
    <xf numFmtId="0" fontId="52" fillId="0" borderId="10" xfId="0" applyFont="1" applyBorder="1" applyAlignment="1">
      <alignment horizontal="center"/>
    </xf>
    <xf numFmtId="0" fontId="53" fillId="0" borderId="10" xfId="0" applyFont="1" applyBorder="1" applyAlignment="1">
      <alignment horizontal="center" vertical="center" wrapText="1"/>
    </xf>
    <xf numFmtId="0" fontId="41" fillId="0" borderId="10" xfId="0" applyFont="1" applyBorder="1" applyAlignment="1">
      <alignment horizontal="center"/>
    </xf>
    <xf numFmtId="0" fontId="54" fillId="0" borderId="10" xfId="0" applyFont="1" applyBorder="1" applyAlignment="1">
      <alignment horizontal="center"/>
    </xf>
    <xf numFmtId="0" fontId="55" fillId="0" borderId="10" xfId="0" applyFont="1" applyBorder="1" applyAlignment="1">
      <alignment horizontal="center"/>
    </xf>
    <xf numFmtId="0" fontId="56" fillId="0" borderId="10" xfId="0" applyFont="1" applyBorder="1" applyAlignment="1">
      <alignment horizontal="center"/>
    </xf>
    <xf numFmtId="0" fontId="33" fillId="37" borderId="38" xfId="0" applyFont="1" applyFill="1" applyBorder="1" applyAlignment="1">
      <alignment horizontal="center" vertical="center"/>
    </xf>
    <xf numFmtId="0" fontId="33" fillId="37" borderId="2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29" fillId="39" borderId="18" xfId="0" applyFont="1" applyFill="1" applyBorder="1" applyAlignment="1">
      <alignment horizontal="center" vertical="center"/>
    </xf>
    <xf numFmtId="0" fontId="0" fillId="0" borderId="18" xfId="0" applyBorder="1"/>
    <xf numFmtId="0" fontId="40" fillId="2" borderId="20" xfId="0" applyFont="1" applyFill="1" applyBorder="1" applyAlignment="1">
      <alignment horizontal="center"/>
    </xf>
    <xf numFmtId="0" fontId="40" fillId="3" borderId="20" xfId="0" applyFont="1" applyFill="1" applyBorder="1" applyAlignment="1">
      <alignment horizontal="center"/>
    </xf>
    <xf numFmtId="1" fontId="4" fillId="0" borderId="20" xfId="0" applyNumberFormat="1" applyFont="1" applyBorder="1"/>
    <xf numFmtId="0" fontId="46" fillId="2" borderId="20" xfId="0" applyFont="1" applyFill="1" applyBorder="1" applyAlignment="1">
      <alignment horizontal="center"/>
    </xf>
    <xf numFmtId="0" fontId="51" fillId="0" borderId="10" xfId="0" applyFont="1" applyBorder="1" applyAlignment="1">
      <alignment horizontal="left" wrapText="1" readingOrder="1"/>
    </xf>
    <xf numFmtId="165" fontId="51" fillId="0" borderId="10" xfId="0" applyNumberFormat="1" applyFont="1" applyBorder="1" applyAlignment="1">
      <alignment horizontal="left" wrapText="1" readingOrder="1"/>
    </xf>
    <xf numFmtId="0" fontId="29" fillId="3" borderId="10" xfId="0" applyFont="1" applyFill="1" applyBorder="1" applyAlignment="1">
      <alignment horizontal="center" vertical="center"/>
    </xf>
    <xf numFmtId="0" fontId="31" fillId="37" borderId="10" xfId="0" applyFont="1" applyFill="1" applyBorder="1" applyAlignment="1">
      <alignment horizontal="left"/>
    </xf>
    <xf numFmtId="0" fontId="52" fillId="0" borderId="11" xfId="0" applyFont="1" applyBorder="1" applyAlignment="1">
      <alignment horizontal="center"/>
    </xf>
    <xf numFmtId="0" fontId="53" fillId="0" borderId="11" xfId="0" applyFont="1" applyBorder="1" applyAlignment="1">
      <alignment horizontal="center" vertical="center" wrapText="1"/>
    </xf>
    <xf numFmtId="0" fontId="4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2" fillId="0" borderId="11" xfId="0" applyFont="1" applyBorder="1" applyAlignment="1">
      <alignment horizontal="right"/>
    </xf>
    <xf numFmtId="0" fontId="52" fillId="0" borderId="14" xfId="0" applyFont="1" applyBorder="1" applyAlignment="1">
      <alignment horizontal="right"/>
    </xf>
    <xf numFmtId="0" fontId="52" fillId="0" borderId="11" xfId="0" applyFont="1" applyBorder="1"/>
    <xf numFmtId="0" fontId="52" fillId="41" borderId="11" xfId="0" applyFont="1" applyFill="1" applyBorder="1" applyAlignment="1">
      <alignment horizontal="center"/>
    </xf>
    <xf numFmtId="0" fontId="53" fillId="41" borderId="11" xfId="0" applyFont="1" applyFill="1" applyBorder="1" applyAlignment="1">
      <alignment horizontal="center" vertical="center" wrapText="1"/>
    </xf>
    <xf numFmtId="0" fontId="41" fillId="41" borderId="11" xfId="0" applyFont="1" applyFill="1" applyBorder="1" applyAlignment="1">
      <alignment horizontal="center"/>
    </xf>
    <xf numFmtId="0" fontId="1" fillId="41" borderId="11" xfId="0" applyFont="1" applyFill="1" applyBorder="1" applyAlignment="1">
      <alignment horizontal="center"/>
    </xf>
    <xf numFmtId="0" fontId="53" fillId="41" borderId="10" xfId="0" applyFont="1" applyFill="1" applyBorder="1" applyAlignment="1">
      <alignment horizontal="center" vertical="center" wrapText="1"/>
    </xf>
    <xf numFmtId="0" fontId="52" fillId="41" borderId="14" xfId="0" applyFont="1" applyFill="1" applyBorder="1" applyAlignment="1">
      <alignment horizontal="right"/>
    </xf>
    <xf numFmtId="0" fontId="52" fillId="41" borderId="11" xfId="0" applyFont="1" applyFill="1" applyBorder="1" applyAlignment="1">
      <alignment horizontal="right"/>
    </xf>
    <xf numFmtId="0" fontId="52" fillId="41" borderId="10" xfId="0" applyFont="1" applyFill="1" applyBorder="1" applyAlignment="1">
      <alignment horizontal="center"/>
    </xf>
    <xf numFmtId="1" fontId="29" fillId="42" borderId="23" xfId="0" applyNumberFormat="1" applyFont="1" applyFill="1" applyBorder="1" applyAlignment="1">
      <alignment horizontal="center" vertical="center"/>
    </xf>
    <xf numFmtId="1" fontId="29" fillId="42" borderId="25" xfId="0" applyNumberFormat="1" applyFont="1" applyFill="1" applyBorder="1" applyAlignment="1">
      <alignment horizontal="center" vertical="center"/>
    </xf>
    <xf numFmtId="0" fontId="29" fillId="37" borderId="18" xfId="0" applyFont="1" applyFill="1" applyBorder="1" applyAlignment="1">
      <alignment horizontal="center" vertical="center"/>
    </xf>
    <xf numFmtId="0" fontId="29" fillId="41" borderId="18" xfId="0" applyFont="1" applyFill="1" applyBorder="1" applyAlignment="1">
      <alignment vertical="center"/>
    </xf>
    <xf numFmtId="0" fontId="57" fillId="35" borderId="11" xfId="0" applyFont="1" applyFill="1" applyBorder="1" applyAlignment="1">
      <alignment horizontal="center" wrapText="1"/>
    </xf>
    <xf numFmtId="0" fontId="39" fillId="0" borderId="0" xfId="0" applyFont="1" applyAlignment="1">
      <alignment horizontal="left" vertical="center" wrapText="1"/>
    </xf>
    <xf numFmtId="0" fontId="58" fillId="0" borderId="0" xfId="0" applyFont="1"/>
    <xf numFmtId="0" fontId="58" fillId="0" borderId="0" xfId="0" applyFont="1" applyAlignment="1">
      <alignment horizontal="left"/>
    </xf>
    <xf numFmtId="0" fontId="58" fillId="0" borderId="0" xfId="0" applyFont="1" applyAlignment="1">
      <alignment horizontal="center" vertical="center"/>
    </xf>
    <xf numFmtId="0" fontId="3" fillId="37" borderId="10" xfId="0" applyFont="1" applyFill="1" applyBorder="1" applyAlignment="1">
      <alignment horizontal="center" vertical="center"/>
    </xf>
    <xf numFmtId="0" fontId="59" fillId="0" borderId="12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 vertical="center"/>
    </xf>
    <xf numFmtId="0" fontId="3" fillId="37" borderId="17" xfId="0" applyFont="1" applyFill="1" applyBorder="1" applyAlignment="1">
      <alignment horizontal="center" vertical="center"/>
    </xf>
    <xf numFmtId="0" fontId="60" fillId="35" borderId="41" xfId="0" applyFont="1" applyFill="1" applyBorder="1" applyAlignment="1">
      <alignment wrapText="1"/>
    </xf>
    <xf numFmtId="0" fontId="60" fillId="35" borderId="43" xfId="0" applyFont="1" applyFill="1" applyBorder="1" applyAlignment="1">
      <alignment wrapText="1"/>
    </xf>
    <xf numFmtId="0" fontId="61" fillId="37" borderId="10" xfId="0" applyFont="1" applyFill="1" applyBorder="1" applyAlignment="1">
      <alignment horizontal="center" vertical="center"/>
    </xf>
    <xf numFmtId="0" fontId="51" fillId="0" borderId="11" xfId="0" applyFont="1" applyBorder="1" applyAlignment="1">
      <alignment wrapText="1"/>
    </xf>
    <xf numFmtId="0" fontId="3" fillId="37" borderId="19" xfId="0" applyFont="1" applyFill="1" applyBorder="1" applyAlignment="1">
      <alignment horizontal="center" vertical="center"/>
    </xf>
    <xf numFmtId="0" fontId="24" fillId="0" borderId="11" xfId="0" applyFont="1" applyBorder="1"/>
    <xf numFmtId="0" fontId="3" fillId="37" borderId="39" xfId="0" applyFont="1" applyFill="1" applyBorder="1" applyAlignment="1">
      <alignment horizontal="center" vertical="center"/>
    </xf>
    <xf numFmtId="0" fontId="51" fillId="0" borderId="31" xfId="0" applyFont="1" applyBorder="1" applyAlignment="1">
      <alignment horizontal="left" wrapText="1" readingOrder="1"/>
    </xf>
    <xf numFmtId="1" fontId="24" fillId="0" borderId="11" xfId="0" applyNumberFormat="1" applyFont="1" applyBorder="1"/>
    <xf numFmtId="0" fontId="51" fillId="0" borderId="34" xfId="0" applyFont="1" applyBorder="1" applyAlignment="1">
      <alignment horizontal="left" wrapText="1" readingOrder="1"/>
    </xf>
    <xf numFmtId="0" fontId="31" fillId="37" borderId="11" xfId="0" applyFont="1" applyFill="1" applyBorder="1" applyAlignment="1">
      <alignment horizontal="left"/>
    </xf>
    <xf numFmtId="0" fontId="51" fillId="0" borderId="11" xfId="0" applyFont="1" applyBorder="1" applyAlignment="1">
      <alignment horizontal="center" wrapText="1"/>
    </xf>
    <xf numFmtId="0" fontId="53" fillId="0" borderId="21" xfId="0" applyFont="1" applyBorder="1" applyAlignment="1">
      <alignment horizontal="center" vertical="center" wrapText="1"/>
    </xf>
    <xf numFmtId="1" fontId="30" fillId="43" borderId="0" xfId="0" applyNumberFormat="1" applyFont="1" applyFill="1"/>
    <xf numFmtId="0" fontId="49" fillId="43" borderId="10" xfId="0" applyFont="1" applyFill="1" applyBorder="1" applyAlignment="1">
      <alignment horizontal="center" vertical="center"/>
    </xf>
    <xf numFmtId="1" fontId="3" fillId="44" borderId="10" xfId="0" applyNumberFormat="1" applyFont="1" applyFill="1" applyBorder="1" applyAlignment="1">
      <alignment horizontal="center" vertical="center" wrapText="1"/>
    </xf>
    <xf numFmtId="1" fontId="28" fillId="44" borderId="10" xfId="0" applyNumberFormat="1" applyFont="1" applyFill="1" applyBorder="1" applyAlignment="1">
      <alignment horizontal="center" vertical="center"/>
    </xf>
    <xf numFmtId="1" fontId="53" fillId="43" borderId="10" xfId="0" applyNumberFormat="1" applyFont="1" applyFill="1" applyBorder="1" applyAlignment="1">
      <alignment horizontal="center" vertical="center" wrapText="1"/>
    </xf>
    <xf numFmtId="1" fontId="4" fillId="43" borderId="10" xfId="0" applyNumberFormat="1" applyFont="1" applyFill="1" applyBorder="1"/>
    <xf numFmtId="1" fontId="4" fillId="43" borderId="20" xfId="0" applyNumberFormat="1" applyFont="1" applyFill="1" applyBorder="1"/>
    <xf numFmtId="0" fontId="47" fillId="45" borderId="22" xfId="0" applyFont="1" applyFill="1" applyBorder="1" applyAlignment="1">
      <alignment horizontal="center" vertical="center"/>
    </xf>
    <xf numFmtId="0" fontId="34" fillId="45" borderId="0" xfId="0" applyFont="1" applyFill="1" applyAlignment="1">
      <alignment horizontal="center" vertical="center"/>
    </xf>
    <xf numFmtId="0" fontId="23" fillId="43" borderId="0" xfId="0" applyFont="1" applyFill="1"/>
    <xf numFmtId="0" fontId="0" fillId="43" borderId="0" xfId="0" applyFill="1"/>
    <xf numFmtId="1" fontId="4" fillId="43" borderId="0" xfId="0" applyNumberFormat="1" applyFont="1" applyFill="1"/>
    <xf numFmtId="0" fontId="49" fillId="43" borderId="10" xfId="0" applyFont="1" applyFill="1" applyBorder="1" applyAlignment="1">
      <alignment horizontal="center" vertical="center" wrapText="1"/>
    </xf>
    <xf numFmtId="0" fontId="53" fillId="43" borderId="10" xfId="0" applyFont="1" applyFill="1" applyBorder="1" applyAlignment="1">
      <alignment horizontal="center" vertical="center" wrapText="1"/>
    </xf>
    <xf numFmtId="0" fontId="40" fillId="43" borderId="10" xfId="0" applyFont="1" applyFill="1" applyBorder="1" applyAlignment="1">
      <alignment horizontal="center"/>
    </xf>
    <xf numFmtId="0" fontId="44" fillId="43" borderId="10" xfId="0" applyFont="1" applyFill="1" applyBorder="1" applyAlignment="1">
      <alignment horizontal="center"/>
    </xf>
    <xf numFmtId="0" fontId="40" fillId="44" borderId="10" xfId="0" applyFont="1" applyFill="1" applyBorder="1" applyAlignment="1">
      <alignment horizontal="center"/>
    </xf>
    <xf numFmtId="0" fontId="40" fillId="44" borderId="20" xfId="0" applyFont="1" applyFill="1" applyBorder="1" applyAlignment="1">
      <alignment horizontal="center"/>
    </xf>
    <xf numFmtId="164" fontId="39" fillId="43" borderId="10" xfId="0" applyNumberFormat="1" applyFont="1" applyFill="1" applyBorder="1" applyAlignment="1">
      <alignment horizontal="center"/>
    </xf>
    <xf numFmtId="164" fontId="40" fillId="43" borderId="10" xfId="0" applyNumberFormat="1" applyFont="1" applyFill="1" applyBorder="1" applyAlignment="1">
      <alignment horizontal="center"/>
    </xf>
    <xf numFmtId="1" fontId="28" fillId="44" borderId="10" xfId="0" applyNumberFormat="1" applyFont="1" applyFill="1" applyBorder="1" applyAlignment="1">
      <alignment horizontal="center" vertical="center" wrapText="1"/>
    </xf>
    <xf numFmtId="0" fontId="4" fillId="43" borderId="0" xfId="0" applyFont="1" applyFill="1" applyAlignment="1">
      <alignment horizontal="center"/>
    </xf>
    <xf numFmtId="1" fontId="52" fillId="43" borderId="10" xfId="0" applyNumberFormat="1" applyFont="1" applyFill="1" applyBorder="1" applyAlignment="1">
      <alignment horizontal="center"/>
    </xf>
    <xf numFmtId="0" fontId="43" fillId="43" borderId="10" xfId="0" applyFont="1" applyFill="1" applyBorder="1" applyAlignment="1">
      <alignment horizontal="center"/>
    </xf>
    <xf numFmtId="0" fontId="45" fillId="43" borderId="10" xfId="0" applyFont="1" applyFill="1" applyBorder="1" applyAlignment="1">
      <alignment horizontal="center"/>
    </xf>
    <xf numFmtId="0" fontId="46" fillId="44" borderId="10" xfId="0" applyFont="1" applyFill="1" applyBorder="1" applyAlignment="1">
      <alignment horizontal="center"/>
    </xf>
    <xf numFmtId="0" fontId="46" fillId="44" borderId="20" xfId="0" applyFont="1" applyFill="1" applyBorder="1" applyAlignment="1">
      <alignment horizontal="center"/>
    </xf>
    <xf numFmtId="164" fontId="43" fillId="43" borderId="10" xfId="0" applyNumberFormat="1" applyFont="1" applyFill="1" applyBorder="1" applyAlignment="1">
      <alignment horizontal="center"/>
    </xf>
    <xf numFmtId="0" fontId="0" fillId="43" borderId="10" xfId="0" applyFill="1" applyBorder="1"/>
    <xf numFmtId="0" fontId="47" fillId="45" borderId="22" xfId="0" applyFont="1" applyFill="1" applyBorder="1" applyAlignment="1">
      <alignment horizontal="center"/>
    </xf>
    <xf numFmtId="0" fontId="25" fillId="43" borderId="0" xfId="0" applyFont="1" applyFill="1" applyAlignment="1">
      <alignment horizontal="center"/>
    </xf>
    <xf numFmtId="0" fontId="63" fillId="0" borderId="41" xfId="0" applyFont="1" applyBorder="1" applyAlignment="1">
      <alignment horizontal="center" wrapText="1"/>
    </xf>
    <xf numFmtId="0" fontId="63" fillId="0" borderId="43" xfId="0" applyFont="1" applyBorder="1" applyAlignment="1">
      <alignment horizontal="center" wrapText="1"/>
    </xf>
    <xf numFmtId="0" fontId="53" fillId="0" borderId="43" xfId="0" applyFont="1" applyBorder="1" applyAlignment="1">
      <alignment horizontal="center" vertical="center" wrapText="1"/>
    </xf>
    <xf numFmtId="0" fontId="49" fillId="43" borderId="17" xfId="0" applyFont="1" applyFill="1" applyBorder="1" applyAlignment="1">
      <alignment horizontal="center" vertical="center" wrapText="1"/>
    </xf>
    <xf numFmtId="1" fontId="29" fillId="44" borderId="10" xfId="0" applyNumberFormat="1" applyFont="1" applyFill="1" applyBorder="1" applyAlignment="1">
      <alignment horizontal="center" vertical="center"/>
    </xf>
    <xf numFmtId="0" fontId="0" fillId="43" borderId="20" xfId="0" applyFill="1" applyBorder="1"/>
    <xf numFmtId="0" fontId="27" fillId="43" borderId="0" xfId="0" applyFont="1" applyFill="1" applyAlignment="1">
      <alignment horizontal="center"/>
    </xf>
    <xf numFmtId="0" fontId="3" fillId="46" borderId="19" xfId="0" applyFont="1" applyFill="1" applyBorder="1" applyAlignment="1">
      <alignment horizontal="center" vertical="center"/>
    </xf>
    <xf numFmtId="0" fontId="3" fillId="46" borderId="39" xfId="0" applyFont="1" applyFill="1" applyBorder="1" applyAlignment="1">
      <alignment horizontal="center" vertical="center"/>
    </xf>
    <xf numFmtId="1" fontId="53" fillId="43" borderId="11" xfId="0" applyNumberFormat="1" applyFont="1" applyFill="1" applyBorder="1" applyAlignment="1">
      <alignment horizontal="center" vertical="center" wrapText="1"/>
    </xf>
    <xf numFmtId="0" fontId="24" fillId="43" borderId="0" xfId="0" applyFont="1" applyFill="1" applyAlignment="1">
      <alignment horizontal="center" vertical="center"/>
    </xf>
    <xf numFmtId="1" fontId="52" fillId="43" borderId="11" xfId="0" applyNumberFormat="1" applyFont="1" applyFill="1" applyBorder="1" applyAlignment="1">
      <alignment horizontal="right"/>
    </xf>
    <xf numFmtId="1" fontId="52" fillId="43" borderId="11" xfId="0" applyNumberFormat="1" applyFont="1" applyFill="1" applyBorder="1" applyAlignment="1">
      <alignment horizontal="center"/>
    </xf>
    <xf numFmtId="0" fontId="66" fillId="0" borderId="36" xfId="0" applyFont="1" applyBorder="1"/>
    <xf numFmtId="0" fontId="23" fillId="0" borderId="36" xfId="0" applyFont="1" applyBorder="1"/>
    <xf numFmtId="0" fontId="69" fillId="2" borderId="38" xfId="0" applyFont="1" applyFill="1" applyBorder="1" applyAlignment="1">
      <alignment horizontal="center" vertical="top" wrapText="1"/>
    </xf>
    <xf numFmtId="0" fontId="70" fillId="2" borderId="38" xfId="0" applyFont="1" applyFill="1" applyBorder="1" applyAlignment="1">
      <alignment horizontal="center"/>
    </xf>
    <xf numFmtId="0" fontId="70" fillId="2" borderId="45" xfId="0" applyFont="1" applyFill="1" applyBorder="1" applyAlignment="1">
      <alignment horizontal="center"/>
    </xf>
    <xf numFmtId="165" fontId="51" fillId="0" borderId="32" xfId="0" applyNumberFormat="1" applyFont="1" applyBorder="1" applyAlignment="1">
      <alignment horizontal="left" wrapText="1" readingOrder="1"/>
    </xf>
    <xf numFmtId="0" fontId="67" fillId="0" borderId="11" xfId="0" applyFont="1" applyBorder="1"/>
    <xf numFmtId="165" fontId="51" fillId="0" borderId="35" xfId="0" applyNumberFormat="1" applyFont="1" applyBorder="1" applyAlignment="1">
      <alignment horizontal="left" wrapText="1" readingOrder="1"/>
    </xf>
    <xf numFmtId="0" fontId="53" fillId="0" borderId="46" xfId="0" applyFont="1" applyBorder="1" applyAlignment="1">
      <alignment horizontal="center" wrapText="1"/>
    </xf>
    <xf numFmtId="0" fontId="53" fillId="0" borderId="10" xfId="0" applyFont="1" applyBorder="1" applyAlignment="1">
      <alignment wrapText="1"/>
    </xf>
    <xf numFmtId="0" fontId="53" fillId="0" borderId="47" xfId="0" applyFont="1" applyBorder="1" applyAlignment="1">
      <alignment horizontal="center" wrapText="1"/>
    </xf>
    <xf numFmtId="0" fontId="72" fillId="3" borderId="38" xfId="0" applyFont="1" applyFill="1" applyBorder="1" applyAlignment="1">
      <alignment wrapText="1"/>
    </xf>
    <xf numFmtId="0" fontId="51" fillId="0" borderId="12" xfId="0" applyFont="1" applyBorder="1" applyAlignment="1">
      <alignment wrapText="1"/>
    </xf>
    <xf numFmtId="0" fontId="70" fillId="2" borderId="36" xfId="0" applyFont="1" applyFill="1" applyBorder="1" applyAlignment="1">
      <alignment horizontal="center"/>
    </xf>
    <xf numFmtId="0" fontId="67" fillId="0" borderId="12" xfId="0" applyFont="1" applyBorder="1"/>
    <xf numFmtId="0" fontId="0" fillId="0" borderId="10" xfId="0" applyBorder="1" applyAlignment="1">
      <alignment wrapText="1"/>
    </xf>
    <xf numFmtId="0" fontId="23" fillId="41" borderId="36" xfId="0" applyFont="1" applyFill="1" applyBorder="1"/>
    <xf numFmtId="0" fontId="70" fillId="42" borderId="38" xfId="0" applyFont="1" applyFill="1" applyBorder="1" applyAlignment="1">
      <alignment horizontal="center"/>
    </xf>
    <xf numFmtId="0" fontId="0" fillId="41" borderId="0" xfId="0" applyFill="1"/>
    <xf numFmtId="1" fontId="51" fillId="2" borderId="10" xfId="0" applyNumberFormat="1" applyFont="1" applyFill="1" applyBorder="1" applyAlignment="1">
      <alignment horizontal="center"/>
    </xf>
    <xf numFmtId="1" fontId="51" fillId="2" borderId="11" xfId="0" applyNumberFormat="1" applyFont="1" applyFill="1" applyBorder="1" applyAlignment="1">
      <alignment horizontal="center"/>
    </xf>
    <xf numFmtId="1" fontId="51" fillId="2" borderId="38" xfId="0" applyNumberFormat="1" applyFont="1" applyFill="1" applyBorder="1" applyAlignment="1">
      <alignment horizontal="center"/>
    </xf>
    <xf numFmtId="1" fontId="53" fillId="41" borderId="10" xfId="0" applyNumberFormat="1" applyFont="1" applyFill="1" applyBorder="1" applyAlignment="1">
      <alignment horizontal="center"/>
    </xf>
    <xf numFmtId="1" fontId="53" fillId="2" borderId="11" xfId="0" applyNumberFormat="1" applyFont="1" applyFill="1" applyBorder="1" applyAlignment="1">
      <alignment horizontal="center"/>
    </xf>
    <xf numFmtId="0" fontId="53" fillId="0" borderId="11" xfId="0" applyFont="1" applyBorder="1" applyAlignment="1">
      <alignment horizontal="center"/>
    </xf>
    <xf numFmtId="1" fontId="51" fillId="2" borderId="14" xfId="0" applyNumberFormat="1" applyFont="1" applyFill="1" applyBorder="1" applyAlignment="1">
      <alignment horizontal="center"/>
    </xf>
    <xf numFmtId="1" fontId="53" fillId="2" borderId="14" xfId="0" applyNumberFormat="1" applyFont="1" applyFill="1" applyBorder="1" applyAlignment="1">
      <alignment horizontal="center"/>
    </xf>
    <xf numFmtId="1" fontId="51" fillId="0" borderId="38" xfId="0" applyNumberFormat="1" applyFont="1" applyBorder="1" applyAlignment="1">
      <alignment horizontal="center"/>
    </xf>
    <xf numFmtId="0" fontId="74" fillId="0" borderId="0" xfId="0" applyFont="1" applyAlignment="1" applyProtection="1">
      <alignment vertical="top" wrapText="1"/>
      <protection locked="0"/>
    </xf>
    <xf numFmtId="0" fontId="75" fillId="0" borderId="0" xfId="0" applyFont="1"/>
    <xf numFmtId="0" fontId="76" fillId="0" borderId="0" xfId="0" applyFont="1"/>
    <xf numFmtId="1" fontId="77" fillId="0" borderId="0" xfId="0" applyNumberFormat="1" applyFont="1" applyAlignment="1">
      <alignment horizontal="center" vertical="center"/>
    </xf>
    <xf numFmtId="0" fontId="78" fillId="41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2" fontId="74" fillId="0" borderId="0" xfId="0" applyNumberFormat="1" applyFont="1" applyAlignment="1" applyProtection="1">
      <alignment vertical="top" wrapText="1"/>
      <protection locked="0"/>
    </xf>
    <xf numFmtId="0" fontId="80" fillId="0" borderId="0" xfId="0" applyFont="1" applyAlignment="1">
      <alignment vertical="center"/>
    </xf>
    <xf numFmtId="1" fontId="80" fillId="0" borderId="0" xfId="0" applyNumberFormat="1" applyFont="1" applyAlignment="1">
      <alignment horizontal="center" vertical="center"/>
    </xf>
    <xf numFmtId="0" fontId="81" fillId="0" borderId="0" xfId="0" applyFont="1" applyAlignment="1">
      <alignment vertical="center"/>
    </xf>
    <xf numFmtId="0" fontId="80" fillId="0" borderId="0" xfId="0" applyFont="1"/>
    <xf numFmtId="1" fontId="80" fillId="0" borderId="0" xfId="0" applyNumberFormat="1" applyFont="1" applyAlignment="1">
      <alignment horizontal="center"/>
    </xf>
    <xf numFmtId="0" fontId="81" fillId="0" borderId="0" xfId="0" applyFont="1"/>
    <xf numFmtId="0" fontId="79" fillId="0" borderId="0" xfId="0" applyFont="1" applyAlignment="1" applyProtection="1">
      <alignment horizontal="center" vertical="top" wrapText="1"/>
      <protection locked="0"/>
    </xf>
    <xf numFmtId="49" fontId="74" fillId="0" borderId="0" xfId="0" applyNumberFormat="1" applyFont="1" applyAlignment="1" applyProtection="1">
      <alignment vertical="top" wrapText="1"/>
      <protection locked="0"/>
    </xf>
    <xf numFmtId="1" fontId="77" fillId="0" borderId="0" xfId="0" applyNumberFormat="1" applyFont="1" applyAlignment="1" applyProtection="1">
      <alignment horizontal="center" vertical="center" wrapText="1"/>
      <protection locked="0"/>
    </xf>
    <xf numFmtId="0" fontId="78" fillId="41" borderId="0" xfId="0" applyFont="1" applyFill="1" applyAlignment="1" applyProtection="1">
      <alignment horizontal="left" vertical="center" wrapText="1"/>
      <protection locked="0"/>
    </xf>
    <xf numFmtId="0" fontId="83" fillId="41" borderId="10" xfId="0" applyFont="1" applyFill="1" applyBorder="1" applyAlignment="1" applyProtection="1">
      <alignment horizontal="center" vertical="center"/>
      <protection locked="0"/>
    </xf>
    <xf numFmtId="0" fontId="85" fillId="35" borderId="16" xfId="0" applyFont="1" applyFill="1" applyBorder="1" applyAlignment="1">
      <alignment horizontal="center" wrapText="1"/>
    </xf>
    <xf numFmtId="0" fontId="83" fillId="41" borderId="0" xfId="0" applyFont="1" applyFill="1" applyAlignment="1" applyProtection="1">
      <alignment horizontal="center"/>
      <protection locked="0"/>
    </xf>
    <xf numFmtId="0" fontId="83" fillId="41" borderId="18" xfId="0" applyFont="1" applyFill="1" applyBorder="1" applyAlignment="1" applyProtection="1">
      <alignment horizontal="center"/>
      <protection locked="0"/>
    </xf>
    <xf numFmtId="0" fontId="83" fillId="41" borderId="10" xfId="0" applyFont="1" applyFill="1" applyBorder="1" applyAlignment="1" applyProtection="1">
      <alignment horizontal="center"/>
      <protection locked="0"/>
    </xf>
    <xf numFmtId="0" fontId="86" fillId="0" borderId="10" xfId="0" applyFont="1" applyBorder="1" applyAlignment="1">
      <alignment horizontal="center" vertical="center" wrapText="1"/>
    </xf>
    <xf numFmtId="0" fontId="87" fillId="41" borderId="10" xfId="0" applyFont="1" applyFill="1" applyBorder="1" applyAlignment="1" applyProtection="1">
      <alignment horizontal="center" vertical="center"/>
      <protection locked="0"/>
    </xf>
    <xf numFmtId="1" fontId="57" fillId="35" borderId="11" xfId="0" applyNumberFormat="1" applyFont="1" applyFill="1" applyBorder="1" applyAlignment="1">
      <alignment horizontal="center" wrapText="1"/>
    </xf>
    <xf numFmtId="0" fontId="57" fillId="35" borderId="11" xfId="0" applyFont="1" applyFill="1" applyBorder="1" applyAlignment="1">
      <alignment wrapText="1"/>
    </xf>
    <xf numFmtId="0" fontId="76" fillId="35" borderId="10" xfId="0" applyFont="1" applyFill="1" applyBorder="1" applyAlignment="1">
      <alignment horizontal="center" wrapText="1"/>
    </xf>
    <xf numFmtId="0" fontId="88" fillId="41" borderId="10" xfId="0" applyFont="1" applyFill="1" applyBorder="1" applyAlignment="1" applyProtection="1">
      <alignment horizontal="center"/>
      <protection locked="0"/>
    </xf>
    <xf numFmtId="2" fontId="79" fillId="35" borderId="10" xfId="0" applyNumberFormat="1" applyFont="1" applyFill="1" applyBorder="1" applyAlignment="1">
      <alignment horizontal="center" wrapText="1"/>
    </xf>
    <xf numFmtId="1" fontId="83" fillId="41" borderId="10" xfId="0" applyNumberFormat="1" applyFont="1" applyFill="1" applyBorder="1" applyAlignment="1" applyProtection="1">
      <alignment horizontal="center"/>
      <protection locked="0"/>
    </xf>
    <xf numFmtId="49" fontId="79" fillId="0" borderId="20" xfId="0" applyNumberFormat="1" applyFont="1" applyBorder="1" applyAlignment="1" applyProtection="1">
      <alignment wrapText="1"/>
      <protection locked="0"/>
    </xf>
    <xf numFmtId="0" fontId="78" fillId="0" borderId="10" xfId="0" applyFont="1" applyBorder="1" applyAlignment="1" applyProtection="1">
      <alignment horizontal="center" vertical="top" wrapText="1"/>
      <protection locked="0"/>
    </xf>
    <xf numFmtId="0" fontId="78" fillId="0" borderId="0" xfId="0" applyFont="1" applyAlignment="1" applyProtection="1">
      <alignment vertical="top" wrapText="1"/>
      <protection locked="0"/>
    </xf>
    <xf numFmtId="0" fontId="78" fillId="0" borderId="18" xfId="0" applyFont="1" applyBorder="1" applyAlignment="1" applyProtection="1">
      <alignment vertical="top" wrapText="1"/>
      <protection locked="0"/>
    </xf>
    <xf numFmtId="0" fontId="78" fillId="0" borderId="10" xfId="0" applyFont="1" applyBorder="1" applyAlignment="1" applyProtection="1">
      <alignment vertical="top" wrapText="1"/>
      <protection locked="0"/>
    </xf>
    <xf numFmtId="49" fontId="79" fillId="0" borderId="10" xfId="0" applyNumberFormat="1" applyFont="1" applyBorder="1" applyAlignment="1" applyProtection="1">
      <alignment wrapText="1"/>
      <protection locked="0"/>
    </xf>
    <xf numFmtId="49" fontId="79" fillId="0" borderId="25" xfId="0" applyNumberFormat="1" applyFont="1" applyBorder="1" applyAlignment="1" applyProtection="1">
      <alignment wrapText="1"/>
      <protection locked="0"/>
    </xf>
    <xf numFmtId="0" fontId="78" fillId="0" borderId="23" xfId="0" applyFont="1" applyBorder="1" applyAlignment="1" applyProtection="1">
      <alignment vertical="top" wrapText="1"/>
      <protection locked="0"/>
    </xf>
    <xf numFmtId="0" fontId="78" fillId="0" borderId="25" xfId="0" applyFont="1" applyBorder="1" applyAlignment="1" applyProtection="1">
      <alignment vertical="top" wrapText="1"/>
      <protection locked="0"/>
    </xf>
    <xf numFmtId="0" fontId="78" fillId="0" borderId="24" xfId="0" applyFont="1" applyBorder="1" applyAlignment="1" applyProtection="1">
      <alignment vertical="top" wrapText="1"/>
      <protection locked="0"/>
    </xf>
    <xf numFmtId="0" fontId="78" fillId="0" borderId="20" xfId="0" applyFont="1" applyBorder="1" applyAlignment="1" applyProtection="1">
      <alignment vertical="top" wrapText="1"/>
      <protection locked="0"/>
    </xf>
    <xf numFmtId="49" fontId="79" fillId="0" borderId="10" xfId="0" applyNumberFormat="1" applyFont="1" applyBorder="1" applyAlignment="1" applyProtection="1">
      <alignment vertical="center" wrapText="1"/>
      <protection locked="0"/>
    </xf>
    <xf numFmtId="0" fontId="78" fillId="0" borderId="10" xfId="0" applyFont="1" applyBorder="1" applyAlignment="1" applyProtection="1">
      <alignment horizontal="center" vertical="center" wrapText="1"/>
      <protection locked="0"/>
    </xf>
    <xf numFmtId="0" fontId="78" fillId="0" borderId="0" xfId="0" applyFont="1" applyAlignment="1" applyProtection="1">
      <alignment vertical="center" wrapText="1"/>
      <protection locked="0"/>
    </xf>
    <xf numFmtId="0" fontId="78" fillId="0" borderId="18" xfId="0" applyFont="1" applyBorder="1" applyAlignment="1" applyProtection="1">
      <alignment vertical="center" wrapText="1"/>
      <protection locked="0"/>
    </xf>
    <xf numFmtId="0" fontId="78" fillId="0" borderId="10" xfId="0" applyFont="1" applyBorder="1" applyAlignment="1" applyProtection="1">
      <alignment vertical="center" wrapText="1"/>
      <protection locked="0"/>
    </xf>
    <xf numFmtId="0" fontId="57" fillId="0" borderId="0" xfId="0" applyFont="1" applyAlignment="1">
      <alignment horizontal="center"/>
    </xf>
    <xf numFmtId="49" fontId="77" fillId="0" borderId="0" xfId="0" applyNumberFormat="1" applyFont="1" applyAlignment="1" applyProtection="1">
      <alignment vertical="center" wrapText="1"/>
      <protection locked="0"/>
    </xf>
    <xf numFmtId="1" fontId="57" fillId="35" borderId="0" xfId="0" applyNumberFormat="1" applyFont="1" applyFill="1" applyAlignment="1">
      <alignment horizontal="center" vertical="center" wrapText="1"/>
    </xf>
    <xf numFmtId="0" fontId="32" fillId="41" borderId="0" xfId="0" applyFont="1" applyFill="1" applyAlignment="1">
      <alignment vertical="center" wrapText="1"/>
    </xf>
    <xf numFmtId="0" fontId="57" fillId="35" borderId="0" xfId="0" applyFont="1" applyFill="1" applyAlignment="1">
      <alignment horizontal="center" wrapText="1"/>
    </xf>
    <xf numFmtId="2" fontId="78" fillId="0" borderId="0" xfId="0" applyNumberFormat="1" applyFont="1" applyAlignment="1" applyProtection="1">
      <alignment vertical="top" wrapText="1"/>
      <protection locked="0"/>
    </xf>
    <xf numFmtId="1" fontId="73" fillId="0" borderId="0" xfId="0" applyNumberFormat="1" applyFont="1" applyAlignment="1">
      <alignment horizontal="center" vertical="center"/>
    </xf>
    <xf numFmtId="2" fontId="80" fillId="0" borderId="0" xfId="0" applyNumberFormat="1" applyFont="1"/>
    <xf numFmtId="0" fontId="89" fillId="0" borderId="0" xfId="0" applyFont="1"/>
    <xf numFmtId="0" fontId="80" fillId="0" borderId="0" xfId="0" applyFont="1" applyAlignment="1" applyProtection="1">
      <alignment horizontal="center" vertical="top" wrapText="1"/>
      <protection locked="0"/>
    </xf>
    <xf numFmtId="49" fontId="80" fillId="0" borderId="0" xfId="0" applyNumberFormat="1" applyFont="1" applyAlignment="1" applyProtection="1">
      <alignment vertical="top" wrapText="1"/>
      <protection locked="0"/>
    </xf>
    <xf numFmtId="1" fontId="73" fillId="0" borderId="0" xfId="0" applyNumberFormat="1" applyFont="1" applyAlignment="1" applyProtection="1">
      <alignment horizontal="center" vertical="center" wrapText="1"/>
      <protection locked="0"/>
    </xf>
    <xf numFmtId="0" fontId="81" fillId="41" borderId="0" xfId="0" applyFont="1" applyFill="1" applyAlignment="1" applyProtection="1">
      <alignment horizontal="left" vertical="center" wrapText="1"/>
      <protection locked="0"/>
    </xf>
    <xf numFmtId="0" fontId="80" fillId="0" borderId="0" xfId="0" applyFont="1" applyAlignment="1" applyProtection="1">
      <alignment vertical="top" wrapText="1"/>
      <protection locked="0"/>
    </xf>
    <xf numFmtId="2" fontId="80" fillId="0" borderId="0" xfId="0" applyNumberFormat="1" applyFont="1" applyAlignment="1" applyProtection="1">
      <alignment vertical="top" wrapText="1"/>
      <protection locked="0"/>
    </xf>
    <xf numFmtId="0" fontId="79" fillId="47" borderId="0" xfId="0" applyFont="1" applyFill="1" applyAlignment="1">
      <alignment horizontal="center" vertical="center"/>
    </xf>
    <xf numFmtId="0" fontId="80" fillId="47" borderId="0" xfId="0" applyFont="1" applyFill="1"/>
    <xf numFmtId="0" fontId="74" fillId="47" borderId="0" xfId="0" applyFont="1" applyFill="1" applyAlignment="1" applyProtection="1">
      <alignment vertical="top" wrapText="1"/>
      <protection locked="0"/>
    </xf>
    <xf numFmtId="0" fontId="86" fillId="47" borderId="10" xfId="0" applyFont="1" applyFill="1" applyBorder="1" applyAlignment="1">
      <alignment horizontal="center" vertical="center" wrapText="1"/>
    </xf>
    <xf numFmtId="1" fontId="57" fillId="47" borderId="11" xfId="0" applyNumberFormat="1" applyFont="1" applyFill="1" applyBorder="1" applyAlignment="1">
      <alignment horizontal="center" wrapText="1"/>
    </xf>
    <xf numFmtId="0" fontId="57" fillId="47" borderId="0" xfId="0" applyFont="1" applyFill="1" applyAlignment="1">
      <alignment horizontal="center" wrapText="1"/>
    </xf>
    <xf numFmtId="0" fontId="80" fillId="47" borderId="0" xfId="0" applyFont="1" applyFill="1" applyAlignment="1" applyProtection="1">
      <alignment vertical="top" wrapText="1"/>
      <protection locked="0"/>
    </xf>
    <xf numFmtId="0" fontId="80" fillId="41" borderId="0" xfId="0" applyFont="1" applyFill="1"/>
    <xf numFmtId="0" fontId="74" fillId="41" borderId="0" xfId="0" applyFont="1" applyFill="1" applyAlignment="1" applyProtection="1">
      <alignment vertical="top" wrapText="1"/>
      <protection locked="0"/>
    </xf>
    <xf numFmtId="0" fontId="85" fillId="41" borderId="16" xfId="0" applyFont="1" applyFill="1" applyBorder="1" applyAlignment="1">
      <alignment horizontal="center" wrapText="1"/>
    </xf>
    <xf numFmtId="0" fontId="86" fillId="47" borderId="17" xfId="0" applyFont="1" applyFill="1" applyBorder="1" applyAlignment="1">
      <alignment horizontal="center" vertical="center" wrapText="1"/>
    </xf>
    <xf numFmtId="1" fontId="57" fillId="47" borderId="12" xfId="0" applyNumberFormat="1" applyFont="1" applyFill="1" applyBorder="1" applyAlignment="1">
      <alignment horizontal="center" wrapText="1"/>
    </xf>
    <xf numFmtId="0" fontId="85" fillId="35" borderId="10" xfId="0" applyFont="1" applyFill="1" applyBorder="1" applyAlignment="1">
      <alignment horizontal="center" wrapText="1"/>
    </xf>
    <xf numFmtId="0" fontId="57" fillId="35" borderId="10" xfId="0" applyFont="1" applyFill="1" applyBorder="1" applyAlignment="1">
      <alignment horizontal="center" wrapText="1"/>
    </xf>
    <xf numFmtId="1" fontId="57" fillId="47" borderId="10" xfId="0" applyNumberFormat="1" applyFont="1" applyFill="1" applyBorder="1" applyAlignment="1">
      <alignment horizontal="center" wrapText="1"/>
    </xf>
    <xf numFmtId="0" fontId="87" fillId="48" borderId="10" xfId="0" applyFont="1" applyFill="1" applyBorder="1" applyAlignment="1" applyProtection="1">
      <alignment horizontal="center" vertical="center"/>
      <protection locked="0"/>
    </xf>
    <xf numFmtId="0" fontId="83" fillId="48" borderId="10" xfId="0" applyFont="1" applyFill="1" applyBorder="1" applyAlignment="1" applyProtection="1">
      <alignment horizontal="center" vertical="center"/>
      <protection locked="0"/>
    </xf>
    <xf numFmtId="1" fontId="57" fillId="48" borderId="11" xfId="0" applyNumberFormat="1" applyFont="1" applyFill="1" applyBorder="1" applyAlignment="1">
      <alignment horizontal="center" wrapText="1"/>
    </xf>
    <xf numFmtId="0" fontId="57" fillId="48" borderId="11" xfId="0" applyFont="1" applyFill="1" applyBorder="1" applyAlignment="1">
      <alignment wrapText="1"/>
    </xf>
    <xf numFmtId="0" fontId="57" fillId="48" borderId="11" xfId="0" applyFont="1" applyFill="1" applyBorder="1" applyAlignment="1">
      <alignment horizontal="center" wrapText="1"/>
    </xf>
    <xf numFmtId="1" fontId="57" fillId="48" borderId="12" xfId="0" applyNumberFormat="1" applyFont="1" applyFill="1" applyBorder="1" applyAlignment="1">
      <alignment horizontal="center" wrapText="1"/>
    </xf>
    <xf numFmtId="0" fontId="57" fillId="48" borderId="10" xfId="0" applyFont="1" applyFill="1" applyBorder="1" applyAlignment="1">
      <alignment horizontal="center" wrapText="1"/>
    </xf>
    <xf numFmtId="1" fontId="57" fillId="48" borderId="10" xfId="0" applyNumberFormat="1" applyFont="1" applyFill="1" applyBorder="1" applyAlignment="1">
      <alignment horizontal="center" wrapText="1"/>
    </xf>
    <xf numFmtId="0" fontId="76" fillId="48" borderId="10" xfId="0" applyFont="1" applyFill="1" applyBorder="1" applyAlignment="1">
      <alignment horizontal="center" wrapText="1"/>
    </xf>
    <xf numFmtId="0" fontId="88" fillId="48" borderId="10" xfId="0" applyFont="1" applyFill="1" applyBorder="1" applyAlignment="1" applyProtection="1">
      <alignment horizontal="center"/>
      <protection locked="0"/>
    </xf>
    <xf numFmtId="2" fontId="79" fillId="48" borderId="10" xfId="0" applyNumberFormat="1" applyFont="1" applyFill="1" applyBorder="1" applyAlignment="1">
      <alignment horizontal="center" wrapText="1"/>
    </xf>
    <xf numFmtId="0" fontId="83" fillId="48" borderId="0" xfId="0" applyFont="1" applyFill="1" applyAlignment="1" applyProtection="1">
      <alignment horizontal="center"/>
      <protection locked="0"/>
    </xf>
    <xf numFmtId="1" fontId="83" fillId="48" borderId="10" xfId="0" applyNumberFormat="1" applyFont="1" applyFill="1" applyBorder="1" applyAlignment="1" applyProtection="1">
      <alignment horizontal="center"/>
      <protection locked="0"/>
    </xf>
    <xf numFmtId="0" fontId="83" fillId="48" borderId="18" xfId="0" applyFont="1" applyFill="1" applyBorder="1" applyAlignment="1" applyProtection="1">
      <alignment horizontal="center"/>
      <protection locked="0"/>
    </xf>
    <xf numFmtId="0" fontId="83" fillId="48" borderId="10" xfId="0" applyFont="1" applyFill="1" applyBorder="1" applyAlignment="1" applyProtection="1">
      <alignment horizontal="center"/>
      <protection locked="0"/>
    </xf>
    <xf numFmtId="1" fontId="51" fillId="50" borderId="38" xfId="0" applyNumberFormat="1" applyFont="1" applyFill="1" applyBorder="1" applyAlignment="1">
      <alignment horizontal="center"/>
    </xf>
    <xf numFmtId="1" fontId="51" fillId="49" borderId="38" xfId="0" applyNumberFormat="1" applyFont="1" applyFill="1" applyBorder="1" applyAlignment="1">
      <alignment horizontal="center"/>
    </xf>
    <xf numFmtId="0" fontId="51" fillId="41" borderId="33" xfId="0" applyFont="1" applyFill="1" applyBorder="1" applyAlignment="1">
      <alignment horizontal="left" wrapText="1" readingOrder="1"/>
    </xf>
    <xf numFmtId="165" fontId="51" fillId="41" borderId="35" xfId="0" applyNumberFormat="1" applyFont="1" applyFill="1" applyBorder="1" applyAlignment="1">
      <alignment horizontal="left" wrapText="1" readingOrder="1"/>
    </xf>
    <xf numFmtId="0" fontId="51" fillId="41" borderId="10" xfId="0" applyFont="1" applyFill="1" applyBorder="1" applyAlignment="1">
      <alignment horizontal="left" wrapText="1" readingOrder="1"/>
    </xf>
    <xf numFmtId="1" fontId="51" fillId="42" borderId="14" xfId="0" applyNumberFormat="1" applyFont="1" applyFill="1" applyBorder="1" applyAlignment="1">
      <alignment horizontal="center"/>
    </xf>
    <xf numFmtId="1" fontId="51" fillId="41" borderId="38" xfId="0" applyNumberFormat="1" applyFont="1" applyFill="1" applyBorder="1" applyAlignment="1">
      <alignment horizontal="center"/>
    </xf>
    <xf numFmtId="1" fontId="51" fillId="42" borderId="38" xfId="0" applyNumberFormat="1" applyFont="1" applyFill="1" applyBorder="1" applyAlignment="1">
      <alignment horizontal="center"/>
    </xf>
    <xf numFmtId="1" fontId="53" fillId="42" borderId="14" xfId="0" applyNumberFormat="1" applyFont="1" applyFill="1" applyBorder="1" applyAlignment="1">
      <alignment horizontal="center"/>
    </xf>
    <xf numFmtId="0" fontId="53" fillId="41" borderId="11" xfId="0" applyFont="1" applyFill="1" applyBorder="1" applyAlignment="1">
      <alignment horizontal="center"/>
    </xf>
    <xf numFmtId="0" fontId="51" fillId="0" borderId="11" xfId="0" applyFont="1" applyBorder="1" applyAlignment="1">
      <alignment horizontal="center"/>
    </xf>
    <xf numFmtId="1" fontId="51" fillId="2" borderId="38" xfId="0" applyNumberFormat="1" applyFont="1" applyFill="1" applyBorder="1" applyAlignment="1">
      <alignment horizontal="center" vertical="top"/>
    </xf>
    <xf numFmtId="1" fontId="51" fillId="2" borderId="10" xfId="0" applyNumberFormat="1" applyFont="1" applyFill="1" applyBorder="1" applyAlignment="1">
      <alignment horizontal="center" vertical="top"/>
    </xf>
    <xf numFmtId="1" fontId="51" fillId="49" borderId="38" xfId="0" applyNumberFormat="1" applyFont="1" applyFill="1" applyBorder="1" applyAlignment="1">
      <alignment horizontal="center" vertical="top"/>
    </xf>
    <xf numFmtId="1" fontId="51" fillId="42" borderId="10" xfId="0" applyNumberFormat="1" applyFont="1" applyFill="1" applyBorder="1" applyAlignment="1">
      <alignment horizontal="center" vertical="top"/>
    </xf>
    <xf numFmtId="1" fontId="51" fillId="42" borderId="38" xfId="0" applyNumberFormat="1" applyFont="1" applyFill="1" applyBorder="1" applyAlignment="1">
      <alignment horizontal="center" vertical="top"/>
    </xf>
    <xf numFmtId="0" fontId="51" fillId="41" borderId="11" xfId="0" applyFont="1" applyFill="1" applyBorder="1" applyAlignment="1">
      <alignment horizontal="center"/>
    </xf>
    <xf numFmtId="1" fontId="53" fillId="0" borderId="10" xfId="0" applyNumberFormat="1" applyFont="1" applyBorder="1" applyAlignment="1">
      <alignment horizontal="center" wrapText="1"/>
    </xf>
    <xf numFmtId="166" fontId="62" fillId="51" borderId="10" xfId="43" applyNumberFormat="1" applyFont="1" applyFill="1" applyBorder="1" applyAlignment="1">
      <alignment horizontal="center" vertical="center"/>
    </xf>
    <xf numFmtId="0" fontId="58" fillId="41" borderId="0" xfId="0" applyFont="1" applyFill="1"/>
    <xf numFmtId="0" fontId="58" fillId="41" borderId="0" xfId="0" applyFont="1" applyFill="1" applyAlignment="1">
      <alignment horizontal="center" vertical="center"/>
    </xf>
    <xf numFmtId="0" fontId="24" fillId="41" borderId="0" xfId="0" applyFont="1" applyFill="1" applyAlignment="1">
      <alignment horizontal="center" vertical="center"/>
    </xf>
    <xf numFmtId="0" fontId="60" fillId="43" borderId="41" xfId="0" applyFont="1" applyFill="1" applyBorder="1" applyAlignment="1">
      <alignment wrapText="1"/>
    </xf>
    <xf numFmtId="0" fontId="53" fillId="43" borderId="42" xfId="0" applyFont="1" applyFill="1" applyBorder="1" applyAlignment="1">
      <alignment horizontal="center" wrapText="1"/>
    </xf>
    <xf numFmtId="0" fontId="53" fillId="43" borderId="42" xfId="0" applyFont="1" applyFill="1" applyBorder="1" applyAlignment="1">
      <alignment wrapText="1"/>
    </xf>
    <xf numFmtId="0" fontId="57" fillId="43" borderId="11" xfId="0" applyFont="1" applyFill="1" applyBorder="1" applyAlignment="1">
      <alignment horizontal="center" wrapText="1"/>
    </xf>
    <xf numFmtId="0" fontId="3" fillId="46" borderId="10" xfId="0" applyFont="1" applyFill="1" applyBorder="1" applyAlignment="1">
      <alignment horizontal="center" vertical="center"/>
    </xf>
    <xf numFmtId="0" fontId="57" fillId="43" borderId="10" xfId="0" applyFont="1" applyFill="1" applyBorder="1" applyAlignment="1">
      <alignment horizontal="center" wrapText="1"/>
    </xf>
    <xf numFmtId="0" fontId="60" fillId="43" borderId="43" xfId="0" applyFont="1" applyFill="1" applyBorder="1" applyAlignment="1">
      <alignment wrapText="1"/>
    </xf>
    <xf numFmtId="0" fontId="53" fillId="43" borderId="44" xfId="0" applyFont="1" applyFill="1" applyBorder="1" applyAlignment="1">
      <alignment horizontal="center" wrapText="1"/>
    </xf>
    <xf numFmtId="0" fontId="53" fillId="43" borderId="44" xfId="0" applyFont="1" applyFill="1" applyBorder="1" applyAlignment="1">
      <alignment wrapText="1"/>
    </xf>
    <xf numFmtId="166" fontId="61" fillId="51" borderId="10" xfId="43" applyNumberFormat="1" applyFont="1" applyFill="1" applyBorder="1" applyAlignment="1">
      <alignment horizontal="center" vertical="center"/>
    </xf>
    <xf numFmtId="1" fontId="29" fillId="53" borderId="10" xfId="0" applyNumberFormat="1" applyFont="1" applyFill="1" applyBorder="1" applyAlignment="1">
      <alignment horizontal="center" vertical="center"/>
    </xf>
    <xf numFmtId="1" fontId="92" fillId="53" borderId="10" xfId="0" applyNumberFormat="1" applyFont="1" applyFill="1" applyBorder="1" applyAlignment="1">
      <alignment horizontal="center" vertical="center"/>
    </xf>
    <xf numFmtId="1" fontId="92" fillId="42" borderId="10" xfId="0" applyNumberFormat="1" applyFont="1" applyFill="1" applyBorder="1" applyAlignment="1">
      <alignment horizontal="center" vertical="center"/>
    </xf>
    <xf numFmtId="1" fontId="92" fillId="53" borderId="25" xfId="0" applyNumberFormat="1" applyFont="1" applyFill="1" applyBorder="1" applyAlignment="1">
      <alignment horizontal="center" vertical="center"/>
    </xf>
    <xf numFmtId="0" fontId="28" fillId="37" borderId="10" xfId="0" applyFont="1" applyFill="1" applyBorder="1" applyAlignment="1">
      <alignment horizontal="center" vertical="center"/>
    </xf>
    <xf numFmtId="0" fontId="28" fillId="37" borderId="17" xfId="0" applyFont="1" applyFill="1" applyBorder="1" applyAlignment="1">
      <alignment horizontal="center" vertical="center"/>
    </xf>
    <xf numFmtId="0" fontId="29" fillId="52" borderId="10" xfId="0" applyFont="1" applyFill="1" applyBorder="1" applyAlignment="1">
      <alignment horizontal="center" vertical="center" wrapText="1"/>
    </xf>
    <xf numFmtId="1" fontId="94" fillId="52" borderId="10" xfId="0" applyNumberFormat="1" applyFont="1" applyFill="1" applyBorder="1" applyAlignment="1">
      <alignment horizontal="center"/>
    </xf>
    <xf numFmtId="1" fontId="94" fillId="52" borderId="10" xfId="44" applyNumberFormat="1" applyFont="1" applyFill="1" applyBorder="1" applyAlignment="1">
      <alignment horizontal="center"/>
    </xf>
    <xf numFmtId="1" fontId="23" fillId="52" borderId="10" xfId="0" applyNumberFormat="1" applyFont="1" applyFill="1" applyBorder="1" applyAlignment="1">
      <alignment horizontal="center"/>
    </xf>
    <xf numFmtId="0" fontId="92" fillId="52" borderId="10" xfId="0" applyFont="1" applyFill="1" applyBorder="1" applyAlignment="1">
      <alignment horizontal="center" vertical="center" wrapText="1"/>
    </xf>
    <xf numFmtId="0" fontId="94" fillId="52" borderId="10" xfId="0" applyFont="1" applyFill="1" applyBorder="1" applyAlignment="1">
      <alignment horizontal="center"/>
    </xf>
    <xf numFmtId="1" fontId="94" fillId="52" borderId="17" xfId="0" applyNumberFormat="1" applyFont="1" applyFill="1" applyBorder="1" applyAlignment="1">
      <alignment horizontal="center"/>
    </xf>
    <xf numFmtId="1" fontId="94" fillId="0" borderId="10" xfId="0" applyNumberFormat="1" applyFont="1" applyBorder="1" applyAlignment="1">
      <alignment horizontal="center"/>
    </xf>
    <xf numFmtId="1" fontId="94" fillId="50" borderId="10" xfId="44" applyNumberFormat="1" applyFont="1" applyFill="1" applyBorder="1" applyAlignment="1">
      <alignment horizontal="center"/>
    </xf>
    <xf numFmtId="1" fontId="23" fillId="0" borderId="10" xfId="0" applyNumberFormat="1" applyFont="1" applyBorder="1" applyAlignment="1">
      <alignment horizontal="center"/>
    </xf>
    <xf numFmtId="1" fontId="23" fillId="50" borderId="10" xfId="0" applyNumberFormat="1" applyFont="1" applyFill="1" applyBorder="1" applyAlignment="1">
      <alignment horizontal="center"/>
    </xf>
    <xf numFmtId="1" fontId="94" fillId="50" borderId="10" xfId="0" applyNumberFormat="1" applyFont="1" applyFill="1" applyBorder="1" applyAlignment="1">
      <alignment horizontal="center"/>
    </xf>
    <xf numFmtId="1" fontId="94" fillId="0" borderId="17" xfId="0" applyNumberFormat="1" applyFont="1" applyBorder="1" applyAlignment="1">
      <alignment horizontal="center"/>
    </xf>
    <xf numFmtId="1" fontId="94" fillId="50" borderId="17" xfId="0" applyNumberFormat="1" applyFont="1" applyFill="1" applyBorder="1" applyAlignment="1">
      <alignment horizontal="center"/>
    </xf>
    <xf numFmtId="0" fontId="94" fillId="0" borderId="10" xfId="0" applyFont="1" applyBorder="1" applyAlignment="1">
      <alignment horizontal="center"/>
    </xf>
    <xf numFmtId="1" fontId="96" fillId="52" borderId="17" xfId="0" applyNumberFormat="1" applyFont="1" applyFill="1" applyBorder="1" applyAlignment="1">
      <alignment horizontal="center"/>
    </xf>
    <xf numFmtId="1" fontId="96" fillId="52" borderId="10" xfId="0" applyNumberFormat="1" applyFont="1" applyFill="1" applyBorder="1" applyAlignment="1">
      <alignment horizontal="center"/>
    </xf>
    <xf numFmtId="1" fontId="97" fillId="52" borderId="10" xfId="0" applyNumberFormat="1" applyFont="1" applyFill="1" applyBorder="1" applyAlignment="1">
      <alignment horizontal="center"/>
    </xf>
    <xf numFmtId="0" fontId="29" fillId="52" borderId="42" xfId="0" applyFont="1" applyFill="1" applyBorder="1" applyAlignment="1">
      <alignment horizontal="center" wrapText="1"/>
    </xf>
    <xf numFmtId="0" fontId="29" fillId="52" borderId="42" xfId="0" applyFont="1" applyFill="1" applyBorder="1" applyAlignment="1">
      <alignment wrapText="1"/>
    </xf>
    <xf numFmtId="0" fontId="92" fillId="52" borderId="11" xfId="0" applyFont="1" applyFill="1" applyBorder="1" applyAlignment="1">
      <alignment horizontal="center" vertical="center" wrapText="1"/>
    </xf>
    <xf numFmtId="0" fontId="96" fillId="52" borderId="10" xfId="0" applyFont="1" applyFill="1" applyBorder="1" applyAlignment="1">
      <alignment horizontal="center"/>
    </xf>
    <xf numFmtId="0" fontId="29" fillId="52" borderId="44" xfId="0" applyFont="1" applyFill="1" applyBorder="1" applyAlignment="1">
      <alignment horizontal="center" wrapText="1"/>
    </xf>
    <xf numFmtId="0" fontId="29" fillId="52" borderId="44" xfId="0" applyFont="1" applyFill="1" applyBorder="1" applyAlignment="1">
      <alignment wrapText="1"/>
    </xf>
    <xf numFmtId="0" fontId="29" fillId="0" borderId="44" xfId="0" applyFont="1" applyBorder="1" applyAlignment="1">
      <alignment horizontal="center" wrapText="1"/>
    </xf>
    <xf numFmtId="0" fontId="29" fillId="0" borderId="44" xfId="0" applyFont="1" applyBorder="1" applyAlignment="1">
      <alignment wrapText="1"/>
    </xf>
    <xf numFmtId="0" fontId="92" fillId="41" borderId="10" xfId="0" applyFont="1" applyFill="1" applyBorder="1" applyAlignment="1">
      <alignment horizontal="center" vertical="center" wrapText="1"/>
    </xf>
    <xf numFmtId="1" fontId="29" fillId="0" borderId="10" xfId="0" applyNumberFormat="1" applyFont="1" applyBorder="1" applyAlignment="1">
      <alignment horizontal="center" vertical="center" wrapText="1"/>
    </xf>
    <xf numFmtId="0" fontId="29" fillId="41" borderId="10" xfId="0" applyFont="1" applyFill="1" applyBorder="1" applyAlignment="1">
      <alignment horizontal="center" vertical="center" wrapText="1"/>
    </xf>
    <xf numFmtId="1" fontId="29" fillId="0" borderId="17" xfId="0" applyNumberFormat="1" applyFont="1" applyBorder="1" applyAlignment="1">
      <alignment horizontal="center" vertical="center" wrapText="1"/>
    </xf>
    <xf numFmtId="0" fontId="29" fillId="52" borderId="49" xfId="0" applyFont="1" applyFill="1" applyBorder="1" applyAlignment="1">
      <alignment horizontal="center" wrapText="1"/>
    </xf>
    <xf numFmtId="0" fontId="29" fillId="52" borderId="49" xfId="0" applyFont="1" applyFill="1" applyBorder="1" applyAlignment="1">
      <alignment wrapText="1"/>
    </xf>
    <xf numFmtId="0" fontId="92" fillId="52" borderId="25" xfId="0" applyFont="1" applyFill="1" applyBorder="1" applyAlignment="1">
      <alignment horizontal="center" vertical="center" wrapText="1"/>
    </xf>
    <xf numFmtId="1" fontId="29" fillId="52" borderId="25" xfId="0" applyNumberFormat="1" applyFont="1" applyFill="1" applyBorder="1" applyAlignment="1">
      <alignment horizontal="center" vertical="center" wrapText="1"/>
    </xf>
    <xf numFmtId="1" fontId="94" fillId="52" borderId="25" xfId="0" applyNumberFormat="1" applyFont="1" applyFill="1" applyBorder="1" applyAlignment="1">
      <alignment horizontal="center"/>
    </xf>
    <xf numFmtId="1" fontId="94" fillId="52" borderId="25" xfId="44" applyNumberFormat="1" applyFont="1" applyFill="1" applyBorder="1" applyAlignment="1">
      <alignment horizontal="center"/>
    </xf>
    <xf numFmtId="1" fontId="97" fillId="52" borderId="25" xfId="0" applyNumberFormat="1" applyFont="1" applyFill="1" applyBorder="1" applyAlignment="1">
      <alignment horizontal="center"/>
    </xf>
    <xf numFmtId="0" fontId="29" fillId="52" borderId="25" xfId="0" applyFont="1" applyFill="1" applyBorder="1" applyAlignment="1">
      <alignment horizontal="center" vertical="center" wrapText="1"/>
    </xf>
    <xf numFmtId="1" fontId="29" fillId="52" borderId="50" xfId="0" applyNumberFormat="1" applyFont="1" applyFill="1" applyBorder="1" applyAlignment="1">
      <alignment horizontal="center" vertical="center" wrapText="1"/>
    </xf>
    <xf numFmtId="1" fontId="94" fillId="52" borderId="50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30" fillId="52" borderId="11" xfId="0" applyFont="1" applyFill="1" applyBorder="1" applyAlignment="1">
      <alignment horizontal="center" wrapText="1" readingOrder="1"/>
    </xf>
    <xf numFmtId="165" fontId="30" fillId="52" borderId="31" xfId="0" applyNumberFormat="1" applyFont="1" applyFill="1" applyBorder="1" applyAlignment="1">
      <alignment horizontal="center" wrapText="1" readingOrder="1"/>
    </xf>
    <xf numFmtId="1" fontId="27" fillId="52" borderId="10" xfId="0" applyNumberFormat="1" applyFont="1" applyFill="1" applyBorder="1" applyAlignment="1">
      <alignment horizontal="center"/>
    </xf>
    <xf numFmtId="0" fontId="30" fillId="0" borderId="33" xfId="0" applyFont="1" applyBorder="1" applyAlignment="1">
      <alignment horizontal="center" wrapText="1" readingOrder="1"/>
    </xf>
    <xf numFmtId="165" fontId="30" fillId="0" borderId="34" xfId="0" applyNumberFormat="1" applyFont="1" applyBorder="1" applyAlignment="1">
      <alignment horizontal="center" wrapText="1" readingOrder="1"/>
    </xf>
    <xf numFmtId="1" fontId="27" fillId="0" borderId="10" xfId="0" applyNumberFormat="1" applyFont="1" applyBorder="1" applyAlignment="1">
      <alignment horizontal="center"/>
    </xf>
    <xf numFmtId="1" fontId="27" fillId="50" borderId="10" xfId="0" applyNumberFormat="1" applyFont="1" applyFill="1" applyBorder="1" applyAlignment="1">
      <alignment horizontal="center"/>
    </xf>
    <xf numFmtId="1" fontId="95" fillId="0" borderId="10" xfId="0" applyNumberFormat="1" applyFont="1" applyBorder="1" applyAlignment="1">
      <alignment horizontal="center"/>
    </xf>
    <xf numFmtId="0" fontId="30" fillId="52" borderId="33" xfId="0" applyFont="1" applyFill="1" applyBorder="1" applyAlignment="1">
      <alignment horizontal="center" wrapText="1" readingOrder="1"/>
    </xf>
    <xf numFmtId="165" fontId="30" fillId="52" borderId="34" xfId="0" applyNumberFormat="1" applyFont="1" applyFill="1" applyBorder="1" applyAlignment="1">
      <alignment horizontal="center" wrapText="1" readingOrder="1"/>
    </xf>
    <xf numFmtId="1" fontId="91" fillId="52" borderId="10" xfId="0" applyNumberFormat="1" applyFont="1" applyFill="1" applyBorder="1" applyAlignment="1">
      <alignment horizontal="center"/>
    </xf>
    <xf numFmtId="1" fontId="95" fillId="52" borderId="10" xfId="0" applyNumberFormat="1" applyFont="1" applyFill="1" applyBorder="1" applyAlignment="1">
      <alignment horizontal="center"/>
    </xf>
    <xf numFmtId="0" fontId="60" fillId="52" borderId="41" xfId="0" applyFont="1" applyFill="1" applyBorder="1" applyAlignment="1">
      <alignment horizontal="center" wrapText="1"/>
    </xf>
    <xf numFmtId="0" fontId="60" fillId="52" borderId="43" xfId="0" applyFont="1" applyFill="1" applyBorder="1" applyAlignment="1">
      <alignment horizontal="center" wrapText="1"/>
    </xf>
    <xf numFmtId="0" fontId="60" fillId="35" borderId="43" xfId="0" applyFont="1" applyFill="1" applyBorder="1" applyAlignment="1">
      <alignment horizontal="center" wrapText="1"/>
    </xf>
    <xf numFmtId="0" fontId="60" fillId="52" borderId="48" xfId="0" applyFont="1" applyFill="1" applyBorder="1" applyAlignment="1">
      <alignment horizontal="center" wrapText="1"/>
    </xf>
    <xf numFmtId="1" fontId="27" fillId="52" borderId="25" xfId="0" applyNumberFormat="1" applyFont="1" applyFill="1" applyBorder="1" applyAlignment="1">
      <alignment horizontal="center"/>
    </xf>
    <xf numFmtId="0" fontId="30" fillId="52" borderId="32" xfId="0" applyFont="1" applyFill="1" applyBorder="1" applyAlignment="1">
      <alignment wrapText="1" readingOrder="1"/>
    </xf>
    <xf numFmtId="0" fontId="30" fillId="0" borderId="35" xfId="0" applyFont="1" applyBorder="1" applyAlignment="1">
      <alignment wrapText="1" readingOrder="1"/>
    </xf>
    <xf numFmtId="0" fontId="30" fillId="52" borderId="35" xfId="0" applyFont="1" applyFill="1" applyBorder="1" applyAlignment="1">
      <alignment wrapText="1" readingOrder="1"/>
    </xf>
    <xf numFmtId="0" fontId="59" fillId="0" borderId="10" xfId="0" applyFont="1" applyBorder="1"/>
    <xf numFmtId="1" fontId="94" fillId="54" borderId="10" xfId="44" applyNumberFormat="1" applyFont="1" applyFill="1" applyBorder="1" applyAlignment="1">
      <alignment horizontal="center"/>
    </xf>
    <xf numFmtId="1" fontId="96" fillId="55" borderId="10" xfId="0" applyNumberFormat="1" applyFont="1" applyFill="1" applyBorder="1" applyAlignment="1">
      <alignment horizontal="center"/>
    </xf>
    <xf numFmtId="1" fontId="90" fillId="2" borderId="10" xfId="0" applyNumberFormat="1" applyFont="1" applyFill="1" applyBorder="1" applyAlignment="1">
      <alignment horizontal="center"/>
    </xf>
    <xf numFmtId="1" fontId="90" fillId="42" borderId="38" xfId="0" applyNumberFormat="1" applyFont="1" applyFill="1" applyBorder="1" applyAlignment="1">
      <alignment horizontal="center" vertical="top"/>
    </xf>
    <xf numFmtId="1" fontId="90" fillId="2" borderId="38" xfId="0" applyNumberFormat="1" applyFont="1" applyFill="1" applyBorder="1" applyAlignment="1">
      <alignment horizontal="center" vertical="top"/>
    </xf>
    <xf numFmtId="1" fontId="90" fillId="2" borderId="38" xfId="0" applyNumberFormat="1" applyFont="1" applyFill="1" applyBorder="1" applyAlignment="1">
      <alignment horizontal="center"/>
    </xf>
    <xf numFmtId="0" fontId="30" fillId="41" borderId="33" xfId="0" applyFont="1" applyFill="1" applyBorder="1" applyAlignment="1">
      <alignment horizontal="center" wrapText="1" readingOrder="1"/>
    </xf>
    <xf numFmtId="165" fontId="30" fillId="41" borderId="34" xfId="0" applyNumberFormat="1" applyFont="1" applyFill="1" applyBorder="1" applyAlignment="1">
      <alignment horizontal="center" wrapText="1" readingOrder="1"/>
    </xf>
    <xf numFmtId="0" fontId="30" fillId="41" borderId="35" xfId="0" applyFont="1" applyFill="1" applyBorder="1" applyAlignment="1">
      <alignment wrapText="1" readingOrder="1"/>
    </xf>
    <xf numFmtId="1" fontId="94" fillId="41" borderId="10" xfId="0" applyNumberFormat="1" applyFont="1" applyFill="1" applyBorder="1" applyAlignment="1">
      <alignment horizontal="center"/>
    </xf>
    <xf numFmtId="1" fontId="23" fillId="41" borderId="10" xfId="0" applyNumberFormat="1" applyFont="1" applyFill="1" applyBorder="1" applyAlignment="1">
      <alignment horizontal="center"/>
    </xf>
    <xf numFmtId="1" fontId="94" fillId="41" borderId="17" xfId="0" applyNumberFormat="1" applyFont="1" applyFill="1" applyBorder="1" applyAlignment="1">
      <alignment horizontal="center"/>
    </xf>
    <xf numFmtId="1" fontId="27" fillId="41" borderId="10" xfId="0" applyNumberFormat="1" applyFont="1" applyFill="1" applyBorder="1" applyAlignment="1">
      <alignment horizontal="center"/>
    </xf>
    <xf numFmtId="1" fontId="95" fillId="50" borderId="10" xfId="0" applyNumberFormat="1" applyFont="1" applyFill="1" applyBorder="1" applyAlignment="1">
      <alignment horizontal="center"/>
    </xf>
    <xf numFmtId="1" fontId="95" fillId="41" borderId="10" xfId="0" applyNumberFormat="1" applyFont="1" applyFill="1" applyBorder="1" applyAlignment="1">
      <alignment horizontal="center"/>
    </xf>
    <xf numFmtId="1" fontId="90" fillId="0" borderId="38" xfId="0" applyNumberFormat="1" applyFont="1" applyBorder="1" applyAlignment="1">
      <alignment horizontal="center"/>
    </xf>
    <xf numFmtId="1" fontId="90" fillId="2" borderId="14" xfId="0" applyNumberFormat="1" applyFont="1" applyFill="1" applyBorder="1" applyAlignment="1">
      <alignment horizontal="center"/>
    </xf>
    <xf numFmtId="1" fontId="90" fillId="41" borderId="10" xfId="0" applyNumberFormat="1" applyFont="1" applyFill="1" applyBorder="1" applyAlignment="1">
      <alignment horizontal="center"/>
    </xf>
    <xf numFmtId="1" fontId="67" fillId="41" borderId="10" xfId="0" applyNumberFormat="1" applyFont="1" applyFill="1" applyBorder="1" applyAlignment="1">
      <alignment horizontal="center"/>
    </xf>
    <xf numFmtId="0" fontId="94" fillId="41" borderId="10" xfId="0" applyFont="1" applyFill="1" applyBorder="1" applyAlignment="1">
      <alignment horizontal="center"/>
    </xf>
    <xf numFmtId="1" fontId="95" fillId="41" borderId="17" xfId="0" applyNumberFormat="1" applyFont="1" applyFill="1" applyBorder="1" applyAlignment="1">
      <alignment horizontal="center"/>
    </xf>
    <xf numFmtId="0" fontId="30" fillId="41" borderId="10" xfId="0" applyFont="1" applyFill="1" applyBorder="1" applyAlignment="1">
      <alignment horizontal="center" vertical="center" wrapText="1"/>
    </xf>
    <xf numFmtId="0" fontId="95" fillId="41" borderId="10" xfId="0" applyFont="1" applyFill="1" applyBorder="1" applyAlignment="1">
      <alignment horizontal="center"/>
    </xf>
    <xf numFmtId="1" fontId="30" fillId="42" borderId="10" xfId="0" applyNumberFormat="1" applyFont="1" applyFill="1" applyBorder="1" applyAlignment="1">
      <alignment horizontal="center" vertical="center"/>
    </xf>
    <xf numFmtId="0" fontId="67" fillId="41" borderId="0" xfId="0" applyFont="1" applyFill="1"/>
    <xf numFmtId="0" fontId="31" fillId="41" borderId="41" xfId="0" applyFont="1" applyFill="1" applyBorder="1" applyAlignment="1">
      <alignment horizontal="center" wrapText="1"/>
    </xf>
    <xf numFmtId="0" fontId="30" fillId="41" borderId="42" xfId="0" applyFont="1" applyFill="1" applyBorder="1" applyAlignment="1">
      <alignment horizontal="center" wrapText="1"/>
    </xf>
    <xf numFmtId="0" fontId="30" fillId="41" borderId="42" xfId="0" applyFont="1" applyFill="1" applyBorder="1" applyAlignment="1">
      <alignment wrapText="1"/>
    </xf>
    <xf numFmtId="0" fontId="30" fillId="41" borderId="11" xfId="0" applyFont="1" applyFill="1" applyBorder="1" applyAlignment="1">
      <alignment horizontal="center" vertical="center" wrapText="1"/>
    </xf>
    <xf numFmtId="1" fontId="30" fillId="41" borderId="10" xfId="0" applyNumberFormat="1" applyFont="1" applyFill="1" applyBorder="1" applyAlignment="1">
      <alignment horizontal="center" vertical="center" wrapText="1"/>
    </xf>
    <xf numFmtId="0" fontId="31" fillId="41" borderId="43" xfId="0" applyFont="1" applyFill="1" applyBorder="1" applyAlignment="1">
      <alignment horizontal="center" wrapText="1"/>
    </xf>
    <xf numFmtId="0" fontId="30" fillId="41" borderId="44" xfId="0" applyFont="1" applyFill="1" applyBorder="1" applyAlignment="1">
      <alignment horizontal="center" wrapText="1"/>
    </xf>
    <xf numFmtId="0" fontId="30" fillId="41" borderId="44" xfId="0" applyFont="1" applyFill="1" applyBorder="1" applyAlignment="1">
      <alignment wrapText="1"/>
    </xf>
    <xf numFmtId="1" fontId="30" fillId="41" borderId="17" xfId="0" applyNumberFormat="1" applyFont="1" applyFill="1" applyBorder="1" applyAlignment="1">
      <alignment horizontal="center" vertical="center" wrapText="1"/>
    </xf>
    <xf numFmtId="0" fontId="31" fillId="41" borderId="48" xfId="0" applyFont="1" applyFill="1" applyBorder="1" applyAlignment="1">
      <alignment horizontal="center" wrapText="1"/>
    </xf>
    <xf numFmtId="0" fontId="30" fillId="41" borderId="49" xfId="0" applyFont="1" applyFill="1" applyBorder="1" applyAlignment="1">
      <alignment horizontal="center" wrapText="1"/>
    </xf>
    <xf numFmtId="0" fontId="30" fillId="41" borderId="49" xfId="0" applyFont="1" applyFill="1" applyBorder="1" applyAlignment="1">
      <alignment wrapText="1"/>
    </xf>
    <xf numFmtId="0" fontId="30" fillId="41" borderId="25" xfId="0" applyFont="1" applyFill="1" applyBorder="1" applyAlignment="1">
      <alignment horizontal="center" vertical="center" wrapText="1"/>
    </xf>
    <xf numFmtId="1" fontId="30" fillId="41" borderId="25" xfId="0" applyNumberFormat="1" applyFont="1" applyFill="1" applyBorder="1" applyAlignment="1">
      <alignment horizontal="center" vertical="center" wrapText="1"/>
    </xf>
    <xf numFmtId="1" fontId="95" fillId="41" borderId="25" xfId="0" applyNumberFormat="1" applyFont="1" applyFill="1" applyBorder="1" applyAlignment="1">
      <alignment horizontal="center"/>
    </xf>
    <xf numFmtId="1" fontId="23" fillId="41" borderId="25" xfId="0" applyNumberFormat="1" applyFont="1" applyFill="1" applyBorder="1" applyAlignment="1">
      <alignment horizontal="center"/>
    </xf>
    <xf numFmtId="1" fontId="30" fillId="41" borderId="50" xfId="0" applyNumberFormat="1" applyFont="1" applyFill="1" applyBorder="1" applyAlignment="1">
      <alignment horizontal="center" vertical="center" wrapText="1"/>
    </xf>
    <xf numFmtId="1" fontId="95" fillId="41" borderId="50" xfId="0" applyNumberFormat="1" applyFont="1" applyFill="1" applyBorder="1" applyAlignment="1">
      <alignment horizontal="center"/>
    </xf>
    <xf numFmtId="1" fontId="30" fillId="42" borderId="25" xfId="0" applyNumberFormat="1" applyFont="1" applyFill="1" applyBorder="1" applyAlignment="1">
      <alignment horizontal="center" vertical="center"/>
    </xf>
    <xf numFmtId="1" fontId="67" fillId="41" borderId="25" xfId="0" applyNumberFormat="1" applyFont="1" applyFill="1" applyBorder="1" applyAlignment="1">
      <alignment horizontal="center"/>
    </xf>
    <xf numFmtId="1" fontId="95" fillId="50" borderId="10" xfId="44" applyNumberFormat="1" applyFont="1" applyFill="1" applyBorder="1" applyAlignment="1">
      <alignment horizontal="center"/>
    </xf>
    <xf numFmtId="1" fontId="95" fillId="50" borderId="25" xfId="44" applyNumberFormat="1" applyFont="1" applyFill="1" applyBorder="1" applyAlignment="1">
      <alignment horizontal="center"/>
    </xf>
    <xf numFmtId="0" fontId="30" fillId="41" borderId="11" xfId="0" applyFont="1" applyFill="1" applyBorder="1" applyAlignment="1">
      <alignment horizontal="center" wrapText="1" readingOrder="1"/>
    </xf>
    <xf numFmtId="165" fontId="30" fillId="41" borderId="31" xfId="0" applyNumberFormat="1" applyFont="1" applyFill="1" applyBorder="1" applyAlignment="1">
      <alignment horizontal="center" wrapText="1" readingOrder="1"/>
    </xf>
    <xf numFmtId="0" fontId="30" fillId="41" borderId="32" xfId="0" applyFont="1" applyFill="1" applyBorder="1" applyAlignment="1">
      <alignment wrapText="1" readingOrder="1"/>
    </xf>
    <xf numFmtId="1" fontId="23" fillId="50" borderId="25" xfId="0" applyNumberFormat="1" applyFont="1" applyFill="1" applyBorder="1" applyAlignment="1">
      <alignment horizontal="center"/>
    </xf>
    <xf numFmtId="1" fontId="95" fillId="50" borderId="25" xfId="0" applyNumberFormat="1" applyFont="1" applyFill="1" applyBorder="1" applyAlignment="1">
      <alignment horizontal="center"/>
    </xf>
    <xf numFmtId="1" fontId="95" fillId="50" borderId="17" xfId="0" applyNumberFormat="1" applyFont="1" applyFill="1" applyBorder="1" applyAlignment="1">
      <alignment horizontal="center"/>
    </xf>
    <xf numFmtId="1" fontId="95" fillId="50" borderId="50" xfId="0" applyNumberFormat="1" applyFont="1" applyFill="1" applyBorder="1" applyAlignment="1">
      <alignment horizontal="center"/>
    </xf>
    <xf numFmtId="1" fontId="67" fillId="50" borderId="10" xfId="0" applyNumberFormat="1" applyFont="1" applyFill="1" applyBorder="1" applyAlignment="1">
      <alignment horizontal="center"/>
    </xf>
    <xf numFmtId="1" fontId="67" fillId="50" borderId="25" xfId="0" applyNumberFormat="1" applyFont="1" applyFill="1" applyBorder="1" applyAlignment="1">
      <alignment horizontal="center"/>
    </xf>
    <xf numFmtId="1" fontId="51" fillId="42" borderId="0" xfId="0" applyNumberFormat="1" applyFont="1" applyFill="1" applyAlignment="1">
      <alignment horizontal="center"/>
    </xf>
    <xf numFmtId="1" fontId="51" fillId="41" borderId="0" xfId="0" applyNumberFormat="1" applyFont="1" applyFill="1" applyAlignment="1">
      <alignment horizontal="center"/>
    </xf>
    <xf numFmtId="1" fontId="95" fillId="0" borderId="17" xfId="0" applyNumberFormat="1" applyFont="1" applyBorder="1" applyAlignment="1">
      <alignment horizontal="center"/>
    </xf>
    <xf numFmtId="1" fontId="30" fillId="2" borderId="10" xfId="0" applyNumberFormat="1" applyFont="1" applyFill="1" applyBorder="1" applyAlignment="1">
      <alignment horizontal="center" vertical="center"/>
    </xf>
    <xf numFmtId="1" fontId="93" fillId="41" borderId="10" xfId="0" applyNumberFormat="1" applyFont="1" applyFill="1" applyBorder="1" applyAlignment="1">
      <alignment horizontal="center"/>
    </xf>
    <xf numFmtId="1" fontId="93" fillId="50" borderId="10" xfId="0" applyNumberFormat="1" applyFont="1" applyFill="1" applyBorder="1" applyAlignment="1">
      <alignment horizontal="center"/>
    </xf>
    <xf numFmtId="1" fontId="94" fillId="54" borderId="17" xfId="0" applyNumberFormat="1" applyFont="1" applyFill="1" applyBorder="1" applyAlignment="1">
      <alignment horizontal="center"/>
    </xf>
    <xf numFmtId="0" fontId="72" fillId="3" borderId="36" xfId="0" applyFont="1" applyFill="1" applyBorder="1" applyAlignment="1">
      <alignment wrapText="1"/>
    </xf>
    <xf numFmtId="0" fontId="72" fillId="3" borderId="38" xfId="0" applyFont="1" applyFill="1" applyBorder="1"/>
    <xf numFmtId="1" fontId="28" fillId="0" borderId="25" xfId="0" applyNumberFormat="1" applyFont="1" applyBorder="1" applyAlignment="1">
      <alignment horizontal="center" vertical="center"/>
    </xf>
    <xf numFmtId="1" fontId="28" fillId="0" borderId="20" xfId="0" applyNumberFormat="1" applyFont="1" applyBorder="1" applyAlignment="1">
      <alignment horizontal="center" vertical="center"/>
    </xf>
    <xf numFmtId="0" fontId="39" fillId="0" borderId="10" xfId="0" applyFont="1" applyBorder="1" applyAlignment="1">
      <alignment horizontal="right"/>
    </xf>
    <xf numFmtId="0" fontId="42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5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35" fillId="0" borderId="25" xfId="0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28" fillId="0" borderId="26" xfId="0" applyFont="1" applyBorder="1"/>
    <xf numFmtId="0" fontId="28" fillId="0" borderId="0" xfId="0" applyFont="1"/>
    <xf numFmtId="0" fontId="49" fillId="0" borderId="10" xfId="0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 wrapText="1"/>
    </xf>
    <xf numFmtId="0" fontId="28" fillId="2" borderId="17" xfId="0" applyFont="1" applyFill="1" applyBorder="1" applyAlignment="1">
      <alignment horizontal="center" vertical="center" wrapText="1"/>
    </xf>
    <xf numFmtId="0" fontId="28" fillId="2" borderId="22" xfId="0" applyFont="1" applyFill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wrapText="1"/>
    </xf>
    <xf numFmtId="0" fontId="28" fillId="0" borderId="20" xfId="0" applyFont="1" applyBorder="1" applyAlignment="1">
      <alignment horizontal="center" wrapText="1"/>
    </xf>
    <xf numFmtId="0" fontId="26" fillId="36" borderId="17" xfId="0" applyFont="1" applyFill="1" applyBorder="1" applyAlignment="1">
      <alignment horizontal="center"/>
    </xf>
    <xf numFmtId="0" fontId="26" fillId="36" borderId="22" xfId="0" applyFont="1" applyFill="1" applyBorder="1" applyAlignment="1">
      <alignment horizontal="center"/>
    </xf>
    <xf numFmtId="0" fontId="26" fillId="36" borderId="18" xfId="0" applyFont="1" applyFill="1" applyBorder="1" applyAlignment="1">
      <alignment horizontal="center"/>
    </xf>
    <xf numFmtId="0" fontId="39" fillId="0" borderId="13" xfId="0" applyFont="1" applyBorder="1" applyAlignment="1">
      <alignment horizontal="right"/>
    </xf>
    <xf numFmtId="0" fontId="39" fillId="0" borderId="36" xfId="0" applyFont="1" applyBorder="1" applyAlignment="1">
      <alignment horizontal="right"/>
    </xf>
    <xf numFmtId="0" fontId="39" fillId="0" borderId="37" xfId="0" applyFont="1" applyBorder="1" applyAlignment="1">
      <alignment horizontal="right"/>
    </xf>
    <xf numFmtId="0" fontId="39" fillId="0" borderId="12" xfId="0" applyFont="1" applyBorder="1" applyAlignment="1">
      <alignment horizontal="right"/>
    </xf>
    <xf numFmtId="0" fontId="39" fillId="0" borderId="16" xfId="0" applyFont="1" applyBorder="1" applyAlignment="1">
      <alignment horizontal="right"/>
    </xf>
    <xf numFmtId="0" fontId="39" fillId="0" borderId="28" xfId="0" applyFont="1" applyBorder="1" applyAlignment="1">
      <alignment horizontal="right"/>
    </xf>
    <xf numFmtId="0" fontId="47" fillId="3" borderId="17" xfId="0" applyFont="1" applyFill="1" applyBorder="1" applyAlignment="1">
      <alignment horizontal="center"/>
    </xf>
    <xf numFmtId="0" fontId="47" fillId="3" borderId="22" xfId="0" applyFont="1" applyFill="1" applyBorder="1" applyAlignment="1">
      <alignment horizontal="center"/>
    </xf>
    <xf numFmtId="0" fontId="47" fillId="3" borderId="18" xfId="0" applyFont="1" applyFill="1" applyBorder="1" applyAlignment="1">
      <alignment horizontal="center"/>
    </xf>
    <xf numFmtId="0" fontId="47" fillId="3" borderId="17" xfId="0" applyFont="1" applyFill="1" applyBorder="1" applyAlignment="1">
      <alignment horizontal="center" vertical="center"/>
    </xf>
    <xf numFmtId="0" fontId="47" fillId="3" borderId="22" xfId="0" applyFont="1" applyFill="1" applyBorder="1" applyAlignment="1">
      <alignment horizontal="center" vertical="center"/>
    </xf>
    <xf numFmtId="0" fontId="47" fillId="3" borderId="18" xfId="0" applyFont="1" applyFill="1" applyBorder="1" applyAlignment="1">
      <alignment horizontal="center" vertical="center"/>
    </xf>
    <xf numFmtId="0" fontId="39" fillId="0" borderId="12" xfId="0" applyFont="1" applyBorder="1" applyAlignment="1">
      <alignment horizontal="right" vertical="top"/>
    </xf>
    <xf numFmtId="0" fontId="39" fillId="0" borderId="16" xfId="0" applyFont="1" applyBorder="1" applyAlignment="1">
      <alignment horizontal="right" vertical="top"/>
    </xf>
    <xf numFmtId="0" fontId="39" fillId="0" borderId="28" xfId="0" applyFont="1" applyBorder="1" applyAlignment="1">
      <alignment horizontal="right" vertical="top"/>
    </xf>
    <xf numFmtId="0" fontId="58" fillId="0" borderId="0" xfId="0" applyFont="1" applyAlignment="1">
      <alignment horizontal="left"/>
    </xf>
    <xf numFmtId="0" fontId="0" fillId="0" borderId="0" xfId="0"/>
    <xf numFmtId="0" fontId="58" fillId="0" borderId="0" xfId="0" applyFont="1" applyAlignment="1">
      <alignment horizontal="center"/>
    </xf>
    <xf numFmtId="0" fontId="39" fillId="0" borderId="19" xfId="0" applyFont="1" applyBorder="1" applyAlignment="1">
      <alignment horizontal="center" vertical="center"/>
    </xf>
    <xf numFmtId="0" fontId="50" fillId="0" borderId="39" xfId="0" applyFont="1" applyBorder="1"/>
    <xf numFmtId="0" fontId="39" fillId="0" borderId="19" xfId="0" applyFont="1" applyBorder="1" applyAlignment="1">
      <alignment horizontal="left" vertical="center"/>
    </xf>
    <xf numFmtId="0" fontId="49" fillId="0" borderId="12" xfId="0" applyFont="1" applyBorder="1" applyAlignment="1">
      <alignment horizontal="center" vertical="center" wrapText="1"/>
    </xf>
    <xf numFmtId="0" fontId="50" fillId="0" borderId="21" xfId="0" applyFont="1" applyBorder="1"/>
    <xf numFmtId="0" fontId="59" fillId="3" borderId="17" xfId="0" applyFont="1" applyFill="1" applyBorder="1" applyAlignment="1">
      <alignment horizontal="center" vertical="center"/>
    </xf>
    <xf numFmtId="0" fontId="59" fillId="3" borderId="22" xfId="0" applyFont="1" applyFill="1" applyBorder="1" applyAlignment="1">
      <alignment horizontal="center" vertical="center"/>
    </xf>
    <xf numFmtId="0" fontId="59" fillId="3" borderId="18" xfId="0" applyFont="1" applyFill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93" fillId="0" borderId="39" xfId="0" applyFont="1" applyBorder="1" applyAlignment="1">
      <alignment horizontal="center"/>
    </xf>
    <xf numFmtId="0" fontId="28" fillId="0" borderId="19" xfId="0" applyFont="1" applyBorder="1" applyAlignment="1">
      <alignment vertical="center"/>
    </xf>
    <xf numFmtId="0" fontId="93" fillId="0" borderId="15" xfId="0" applyFont="1" applyBorder="1"/>
    <xf numFmtId="0" fontId="49" fillId="0" borderId="17" xfId="0" applyFont="1" applyBorder="1" applyAlignment="1">
      <alignment horizontal="center" vertical="center" wrapText="1"/>
    </xf>
    <xf numFmtId="0" fontId="49" fillId="0" borderId="22" xfId="0" applyFont="1" applyBorder="1" applyAlignment="1">
      <alignment horizontal="center" vertical="center" wrapText="1"/>
    </xf>
    <xf numFmtId="0" fontId="49" fillId="0" borderId="18" xfId="0" applyFont="1" applyBorder="1" applyAlignment="1">
      <alignment horizontal="center" vertical="center" wrapText="1"/>
    </xf>
    <xf numFmtId="0" fontId="49" fillId="0" borderId="40" xfId="0" applyFont="1" applyBorder="1" applyAlignment="1">
      <alignment horizontal="center" vertical="center" wrapText="1"/>
    </xf>
    <xf numFmtId="0" fontId="49" fillId="0" borderId="30" xfId="0" applyFont="1" applyBorder="1" applyAlignment="1">
      <alignment horizontal="center" vertical="center" wrapText="1"/>
    </xf>
    <xf numFmtId="0" fontId="50" fillId="0" borderId="15" xfId="0" applyFont="1" applyBorder="1"/>
    <xf numFmtId="0" fontId="72" fillId="3" borderId="13" xfId="0" applyFont="1" applyFill="1" applyBorder="1" applyAlignment="1">
      <alignment horizontal="center" wrapText="1"/>
    </xf>
    <xf numFmtId="0" fontId="72" fillId="3" borderId="36" xfId="0" applyFont="1" applyFill="1" applyBorder="1" applyAlignment="1">
      <alignment horizontal="center" wrapText="1"/>
    </xf>
    <xf numFmtId="0" fontId="72" fillId="3" borderId="12" xfId="0" applyFont="1" applyFill="1" applyBorder="1" applyAlignment="1">
      <alignment horizontal="center"/>
    </xf>
    <xf numFmtId="0" fontId="72" fillId="3" borderId="16" xfId="0" applyFont="1" applyFill="1" applyBorder="1" applyAlignment="1">
      <alignment horizontal="center"/>
    </xf>
    <xf numFmtId="0" fontId="72" fillId="3" borderId="21" xfId="0" applyFont="1" applyFill="1" applyBorder="1" applyAlignment="1">
      <alignment horizontal="center"/>
    </xf>
    <xf numFmtId="0" fontId="72" fillId="3" borderId="12" xfId="0" applyFont="1" applyFill="1" applyBorder="1" applyAlignment="1">
      <alignment horizontal="center" wrapText="1"/>
    </xf>
    <xf numFmtId="0" fontId="72" fillId="3" borderId="16" xfId="0" applyFont="1" applyFill="1" applyBorder="1" applyAlignment="1">
      <alignment horizontal="center" wrapText="1"/>
    </xf>
    <xf numFmtId="0" fontId="72" fillId="3" borderId="21" xfId="0" applyFont="1" applyFill="1" applyBorder="1" applyAlignment="1">
      <alignment horizontal="center" wrapText="1"/>
    </xf>
    <xf numFmtId="0" fontId="72" fillId="3" borderId="38" xfId="0" applyFont="1" applyFill="1" applyBorder="1" applyAlignment="1">
      <alignment horizontal="center" wrapText="1"/>
    </xf>
    <xf numFmtId="0" fontId="71" fillId="0" borderId="13" xfId="0" applyFont="1" applyBorder="1" applyAlignment="1">
      <alignment horizontal="right" vertical="top"/>
    </xf>
    <xf numFmtId="0" fontId="22" fillId="0" borderId="36" xfId="0" applyFont="1" applyBorder="1"/>
    <xf numFmtId="0" fontId="22" fillId="0" borderId="38" xfId="0" applyFont="1" applyBorder="1"/>
    <xf numFmtId="0" fontId="69" fillId="2" borderId="36" xfId="0" applyFont="1" applyFill="1" applyBorder="1" applyAlignment="1">
      <alignment horizontal="center" wrapText="1"/>
    </xf>
    <xf numFmtId="0" fontId="69" fillId="2" borderId="36" xfId="0" applyFont="1" applyFill="1" applyBorder="1" applyAlignment="1">
      <alignment horizontal="center" vertical="top" wrapText="1"/>
    </xf>
    <xf numFmtId="0" fontId="64" fillId="0" borderId="0" xfId="0" applyFont="1" applyAlignment="1">
      <alignment horizontal="center"/>
    </xf>
    <xf numFmtId="0" fontId="65" fillId="0" borderId="0" xfId="0" applyFont="1" applyAlignment="1">
      <alignment horizontal="center"/>
    </xf>
    <xf numFmtId="0" fontId="66" fillId="0" borderId="36" xfId="0" applyFont="1" applyBorder="1"/>
    <xf numFmtId="0" fontId="67" fillId="0" borderId="36" xfId="0" applyFont="1" applyBorder="1"/>
    <xf numFmtId="0" fontId="68" fillId="0" borderId="39" xfId="0" applyFont="1" applyBorder="1" applyAlignment="1">
      <alignment horizontal="center"/>
    </xf>
    <xf numFmtId="0" fontId="22" fillId="0" borderId="39" xfId="0" applyFont="1" applyBorder="1"/>
    <xf numFmtId="0" fontId="22" fillId="0" borderId="14" xfId="0" applyFont="1" applyBorder="1"/>
    <xf numFmtId="0" fontId="68" fillId="0" borderId="45" xfId="0" applyFont="1" applyBorder="1" applyAlignment="1">
      <alignment horizontal="center"/>
    </xf>
    <xf numFmtId="0" fontId="22" fillId="0" borderId="45" xfId="0" applyFont="1" applyBorder="1"/>
    <xf numFmtId="0" fontId="73" fillId="0" borderId="0" xfId="0" applyFont="1" applyAlignment="1">
      <alignment horizontal="center" vertical="center" wrapText="1"/>
    </xf>
    <xf numFmtId="0" fontId="82" fillId="41" borderId="10" xfId="0" applyFont="1" applyFill="1" applyBorder="1" applyAlignment="1" applyProtection="1">
      <alignment horizontal="center" vertical="center"/>
      <protection locked="0"/>
    </xf>
    <xf numFmtId="0" fontId="83" fillId="41" borderId="10" xfId="0" applyFont="1" applyFill="1" applyBorder="1" applyAlignment="1" applyProtection="1">
      <alignment horizontal="center" vertical="center"/>
      <protection locked="0"/>
    </xf>
    <xf numFmtId="1" fontId="84" fillId="41" borderId="10" xfId="0" applyNumberFormat="1" applyFont="1" applyFill="1" applyBorder="1" applyAlignment="1" applyProtection="1">
      <alignment horizontal="center" vertical="center"/>
      <protection locked="0"/>
    </xf>
    <xf numFmtId="0" fontId="83" fillId="41" borderId="10" xfId="0" applyFont="1" applyFill="1" applyBorder="1" applyAlignment="1" applyProtection="1">
      <alignment horizontal="center" vertical="center" wrapText="1"/>
      <protection locked="0"/>
    </xf>
    <xf numFmtId="0" fontId="85" fillId="35" borderId="12" xfId="0" applyFont="1" applyFill="1" applyBorder="1" applyAlignment="1">
      <alignment horizontal="center" wrapText="1"/>
    </xf>
    <xf numFmtId="0" fontId="85" fillId="35" borderId="16" xfId="0" applyFont="1" applyFill="1" applyBorder="1" applyAlignment="1">
      <alignment horizontal="center" wrapText="1"/>
    </xf>
    <xf numFmtId="0" fontId="85" fillId="41" borderId="12" xfId="0" applyFont="1" applyFill="1" applyBorder="1" applyAlignment="1">
      <alignment horizontal="center" wrapText="1"/>
    </xf>
    <xf numFmtId="0" fontId="85" fillId="41" borderId="16" xfId="0" applyFont="1" applyFill="1" applyBorder="1" applyAlignment="1">
      <alignment horizontal="center" wrapText="1"/>
    </xf>
    <xf numFmtId="0" fontId="85" fillId="35" borderId="10" xfId="0" applyFont="1" applyFill="1" applyBorder="1" applyAlignment="1">
      <alignment horizontal="center" wrapText="1"/>
    </xf>
    <xf numFmtId="2" fontId="83" fillId="41" borderId="10" xfId="0" applyNumberFormat="1" applyFont="1" applyFill="1" applyBorder="1" applyAlignment="1" applyProtection="1">
      <alignment horizontal="center" vertical="center" wrapText="1"/>
      <protection locked="0"/>
    </xf>
    <xf numFmtId="2" fontId="83" fillId="41" borderId="10" xfId="0" applyNumberFormat="1" applyFont="1" applyFill="1" applyBorder="1" applyAlignment="1" applyProtection="1">
      <alignment horizontal="center" vertical="center"/>
      <protection locked="0"/>
    </xf>
    <xf numFmtId="0" fontId="80" fillId="0" borderId="0" xfId="0" applyFont="1" applyAlignment="1">
      <alignment horizontal="center"/>
    </xf>
    <xf numFmtId="0" fontId="89" fillId="0" borderId="0" xfId="0" applyFont="1" applyAlignment="1">
      <alignment horizontal="left"/>
    </xf>
    <xf numFmtId="0" fontId="31" fillId="37" borderId="0" xfId="0" applyFont="1" applyFill="1" applyBorder="1" applyAlignment="1">
      <alignment horizontal="left"/>
    </xf>
    <xf numFmtId="0" fontId="51" fillId="0" borderId="0" xfId="0" applyFont="1" applyBorder="1" applyAlignment="1">
      <alignment horizontal="center" wrapText="1"/>
    </xf>
    <xf numFmtId="0" fontId="53" fillId="0" borderId="16" xfId="0" applyFont="1" applyBorder="1" applyAlignment="1">
      <alignment horizontal="center" vertical="center" wrapText="1"/>
    </xf>
    <xf numFmtId="1" fontId="53" fillId="43" borderId="16" xfId="0" applyNumberFormat="1" applyFont="1" applyFill="1" applyBorder="1" applyAlignment="1">
      <alignment horizontal="center" vertical="center" wrapText="1"/>
    </xf>
    <xf numFmtId="0" fontId="53" fillId="0" borderId="12" xfId="0" applyFont="1" applyBorder="1" applyAlignment="1">
      <alignment horizontal="center" vertical="center" wrapText="1"/>
    </xf>
    <xf numFmtId="0" fontId="52" fillId="0" borderId="12" xfId="0" applyFont="1" applyBorder="1" applyAlignment="1">
      <alignment horizontal="right"/>
    </xf>
    <xf numFmtId="1" fontId="52" fillId="43" borderId="16" xfId="0" applyNumberFormat="1" applyFont="1" applyFill="1" applyBorder="1" applyAlignment="1">
      <alignment horizontal="right"/>
    </xf>
    <xf numFmtId="0" fontId="52" fillId="0" borderId="12" xfId="0" applyFont="1" applyBorder="1" applyAlignment="1">
      <alignment horizontal="center"/>
    </xf>
    <xf numFmtId="1" fontId="52" fillId="43" borderId="12" xfId="0" applyNumberFormat="1" applyFont="1" applyFill="1" applyBorder="1" applyAlignment="1">
      <alignment horizontal="center"/>
    </xf>
    <xf numFmtId="0" fontId="98" fillId="3" borderId="12" xfId="0" applyFont="1" applyFill="1" applyBorder="1" applyAlignment="1">
      <alignment horizontal="right" vertical="center"/>
    </xf>
    <xf numFmtId="0" fontId="99" fillId="0" borderId="16" xfId="0" applyFont="1" applyBorder="1" applyAlignment="1">
      <alignment vertical="center"/>
    </xf>
    <xf numFmtId="0" fontId="49" fillId="0" borderId="21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left" vertical="center"/>
    </xf>
    <xf numFmtId="0" fontId="93" fillId="0" borderId="39" xfId="0" applyFont="1" applyBorder="1"/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5000000}"/>
    <cellStyle name="Note 2" xfId="42" xr:uid="{00000000-0005-0000-0000-000026000000}"/>
    <cellStyle name="Output" xfId="10" builtinId="21" customBuiltin="1"/>
    <cellStyle name="Percent" xfId="44" builtinId="5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0</xdr:rowOff>
    </xdr:from>
    <xdr:to>
      <xdr:col>2</xdr:col>
      <xdr:colOff>180976</xdr:colOff>
      <xdr:row>3</xdr:row>
      <xdr:rowOff>30313</xdr:rowOff>
    </xdr:to>
    <xdr:pic>
      <xdr:nvPicPr>
        <xdr:cNvPr id="2" name="Picture 1" descr="C:\Users\EEE\Desktop\KCG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0"/>
          <a:ext cx="1200150" cy="630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0</xdr:rowOff>
    </xdr:from>
    <xdr:to>
      <xdr:col>1</xdr:col>
      <xdr:colOff>888171</xdr:colOff>
      <xdr:row>3</xdr:row>
      <xdr:rowOff>144613</xdr:rowOff>
    </xdr:to>
    <xdr:pic>
      <xdr:nvPicPr>
        <xdr:cNvPr id="2" name="Picture 1" descr="C:\Users\EEE\Desktop\KCG.jpg">
          <a:extLst>
            <a:ext uri="{FF2B5EF4-FFF2-40B4-BE49-F238E27FC236}">
              <a16:creationId xmlns:a16="http://schemas.microsoft.com/office/drawing/2014/main" id="{A7212E8F-25E5-4207-BA75-F7C135337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0"/>
          <a:ext cx="1200150" cy="630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561975</xdr:colOff>
      <xdr:row>2</xdr:row>
      <xdr:rowOff>104775</xdr:rowOff>
    </xdr:to>
    <xdr:pic>
      <xdr:nvPicPr>
        <xdr:cNvPr id="2" name="Picture 1" descr="C:\Users\EEE\Desktop\KCG.jpg">
          <a:extLst>
            <a:ext uri="{FF2B5EF4-FFF2-40B4-BE49-F238E27FC236}">
              <a16:creationId xmlns:a16="http://schemas.microsoft.com/office/drawing/2014/main" id="{C92B7EF7-30F3-448A-ADB2-7AC2BB1C5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81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209"/>
  <sheetViews>
    <sheetView topLeftCell="A77" zoomScaleNormal="100" workbookViewId="0">
      <selection activeCell="D82" sqref="D82:I82"/>
    </sheetView>
  </sheetViews>
  <sheetFormatPr defaultColWidth="12.7109375" defaultRowHeight="15.75" customHeight="1"/>
  <cols>
    <col min="1" max="1" width="3.42578125" style="6" customWidth="1"/>
    <col min="2" max="2" width="12.7109375" style="32" customWidth="1"/>
    <col min="3" max="3" width="24" style="32" customWidth="1"/>
    <col min="4" max="4" width="4.5703125" style="11" customWidth="1"/>
    <col min="5" max="5" width="4.7109375" style="6" customWidth="1"/>
    <col min="6" max="6" width="3.85546875" style="6" customWidth="1"/>
    <col min="7" max="9" width="4.7109375" style="4" customWidth="1"/>
    <col min="10" max="10" width="4.7109375" style="175" customWidth="1"/>
    <col min="11" max="13" width="4.7109375" style="6" customWidth="1"/>
    <col min="14" max="15" width="4.7109375" style="4" customWidth="1"/>
    <col min="16" max="16" width="3.7109375" style="4" customWidth="1"/>
    <col min="17" max="17" width="3.7109375" style="175" customWidth="1"/>
    <col min="18" max="18" width="4.7109375" style="6" customWidth="1"/>
    <col min="19" max="19" width="4.7109375" style="11" customWidth="1"/>
    <col min="20" max="21" width="3.85546875" style="6" customWidth="1"/>
    <col min="22" max="22" width="4.7109375" style="6" customWidth="1"/>
    <col min="23" max="23" width="4.7109375" style="4" customWidth="1"/>
    <col min="24" max="24" width="4.7109375" style="175" customWidth="1"/>
    <col min="25" max="25" width="3.85546875" style="6" customWidth="1"/>
    <col min="26" max="26" width="4.7109375" style="6" customWidth="1"/>
    <col min="27" max="27" width="3.85546875" style="6" customWidth="1"/>
    <col min="28" max="28" width="4" style="5" customWidth="1"/>
    <col min="29" max="30" width="4.7109375" style="4" customWidth="1"/>
    <col min="31" max="31" width="4.7109375" style="175" customWidth="1"/>
    <col min="32" max="34" width="4.7109375" style="6" customWidth="1"/>
    <col min="35" max="35" width="4.7109375" style="5" customWidth="1"/>
    <col min="36" max="36" width="4.7109375" style="4" customWidth="1"/>
    <col min="37" max="37" width="3.7109375" style="4" customWidth="1"/>
    <col min="38" max="38" width="3.7109375" style="175" customWidth="1"/>
    <col min="39" max="39" width="5" style="6" customWidth="1"/>
    <col min="40" max="40" width="4.28515625" style="6" customWidth="1"/>
    <col min="41" max="41" width="5.85546875" style="6" customWidth="1"/>
    <col min="42" max="42" width="5" style="5" customWidth="1"/>
    <col min="43" max="44" width="5" style="4" customWidth="1"/>
    <col min="45" max="46" width="5" style="11" customWidth="1"/>
    <col min="47" max="47" width="4" style="12" customWidth="1"/>
    <col min="48" max="16384" width="12.7109375" style="6"/>
  </cols>
  <sheetData>
    <row r="1" spans="1:48">
      <c r="A1" s="495" t="s">
        <v>0</v>
      </c>
      <c r="B1" s="495"/>
      <c r="C1" s="495"/>
      <c r="D1" s="495"/>
      <c r="E1" s="495"/>
      <c r="F1" s="495"/>
      <c r="G1" s="495"/>
      <c r="H1" s="495"/>
      <c r="I1" s="495"/>
      <c r="J1" s="495"/>
      <c r="K1" s="495"/>
      <c r="L1" s="495"/>
      <c r="M1" s="495"/>
      <c r="N1" s="495"/>
      <c r="O1" s="495"/>
      <c r="P1" s="495"/>
      <c r="Q1" s="495"/>
      <c r="R1" s="495"/>
      <c r="S1" s="495"/>
      <c r="T1" s="495"/>
      <c r="U1" s="495"/>
      <c r="V1" s="495"/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5"/>
      <c r="AH1" s="495"/>
      <c r="AI1" s="495"/>
      <c r="AJ1" s="495"/>
      <c r="AK1" s="495"/>
      <c r="AL1" s="495"/>
      <c r="AM1" s="495"/>
      <c r="AN1" s="43"/>
      <c r="AO1" s="43"/>
      <c r="AP1" s="43"/>
      <c r="AQ1" s="24"/>
      <c r="AR1" s="24"/>
      <c r="AS1" s="25"/>
      <c r="AT1" s="25"/>
      <c r="AU1" s="23"/>
    </row>
    <row r="2" spans="1:48">
      <c r="A2" s="495" t="s">
        <v>114</v>
      </c>
      <c r="B2" s="495"/>
      <c r="C2" s="495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  <c r="O2" s="495"/>
      <c r="P2" s="495"/>
      <c r="Q2" s="495"/>
      <c r="R2" s="495"/>
      <c r="S2" s="495"/>
      <c r="T2" s="495"/>
      <c r="U2" s="495"/>
      <c r="V2" s="495"/>
      <c r="W2" s="495"/>
      <c r="X2" s="495"/>
      <c r="Y2" s="495"/>
      <c r="Z2" s="495"/>
      <c r="AA2" s="495"/>
      <c r="AB2" s="495"/>
      <c r="AC2" s="495"/>
      <c r="AD2" s="495"/>
      <c r="AE2" s="495"/>
      <c r="AF2" s="495"/>
      <c r="AG2" s="495"/>
      <c r="AH2" s="495"/>
      <c r="AI2" s="495"/>
      <c r="AJ2" s="495"/>
      <c r="AK2" s="495"/>
      <c r="AL2" s="495"/>
      <c r="AM2" s="495"/>
      <c r="AN2" s="43"/>
      <c r="AO2" s="43"/>
      <c r="AP2" s="43"/>
      <c r="AQ2" s="24"/>
      <c r="AR2" s="24"/>
      <c r="AS2" s="25"/>
      <c r="AT2" s="25"/>
      <c r="AU2" s="23"/>
    </row>
    <row r="3" spans="1:48">
      <c r="A3" s="495" t="s">
        <v>113</v>
      </c>
      <c r="B3" s="495"/>
      <c r="C3" s="495"/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5"/>
      <c r="Q3" s="495"/>
      <c r="R3" s="495"/>
      <c r="S3" s="495"/>
      <c r="T3" s="495"/>
      <c r="U3" s="495"/>
      <c r="V3" s="495"/>
      <c r="W3" s="495"/>
      <c r="X3" s="495"/>
      <c r="Y3" s="495"/>
      <c r="Z3" s="495"/>
      <c r="AA3" s="495"/>
      <c r="AB3" s="495"/>
      <c r="AC3" s="495"/>
      <c r="AD3" s="495"/>
      <c r="AE3" s="495"/>
      <c r="AF3" s="495"/>
      <c r="AG3" s="495"/>
      <c r="AH3" s="495"/>
      <c r="AI3" s="495"/>
      <c r="AJ3" s="495"/>
      <c r="AK3" s="495"/>
      <c r="AL3" s="495"/>
      <c r="AM3" s="495"/>
      <c r="AN3" s="43"/>
      <c r="AO3" s="43"/>
      <c r="AP3" s="43"/>
      <c r="AQ3" s="24"/>
      <c r="AR3" s="24"/>
      <c r="AS3" s="25"/>
      <c r="AT3" s="25"/>
      <c r="AU3" s="23"/>
    </row>
    <row r="4" spans="1:48" ht="15.75" customHeight="1">
      <c r="A4" s="504" t="s">
        <v>17</v>
      </c>
      <c r="B4" s="504"/>
      <c r="C4" s="504"/>
      <c r="D4" s="505"/>
      <c r="E4" s="26"/>
      <c r="F4" s="26"/>
      <c r="G4" s="27"/>
      <c r="H4" s="27"/>
      <c r="I4" s="27"/>
      <c r="J4" s="164"/>
      <c r="K4" s="26"/>
      <c r="L4" s="26"/>
      <c r="M4" s="26"/>
      <c r="N4" s="27"/>
      <c r="O4" s="27"/>
      <c r="P4" s="27"/>
      <c r="Q4" s="164"/>
      <c r="R4" s="26"/>
      <c r="S4" s="28"/>
      <c r="T4" s="26"/>
      <c r="U4" s="26"/>
      <c r="V4" s="26"/>
      <c r="W4" s="27"/>
      <c r="X4" s="164"/>
      <c r="Y4" s="26"/>
      <c r="Z4" s="496"/>
      <c r="AA4" s="496"/>
      <c r="AB4" s="496"/>
      <c r="AC4" s="496"/>
      <c r="AD4" s="496"/>
      <c r="AE4" s="496"/>
      <c r="AF4" s="496"/>
      <c r="AG4" s="496"/>
      <c r="AH4" s="496"/>
      <c r="AI4" s="496"/>
      <c r="AJ4" s="496"/>
      <c r="AK4" s="496"/>
      <c r="AL4" s="496"/>
      <c r="AM4" s="497"/>
      <c r="AN4" s="43"/>
      <c r="AO4" s="43"/>
      <c r="AP4" s="43"/>
      <c r="AQ4" s="24"/>
      <c r="AR4" s="24"/>
      <c r="AS4" s="25"/>
      <c r="AT4" s="25"/>
      <c r="AU4" s="29"/>
    </row>
    <row r="5" spans="1:48" ht="27" customHeight="1">
      <c r="A5" s="498" t="s">
        <v>2</v>
      </c>
      <c r="B5" s="501" t="s">
        <v>3</v>
      </c>
      <c r="C5" s="501" t="s">
        <v>4</v>
      </c>
      <c r="D5" s="506" t="s">
        <v>33</v>
      </c>
      <c r="E5" s="506"/>
      <c r="F5" s="506"/>
      <c r="G5" s="506"/>
      <c r="H5" s="506"/>
      <c r="I5" s="506"/>
      <c r="J5" s="165"/>
      <c r="K5" s="507" t="s">
        <v>34</v>
      </c>
      <c r="L5" s="507"/>
      <c r="M5" s="507"/>
      <c r="N5" s="507"/>
      <c r="O5" s="507"/>
      <c r="P5" s="507"/>
      <c r="Q5" s="176"/>
      <c r="R5" s="507" t="s">
        <v>35</v>
      </c>
      <c r="S5" s="507"/>
      <c r="T5" s="507"/>
      <c r="U5" s="507"/>
      <c r="V5" s="507"/>
      <c r="W5" s="507"/>
      <c r="X5" s="176"/>
      <c r="Y5" s="507" t="s">
        <v>36</v>
      </c>
      <c r="Z5" s="507"/>
      <c r="AA5" s="507"/>
      <c r="AB5" s="507"/>
      <c r="AC5" s="507"/>
      <c r="AD5" s="507"/>
      <c r="AE5" s="176"/>
      <c r="AF5" s="507" t="s">
        <v>37</v>
      </c>
      <c r="AG5" s="507"/>
      <c r="AH5" s="507"/>
      <c r="AI5" s="507"/>
      <c r="AJ5" s="507"/>
      <c r="AK5" s="507"/>
      <c r="AL5" s="198"/>
      <c r="AM5" s="508"/>
      <c r="AN5" s="509"/>
      <c r="AO5" s="509"/>
      <c r="AP5" s="509"/>
      <c r="AQ5" s="509"/>
      <c r="AR5" s="510"/>
      <c r="AS5" s="511" t="s">
        <v>5</v>
      </c>
      <c r="AT5" s="511" t="s">
        <v>6</v>
      </c>
      <c r="AU5" s="492" t="s">
        <v>7</v>
      </c>
    </row>
    <row r="6" spans="1:48" s="20" customFormat="1" ht="35.450000000000003" customHeight="1">
      <c r="A6" s="499"/>
      <c r="B6" s="502"/>
      <c r="C6" s="502"/>
      <c r="D6" s="16" t="s">
        <v>9</v>
      </c>
      <c r="E6" s="16" t="s">
        <v>10</v>
      </c>
      <c r="F6" s="17" t="s">
        <v>8</v>
      </c>
      <c r="G6" s="19" t="s">
        <v>20</v>
      </c>
      <c r="H6" s="22" t="s">
        <v>16</v>
      </c>
      <c r="I6" s="22" t="s">
        <v>16</v>
      </c>
      <c r="J6" s="166"/>
      <c r="K6" s="16" t="s">
        <v>9</v>
      </c>
      <c r="L6" s="16" t="s">
        <v>10</v>
      </c>
      <c r="M6" s="17" t="s">
        <v>8</v>
      </c>
      <c r="N6" s="19" t="s">
        <v>20</v>
      </c>
      <c r="O6" s="22" t="s">
        <v>16</v>
      </c>
      <c r="P6" s="22" t="s">
        <v>16</v>
      </c>
      <c r="Q6" s="166"/>
      <c r="R6" s="16" t="s">
        <v>9</v>
      </c>
      <c r="S6" s="16" t="s">
        <v>10</v>
      </c>
      <c r="T6" s="17" t="s">
        <v>8</v>
      </c>
      <c r="U6" s="19" t="s">
        <v>21</v>
      </c>
      <c r="V6" s="18" t="s">
        <v>16</v>
      </c>
      <c r="W6" s="18" t="s">
        <v>16</v>
      </c>
      <c r="X6" s="184"/>
      <c r="Y6" s="16" t="s">
        <v>9</v>
      </c>
      <c r="Z6" s="16" t="s">
        <v>10</v>
      </c>
      <c r="AA6" s="17" t="s">
        <v>8</v>
      </c>
      <c r="AB6" s="19" t="s">
        <v>20</v>
      </c>
      <c r="AC6" s="22" t="s">
        <v>16</v>
      </c>
      <c r="AD6" s="22" t="s">
        <v>16</v>
      </c>
      <c r="AE6" s="166"/>
      <c r="AF6" s="16" t="s">
        <v>9</v>
      </c>
      <c r="AG6" s="16" t="s">
        <v>10</v>
      </c>
      <c r="AH6" s="17" t="s">
        <v>8</v>
      </c>
      <c r="AI6" s="19" t="s">
        <v>21</v>
      </c>
      <c r="AJ6" s="22" t="s">
        <v>16</v>
      </c>
      <c r="AK6" s="22" t="s">
        <v>16</v>
      </c>
      <c r="AL6" s="166"/>
      <c r="AM6" s="16" t="s">
        <v>9</v>
      </c>
      <c r="AN6" s="16" t="s">
        <v>10</v>
      </c>
      <c r="AO6" s="17" t="s">
        <v>8</v>
      </c>
      <c r="AP6" s="19" t="s">
        <v>20</v>
      </c>
      <c r="AQ6" s="21" t="s">
        <v>16</v>
      </c>
      <c r="AR6" s="21" t="s">
        <v>16</v>
      </c>
      <c r="AS6" s="512"/>
      <c r="AT6" s="512"/>
      <c r="AU6" s="493"/>
    </row>
    <row r="7" spans="1:48" s="42" customFormat="1" ht="16.5" thickBot="1">
      <c r="A7" s="500"/>
      <c r="B7" s="503"/>
      <c r="C7" s="503"/>
      <c r="D7" s="73">
        <v>36</v>
      </c>
      <c r="E7" s="47">
        <v>36</v>
      </c>
      <c r="F7" s="73">
        <v>100</v>
      </c>
      <c r="G7" s="73">
        <v>40</v>
      </c>
      <c r="H7" s="73">
        <v>140</v>
      </c>
      <c r="I7" s="73">
        <v>100</v>
      </c>
      <c r="J7" s="167">
        <v>25</v>
      </c>
      <c r="K7" s="73">
        <v>35</v>
      </c>
      <c r="L7" s="47">
        <v>35</v>
      </c>
      <c r="M7" s="73">
        <v>100</v>
      </c>
      <c r="N7" s="73">
        <v>40</v>
      </c>
      <c r="O7" s="73">
        <v>140</v>
      </c>
      <c r="P7" s="73">
        <v>100</v>
      </c>
      <c r="Q7" s="167">
        <v>25</v>
      </c>
      <c r="R7" s="73">
        <v>36</v>
      </c>
      <c r="S7" s="47">
        <v>36</v>
      </c>
      <c r="T7" s="73">
        <v>100</v>
      </c>
      <c r="U7" s="73">
        <v>40</v>
      </c>
      <c r="V7" s="73">
        <v>140</v>
      </c>
      <c r="W7" s="73">
        <v>100</v>
      </c>
      <c r="X7" s="167">
        <v>25</v>
      </c>
      <c r="Y7" s="73">
        <v>42</v>
      </c>
      <c r="Z7" s="47">
        <v>42</v>
      </c>
      <c r="AA7" s="73">
        <v>100</v>
      </c>
      <c r="AB7" s="73">
        <v>40</v>
      </c>
      <c r="AC7" s="73">
        <v>140</v>
      </c>
      <c r="AD7" s="73">
        <v>100</v>
      </c>
      <c r="AE7" s="167">
        <v>25</v>
      </c>
      <c r="AF7" s="73">
        <v>36</v>
      </c>
      <c r="AG7" s="47">
        <v>36</v>
      </c>
      <c r="AH7" s="73">
        <v>100</v>
      </c>
      <c r="AI7" s="73">
        <v>40</v>
      </c>
      <c r="AJ7" s="73">
        <v>140</v>
      </c>
      <c r="AK7" s="73">
        <v>100</v>
      </c>
      <c r="AL7" s="167">
        <v>25</v>
      </c>
      <c r="AM7" s="73">
        <v>35</v>
      </c>
      <c r="AN7" s="47">
        <v>35</v>
      </c>
      <c r="AO7" s="73">
        <v>100</v>
      </c>
      <c r="AP7" s="73">
        <v>40</v>
      </c>
      <c r="AQ7" s="73">
        <v>140</v>
      </c>
      <c r="AR7" s="73">
        <v>100</v>
      </c>
      <c r="AS7" s="51">
        <f>AM7+AF7+Y7+R7+K7+D7</f>
        <v>220</v>
      </c>
      <c r="AT7" s="51">
        <f>AN7+AG7+Z7+S7+L7+E7</f>
        <v>220</v>
      </c>
      <c r="AU7" s="51">
        <v>100</v>
      </c>
    </row>
    <row r="8" spans="1:48" s="41" customFormat="1" ht="25.5" customHeight="1" thickBot="1">
      <c r="A8" s="118">
        <v>1</v>
      </c>
      <c r="B8" s="119">
        <v>311021104064</v>
      </c>
      <c r="C8" s="118" t="s">
        <v>38</v>
      </c>
      <c r="D8" s="48"/>
      <c r="E8" s="48"/>
      <c r="F8" s="103">
        <v>0</v>
      </c>
      <c r="G8" s="104">
        <v>36</v>
      </c>
      <c r="H8" s="104">
        <f t="shared" ref="H8:H39" si="0">SUM(F8:G8)</f>
        <v>36</v>
      </c>
      <c r="I8" s="104">
        <v>36</v>
      </c>
      <c r="J8" s="168">
        <f>I8/100*25</f>
        <v>9</v>
      </c>
      <c r="K8" s="48"/>
      <c r="L8" s="48"/>
      <c r="M8" s="105">
        <v>18</v>
      </c>
      <c r="N8" s="105">
        <v>40</v>
      </c>
      <c r="O8" s="104">
        <f>SUM(M8:N8)</f>
        <v>58</v>
      </c>
      <c r="P8" s="104">
        <v>58</v>
      </c>
      <c r="Q8" s="177">
        <f>P8/100*25</f>
        <v>14.499999999999998</v>
      </c>
      <c r="R8" s="48"/>
      <c r="S8" s="48"/>
      <c r="T8" s="103">
        <v>36</v>
      </c>
      <c r="U8" s="103">
        <v>34</v>
      </c>
      <c r="V8" s="104">
        <f t="shared" ref="V8:V17" si="1">T8+U8</f>
        <v>70</v>
      </c>
      <c r="W8" s="104">
        <v>70</v>
      </c>
      <c r="X8" s="168">
        <f>W8/100*25</f>
        <v>17.5</v>
      </c>
      <c r="Y8" s="48"/>
      <c r="Z8" s="48"/>
      <c r="AA8" s="103">
        <v>28</v>
      </c>
      <c r="AB8" s="103">
        <v>30</v>
      </c>
      <c r="AC8" s="103">
        <v>58</v>
      </c>
      <c r="AD8" s="103">
        <v>58</v>
      </c>
      <c r="AE8" s="186">
        <f>AD8/100*25</f>
        <v>14.499999999999998</v>
      </c>
      <c r="AF8" s="48"/>
      <c r="AG8" s="48"/>
      <c r="AH8" s="103">
        <v>22</v>
      </c>
      <c r="AI8" s="195">
        <v>40</v>
      </c>
      <c r="AJ8" s="104">
        <f>SUM(AH8:AI8)</f>
        <v>62</v>
      </c>
      <c r="AK8" s="47">
        <v>62</v>
      </c>
      <c r="AL8" s="199">
        <f>AK8/100*25</f>
        <v>15.5</v>
      </c>
      <c r="AM8" s="48"/>
      <c r="AN8" s="48"/>
      <c r="AO8" s="14"/>
      <c r="AP8" s="109"/>
      <c r="AQ8" s="46"/>
      <c r="AR8" s="45"/>
      <c r="AS8" s="51">
        <f>AM8+AF8+Y8+R8+K8+D8</f>
        <v>0</v>
      </c>
      <c r="AT8" s="51">
        <f>AN8+AG8+Z8+S8+L8+E8</f>
        <v>0</v>
      </c>
      <c r="AU8" s="51">
        <v>100</v>
      </c>
      <c r="AV8" s="40"/>
    </row>
    <row r="9" spans="1:48" s="41" customFormat="1" ht="27.75" customHeight="1" thickBot="1">
      <c r="A9" s="118">
        <v>2</v>
      </c>
      <c r="B9" s="119">
        <v>311021104065</v>
      </c>
      <c r="C9" s="118" t="s">
        <v>39</v>
      </c>
      <c r="D9" s="48"/>
      <c r="E9" s="48"/>
      <c r="F9" s="103">
        <v>32</v>
      </c>
      <c r="G9" s="104">
        <v>40</v>
      </c>
      <c r="H9" s="104">
        <f t="shared" si="0"/>
        <v>72</v>
      </c>
      <c r="I9" s="104">
        <v>72</v>
      </c>
      <c r="J9" s="168">
        <f t="shared" ref="J9:J72" si="2">I9/100*25</f>
        <v>18</v>
      </c>
      <c r="K9" s="48"/>
      <c r="L9" s="48"/>
      <c r="M9" s="105">
        <v>34</v>
      </c>
      <c r="N9" s="105">
        <v>40</v>
      </c>
      <c r="O9" s="104">
        <f t="shared" ref="O9:O72" si="3">SUM(M9:N9)</f>
        <v>74</v>
      </c>
      <c r="P9" s="104">
        <v>74</v>
      </c>
      <c r="Q9" s="177">
        <f t="shared" ref="Q9:Q72" si="4">P9/100*25</f>
        <v>18.5</v>
      </c>
      <c r="R9" s="48"/>
      <c r="S9" s="48"/>
      <c r="T9" s="103">
        <v>50</v>
      </c>
      <c r="U9" s="103">
        <v>36</v>
      </c>
      <c r="V9" s="104">
        <f t="shared" si="1"/>
        <v>86</v>
      </c>
      <c r="W9" s="104">
        <v>86</v>
      </c>
      <c r="X9" s="168">
        <f t="shared" ref="X9:X72" si="5">W9/100*25</f>
        <v>21.5</v>
      </c>
      <c r="Y9" s="48"/>
      <c r="Z9" s="48"/>
      <c r="AA9" s="103">
        <v>66</v>
      </c>
      <c r="AB9" s="103">
        <v>40</v>
      </c>
      <c r="AC9" s="103">
        <v>106</v>
      </c>
      <c r="AD9" s="103">
        <v>100</v>
      </c>
      <c r="AE9" s="186">
        <f t="shared" ref="AE9:AE73" si="6">AD9/100*25</f>
        <v>25</v>
      </c>
      <c r="AF9" s="48"/>
      <c r="AG9" s="48"/>
      <c r="AH9" s="103">
        <v>64</v>
      </c>
      <c r="AI9" s="196">
        <v>40</v>
      </c>
      <c r="AJ9" s="104">
        <f t="shared" ref="AJ9:AJ70" si="7">SUM(AH9:AI9)</f>
        <v>104</v>
      </c>
      <c r="AK9" s="47">
        <v>100</v>
      </c>
      <c r="AL9" s="199">
        <f t="shared" ref="AL9:AL72" si="8">AK9/100*25</f>
        <v>25</v>
      </c>
      <c r="AM9" s="48"/>
      <c r="AN9" s="48"/>
      <c r="AO9" s="14"/>
      <c r="AP9" s="15"/>
      <c r="AQ9" s="49"/>
      <c r="AR9" s="47"/>
      <c r="AS9" s="50"/>
      <c r="AT9" s="50"/>
      <c r="AU9" s="51"/>
      <c r="AV9" s="40"/>
    </row>
    <row r="10" spans="1:48" s="3" customFormat="1" ht="26.25" customHeight="1" thickBot="1">
      <c r="A10" s="118">
        <v>3</v>
      </c>
      <c r="B10" s="119">
        <v>311021104066</v>
      </c>
      <c r="C10" s="118" t="s">
        <v>40</v>
      </c>
      <c r="D10" s="53"/>
      <c r="E10" s="53"/>
      <c r="F10" s="103">
        <v>42</v>
      </c>
      <c r="G10" s="104">
        <v>40</v>
      </c>
      <c r="H10" s="104">
        <f t="shared" si="0"/>
        <v>82</v>
      </c>
      <c r="I10" s="104">
        <v>82</v>
      </c>
      <c r="J10" s="168">
        <f t="shared" si="2"/>
        <v>20.5</v>
      </c>
      <c r="K10" s="48"/>
      <c r="L10" s="53"/>
      <c r="M10" s="105">
        <v>42</v>
      </c>
      <c r="N10" s="105">
        <v>40</v>
      </c>
      <c r="O10" s="104">
        <f t="shared" si="3"/>
        <v>82</v>
      </c>
      <c r="P10" s="104">
        <v>82</v>
      </c>
      <c r="Q10" s="177">
        <f t="shared" si="4"/>
        <v>20.5</v>
      </c>
      <c r="R10" s="53"/>
      <c r="S10" s="53"/>
      <c r="T10" s="103">
        <v>74</v>
      </c>
      <c r="U10" s="103">
        <v>40</v>
      </c>
      <c r="V10" s="104">
        <f t="shared" si="1"/>
        <v>114</v>
      </c>
      <c r="W10" s="104">
        <v>100</v>
      </c>
      <c r="X10" s="168">
        <f t="shared" si="5"/>
        <v>25</v>
      </c>
      <c r="Y10" s="53"/>
      <c r="Z10" s="53"/>
      <c r="AA10" s="103">
        <v>78</v>
      </c>
      <c r="AB10" s="103">
        <v>40</v>
      </c>
      <c r="AC10" s="103">
        <v>118</v>
      </c>
      <c r="AD10" s="103">
        <v>100</v>
      </c>
      <c r="AE10" s="186">
        <f t="shared" si="6"/>
        <v>25</v>
      </c>
      <c r="AF10" s="53"/>
      <c r="AG10" s="53"/>
      <c r="AH10" s="103">
        <v>50</v>
      </c>
      <c r="AI10" s="196">
        <v>40</v>
      </c>
      <c r="AJ10" s="104">
        <f t="shared" si="7"/>
        <v>90</v>
      </c>
      <c r="AK10" s="52">
        <v>90</v>
      </c>
      <c r="AL10" s="199">
        <f t="shared" si="8"/>
        <v>22.5</v>
      </c>
      <c r="AM10" s="53"/>
      <c r="AN10" s="53"/>
      <c r="AO10" s="14"/>
      <c r="AP10" s="15"/>
      <c r="AQ10" s="54"/>
      <c r="AR10" s="52"/>
      <c r="AS10" s="55"/>
      <c r="AT10" s="55"/>
      <c r="AU10" s="56"/>
      <c r="AV10" s="40"/>
    </row>
    <row r="11" spans="1:48" s="3" customFormat="1" ht="25.5" customHeight="1" thickBot="1">
      <c r="A11" s="118">
        <v>4</v>
      </c>
      <c r="B11" s="119">
        <v>311021104067</v>
      </c>
      <c r="C11" s="118" t="s">
        <v>41</v>
      </c>
      <c r="D11" s="53"/>
      <c r="E11" s="53"/>
      <c r="F11" s="103">
        <v>26</v>
      </c>
      <c r="G11" s="104">
        <v>40</v>
      </c>
      <c r="H11" s="104">
        <f t="shared" si="0"/>
        <v>66</v>
      </c>
      <c r="I11" s="104">
        <v>66</v>
      </c>
      <c r="J11" s="168">
        <f t="shared" si="2"/>
        <v>16.5</v>
      </c>
      <c r="K11" s="48"/>
      <c r="L11" s="53"/>
      <c r="M11" s="105">
        <v>64</v>
      </c>
      <c r="N11" s="105">
        <v>40</v>
      </c>
      <c r="O11" s="104">
        <f t="shared" si="3"/>
        <v>104</v>
      </c>
      <c r="P11" s="104">
        <v>100</v>
      </c>
      <c r="Q11" s="177">
        <f t="shared" si="4"/>
        <v>25</v>
      </c>
      <c r="R11" s="53"/>
      <c r="S11" s="53"/>
      <c r="T11" s="103">
        <v>66</v>
      </c>
      <c r="U11" s="103">
        <v>39</v>
      </c>
      <c r="V11" s="104">
        <f t="shared" si="1"/>
        <v>105</v>
      </c>
      <c r="W11" s="104">
        <v>100</v>
      </c>
      <c r="X11" s="168">
        <f t="shared" si="5"/>
        <v>25</v>
      </c>
      <c r="Y11" s="53"/>
      <c r="Z11" s="53"/>
      <c r="AA11" s="103">
        <v>84</v>
      </c>
      <c r="AB11" s="103">
        <v>40</v>
      </c>
      <c r="AC11" s="103">
        <v>124</v>
      </c>
      <c r="AD11" s="103">
        <v>100</v>
      </c>
      <c r="AE11" s="186">
        <f t="shared" si="6"/>
        <v>25</v>
      </c>
      <c r="AF11" s="53"/>
      <c r="AG11" s="53"/>
      <c r="AH11" s="103">
        <v>68</v>
      </c>
      <c r="AI11" s="196">
        <v>40</v>
      </c>
      <c r="AJ11" s="104">
        <f t="shared" si="7"/>
        <v>108</v>
      </c>
      <c r="AK11" s="52">
        <v>100</v>
      </c>
      <c r="AL11" s="199">
        <f t="shared" si="8"/>
        <v>25</v>
      </c>
      <c r="AM11" s="53"/>
      <c r="AN11" s="53"/>
      <c r="AO11" s="14"/>
      <c r="AP11" s="15"/>
      <c r="AQ11" s="54"/>
      <c r="AR11" s="52"/>
      <c r="AS11" s="55"/>
      <c r="AT11" s="55"/>
      <c r="AU11" s="56"/>
      <c r="AV11" s="40"/>
    </row>
    <row r="12" spans="1:48" s="41" customFormat="1" ht="25.5" customHeight="1" thickBot="1">
      <c r="A12" s="118">
        <v>5</v>
      </c>
      <c r="B12" s="119">
        <v>311021104068</v>
      </c>
      <c r="C12" s="118" t="s">
        <v>42</v>
      </c>
      <c r="D12" s="48"/>
      <c r="E12" s="48"/>
      <c r="F12" s="103">
        <v>20</v>
      </c>
      <c r="G12" s="104">
        <v>40</v>
      </c>
      <c r="H12" s="104">
        <f t="shared" si="0"/>
        <v>60</v>
      </c>
      <c r="I12" s="104">
        <v>60</v>
      </c>
      <c r="J12" s="168">
        <f t="shared" si="2"/>
        <v>15</v>
      </c>
      <c r="K12" s="48"/>
      <c r="L12" s="48"/>
      <c r="M12" s="105">
        <v>26</v>
      </c>
      <c r="N12" s="105">
        <v>36</v>
      </c>
      <c r="O12" s="104">
        <f t="shared" si="3"/>
        <v>62</v>
      </c>
      <c r="P12" s="104">
        <v>62</v>
      </c>
      <c r="Q12" s="177">
        <f t="shared" si="4"/>
        <v>15.5</v>
      </c>
      <c r="R12" s="48"/>
      <c r="S12" s="48"/>
      <c r="T12" s="103">
        <v>52</v>
      </c>
      <c r="U12" s="103">
        <v>36</v>
      </c>
      <c r="V12" s="104">
        <f t="shared" si="1"/>
        <v>88</v>
      </c>
      <c r="W12" s="104">
        <v>88</v>
      </c>
      <c r="X12" s="168">
        <f t="shared" si="5"/>
        <v>22</v>
      </c>
      <c r="Y12" s="48"/>
      <c r="Z12" s="48"/>
      <c r="AA12" s="103">
        <v>50</v>
      </c>
      <c r="AB12" s="103">
        <v>35</v>
      </c>
      <c r="AC12" s="103">
        <v>85</v>
      </c>
      <c r="AD12" s="103">
        <v>85</v>
      </c>
      <c r="AE12" s="186">
        <f t="shared" si="6"/>
        <v>21.25</v>
      </c>
      <c r="AF12" s="48"/>
      <c r="AG12" s="48"/>
      <c r="AH12" s="103">
        <v>62</v>
      </c>
      <c r="AI12" s="196">
        <v>36</v>
      </c>
      <c r="AJ12" s="104">
        <f t="shared" si="7"/>
        <v>98</v>
      </c>
      <c r="AK12" s="47">
        <v>98</v>
      </c>
      <c r="AL12" s="199">
        <f t="shared" si="8"/>
        <v>24.5</v>
      </c>
      <c r="AM12" s="48"/>
      <c r="AN12" s="48"/>
      <c r="AO12" s="14"/>
      <c r="AP12" s="15"/>
      <c r="AQ12" s="49"/>
      <c r="AR12" s="47"/>
      <c r="AS12" s="50"/>
      <c r="AT12" s="50"/>
      <c r="AU12" s="51"/>
      <c r="AV12" s="40"/>
    </row>
    <row r="13" spans="1:48" ht="25.5" customHeight="1" thickBot="1">
      <c r="A13" s="118">
        <v>6</v>
      </c>
      <c r="B13" s="119">
        <v>311021104069</v>
      </c>
      <c r="C13" s="118" t="s">
        <v>43</v>
      </c>
      <c r="D13" s="53"/>
      <c r="E13" s="53"/>
      <c r="F13" s="103">
        <v>60</v>
      </c>
      <c r="G13" s="104">
        <v>40</v>
      </c>
      <c r="H13" s="104">
        <f t="shared" si="0"/>
        <v>100</v>
      </c>
      <c r="I13" s="104">
        <v>100</v>
      </c>
      <c r="J13" s="168">
        <f t="shared" si="2"/>
        <v>25</v>
      </c>
      <c r="K13" s="48"/>
      <c r="L13" s="53"/>
      <c r="M13" s="105">
        <v>42</v>
      </c>
      <c r="N13" s="105">
        <v>40</v>
      </c>
      <c r="O13" s="104">
        <f t="shared" si="3"/>
        <v>82</v>
      </c>
      <c r="P13" s="104">
        <v>82</v>
      </c>
      <c r="Q13" s="177">
        <f t="shared" si="4"/>
        <v>20.5</v>
      </c>
      <c r="R13" s="53"/>
      <c r="S13" s="53"/>
      <c r="T13" s="103">
        <v>78</v>
      </c>
      <c r="U13" s="103">
        <v>40</v>
      </c>
      <c r="V13" s="104">
        <f t="shared" si="1"/>
        <v>118</v>
      </c>
      <c r="W13" s="104">
        <v>100</v>
      </c>
      <c r="X13" s="168">
        <f t="shared" si="5"/>
        <v>25</v>
      </c>
      <c r="Y13" s="53"/>
      <c r="Z13" s="53"/>
      <c r="AA13" s="103" t="s">
        <v>110</v>
      </c>
      <c r="AB13" s="103">
        <v>40</v>
      </c>
      <c r="AC13" s="103">
        <v>40</v>
      </c>
      <c r="AD13" s="103">
        <v>40</v>
      </c>
      <c r="AE13" s="186">
        <f t="shared" si="6"/>
        <v>10</v>
      </c>
      <c r="AF13" s="53"/>
      <c r="AG13" s="53"/>
      <c r="AH13" s="103" t="s">
        <v>109</v>
      </c>
      <c r="AI13" s="196">
        <v>40</v>
      </c>
      <c r="AJ13" s="104">
        <f t="shared" si="7"/>
        <v>40</v>
      </c>
      <c r="AK13" s="52">
        <v>40</v>
      </c>
      <c r="AL13" s="199">
        <f t="shared" si="8"/>
        <v>10</v>
      </c>
      <c r="AM13" s="53"/>
      <c r="AN13" s="53"/>
      <c r="AO13" s="14"/>
      <c r="AP13" s="110"/>
      <c r="AQ13" s="54"/>
      <c r="AR13" s="52"/>
      <c r="AS13" s="55"/>
      <c r="AT13" s="55"/>
      <c r="AU13" s="56"/>
      <c r="AV13" s="1"/>
    </row>
    <row r="14" spans="1:48" ht="25.5" customHeight="1" thickBot="1">
      <c r="A14" s="118">
        <v>7</v>
      </c>
      <c r="B14" s="119">
        <v>311021104070</v>
      </c>
      <c r="C14" s="118" t="s">
        <v>44</v>
      </c>
      <c r="D14" s="53"/>
      <c r="E14" s="53"/>
      <c r="F14" s="103">
        <v>8</v>
      </c>
      <c r="G14" s="104">
        <v>40</v>
      </c>
      <c r="H14" s="104">
        <f t="shared" si="0"/>
        <v>48</v>
      </c>
      <c r="I14" s="104">
        <v>48</v>
      </c>
      <c r="J14" s="168">
        <f t="shared" si="2"/>
        <v>12</v>
      </c>
      <c r="K14" s="48"/>
      <c r="L14" s="53"/>
      <c r="M14" s="105">
        <v>64</v>
      </c>
      <c r="N14" s="105">
        <v>40</v>
      </c>
      <c r="O14" s="104">
        <f t="shared" si="3"/>
        <v>104</v>
      </c>
      <c r="P14" s="104">
        <v>100</v>
      </c>
      <c r="Q14" s="177">
        <f t="shared" si="4"/>
        <v>25</v>
      </c>
      <c r="R14" s="53"/>
      <c r="S14" s="53"/>
      <c r="T14" s="103">
        <v>78</v>
      </c>
      <c r="U14" s="103">
        <v>40</v>
      </c>
      <c r="V14" s="104">
        <f t="shared" si="1"/>
        <v>118</v>
      </c>
      <c r="W14" s="104">
        <v>100</v>
      </c>
      <c r="X14" s="168">
        <f t="shared" si="5"/>
        <v>25</v>
      </c>
      <c r="Y14" s="53"/>
      <c r="Z14" s="53"/>
      <c r="AA14" s="103">
        <v>74</v>
      </c>
      <c r="AB14" s="103">
        <v>40</v>
      </c>
      <c r="AC14" s="103">
        <v>114</v>
      </c>
      <c r="AD14" s="103">
        <v>100</v>
      </c>
      <c r="AE14" s="186">
        <f t="shared" si="6"/>
        <v>25</v>
      </c>
      <c r="AF14" s="53"/>
      <c r="AG14" s="53"/>
      <c r="AH14" s="103">
        <v>60</v>
      </c>
      <c r="AI14" s="196">
        <v>40</v>
      </c>
      <c r="AJ14" s="104">
        <f t="shared" si="7"/>
        <v>100</v>
      </c>
      <c r="AK14" s="52">
        <v>100</v>
      </c>
      <c r="AL14" s="199">
        <f t="shared" si="8"/>
        <v>25</v>
      </c>
      <c r="AM14" s="53"/>
      <c r="AN14" s="53"/>
      <c r="AO14" s="14"/>
      <c r="AP14" s="15"/>
      <c r="AQ14" s="54"/>
      <c r="AR14" s="52"/>
      <c r="AS14" s="55"/>
      <c r="AT14" s="55"/>
      <c r="AU14" s="56"/>
      <c r="AV14" s="1"/>
    </row>
    <row r="15" spans="1:48" s="41" customFormat="1" ht="25.5" customHeight="1" thickBot="1">
      <c r="A15" s="118">
        <v>8</v>
      </c>
      <c r="B15" s="119">
        <v>311021104071</v>
      </c>
      <c r="C15" s="118" t="s">
        <v>45</v>
      </c>
      <c r="D15" s="48"/>
      <c r="E15" s="48"/>
      <c r="F15" s="103">
        <v>32</v>
      </c>
      <c r="G15" s="104">
        <v>40</v>
      </c>
      <c r="H15" s="104">
        <f t="shared" si="0"/>
        <v>72</v>
      </c>
      <c r="I15" s="104">
        <v>72</v>
      </c>
      <c r="J15" s="168">
        <f t="shared" si="2"/>
        <v>18</v>
      </c>
      <c r="K15" s="48"/>
      <c r="L15" s="48"/>
      <c r="M15" s="105">
        <v>32</v>
      </c>
      <c r="N15" s="105">
        <v>40</v>
      </c>
      <c r="O15" s="104">
        <f t="shared" si="3"/>
        <v>72</v>
      </c>
      <c r="P15" s="104">
        <v>72</v>
      </c>
      <c r="Q15" s="177">
        <f t="shared" si="4"/>
        <v>18</v>
      </c>
      <c r="R15" s="48"/>
      <c r="S15" s="48"/>
      <c r="T15" s="103">
        <v>62</v>
      </c>
      <c r="U15" s="103">
        <v>38</v>
      </c>
      <c r="V15" s="104">
        <f t="shared" si="1"/>
        <v>100</v>
      </c>
      <c r="W15" s="104">
        <v>100</v>
      </c>
      <c r="X15" s="168">
        <f t="shared" si="5"/>
        <v>25</v>
      </c>
      <c r="Y15" s="48"/>
      <c r="Z15" s="48"/>
      <c r="AA15" s="103">
        <v>76</v>
      </c>
      <c r="AB15" s="103">
        <v>40</v>
      </c>
      <c r="AC15" s="103">
        <v>116</v>
      </c>
      <c r="AD15" s="103">
        <v>100</v>
      </c>
      <c r="AE15" s="186">
        <f t="shared" si="6"/>
        <v>25</v>
      </c>
      <c r="AF15" s="48"/>
      <c r="AG15" s="48"/>
      <c r="AH15" s="103">
        <v>80</v>
      </c>
      <c r="AI15" s="196">
        <v>40</v>
      </c>
      <c r="AJ15" s="104">
        <f t="shared" si="7"/>
        <v>120</v>
      </c>
      <c r="AK15" s="47">
        <v>100</v>
      </c>
      <c r="AL15" s="199">
        <f t="shared" si="8"/>
        <v>25</v>
      </c>
      <c r="AM15" s="48"/>
      <c r="AN15" s="48"/>
      <c r="AO15" s="14"/>
      <c r="AP15" s="15"/>
      <c r="AQ15" s="49"/>
      <c r="AR15" s="47"/>
      <c r="AS15" s="50"/>
      <c r="AT15" s="50"/>
      <c r="AU15" s="51"/>
      <c r="AV15" s="40"/>
    </row>
    <row r="16" spans="1:48" ht="25.5" customHeight="1" thickBot="1">
      <c r="A16" s="118">
        <v>9</v>
      </c>
      <c r="B16" s="119">
        <v>311021104072</v>
      </c>
      <c r="C16" s="118" t="s">
        <v>46</v>
      </c>
      <c r="D16" s="53"/>
      <c r="E16" s="53"/>
      <c r="F16" s="103">
        <v>60</v>
      </c>
      <c r="G16" s="104">
        <v>40</v>
      </c>
      <c r="H16" s="104">
        <f t="shared" si="0"/>
        <v>100</v>
      </c>
      <c r="I16" s="104">
        <v>100</v>
      </c>
      <c r="J16" s="168">
        <f t="shared" si="2"/>
        <v>25</v>
      </c>
      <c r="K16" s="48"/>
      <c r="L16" s="53"/>
      <c r="M16" s="105">
        <v>64</v>
      </c>
      <c r="N16" s="105">
        <v>40</v>
      </c>
      <c r="O16" s="104">
        <f t="shared" si="3"/>
        <v>104</v>
      </c>
      <c r="P16" s="104">
        <v>100</v>
      </c>
      <c r="Q16" s="177">
        <f t="shared" si="4"/>
        <v>25</v>
      </c>
      <c r="R16" s="53"/>
      <c r="S16" s="53"/>
      <c r="T16" s="103">
        <v>64</v>
      </c>
      <c r="U16" s="103">
        <v>38</v>
      </c>
      <c r="V16" s="104">
        <f t="shared" si="1"/>
        <v>102</v>
      </c>
      <c r="W16" s="104">
        <v>100</v>
      </c>
      <c r="X16" s="168">
        <f t="shared" si="5"/>
        <v>25</v>
      </c>
      <c r="Y16" s="53"/>
      <c r="Z16" s="53"/>
      <c r="AA16" s="103">
        <v>80</v>
      </c>
      <c r="AB16" s="103">
        <v>40</v>
      </c>
      <c r="AC16" s="103">
        <v>120</v>
      </c>
      <c r="AD16" s="103">
        <v>100</v>
      </c>
      <c r="AE16" s="186">
        <f t="shared" si="6"/>
        <v>25</v>
      </c>
      <c r="AF16" s="53"/>
      <c r="AG16" s="53"/>
      <c r="AH16" s="103">
        <v>64</v>
      </c>
      <c r="AI16" s="196">
        <v>40</v>
      </c>
      <c r="AJ16" s="104">
        <f t="shared" si="7"/>
        <v>104</v>
      </c>
      <c r="AK16" s="52">
        <v>100</v>
      </c>
      <c r="AL16" s="199">
        <f t="shared" si="8"/>
        <v>25</v>
      </c>
      <c r="AM16" s="53"/>
      <c r="AN16" s="53"/>
      <c r="AO16" s="14"/>
      <c r="AP16" s="15"/>
      <c r="AQ16" s="54"/>
      <c r="AR16" s="52"/>
      <c r="AS16" s="55"/>
      <c r="AT16" s="55"/>
      <c r="AU16" s="56"/>
    </row>
    <row r="17" spans="1:48" ht="25.5" customHeight="1" thickBot="1">
      <c r="A17" s="118">
        <v>10</v>
      </c>
      <c r="B17" s="119">
        <v>311021104073</v>
      </c>
      <c r="C17" s="118" t="s">
        <v>47</v>
      </c>
      <c r="D17" s="53"/>
      <c r="E17" s="53"/>
      <c r="F17" s="103">
        <v>32</v>
      </c>
      <c r="G17" s="104">
        <v>40</v>
      </c>
      <c r="H17" s="104">
        <f t="shared" si="0"/>
        <v>72</v>
      </c>
      <c r="I17" s="104">
        <v>72</v>
      </c>
      <c r="J17" s="168">
        <f t="shared" si="2"/>
        <v>18</v>
      </c>
      <c r="K17" s="48"/>
      <c r="L17" s="53"/>
      <c r="M17" s="105">
        <v>56</v>
      </c>
      <c r="N17" s="105">
        <v>36</v>
      </c>
      <c r="O17" s="104">
        <f t="shared" si="3"/>
        <v>92</v>
      </c>
      <c r="P17" s="104">
        <v>92</v>
      </c>
      <c r="Q17" s="177">
        <f t="shared" si="4"/>
        <v>23</v>
      </c>
      <c r="R17" s="53"/>
      <c r="S17" s="53"/>
      <c r="T17" s="103">
        <v>52</v>
      </c>
      <c r="U17" s="103">
        <v>36</v>
      </c>
      <c r="V17" s="104">
        <f t="shared" si="1"/>
        <v>88</v>
      </c>
      <c r="W17" s="104">
        <v>88</v>
      </c>
      <c r="X17" s="168">
        <f t="shared" si="5"/>
        <v>22</v>
      </c>
      <c r="Y17" s="53"/>
      <c r="Z17" s="53"/>
      <c r="AA17" s="103">
        <v>76</v>
      </c>
      <c r="AB17" s="103">
        <v>35</v>
      </c>
      <c r="AC17" s="103">
        <v>111</v>
      </c>
      <c r="AD17" s="103">
        <v>100</v>
      </c>
      <c r="AE17" s="186">
        <f t="shared" si="6"/>
        <v>25</v>
      </c>
      <c r="AF17" s="53"/>
      <c r="AG17" s="53"/>
      <c r="AH17" s="103">
        <v>76</v>
      </c>
      <c r="AI17" s="196">
        <v>36</v>
      </c>
      <c r="AJ17" s="104">
        <f t="shared" si="7"/>
        <v>112</v>
      </c>
      <c r="AK17" s="52">
        <v>100</v>
      </c>
      <c r="AL17" s="199">
        <f t="shared" si="8"/>
        <v>25</v>
      </c>
      <c r="AM17" s="53"/>
      <c r="AN17" s="53"/>
      <c r="AO17" s="14"/>
      <c r="AP17" s="15"/>
      <c r="AQ17" s="54"/>
      <c r="AR17" s="52"/>
      <c r="AS17" s="55"/>
      <c r="AT17" s="55"/>
      <c r="AU17" s="56"/>
      <c r="AV17" s="1"/>
    </row>
    <row r="18" spans="1:48" ht="25.5" customHeight="1" thickBot="1">
      <c r="A18" s="118">
        <v>11</v>
      </c>
      <c r="B18" s="119">
        <v>311021104074</v>
      </c>
      <c r="C18" s="118" t="s">
        <v>48</v>
      </c>
      <c r="D18" s="53"/>
      <c r="E18" s="53"/>
      <c r="F18" s="103">
        <v>24</v>
      </c>
      <c r="G18" s="104">
        <v>40</v>
      </c>
      <c r="H18" s="104">
        <f t="shared" si="0"/>
        <v>64</v>
      </c>
      <c r="I18" s="104">
        <v>64</v>
      </c>
      <c r="J18" s="168">
        <f t="shared" si="2"/>
        <v>16</v>
      </c>
      <c r="K18" s="48"/>
      <c r="L18" s="53"/>
      <c r="M18" s="105">
        <v>16</v>
      </c>
      <c r="N18" s="105">
        <v>40</v>
      </c>
      <c r="O18" s="104">
        <f t="shared" si="3"/>
        <v>56</v>
      </c>
      <c r="P18" s="104">
        <v>56</v>
      </c>
      <c r="Q18" s="177">
        <f t="shared" si="4"/>
        <v>14.000000000000002</v>
      </c>
      <c r="R18" s="53"/>
      <c r="S18" s="53"/>
      <c r="T18" s="103" t="s">
        <v>110</v>
      </c>
      <c r="U18" s="103">
        <v>32</v>
      </c>
      <c r="V18" s="104">
        <f>U18</f>
        <v>32</v>
      </c>
      <c r="W18" s="104">
        <v>32</v>
      </c>
      <c r="X18" s="168">
        <f t="shared" si="5"/>
        <v>8</v>
      </c>
      <c r="Y18" s="53"/>
      <c r="Z18" s="53"/>
      <c r="AA18" s="103">
        <v>52</v>
      </c>
      <c r="AB18" s="103">
        <v>30</v>
      </c>
      <c r="AC18" s="103">
        <v>82</v>
      </c>
      <c r="AD18" s="103">
        <v>82</v>
      </c>
      <c r="AE18" s="186">
        <f t="shared" si="6"/>
        <v>20.5</v>
      </c>
      <c r="AF18" s="53"/>
      <c r="AG18" s="53"/>
      <c r="AH18" s="103">
        <v>40</v>
      </c>
      <c r="AI18" s="196">
        <v>40</v>
      </c>
      <c r="AJ18" s="104">
        <f t="shared" si="7"/>
        <v>80</v>
      </c>
      <c r="AK18" s="52">
        <v>80</v>
      </c>
      <c r="AL18" s="199">
        <f t="shared" si="8"/>
        <v>20</v>
      </c>
      <c r="AM18" s="53"/>
      <c r="AN18" s="53"/>
      <c r="AO18" s="14"/>
      <c r="AP18" s="15"/>
      <c r="AQ18" s="54"/>
      <c r="AR18" s="52"/>
      <c r="AS18" s="55"/>
      <c r="AT18" s="55"/>
      <c r="AU18" s="56"/>
      <c r="AV18" s="1"/>
    </row>
    <row r="19" spans="1:48" s="3" customFormat="1" ht="25.5" customHeight="1" thickBot="1">
      <c r="A19" s="118">
        <v>12</v>
      </c>
      <c r="B19" s="119">
        <v>311021104075</v>
      </c>
      <c r="C19" s="118" t="s">
        <v>49</v>
      </c>
      <c r="D19" s="48"/>
      <c r="E19" s="48"/>
      <c r="F19" s="103">
        <v>50</v>
      </c>
      <c r="G19" s="104">
        <v>40</v>
      </c>
      <c r="H19" s="104">
        <f t="shared" si="0"/>
        <v>90</v>
      </c>
      <c r="I19" s="104">
        <v>90</v>
      </c>
      <c r="J19" s="168">
        <f t="shared" si="2"/>
        <v>22.5</v>
      </c>
      <c r="K19" s="48"/>
      <c r="L19" s="48"/>
      <c r="M19" s="105">
        <v>56</v>
      </c>
      <c r="N19" s="105">
        <v>40</v>
      </c>
      <c r="O19" s="104">
        <f t="shared" si="3"/>
        <v>96</v>
      </c>
      <c r="P19" s="104">
        <v>96</v>
      </c>
      <c r="Q19" s="177">
        <f t="shared" si="4"/>
        <v>24</v>
      </c>
      <c r="R19" s="48"/>
      <c r="S19" s="48"/>
      <c r="T19" s="103">
        <v>72</v>
      </c>
      <c r="U19" s="103">
        <v>40</v>
      </c>
      <c r="V19" s="104">
        <f t="shared" ref="V19:V24" si="9">T19+U19</f>
        <v>112</v>
      </c>
      <c r="W19" s="104">
        <v>100</v>
      </c>
      <c r="X19" s="168">
        <f t="shared" si="5"/>
        <v>25</v>
      </c>
      <c r="Y19" s="48"/>
      <c r="Z19" s="48"/>
      <c r="AA19" s="103">
        <v>82</v>
      </c>
      <c r="AB19" s="103">
        <v>40</v>
      </c>
      <c r="AC19" s="103">
        <v>122</v>
      </c>
      <c r="AD19" s="103">
        <v>100</v>
      </c>
      <c r="AE19" s="186">
        <f t="shared" si="6"/>
        <v>25</v>
      </c>
      <c r="AF19" s="48"/>
      <c r="AG19" s="48"/>
      <c r="AH19" s="103">
        <v>86</v>
      </c>
      <c r="AI19" s="196">
        <v>40</v>
      </c>
      <c r="AJ19" s="104">
        <f t="shared" si="7"/>
        <v>126</v>
      </c>
      <c r="AK19" s="47">
        <v>100</v>
      </c>
      <c r="AL19" s="199">
        <f t="shared" si="8"/>
        <v>25</v>
      </c>
      <c r="AM19" s="48"/>
      <c r="AN19" s="48"/>
      <c r="AO19" s="14"/>
      <c r="AP19" s="15"/>
      <c r="AQ19" s="49"/>
      <c r="AR19" s="47"/>
      <c r="AS19" s="50"/>
      <c r="AT19" s="50"/>
      <c r="AU19" s="51"/>
      <c r="AV19" s="2"/>
    </row>
    <row r="20" spans="1:48" ht="25.5" customHeight="1" thickBot="1">
      <c r="A20" s="118">
        <v>13</v>
      </c>
      <c r="B20" s="119">
        <v>311021104076</v>
      </c>
      <c r="C20" s="118" t="s">
        <v>50</v>
      </c>
      <c r="D20" s="53"/>
      <c r="E20" s="53"/>
      <c r="F20" s="103">
        <v>70</v>
      </c>
      <c r="G20" s="104">
        <v>40</v>
      </c>
      <c r="H20" s="104">
        <f t="shared" si="0"/>
        <v>110</v>
      </c>
      <c r="I20" s="104">
        <v>100</v>
      </c>
      <c r="J20" s="168">
        <f t="shared" si="2"/>
        <v>25</v>
      </c>
      <c r="K20" s="48"/>
      <c r="L20" s="53"/>
      <c r="M20" s="105">
        <v>96</v>
      </c>
      <c r="N20" s="105">
        <v>40</v>
      </c>
      <c r="O20" s="104">
        <f t="shared" si="3"/>
        <v>136</v>
      </c>
      <c r="P20" s="104">
        <v>100</v>
      </c>
      <c r="Q20" s="177">
        <f t="shared" si="4"/>
        <v>25</v>
      </c>
      <c r="R20" s="53"/>
      <c r="S20" s="53"/>
      <c r="T20" s="103">
        <v>90</v>
      </c>
      <c r="U20" s="103">
        <v>40</v>
      </c>
      <c r="V20" s="104">
        <f t="shared" si="9"/>
        <v>130</v>
      </c>
      <c r="W20" s="104">
        <v>100</v>
      </c>
      <c r="X20" s="168">
        <f t="shared" si="5"/>
        <v>25</v>
      </c>
      <c r="Y20" s="53"/>
      <c r="Z20" s="53"/>
      <c r="AA20" s="103">
        <v>88</v>
      </c>
      <c r="AB20" s="103">
        <v>40</v>
      </c>
      <c r="AC20" s="103">
        <v>128</v>
      </c>
      <c r="AD20" s="103">
        <v>100</v>
      </c>
      <c r="AE20" s="186">
        <f t="shared" si="6"/>
        <v>25</v>
      </c>
      <c r="AF20" s="53"/>
      <c r="AG20" s="53"/>
      <c r="AH20" s="103">
        <v>92</v>
      </c>
      <c r="AI20" s="196">
        <v>40</v>
      </c>
      <c r="AJ20" s="104">
        <f t="shared" si="7"/>
        <v>132</v>
      </c>
      <c r="AK20" s="52">
        <v>100</v>
      </c>
      <c r="AL20" s="199">
        <f t="shared" si="8"/>
        <v>25</v>
      </c>
      <c r="AM20" s="53"/>
      <c r="AN20" s="53"/>
      <c r="AO20" s="14"/>
      <c r="AP20" s="15"/>
      <c r="AQ20" s="54"/>
      <c r="AR20" s="52"/>
      <c r="AS20" s="55"/>
      <c r="AT20" s="55"/>
      <c r="AU20" s="56"/>
      <c r="AV20" s="1"/>
    </row>
    <row r="21" spans="1:48" ht="25.5" customHeight="1" thickBot="1">
      <c r="A21" s="118">
        <v>14</v>
      </c>
      <c r="B21" s="119">
        <v>311021104077</v>
      </c>
      <c r="C21" s="118" t="s">
        <v>51</v>
      </c>
      <c r="D21" s="53"/>
      <c r="E21" s="53"/>
      <c r="F21" s="103">
        <v>58</v>
      </c>
      <c r="G21" s="104">
        <v>40</v>
      </c>
      <c r="H21" s="104">
        <f t="shared" si="0"/>
        <v>98</v>
      </c>
      <c r="I21" s="104">
        <v>98</v>
      </c>
      <c r="J21" s="168">
        <f t="shared" si="2"/>
        <v>24.5</v>
      </c>
      <c r="K21" s="48"/>
      <c r="L21" s="53"/>
      <c r="M21" s="105">
        <v>64</v>
      </c>
      <c r="N21" s="105">
        <v>40</v>
      </c>
      <c r="O21" s="104">
        <f t="shared" si="3"/>
        <v>104</v>
      </c>
      <c r="P21" s="104">
        <v>100</v>
      </c>
      <c r="Q21" s="177">
        <f t="shared" si="4"/>
        <v>25</v>
      </c>
      <c r="R21" s="53"/>
      <c r="S21" s="53"/>
      <c r="T21" s="103">
        <v>78</v>
      </c>
      <c r="U21" s="103">
        <v>40</v>
      </c>
      <c r="V21" s="104">
        <f t="shared" si="9"/>
        <v>118</v>
      </c>
      <c r="W21" s="104">
        <v>100</v>
      </c>
      <c r="X21" s="168">
        <f t="shared" si="5"/>
        <v>25</v>
      </c>
      <c r="Y21" s="53"/>
      <c r="Z21" s="53"/>
      <c r="AA21" s="103">
        <v>76</v>
      </c>
      <c r="AB21" s="103">
        <v>40</v>
      </c>
      <c r="AC21" s="103">
        <v>116</v>
      </c>
      <c r="AD21" s="103">
        <v>100</v>
      </c>
      <c r="AE21" s="186">
        <f t="shared" si="6"/>
        <v>25</v>
      </c>
      <c r="AF21" s="53"/>
      <c r="AG21" s="53"/>
      <c r="AH21" s="103">
        <v>72</v>
      </c>
      <c r="AI21" s="196">
        <v>40</v>
      </c>
      <c r="AJ21" s="104">
        <f t="shared" si="7"/>
        <v>112</v>
      </c>
      <c r="AK21" s="52">
        <v>100</v>
      </c>
      <c r="AL21" s="199">
        <f t="shared" si="8"/>
        <v>25</v>
      </c>
      <c r="AM21" s="53"/>
      <c r="AN21" s="53"/>
      <c r="AO21" s="14"/>
      <c r="AP21" s="15"/>
      <c r="AQ21" s="54"/>
      <c r="AR21" s="52"/>
      <c r="AS21" s="55"/>
      <c r="AT21" s="55"/>
      <c r="AU21" s="56"/>
      <c r="AV21" s="1"/>
    </row>
    <row r="22" spans="1:48" s="41" customFormat="1" ht="25.5" customHeight="1" thickBot="1">
      <c r="A22" s="118">
        <v>15</v>
      </c>
      <c r="B22" s="119">
        <v>311021104078</v>
      </c>
      <c r="C22" s="118" t="s">
        <v>52</v>
      </c>
      <c r="D22" s="48"/>
      <c r="E22" s="48"/>
      <c r="F22" s="103">
        <v>30</v>
      </c>
      <c r="G22" s="104">
        <v>40</v>
      </c>
      <c r="H22" s="104">
        <f t="shared" si="0"/>
        <v>70</v>
      </c>
      <c r="I22" s="104">
        <v>70</v>
      </c>
      <c r="J22" s="168">
        <f t="shared" si="2"/>
        <v>17.5</v>
      </c>
      <c r="K22" s="48"/>
      <c r="L22" s="48"/>
      <c r="M22" s="105">
        <v>24</v>
      </c>
      <c r="N22" s="105">
        <v>40</v>
      </c>
      <c r="O22" s="104">
        <f t="shared" si="3"/>
        <v>64</v>
      </c>
      <c r="P22" s="104">
        <v>64</v>
      </c>
      <c r="Q22" s="177">
        <f t="shared" si="4"/>
        <v>16</v>
      </c>
      <c r="R22" s="48"/>
      <c r="S22" s="48"/>
      <c r="T22" s="103">
        <v>22</v>
      </c>
      <c r="U22" s="103">
        <v>33</v>
      </c>
      <c r="V22" s="104">
        <f t="shared" si="9"/>
        <v>55</v>
      </c>
      <c r="W22" s="104">
        <v>55</v>
      </c>
      <c r="X22" s="168">
        <f t="shared" si="5"/>
        <v>13.750000000000002</v>
      </c>
      <c r="Y22" s="48"/>
      <c r="Z22" s="48"/>
      <c r="AA22" s="103">
        <v>48</v>
      </c>
      <c r="AB22" s="103">
        <v>30</v>
      </c>
      <c r="AC22" s="103">
        <v>78</v>
      </c>
      <c r="AD22" s="103">
        <v>78</v>
      </c>
      <c r="AE22" s="186">
        <f t="shared" si="6"/>
        <v>19.5</v>
      </c>
      <c r="AF22" s="48"/>
      <c r="AG22" s="48"/>
      <c r="AH22" s="103">
        <v>14</v>
      </c>
      <c r="AI22" s="196">
        <v>40</v>
      </c>
      <c r="AJ22" s="104">
        <f t="shared" si="7"/>
        <v>54</v>
      </c>
      <c r="AK22" s="47">
        <v>54</v>
      </c>
      <c r="AL22" s="199">
        <f t="shared" si="8"/>
        <v>13.5</v>
      </c>
      <c r="AM22" s="48"/>
      <c r="AN22" s="48"/>
      <c r="AO22" s="14"/>
      <c r="AP22" s="15"/>
      <c r="AQ22" s="49"/>
      <c r="AR22" s="47"/>
      <c r="AS22" s="50"/>
      <c r="AT22" s="50"/>
      <c r="AU22" s="51"/>
      <c r="AV22" s="40"/>
    </row>
    <row r="23" spans="1:48" s="41" customFormat="1" ht="25.5" customHeight="1" thickBot="1">
      <c r="A23" s="118">
        <v>16</v>
      </c>
      <c r="B23" s="119">
        <v>311021104079</v>
      </c>
      <c r="C23" s="118" t="s">
        <v>53</v>
      </c>
      <c r="D23" s="48"/>
      <c r="E23" s="48"/>
      <c r="F23" s="103" t="s">
        <v>109</v>
      </c>
      <c r="G23" s="104">
        <v>40</v>
      </c>
      <c r="H23" s="104">
        <f t="shared" si="0"/>
        <v>40</v>
      </c>
      <c r="I23" s="104">
        <v>40</v>
      </c>
      <c r="J23" s="168">
        <f t="shared" si="2"/>
        <v>10</v>
      </c>
      <c r="K23" s="48"/>
      <c r="L23" s="48"/>
      <c r="M23" s="105">
        <v>56</v>
      </c>
      <c r="N23" s="105">
        <v>40</v>
      </c>
      <c r="O23" s="104">
        <f t="shared" si="3"/>
        <v>96</v>
      </c>
      <c r="P23" s="104">
        <v>96</v>
      </c>
      <c r="Q23" s="177">
        <f t="shared" si="4"/>
        <v>24</v>
      </c>
      <c r="R23" s="48"/>
      <c r="S23" s="48"/>
      <c r="T23" s="103">
        <v>68</v>
      </c>
      <c r="U23" s="103">
        <v>39</v>
      </c>
      <c r="V23" s="104">
        <f t="shared" si="9"/>
        <v>107</v>
      </c>
      <c r="W23" s="104">
        <v>100</v>
      </c>
      <c r="X23" s="168">
        <f t="shared" si="5"/>
        <v>25</v>
      </c>
      <c r="Y23" s="48"/>
      <c r="Z23" s="48"/>
      <c r="AA23" s="103">
        <v>60</v>
      </c>
      <c r="AB23" s="103">
        <v>40</v>
      </c>
      <c r="AC23" s="103">
        <v>100</v>
      </c>
      <c r="AD23" s="103">
        <v>100</v>
      </c>
      <c r="AE23" s="186">
        <f t="shared" si="6"/>
        <v>25</v>
      </c>
      <c r="AF23" s="48"/>
      <c r="AG23" s="48"/>
      <c r="AH23" s="103" t="s">
        <v>109</v>
      </c>
      <c r="AI23" s="196">
        <v>40</v>
      </c>
      <c r="AJ23" s="104">
        <f t="shared" si="7"/>
        <v>40</v>
      </c>
      <c r="AK23" s="47">
        <v>40</v>
      </c>
      <c r="AL23" s="199">
        <f t="shared" si="8"/>
        <v>10</v>
      </c>
      <c r="AM23" s="48"/>
      <c r="AN23" s="48"/>
      <c r="AO23" s="14"/>
      <c r="AP23" s="110"/>
      <c r="AQ23" s="49"/>
      <c r="AR23" s="47"/>
      <c r="AS23" s="50"/>
      <c r="AT23" s="50"/>
      <c r="AU23" s="51"/>
      <c r="AV23" s="40"/>
    </row>
    <row r="24" spans="1:48" ht="25.5" customHeight="1" thickBot="1">
      <c r="A24" s="118">
        <v>17</v>
      </c>
      <c r="B24" s="119">
        <v>311021104080</v>
      </c>
      <c r="C24" s="118" t="s">
        <v>54</v>
      </c>
      <c r="D24" s="53"/>
      <c r="E24" s="53"/>
      <c r="F24" s="103">
        <v>20</v>
      </c>
      <c r="G24" s="104">
        <v>40</v>
      </c>
      <c r="H24" s="104">
        <f t="shared" si="0"/>
        <v>60</v>
      </c>
      <c r="I24" s="104">
        <v>60</v>
      </c>
      <c r="J24" s="168">
        <f t="shared" si="2"/>
        <v>15</v>
      </c>
      <c r="K24" s="48"/>
      <c r="L24" s="53"/>
      <c r="M24" s="105" t="s">
        <v>109</v>
      </c>
      <c r="N24" s="105">
        <v>40</v>
      </c>
      <c r="O24" s="104">
        <f t="shared" si="3"/>
        <v>40</v>
      </c>
      <c r="P24" s="104">
        <v>40</v>
      </c>
      <c r="Q24" s="177">
        <f t="shared" si="4"/>
        <v>10</v>
      </c>
      <c r="R24" s="53"/>
      <c r="S24" s="53"/>
      <c r="T24" s="103">
        <v>52</v>
      </c>
      <c r="U24" s="103">
        <v>36</v>
      </c>
      <c r="V24" s="104">
        <f t="shared" si="9"/>
        <v>88</v>
      </c>
      <c r="W24" s="104">
        <v>88</v>
      </c>
      <c r="X24" s="168">
        <f t="shared" si="5"/>
        <v>22</v>
      </c>
      <c r="Y24" s="53"/>
      <c r="Z24" s="53"/>
      <c r="AA24" s="103">
        <v>58</v>
      </c>
      <c r="AB24" s="103">
        <v>35</v>
      </c>
      <c r="AC24" s="103">
        <v>93</v>
      </c>
      <c r="AD24" s="103">
        <v>93</v>
      </c>
      <c r="AE24" s="186">
        <f t="shared" si="6"/>
        <v>23.25</v>
      </c>
      <c r="AF24" s="53"/>
      <c r="AG24" s="53"/>
      <c r="AH24" s="103">
        <v>54</v>
      </c>
      <c r="AI24" s="196">
        <v>40</v>
      </c>
      <c r="AJ24" s="104">
        <f t="shared" si="7"/>
        <v>94</v>
      </c>
      <c r="AK24" s="52">
        <v>94</v>
      </c>
      <c r="AL24" s="199">
        <f t="shared" si="8"/>
        <v>23.5</v>
      </c>
      <c r="AM24" s="53"/>
      <c r="AN24" s="53"/>
      <c r="AO24" s="14"/>
      <c r="AP24" s="15"/>
      <c r="AQ24" s="54"/>
      <c r="AR24" s="52"/>
      <c r="AS24" s="55"/>
      <c r="AT24" s="55"/>
      <c r="AU24" s="56"/>
    </row>
    <row r="25" spans="1:48" s="41" customFormat="1" ht="25.5" customHeight="1" thickBot="1">
      <c r="A25" s="118">
        <v>18</v>
      </c>
      <c r="B25" s="119">
        <v>311021104081</v>
      </c>
      <c r="C25" s="118" t="s">
        <v>55</v>
      </c>
      <c r="D25" s="48"/>
      <c r="E25" s="48"/>
      <c r="F25" s="103" t="s">
        <v>109</v>
      </c>
      <c r="G25" s="104">
        <v>40</v>
      </c>
      <c r="H25" s="104">
        <f t="shared" si="0"/>
        <v>40</v>
      </c>
      <c r="I25" s="104">
        <v>40</v>
      </c>
      <c r="J25" s="168">
        <f t="shared" si="2"/>
        <v>10</v>
      </c>
      <c r="K25" s="48"/>
      <c r="L25" s="48"/>
      <c r="M25" s="105">
        <v>52</v>
      </c>
      <c r="N25" s="105">
        <v>40</v>
      </c>
      <c r="O25" s="104">
        <f t="shared" si="3"/>
        <v>92</v>
      </c>
      <c r="P25" s="104">
        <v>92</v>
      </c>
      <c r="Q25" s="177">
        <f t="shared" si="4"/>
        <v>23</v>
      </c>
      <c r="R25" s="48"/>
      <c r="S25" s="48"/>
      <c r="T25" s="103" t="s">
        <v>110</v>
      </c>
      <c r="U25" s="103">
        <v>32</v>
      </c>
      <c r="V25" s="104">
        <f t="shared" ref="V25:V26" si="10">U25</f>
        <v>32</v>
      </c>
      <c r="W25" s="104">
        <v>32</v>
      </c>
      <c r="X25" s="168">
        <f t="shared" si="5"/>
        <v>8</v>
      </c>
      <c r="Y25" s="48"/>
      <c r="Z25" s="48"/>
      <c r="AA25" s="103" t="s">
        <v>110</v>
      </c>
      <c r="AB25" s="103">
        <v>30</v>
      </c>
      <c r="AC25" s="103">
        <v>30</v>
      </c>
      <c r="AD25" s="103">
        <v>30</v>
      </c>
      <c r="AE25" s="186">
        <f t="shared" si="6"/>
        <v>7.5</v>
      </c>
      <c r="AF25" s="48"/>
      <c r="AG25" s="48"/>
      <c r="AH25" s="103" t="s">
        <v>109</v>
      </c>
      <c r="AI25" s="196">
        <v>40</v>
      </c>
      <c r="AJ25" s="104">
        <f t="shared" si="7"/>
        <v>40</v>
      </c>
      <c r="AK25" s="47">
        <v>40</v>
      </c>
      <c r="AL25" s="199">
        <f t="shared" si="8"/>
        <v>10</v>
      </c>
      <c r="AM25" s="48"/>
      <c r="AN25" s="48"/>
      <c r="AO25" s="14"/>
      <c r="AP25" s="15"/>
      <c r="AQ25" s="49"/>
      <c r="AR25" s="47"/>
      <c r="AS25" s="50"/>
      <c r="AT25" s="50"/>
      <c r="AU25" s="51"/>
      <c r="AV25" s="40"/>
    </row>
    <row r="26" spans="1:48" s="3" customFormat="1" ht="25.5" customHeight="1" thickBot="1">
      <c r="A26" s="118">
        <v>19</v>
      </c>
      <c r="B26" s="119">
        <v>311021104082</v>
      </c>
      <c r="C26" s="118" t="s">
        <v>56</v>
      </c>
      <c r="D26" s="53"/>
      <c r="E26" s="53"/>
      <c r="F26" s="103" t="s">
        <v>109</v>
      </c>
      <c r="G26" s="104">
        <v>35</v>
      </c>
      <c r="H26" s="104">
        <f t="shared" si="0"/>
        <v>35</v>
      </c>
      <c r="I26" s="104">
        <v>35</v>
      </c>
      <c r="J26" s="168">
        <f t="shared" si="2"/>
        <v>8.75</v>
      </c>
      <c r="K26" s="48"/>
      <c r="L26" s="53"/>
      <c r="M26" s="105">
        <v>8</v>
      </c>
      <c r="N26" s="105">
        <v>0</v>
      </c>
      <c r="O26" s="104">
        <f t="shared" si="3"/>
        <v>8</v>
      </c>
      <c r="P26" s="104">
        <v>8</v>
      </c>
      <c r="Q26" s="177">
        <f t="shared" si="4"/>
        <v>2</v>
      </c>
      <c r="R26" s="53"/>
      <c r="S26" s="53"/>
      <c r="T26" s="103" t="s">
        <v>110</v>
      </c>
      <c r="U26" s="103">
        <v>32</v>
      </c>
      <c r="V26" s="104">
        <f t="shared" si="10"/>
        <v>32</v>
      </c>
      <c r="W26" s="104">
        <v>32</v>
      </c>
      <c r="X26" s="168">
        <f t="shared" si="5"/>
        <v>8</v>
      </c>
      <c r="Y26" s="53"/>
      <c r="Z26" s="53"/>
      <c r="AA26" s="103">
        <v>34</v>
      </c>
      <c r="AB26" s="103"/>
      <c r="AC26" s="103">
        <v>34</v>
      </c>
      <c r="AD26" s="103">
        <v>34</v>
      </c>
      <c r="AE26" s="186">
        <f t="shared" si="6"/>
        <v>8.5</v>
      </c>
      <c r="AF26" s="53"/>
      <c r="AG26" s="53"/>
      <c r="AH26" s="103">
        <v>24</v>
      </c>
      <c r="AI26" s="196">
        <v>30</v>
      </c>
      <c r="AJ26" s="104">
        <f t="shared" si="7"/>
        <v>54</v>
      </c>
      <c r="AK26" s="52">
        <v>54</v>
      </c>
      <c r="AL26" s="199">
        <f t="shared" si="8"/>
        <v>13.5</v>
      </c>
      <c r="AM26" s="53"/>
      <c r="AN26" s="53"/>
      <c r="AO26" s="14"/>
      <c r="AP26" s="15"/>
      <c r="AQ26" s="54"/>
      <c r="AR26" s="52"/>
      <c r="AS26" s="55"/>
      <c r="AT26" s="55"/>
      <c r="AU26" s="56"/>
      <c r="AV26" s="2"/>
    </row>
    <row r="27" spans="1:48" s="41" customFormat="1" ht="25.5" customHeight="1" thickBot="1">
      <c r="A27" s="118">
        <v>20</v>
      </c>
      <c r="B27" s="119">
        <v>311021104083</v>
      </c>
      <c r="C27" s="118" t="s">
        <v>57</v>
      </c>
      <c r="D27" s="48"/>
      <c r="E27" s="48"/>
      <c r="F27" s="103">
        <v>26</v>
      </c>
      <c r="G27" s="104">
        <v>40</v>
      </c>
      <c r="H27" s="104">
        <f t="shared" si="0"/>
        <v>66</v>
      </c>
      <c r="I27" s="104">
        <v>66</v>
      </c>
      <c r="J27" s="168">
        <f t="shared" si="2"/>
        <v>16.5</v>
      </c>
      <c r="K27" s="48"/>
      <c r="L27" s="48"/>
      <c r="M27" s="105">
        <v>42</v>
      </c>
      <c r="N27" s="105">
        <v>40</v>
      </c>
      <c r="O27" s="104">
        <f t="shared" si="3"/>
        <v>82</v>
      </c>
      <c r="P27" s="104">
        <v>82</v>
      </c>
      <c r="Q27" s="177">
        <f t="shared" si="4"/>
        <v>20.5</v>
      </c>
      <c r="R27" s="48"/>
      <c r="S27" s="48"/>
      <c r="T27" s="103">
        <v>50</v>
      </c>
      <c r="U27" s="103">
        <v>36</v>
      </c>
      <c r="V27" s="104">
        <f>T27+U27</f>
        <v>86</v>
      </c>
      <c r="W27" s="104">
        <v>86</v>
      </c>
      <c r="X27" s="168">
        <f t="shared" si="5"/>
        <v>21.5</v>
      </c>
      <c r="Y27" s="48"/>
      <c r="Z27" s="48"/>
      <c r="AA27" s="103">
        <v>50</v>
      </c>
      <c r="AB27" s="103">
        <v>35</v>
      </c>
      <c r="AC27" s="103">
        <v>85</v>
      </c>
      <c r="AD27" s="103">
        <v>85</v>
      </c>
      <c r="AE27" s="186">
        <f t="shared" si="6"/>
        <v>21.25</v>
      </c>
      <c r="AF27" s="48"/>
      <c r="AG27" s="48"/>
      <c r="AH27" s="103">
        <v>50</v>
      </c>
      <c r="AI27" s="196">
        <v>40</v>
      </c>
      <c r="AJ27" s="104">
        <f t="shared" si="7"/>
        <v>90</v>
      </c>
      <c r="AK27" s="47">
        <v>90</v>
      </c>
      <c r="AL27" s="199">
        <f t="shared" si="8"/>
        <v>22.5</v>
      </c>
      <c r="AM27" s="48"/>
      <c r="AN27" s="48"/>
      <c r="AO27" s="14"/>
      <c r="AP27" s="15"/>
      <c r="AQ27" s="49"/>
      <c r="AR27" s="47"/>
      <c r="AS27" s="50"/>
      <c r="AT27" s="50"/>
      <c r="AU27" s="51"/>
      <c r="AV27" s="40"/>
    </row>
    <row r="28" spans="1:48" s="41" customFormat="1" ht="25.5" customHeight="1" thickBot="1">
      <c r="A28" s="118">
        <v>21</v>
      </c>
      <c r="B28" s="119">
        <v>311021104084</v>
      </c>
      <c r="C28" s="118" t="s">
        <v>58</v>
      </c>
      <c r="D28" s="48"/>
      <c r="E28" s="48"/>
      <c r="F28" s="103" t="s">
        <v>109</v>
      </c>
      <c r="G28" s="104">
        <v>40</v>
      </c>
      <c r="H28" s="104">
        <f t="shared" si="0"/>
        <v>40</v>
      </c>
      <c r="I28" s="104">
        <v>40</v>
      </c>
      <c r="J28" s="168">
        <f t="shared" si="2"/>
        <v>10</v>
      </c>
      <c r="K28" s="48"/>
      <c r="L28" s="48"/>
      <c r="M28" s="105">
        <v>38</v>
      </c>
      <c r="N28" s="105">
        <v>40</v>
      </c>
      <c r="O28" s="104">
        <f t="shared" si="3"/>
        <v>78</v>
      </c>
      <c r="P28" s="104">
        <v>78</v>
      </c>
      <c r="Q28" s="177">
        <f t="shared" si="4"/>
        <v>19.5</v>
      </c>
      <c r="R28" s="48"/>
      <c r="S28" s="48"/>
      <c r="T28" s="103" t="s">
        <v>110</v>
      </c>
      <c r="U28" s="103">
        <v>34</v>
      </c>
      <c r="V28" s="104">
        <f>U28</f>
        <v>34</v>
      </c>
      <c r="W28" s="104">
        <v>34</v>
      </c>
      <c r="X28" s="168">
        <f t="shared" si="5"/>
        <v>8.5</v>
      </c>
      <c r="Y28" s="48"/>
      <c r="Z28" s="48"/>
      <c r="AA28" s="103">
        <v>86</v>
      </c>
      <c r="AB28" s="103">
        <v>40</v>
      </c>
      <c r="AC28" s="103">
        <v>126</v>
      </c>
      <c r="AD28" s="103">
        <v>100</v>
      </c>
      <c r="AE28" s="186">
        <f t="shared" si="6"/>
        <v>25</v>
      </c>
      <c r="AF28" s="48"/>
      <c r="AG28" s="48"/>
      <c r="AH28" s="103" t="s">
        <v>109</v>
      </c>
      <c r="AI28" s="196">
        <v>40</v>
      </c>
      <c r="AJ28" s="104">
        <f t="shared" si="7"/>
        <v>40</v>
      </c>
      <c r="AK28" s="47">
        <v>40</v>
      </c>
      <c r="AL28" s="199">
        <f t="shared" si="8"/>
        <v>10</v>
      </c>
      <c r="AM28" s="48"/>
      <c r="AN28" s="48"/>
      <c r="AO28" s="14"/>
      <c r="AP28" s="110"/>
      <c r="AQ28" s="49"/>
      <c r="AR28" s="47"/>
      <c r="AS28" s="50"/>
      <c r="AT28" s="50"/>
      <c r="AU28" s="51"/>
      <c r="AV28" s="40"/>
    </row>
    <row r="29" spans="1:48" s="3" customFormat="1" ht="25.5" customHeight="1" thickBot="1">
      <c r="A29" s="118">
        <v>22</v>
      </c>
      <c r="B29" s="119">
        <v>311021104085</v>
      </c>
      <c r="C29" s="118" t="s">
        <v>59</v>
      </c>
      <c r="D29" s="53"/>
      <c r="E29" s="53"/>
      <c r="F29" s="103">
        <v>70</v>
      </c>
      <c r="G29" s="104">
        <v>40</v>
      </c>
      <c r="H29" s="104">
        <f t="shared" si="0"/>
        <v>110</v>
      </c>
      <c r="I29" s="104">
        <v>100</v>
      </c>
      <c r="J29" s="168">
        <f t="shared" si="2"/>
        <v>25</v>
      </c>
      <c r="K29" s="48"/>
      <c r="L29" s="53"/>
      <c r="M29" s="105">
        <v>74</v>
      </c>
      <c r="N29" s="105">
        <v>37</v>
      </c>
      <c r="O29" s="104">
        <f t="shared" si="3"/>
        <v>111</v>
      </c>
      <c r="P29" s="104">
        <v>100</v>
      </c>
      <c r="Q29" s="177">
        <f t="shared" si="4"/>
        <v>25</v>
      </c>
      <c r="R29" s="53"/>
      <c r="S29" s="53"/>
      <c r="T29" s="103">
        <v>76</v>
      </c>
      <c r="U29" s="103">
        <v>40</v>
      </c>
      <c r="V29" s="104">
        <f t="shared" ref="V29:V33" si="11">T29+U29</f>
        <v>116</v>
      </c>
      <c r="W29" s="104">
        <v>100</v>
      </c>
      <c r="X29" s="168">
        <f t="shared" si="5"/>
        <v>25</v>
      </c>
      <c r="Y29" s="53"/>
      <c r="Z29" s="53"/>
      <c r="AA29" s="103">
        <v>92</v>
      </c>
      <c r="AB29" s="103">
        <v>40</v>
      </c>
      <c r="AC29" s="103">
        <v>132</v>
      </c>
      <c r="AD29" s="103">
        <v>100</v>
      </c>
      <c r="AE29" s="186">
        <f t="shared" si="6"/>
        <v>25</v>
      </c>
      <c r="AF29" s="53"/>
      <c r="AG29" s="53"/>
      <c r="AH29" s="103">
        <v>86</v>
      </c>
      <c r="AI29" s="196">
        <v>37</v>
      </c>
      <c r="AJ29" s="104">
        <f t="shared" si="7"/>
        <v>123</v>
      </c>
      <c r="AK29" s="52">
        <v>100</v>
      </c>
      <c r="AL29" s="199">
        <f t="shared" si="8"/>
        <v>25</v>
      </c>
      <c r="AM29" s="53"/>
      <c r="AN29" s="53"/>
      <c r="AO29" s="14"/>
      <c r="AP29" s="15"/>
      <c r="AQ29" s="54"/>
      <c r="AR29" s="52"/>
      <c r="AS29" s="55"/>
      <c r="AT29" s="55"/>
      <c r="AU29" s="56"/>
      <c r="AV29" s="2"/>
    </row>
    <row r="30" spans="1:48" ht="25.5" customHeight="1" thickBot="1">
      <c r="A30" s="118">
        <v>23</v>
      </c>
      <c r="B30" s="119">
        <v>311021104087</v>
      </c>
      <c r="C30" s="118" t="s">
        <v>60</v>
      </c>
      <c r="D30" s="53"/>
      <c r="E30" s="53"/>
      <c r="F30" s="103">
        <v>30</v>
      </c>
      <c r="G30" s="104">
        <v>40</v>
      </c>
      <c r="H30" s="104">
        <f t="shared" si="0"/>
        <v>70</v>
      </c>
      <c r="I30" s="104">
        <v>70</v>
      </c>
      <c r="J30" s="168">
        <f t="shared" si="2"/>
        <v>17.5</v>
      </c>
      <c r="K30" s="48"/>
      <c r="L30" s="53"/>
      <c r="M30" s="105">
        <v>74</v>
      </c>
      <c r="N30" s="105">
        <v>40</v>
      </c>
      <c r="O30" s="104">
        <f t="shared" si="3"/>
        <v>114</v>
      </c>
      <c r="P30" s="104">
        <v>100</v>
      </c>
      <c r="Q30" s="177">
        <f t="shared" si="4"/>
        <v>25</v>
      </c>
      <c r="R30" s="53"/>
      <c r="S30" s="53"/>
      <c r="T30" s="103">
        <v>60</v>
      </c>
      <c r="U30" s="103">
        <v>38</v>
      </c>
      <c r="V30" s="104">
        <f t="shared" si="11"/>
        <v>98</v>
      </c>
      <c r="W30" s="104">
        <v>98</v>
      </c>
      <c r="X30" s="168">
        <f t="shared" si="5"/>
        <v>24.5</v>
      </c>
      <c r="Y30" s="53"/>
      <c r="Z30" s="53"/>
      <c r="AA30" s="103">
        <v>62</v>
      </c>
      <c r="AB30" s="103">
        <v>40</v>
      </c>
      <c r="AC30" s="103">
        <v>102</v>
      </c>
      <c r="AD30" s="103">
        <v>100</v>
      </c>
      <c r="AE30" s="186">
        <f t="shared" si="6"/>
        <v>25</v>
      </c>
      <c r="AF30" s="53"/>
      <c r="AG30" s="53"/>
      <c r="AH30" s="103">
        <v>74</v>
      </c>
      <c r="AI30" s="196">
        <v>40</v>
      </c>
      <c r="AJ30" s="104">
        <f t="shared" si="7"/>
        <v>114</v>
      </c>
      <c r="AK30" s="52">
        <v>100</v>
      </c>
      <c r="AL30" s="199">
        <f t="shared" si="8"/>
        <v>25</v>
      </c>
      <c r="AM30" s="53"/>
      <c r="AN30" s="53"/>
      <c r="AO30" s="14"/>
      <c r="AP30" s="15"/>
      <c r="AQ30" s="54"/>
      <c r="AR30" s="52"/>
      <c r="AS30" s="55"/>
      <c r="AT30" s="55"/>
      <c r="AU30" s="56"/>
      <c r="AV30" s="1"/>
    </row>
    <row r="31" spans="1:48" ht="25.5" customHeight="1" thickBot="1">
      <c r="A31" s="118">
        <v>24</v>
      </c>
      <c r="B31" s="119">
        <v>311021104088</v>
      </c>
      <c r="C31" s="118" t="s">
        <v>61</v>
      </c>
      <c r="D31" s="53"/>
      <c r="E31" s="53"/>
      <c r="F31" s="103">
        <v>26</v>
      </c>
      <c r="G31" s="104">
        <v>40</v>
      </c>
      <c r="H31" s="104">
        <f t="shared" si="0"/>
        <v>66</v>
      </c>
      <c r="I31" s="104">
        <v>66</v>
      </c>
      <c r="J31" s="168">
        <f t="shared" si="2"/>
        <v>16.5</v>
      </c>
      <c r="K31" s="48"/>
      <c r="L31" s="53"/>
      <c r="M31" s="105">
        <v>6</v>
      </c>
      <c r="N31" s="105">
        <v>38</v>
      </c>
      <c r="O31" s="104">
        <f t="shared" si="3"/>
        <v>44</v>
      </c>
      <c r="P31" s="104">
        <v>44</v>
      </c>
      <c r="Q31" s="177">
        <f t="shared" si="4"/>
        <v>11</v>
      </c>
      <c r="R31" s="53"/>
      <c r="S31" s="53"/>
      <c r="T31" s="103">
        <v>38</v>
      </c>
      <c r="U31" s="103">
        <v>34</v>
      </c>
      <c r="V31" s="104">
        <f t="shared" si="11"/>
        <v>72</v>
      </c>
      <c r="W31" s="104">
        <v>72</v>
      </c>
      <c r="X31" s="168">
        <f t="shared" si="5"/>
        <v>18</v>
      </c>
      <c r="Y31" s="53"/>
      <c r="Z31" s="53"/>
      <c r="AA31" s="103">
        <v>26</v>
      </c>
      <c r="AB31" s="103">
        <v>35</v>
      </c>
      <c r="AC31" s="103">
        <v>61</v>
      </c>
      <c r="AD31" s="103">
        <v>61</v>
      </c>
      <c r="AE31" s="186">
        <f t="shared" si="6"/>
        <v>15.25</v>
      </c>
      <c r="AF31" s="53"/>
      <c r="AG31" s="53"/>
      <c r="AH31" s="103">
        <v>52</v>
      </c>
      <c r="AI31" s="196">
        <v>38</v>
      </c>
      <c r="AJ31" s="104">
        <f t="shared" si="7"/>
        <v>90</v>
      </c>
      <c r="AK31" s="52">
        <v>90</v>
      </c>
      <c r="AL31" s="199">
        <f t="shared" si="8"/>
        <v>22.5</v>
      </c>
      <c r="AM31" s="53"/>
      <c r="AN31" s="53"/>
      <c r="AO31" s="14"/>
      <c r="AP31" s="15"/>
      <c r="AQ31" s="54"/>
      <c r="AR31" s="52"/>
      <c r="AS31" s="55"/>
      <c r="AT31" s="55"/>
      <c r="AU31" s="56"/>
      <c r="AV31" s="1"/>
    </row>
    <row r="32" spans="1:48" s="3" customFormat="1" ht="25.5" customHeight="1" thickBot="1">
      <c r="A32" s="118">
        <v>25</v>
      </c>
      <c r="B32" s="119">
        <v>311021104089</v>
      </c>
      <c r="C32" s="118" t="s">
        <v>62</v>
      </c>
      <c r="D32" s="53"/>
      <c r="E32" s="53"/>
      <c r="F32" s="103">
        <v>32</v>
      </c>
      <c r="G32" s="104">
        <v>40</v>
      </c>
      <c r="H32" s="104">
        <f t="shared" si="0"/>
        <v>72</v>
      </c>
      <c r="I32" s="104">
        <v>72</v>
      </c>
      <c r="J32" s="168">
        <f t="shared" si="2"/>
        <v>18</v>
      </c>
      <c r="K32" s="48"/>
      <c r="L32" s="53"/>
      <c r="M32" s="105">
        <v>4</v>
      </c>
      <c r="N32" s="105">
        <v>38</v>
      </c>
      <c r="O32" s="104">
        <f t="shared" si="3"/>
        <v>42</v>
      </c>
      <c r="P32" s="104">
        <v>42</v>
      </c>
      <c r="Q32" s="177">
        <f t="shared" si="4"/>
        <v>10.5</v>
      </c>
      <c r="R32" s="53"/>
      <c r="S32" s="53"/>
      <c r="T32" s="103">
        <v>2</v>
      </c>
      <c r="U32" s="103">
        <v>30</v>
      </c>
      <c r="V32" s="104">
        <f t="shared" si="11"/>
        <v>32</v>
      </c>
      <c r="W32" s="104">
        <v>32</v>
      </c>
      <c r="X32" s="168">
        <f t="shared" si="5"/>
        <v>8</v>
      </c>
      <c r="Y32" s="53"/>
      <c r="Z32" s="53"/>
      <c r="AA32" s="103">
        <v>10</v>
      </c>
      <c r="AB32" s="103">
        <v>35</v>
      </c>
      <c r="AC32" s="103">
        <v>45</v>
      </c>
      <c r="AD32" s="103">
        <v>45</v>
      </c>
      <c r="AE32" s="186">
        <f t="shared" si="6"/>
        <v>11.25</v>
      </c>
      <c r="AF32" s="53"/>
      <c r="AG32" s="53"/>
      <c r="AH32" s="103">
        <v>10</v>
      </c>
      <c r="AI32" s="196">
        <v>38</v>
      </c>
      <c r="AJ32" s="104">
        <f t="shared" si="7"/>
        <v>48</v>
      </c>
      <c r="AK32" s="52">
        <v>48</v>
      </c>
      <c r="AL32" s="199">
        <f t="shared" si="8"/>
        <v>12</v>
      </c>
      <c r="AM32" s="53"/>
      <c r="AN32" s="53"/>
      <c r="AO32" s="14"/>
      <c r="AP32" s="15"/>
      <c r="AQ32" s="54"/>
      <c r="AR32" s="52"/>
      <c r="AS32" s="55"/>
      <c r="AT32" s="55"/>
      <c r="AU32" s="56"/>
      <c r="AV32" s="2"/>
    </row>
    <row r="33" spans="1:48" ht="25.5" customHeight="1" thickBot="1">
      <c r="A33" s="118">
        <v>26</v>
      </c>
      <c r="B33" s="119">
        <v>311021104090</v>
      </c>
      <c r="C33" s="118" t="s">
        <v>63</v>
      </c>
      <c r="D33" s="53"/>
      <c r="E33" s="53"/>
      <c r="F33" s="103">
        <v>24</v>
      </c>
      <c r="G33" s="104">
        <v>36</v>
      </c>
      <c r="H33" s="104">
        <f t="shared" si="0"/>
        <v>60</v>
      </c>
      <c r="I33" s="104">
        <v>60</v>
      </c>
      <c r="J33" s="168">
        <f t="shared" si="2"/>
        <v>15</v>
      </c>
      <c r="K33" s="48"/>
      <c r="L33" s="53"/>
      <c r="M33" s="105">
        <v>2</v>
      </c>
      <c r="N33" s="105">
        <v>0</v>
      </c>
      <c r="O33" s="104">
        <f t="shared" si="3"/>
        <v>2</v>
      </c>
      <c r="P33" s="104">
        <v>2</v>
      </c>
      <c r="Q33" s="177">
        <f t="shared" si="4"/>
        <v>0.5</v>
      </c>
      <c r="R33" s="53"/>
      <c r="S33" s="53"/>
      <c r="T33" s="103">
        <v>30</v>
      </c>
      <c r="U33" s="103">
        <v>34</v>
      </c>
      <c r="V33" s="104">
        <f t="shared" si="11"/>
        <v>64</v>
      </c>
      <c r="W33" s="104">
        <v>64</v>
      </c>
      <c r="X33" s="168">
        <f t="shared" si="5"/>
        <v>16</v>
      </c>
      <c r="Y33" s="53"/>
      <c r="Z33" s="53"/>
      <c r="AA33" s="103">
        <v>10</v>
      </c>
      <c r="AB33" s="103">
        <v>30</v>
      </c>
      <c r="AC33" s="103">
        <v>40</v>
      </c>
      <c r="AD33" s="103">
        <v>40</v>
      </c>
      <c r="AE33" s="186">
        <f t="shared" si="6"/>
        <v>10</v>
      </c>
      <c r="AF33" s="53"/>
      <c r="AG33" s="53"/>
      <c r="AH33" s="103">
        <v>16</v>
      </c>
      <c r="AI33" s="196">
        <v>35</v>
      </c>
      <c r="AJ33" s="104">
        <f t="shared" si="7"/>
        <v>51</v>
      </c>
      <c r="AK33" s="52">
        <v>51</v>
      </c>
      <c r="AL33" s="199">
        <f t="shared" si="8"/>
        <v>12.75</v>
      </c>
      <c r="AM33" s="53"/>
      <c r="AN33" s="53"/>
      <c r="AO33" s="14"/>
      <c r="AP33" s="15"/>
      <c r="AQ33" s="54"/>
      <c r="AR33" s="52"/>
      <c r="AS33" s="55"/>
      <c r="AT33" s="55"/>
      <c r="AU33" s="56"/>
    </row>
    <row r="34" spans="1:48" s="41" customFormat="1" ht="25.5" customHeight="1" thickBot="1">
      <c r="A34" s="118">
        <v>27</v>
      </c>
      <c r="B34" s="119">
        <v>311021104091</v>
      </c>
      <c r="C34" s="118" t="s">
        <v>64</v>
      </c>
      <c r="D34" s="48"/>
      <c r="E34" s="48"/>
      <c r="F34" s="103">
        <v>0</v>
      </c>
      <c r="G34" s="104">
        <v>35</v>
      </c>
      <c r="H34" s="104">
        <f t="shared" si="0"/>
        <v>35</v>
      </c>
      <c r="I34" s="104">
        <v>35</v>
      </c>
      <c r="J34" s="168">
        <f t="shared" si="2"/>
        <v>8.75</v>
      </c>
      <c r="K34" s="48"/>
      <c r="L34" s="48"/>
      <c r="M34" s="105">
        <v>2</v>
      </c>
      <c r="N34" s="105">
        <v>20</v>
      </c>
      <c r="O34" s="104">
        <f t="shared" si="3"/>
        <v>22</v>
      </c>
      <c r="P34" s="104">
        <v>22</v>
      </c>
      <c r="Q34" s="177">
        <f t="shared" si="4"/>
        <v>5.5</v>
      </c>
      <c r="R34" s="48"/>
      <c r="S34" s="48"/>
      <c r="T34" s="103" t="s">
        <v>110</v>
      </c>
      <c r="U34" s="103">
        <v>32</v>
      </c>
      <c r="V34" s="104">
        <f>U34</f>
        <v>32</v>
      </c>
      <c r="W34" s="104">
        <v>32</v>
      </c>
      <c r="X34" s="168">
        <f t="shared" si="5"/>
        <v>8</v>
      </c>
      <c r="Y34" s="48"/>
      <c r="Z34" s="48"/>
      <c r="AA34" s="103" t="s">
        <v>110</v>
      </c>
      <c r="AB34" s="103">
        <v>30</v>
      </c>
      <c r="AC34" s="103">
        <v>0</v>
      </c>
      <c r="AD34" s="103">
        <v>0</v>
      </c>
      <c r="AE34" s="186">
        <f t="shared" si="6"/>
        <v>0</v>
      </c>
      <c r="AF34" s="48"/>
      <c r="AG34" s="48"/>
      <c r="AH34" s="103">
        <v>2</v>
      </c>
      <c r="AI34" s="196">
        <v>38</v>
      </c>
      <c r="AJ34" s="104">
        <f t="shared" si="7"/>
        <v>40</v>
      </c>
      <c r="AK34" s="47">
        <v>40</v>
      </c>
      <c r="AL34" s="199">
        <f t="shared" si="8"/>
        <v>10</v>
      </c>
      <c r="AM34" s="48"/>
      <c r="AN34" s="48"/>
      <c r="AO34" s="14"/>
      <c r="AP34" s="15"/>
      <c r="AQ34" s="49"/>
      <c r="AR34" s="47"/>
      <c r="AS34" s="50"/>
      <c r="AT34" s="50"/>
      <c r="AU34" s="51"/>
      <c r="AV34" s="40"/>
    </row>
    <row r="35" spans="1:48" ht="25.5" customHeight="1" thickBot="1">
      <c r="A35" s="118">
        <v>28</v>
      </c>
      <c r="B35" s="119">
        <v>311021104092</v>
      </c>
      <c r="C35" s="118" t="s">
        <v>65</v>
      </c>
      <c r="D35" s="53"/>
      <c r="E35" s="53"/>
      <c r="F35" s="103">
        <v>38</v>
      </c>
      <c r="G35" s="104">
        <v>40</v>
      </c>
      <c r="H35" s="104">
        <f t="shared" si="0"/>
        <v>78</v>
      </c>
      <c r="I35" s="104">
        <v>78</v>
      </c>
      <c r="J35" s="168">
        <f t="shared" si="2"/>
        <v>19.5</v>
      </c>
      <c r="K35" s="48"/>
      <c r="L35" s="53"/>
      <c r="M35" s="105">
        <v>62</v>
      </c>
      <c r="N35" s="105">
        <v>40</v>
      </c>
      <c r="O35" s="104">
        <f t="shared" si="3"/>
        <v>102</v>
      </c>
      <c r="P35" s="104">
        <v>100</v>
      </c>
      <c r="Q35" s="177">
        <f t="shared" si="4"/>
        <v>25</v>
      </c>
      <c r="R35" s="53"/>
      <c r="S35" s="53"/>
      <c r="T35" s="103">
        <v>50</v>
      </c>
      <c r="U35" s="103">
        <v>36</v>
      </c>
      <c r="V35" s="104">
        <f t="shared" ref="V35:V38" si="12">T35+U35</f>
        <v>86</v>
      </c>
      <c r="W35" s="104">
        <v>86</v>
      </c>
      <c r="X35" s="168">
        <f t="shared" si="5"/>
        <v>21.5</v>
      </c>
      <c r="Y35" s="53"/>
      <c r="Z35" s="53"/>
      <c r="AA35" s="103">
        <v>70</v>
      </c>
      <c r="AB35" s="103">
        <v>40</v>
      </c>
      <c r="AC35" s="103">
        <v>110</v>
      </c>
      <c r="AD35" s="103">
        <v>100</v>
      </c>
      <c r="AE35" s="186">
        <f t="shared" si="6"/>
        <v>25</v>
      </c>
      <c r="AF35" s="53"/>
      <c r="AG35" s="53"/>
      <c r="AH35" s="103">
        <v>72</v>
      </c>
      <c r="AI35" s="196">
        <v>40</v>
      </c>
      <c r="AJ35" s="104">
        <f t="shared" si="7"/>
        <v>112</v>
      </c>
      <c r="AK35" s="52">
        <v>100</v>
      </c>
      <c r="AL35" s="199">
        <f t="shared" si="8"/>
        <v>25</v>
      </c>
      <c r="AM35" s="53"/>
      <c r="AN35" s="53"/>
      <c r="AO35" s="14"/>
      <c r="AP35" s="15"/>
      <c r="AQ35" s="54"/>
      <c r="AR35" s="52"/>
      <c r="AS35" s="55"/>
      <c r="AT35" s="55"/>
      <c r="AU35" s="56"/>
      <c r="AV35" s="1"/>
    </row>
    <row r="36" spans="1:48" s="3" customFormat="1" ht="25.5" customHeight="1" thickBot="1">
      <c r="A36" s="118">
        <v>29</v>
      </c>
      <c r="B36" s="119">
        <v>311021104093</v>
      </c>
      <c r="C36" s="118" t="s">
        <v>66</v>
      </c>
      <c r="D36" s="53"/>
      <c r="E36" s="53"/>
      <c r="F36" s="103">
        <v>28</v>
      </c>
      <c r="G36" s="104">
        <v>40</v>
      </c>
      <c r="H36" s="104">
        <f t="shared" si="0"/>
        <v>68</v>
      </c>
      <c r="I36" s="104">
        <v>68</v>
      </c>
      <c r="J36" s="168">
        <f t="shared" si="2"/>
        <v>17</v>
      </c>
      <c r="K36" s="48"/>
      <c r="L36" s="53"/>
      <c r="M36" s="105">
        <v>50</v>
      </c>
      <c r="N36" s="105">
        <v>40</v>
      </c>
      <c r="O36" s="104">
        <f t="shared" si="3"/>
        <v>90</v>
      </c>
      <c r="P36" s="104">
        <v>90</v>
      </c>
      <c r="Q36" s="177">
        <f t="shared" si="4"/>
        <v>22.5</v>
      </c>
      <c r="R36" s="53"/>
      <c r="S36" s="53"/>
      <c r="T36" s="103">
        <v>24</v>
      </c>
      <c r="U36" s="103">
        <v>33</v>
      </c>
      <c r="V36" s="104">
        <f t="shared" si="12"/>
        <v>57</v>
      </c>
      <c r="W36" s="104">
        <v>57</v>
      </c>
      <c r="X36" s="168">
        <f t="shared" si="5"/>
        <v>14.249999999999998</v>
      </c>
      <c r="Y36" s="53"/>
      <c r="Z36" s="53"/>
      <c r="AA36" s="103">
        <v>72</v>
      </c>
      <c r="AB36" s="103">
        <v>35</v>
      </c>
      <c r="AC36" s="103">
        <v>107</v>
      </c>
      <c r="AD36" s="103">
        <v>100</v>
      </c>
      <c r="AE36" s="186">
        <f t="shared" si="6"/>
        <v>25</v>
      </c>
      <c r="AF36" s="53"/>
      <c r="AG36" s="53"/>
      <c r="AH36" s="103">
        <v>56</v>
      </c>
      <c r="AI36" s="196">
        <v>40</v>
      </c>
      <c r="AJ36" s="104">
        <f t="shared" si="7"/>
        <v>96</v>
      </c>
      <c r="AK36" s="52">
        <v>96</v>
      </c>
      <c r="AL36" s="199">
        <f t="shared" si="8"/>
        <v>24</v>
      </c>
      <c r="AM36" s="53"/>
      <c r="AN36" s="53"/>
      <c r="AO36" s="14"/>
      <c r="AP36" s="15"/>
      <c r="AQ36" s="54"/>
      <c r="AR36" s="52"/>
      <c r="AS36" s="55"/>
      <c r="AT36" s="55"/>
      <c r="AU36" s="56"/>
      <c r="AV36" s="2"/>
    </row>
    <row r="37" spans="1:48" ht="25.5" customHeight="1" thickBot="1">
      <c r="A37" s="118">
        <v>30</v>
      </c>
      <c r="B37" s="119">
        <v>311021104094</v>
      </c>
      <c r="C37" s="118" t="s">
        <v>67</v>
      </c>
      <c r="D37" s="53"/>
      <c r="E37" s="53"/>
      <c r="F37" s="103">
        <v>6</v>
      </c>
      <c r="G37" s="104">
        <v>40</v>
      </c>
      <c r="H37" s="104">
        <f t="shared" si="0"/>
        <v>46</v>
      </c>
      <c r="I37" s="104">
        <v>46</v>
      </c>
      <c r="J37" s="168">
        <f t="shared" si="2"/>
        <v>11.5</v>
      </c>
      <c r="K37" s="48"/>
      <c r="L37" s="53"/>
      <c r="M37" s="105">
        <v>0</v>
      </c>
      <c r="N37" s="105">
        <v>35</v>
      </c>
      <c r="O37" s="104">
        <f t="shared" si="3"/>
        <v>35</v>
      </c>
      <c r="P37" s="104">
        <v>35</v>
      </c>
      <c r="Q37" s="177">
        <f t="shared" si="4"/>
        <v>8.75</v>
      </c>
      <c r="R37" s="53"/>
      <c r="S37" s="53"/>
      <c r="T37" s="103">
        <v>16</v>
      </c>
      <c r="U37" s="103">
        <v>32</v>
      </c>
      <c r="V37" s="104">
        <f t="shared" si="12"/>
        <v>48</v>
      </c>
      <c r="W37" s="104">
        <v>48</v>
      </c>
      <c r="X37" s="168">
        <f t="shared" si="5"/>
        <v>12</v>
      </c>
      <c r="Y37" s="53"/>
      <c r="Z37" s="53"/>
      <c r="AA37" s="103">
        <v>6</v>
      </c>
      <c r="AB37" s="103">
        <v>30</v>
      </c>
      <c r="AC37" s="103">
        <v>36</v>
      </c>
      <c r="AD37" s="103">
        <v>36</v>
      </c>
      <c r="AE37" s="186">
        <f t="shared" si="6"/>
        <v>9</v>
      </c>
      <c r="AF37" s="53"/>
      <c r="AG37" s="53"/>
      <c r="AH37" s="103">
        <v>10</v>
      </c>
      <c r="AI37" s="196">
        <v>35</v>
      </c>
      <c r="AJ37" s="104">
        <f t="shared" si="7"/>
        <v>45</v>
      </c>
      <c r="AK37" s="52">
        <v>45</v>
      </c>
      <c r="AL37" s="199">
        <f t="shared" si="8"/>
        <v>11.25</v>
      </c>
      <c r="AM37" s="53"/>
      <c r="AN37" s="53"/>
      <c r="AO37" s="14"/>
      <c r="AP37" s="15"/>
      <c r="AQ37" s="54"/>
      <c r="AR37" s="52"/>
      <c r="AS37" s="55"/>
      <c r="AT37" s="55"/>
      <c r="AU37" s="56"/>
      <c r="AV37" s="1"/>
    </row>
    <row r="38" spans="1:48" ht="25.5" customHeight="1" thickBot="1">
      <c r="A38" s="118">
        <v>31</v>
      </c>
      <c r="B38" s="119">
        <v>311021104095</v>
      </c>
      <c r="C38" s="118" t="s">
        <v>68</v>
      </c>
      <c r="D38" s="53"/>
      <c r="E38" s="53"/>
      <c r="F38" s="103">
        <v>50</v>
      </c>
      <c r="G38" s="104">
        <v>40</v>
      </c>
      <c r="H38" s="104">
        <f t="shared" si="0"/>
        <v>90</v>
      </c>
      <c r="I38" s="104">
        <v>90</v>
      </c>
      <c r="J38" s="168">
        <f t="shared" si="2"/>
        <v>22.5</v>
      </c>
      <c r="K38" s="48"/>
      <c r="L38" s="53"/>
      <c r="M38" s="105">
        <v>50</v>
      </c>
      <c r="N38" s="105">
        <v>40</v>
      </c>
      <c r="O38" s="104">
        <f t="shared" si="3"/>
        <v>90</v>
      </c>
      <c r="P38" s="104">
        <v>90</v>
      </c>
      <c r="Q38" s="177">
        <f t="shared" si="4"/>
        <v>22.5</v>
      </c>
      <c r="R38" s="53"/>
      <c r="S38" s="53"/>
      <c r="T38" s="103">
        <v>62</v>
      </c>
      <c r="U38" s="103">
        <v>38</v>
      </c>
      <c r="V38" s="104">
        <f t="shared" si="12"/>
        <v>100</v>
      </c>
      <c r="W38" s="104">
        <v>100</v>
      </c>
      <c r="X38" s="168">
        <f t="shared" si="5"/>
        <v>25</v>
      </c>
      <c r="Y38" s="53"/>
      <c r="Z38" s="53"/>
      <c r="AA38" s="103">
        <v>90</v>
      </c>
      <c r="AB38" s="103">
        <v>35</v>
      </c>
      <c r="AC38" s="103">
        <v>125</v>
      </c>
      <c r="AD38" s="103">
        <v>100</v>
      </c>
      <c r="AE38" s="186">
        <f t="shared" si="6"/>
        <v>25</v>
      </c>
      <c r="AF38" s="53"/>
      <c r="AG38" s="53"/>
      <c r="AH38" s="103">
        <v>92</v>
      </c>
      <c r="AI38" s="196">
        <v>40</v>
      </c>
      <c r="AJ38" s="104">
        <f t="shared" si="7"/>
        <v>132</v>
      </c>
      <c r="AK38" s="52">
        <v>100</v>
      </c>
      <c r="AL38" s="199">
        <f t="shared" si="8"/>
        <v>25</v>
      </c>
      <c r="AM38" s="53"/>
      <c r="AN38" s="53"/>
      <c r="AO38" s="14"/>
      <c r="AP38" s="15"/>
      <c r="AQ38" s="54"/>
      <c r="AR38" s="52"/>
      <c r="AS38" s="55"/>
      <c r="AT38" s="55"/>
      <c r="AU38" s="56"/>
    </row>
    <row r="39" spans="1:48" ht="25.5" customHeight="1" thickBot="1">
      <c r="A39" s="118">
        <v>32</v>
      </c>
      <c r="B39" s="119">
        <v>311021104096</v>
      </c>
      <c r="C39" s="118" t="s">
        <v>69</v>
      </c>
      <c r="D39" s="53"/>
      <c r="E39" s="53"/>
      <c r="F39" s="103" t="s">
        <v>109</v>
      </c>
      <c r="G39" s="104">
        <v>40</v>
      </c>
      <c r="H39" s="104">
        <f t="shared" si="0"/>
        <v>40</v>
      </c>
      <c r="I39" s="104">
        <v>40</v>
      </c>
      <c r="J39" s="168">
        <f t="shared" si="2"/>
        <v>10</v>
      </c>
      <c r="K39" s="48"/>
      <c r="L39" s="53"/>
      <c r="M39" s="105">
        <v>60</v>
      </c>
      <c r="N39" s="105">
        <v>40</v>
      </c>
      <c r="O39" s="104">
        <f t="shared" si="3"/>
        <v>100</v>
      </c>
      <c r="P39" s="104">
        <v>100</v>
      </c>
      <c r="Q39" s="177">
        <f t="shared" si="4"/>
        <v>25</v>
      </c>
      <c r="R39" s="53"/>
      <c r="S39" s="53"/>
      <c r="T39" s="103" t="s">
        <v>110</v>
      </c>
      <c r="U39" s="103">
        <v>32</v>
      </c>
      <c r="V39" s="104">
        <f t="shared" ref="V39:V40" si="13">U39</f>
        <v>32</v>
      </c>
      <c r="W39" s="104">
        <v>32</v>
      </c>
      <c r="X39" s="168">
        <f t="shared" si="5"/>
        <v>8</v>
      </c>
      <c r="Y39" s="53"/>
      <c r="Z39" s="53"/>
      <c r="AA39" s="103">
        <v>80</v>
      </c>
      <c r="AB39" s="103">
        <v>40</v>
      </c>
      <c r="AC39" s="103">
        <v>120</v>
      </c>
      <c r="AD39" s="103">
        <v>100</v>
      </c>
      <c r="AE39" s="186">
        <f t="shared" si="6"/>
        <v>25</v>
      </c>
      <c r="AF39" s="53"/>
      <c r="AG39" s="53"/>
      <c r="AH39" s="103" t="s">
        <v>109</v>
      </c>
      <c r="AI39" s="196">
        <v>40</v>
      </c>
      <c r="AJ39" s="104">
        <f t="shared" si="7"/>
        <v>40</v>
      </c>
      <c r="AK39" s="52">
        <v>40</v>
      </c>
      <c r="AL39" s="199">
        <f t="shared" si="8"/>
        <v>10</v>
      </c>
      <c r="AM39" s="53"/>
      <c r="AN39" s="53"/>
      <c r="AO39" s="14"/>
      <c r="AP39" s="15"/>
      <c r="AQ39" s="54"/>
      <c r="AR39" s="52"/>
      <c r="AS39" s="55"/>
      <c r="AT39" s="55"/>
      <c r="AU39" s="56"/>
    </row>
    <row r="40" spans="1:48" ht="25.5" customHeight="1" thickBot="1">
      <c r="A40" s="118">
        <v>33</v>
      </c>
      <c r="B40" s="119">
        <v>311021104097</v>
      </c>
      <c r="C40" s="118" t="s">
        <v>70</v>
      </c>
      <c r="D40" s="53"/>
      <c r="E40" s="53"/>
      <c r="F40" s="103">
        <v>4</v>
      </c>
      <c r="G40" s="104">
        <v>35</v>
      </c>
      <c r="H40" s="104">
        <f t="shared" ref="H40:H71" si="14">SUM(F40:G40)</f>
        <v>39</v>
      </c>
      <c r="I40" s="104">
        <v>39</v>
      </c>
      <c r="J40" s="168">
        <f t="shared" si="2"/>
        <v>9.75</v>
      </c>
      <c r="K40" s="48"/>
      <c r="L40" s="53"/>
      <c r="M40" s="105">
        <v>0</v>
      </c>
      <c r="N40" s="105">
        <v>40</v>
      </c>
      <c r="O40" s="104">
        <f t="shared" si="3"/>
        <v>40</v>
      </c>
      <c r="P40" s="104">
        <v>40</v>
      </c>
      <c r="Q40" s="177">
        <f t="shared" si="4"/>
        <v>10</v>
      </c>
      <c r="R40" s="53"/>
      <c r="S40" s="53"/>
      <c r="T40" s="103" t="s">
        <v>110</v>
      </c>
      <c r="U40" s="103">
        <v>32</v>
      </c>
      <c r="V40" s="104">
        <f t="shared" si="13"/>
        <v>32</v>
      </c>
      <c r="W40" s="104">
        <v>32</v>
      </c>
      <c r="X40" s="168">
        <f t="shared" si="5"/>
        <v>8</v>
      </c>
      <c r="Y40" s="53"/>
      <c r="Z40" s="53"/>
      <c r="AA40" s="103">
        <v>14</v>
      </c>
      <c r="AB40" s="103">
        <v>35</v>
      </c>
      <c r="AC40" s="103">
        <v>49</v>
      </c>
      <c r="AD40" s="103">
        <v>49</v>
      </c>
      <c r="AE40" s="186">
        <f t="shared" si="6"/>
        <v>12.25</v>
      </c>
      <c r="AF40" s="53"/>
      <c r="AG40" s="53"/>
      <c r="AH40" s="103">
        <v>10</v>
      </c>
      <c r="AI40" s="196">
        <v>40</v>
      </c>
      <c r="AJ40" s="104">
        <f t="shared" si="7"/>
        <v>50</v>
      </c>
      <c r="AK40" s="52">
        <v>50</v>
      </c>
      <c r="AL40" s="199">
        <f t="shared" si="8"/>
        <v>12.5</v>
      </c>
      <c r="AM40" s="53"/>
      <c r="AN40" s="53"/>
      <c r="AO40" s="14"/>
      <c r="AP40" s="15"/>
      <c r="AQ40" s="54"/>
      <c r="AR40" s="52"/>
      <c r="AS40" s="55"/>
      <c r="AT40" s="55"/>
      <c r="AU40" s="56"/>
    </row>
    <row r="41" spans="1:48" ht="25.5" customHeight="1" thickBot="1">
      <c r="A41" s="118">
        <v>34</v>
      </c>
      <c r="B41" s="119">
        <v>311021104098</v>
      </c>
      <c r="C41" s="118" t="s">
        <v>71</v>
      </c>
      <c r="D41" s="53"/>
      <c r="E41" s="53"/>
      <c r="F41" s="103">
        <v>36</v>
      </c>
      <c r="G41" s="104">
        <v>40</v>
      </c>
      <c r="H41" s="104">
        <f t="shared" si="14"/>
        <v>76</v>
      </c>
      <c r="I41" s="104">
        <v>76</v>
      </c>
      <c r="J41" s="168">
        <f t="shared" si="2"/>
        <v>19</v>
      </c>
      <c r="K41" s="48"/>
      <c r="L41" s="53"/>
      <c r="M41" s="105">
        <v>46</v>
      </c>
      <c r="N41" s="105">
        <v>40</v>
      </c>
      <c r="O41" s="104">
        <f t="shared" si="3"/>
        <v>86</v>
      </c>
      <c r="P41" s="104">
        <v>86</v>
      </c>
      <c r="Q41" s="177">
        <f t="shared" si="4"/>
        <v>21.5</v>
      </c>
      <c r="R41" s="53"/>
      <c r="S41" s="53"/>
      <c r="T41" s="103">
        <v>50</v>
      </c>
      <c r="U41" s="103">
        <v>36</v>
      </c>
      <c r="V41" s="104">
        <f t="shared" ref="V41:V49" si="15">T41+U41</f>
        <v>86</v>
      </c>
      <c r="W41" s="104">
        <v>86</v>
      </c>
      <c r="X41" s="168">
        <f t="shared" si="5"/>
        <v>21.5</v>
      </c>
      <c r="Y41" s="53"/>
      <c r="Z41" s="53"/>
      <c r="AA41" s="103">
        <v>66</v>
      </c>
      <c r="AB41" s="103">
        <v>40</v>
      </c>
      <c r="AC41" s="103">
        <v>106</v>
      </c>
      <c r="AD41" s="103">
        <v>100</v>
      </c>
      <c r="AE41" s="186">
        <f t="shared" si="6"/>
        <v>25</v>
      </c>
      <c r="AF41" s="53"/>
      <c r="AG41" s="53"/>
      <c r="AH41" s="103">
        <v>60</v>
      </c>
      <c r="AI41" s="196">
        <v>40</v>
      </c>
      <c r="AJ41" s="104">
        <f t="shared" si="7"/>
        <v>100</v>
      </c>
      <c r="AK41" s="52">
        <v>100</v>
      </c>
      <c r="AL41" s="199">
        <f t="shared" si="8"/>
        <v>25</v>
      </c>
      <c r="AM41" s="53"/>
      <c r="AN41" s="53"/>
      <c r="AO41" s="14"/>
      <c r="AP41" s="15"/>
      <c r="AQ41" s="54"/>
      <c r="AR41" s="52"/>
      <c r="AS41" s="55"/>
      <c r="AT41" s="55"/>
      <c r="AU41" s="56"/>
    </row>
    <row r="42" spans="1:48" s="3" customFormat="1" ht="25.5" customHeight="1" thickBot="1">
      <c r="A42" s="118">
        <v>35</v>
      </c>
      <c r="B42" s="119">
        <v>311021104099</v>
      </c>
      <c r="C42" s="118" t="s">
        <v>72</v>
      </c>
      <c r="D42" s="58"/>
      <c r="E42" s="58"/>
      <c r="F42" s="103">
        <v>50</v>
      </c>
      <c r="G42" s="104">
        <v>40</v>
      </c>
      <c r="H42" s="104">
        <f t="shared" si="14"/>
        <v>90</v>
      </c>
      <c r="I42" s="104">
        <v>90</v>
      </c>
      <c r="J42" s="168">
        <f t="shared" si="2"/>
        <v>22.5</v>
      </c>
      <c r="K42" s="48"/>
      <c r="L42" s="58"/>
      <c r="M42" s="105">
        <v>50</v>
      </c>
      <c r="N42" s="105">
        <v>40</v>
      </c>
      <c r="O42" s="104">
        <f t="shared" si="3"/>
        <v>90</v>
      </c>
      <c r="P42" s="104">
        <v>90</v>
      </c>
      <c r="Q42" s="177">
        <f t="shared" si="4"/>
        <v>22.5</v>
      </c>
      <c r="R42" s="58"/>
      <c r="S42" s="58"/>
      <c r="T42" s="103">
        <v>62</v>
      </c>
      <c r="U42" s="103">
        <v>38</v>
      </c>
      <c r="V42" s="104">
        <f t="shared" si="15"/>
        <v>100</v>
      </c>
      <c r="W42" s="104">
        <v>100</v>
      </c>
      <c r="X42" s="168">
        <f t="shared" si="5"/>
        <v>25</v>
      </c>
      <c r="Y42" s="58"/>
      <c r="Z42" s="58"/>
      <c r="AA42" s="103">
        <v>78</v>
      </c>
      <c r="AB42" s="103">
        <v>40</v>
      </c>
      <c r="AC42" s="103">
        <v>118</v>
      </c>
      <c r="AD42" s="103">
        <v>100</v>
      </c>
      <c r="AE42" s="186">
        <f t="shared" si="6"/>
        <v>25</v>
      </c>
      <c r="AF42" s="58"/>
      <c r="AG42" s="58"/>
      <c r="AH42" s="103">
        <v>62</v>
      </c>
      <c r="AI42" s="196">
        <v>40</v>
      </c>
      <c r="AJ42" s="104">
        <f t="shared" si="7"/>
        <v>102</v>
      </c>
      <c r="AK42" s="57">
        <v>100</v>
      </c>
      <c r="AL42" s="199">
        <f t="shared" si="8"/>
        <v>25</v>
      </c>
      <c r="AM42" s="58"/>
      <c r="AN42" s="58"/>
      <c r="AO42" s="120"/>
      <c r="AP42" s="111"/>
      <c r="AQ42" s="59"/>
      <c r="AR42" s="57"/>
      <c r="AS42" s="60"/>
      <c r="AT42" s="60"/>
      <c r="AU42" s="61"/>
    </row>
    <row r="43" spans="1:48" ht="25.5" customHeight="1" thickBot="1">
      <c r="A43" s="118">
        <v>36</v>
      </c>
      <c r="B43" s="119">
        <v>311021104100</v>
      </c>
      <c r="C43" s="118" t="s">
        <v>73</v>
      </c>
      <c r="D43" s="53"/>
      <c r="E43" s="53"/>
      <c r="F43" s="103">
        <v>22</v>
      </c>
      <c r="G43" s="104">
        <v>40</v>
      </c>
      <c r="H43" s="104">
        <f t="shared" si="14"/>
        <v>62</v>
      </c>
      <c r="I43" s="104">
        <v>62</v>
      </c>
      <c r="J43" s="168">
        <f t="shared" si="2"/>
        <v>15.5</v>
      </c>
      <c r="K43" s="48"/>
      <c r="L43" s="53"/>
      <c r="M43" s="105">
        <v>14</v>
      </c>
      <c r="N43" s="105">
        <v>40</v>
      </c>
      <c r="O43" s="104">
        <f t="shared" si="3"/>
        <v>54</v>
      </c>
      <c r="P43" s="104">
        <v>54</v>
      </c>
      <c r="Q43" s="177">
        <f t="shared" si="4"/>
        <v>13.5</v>
      </c>
      <c r="R43" s="53"/>
      <c r="S43" s="53"/>
      <c r="T43" s="103">
        <v>16</v>
      </c>
      <c r="U43" s="103">
        <v>32</v>
      </c>
      <c r="V43" s="104">
        <f t="shared" si="15"/>
        <v>48</v>
      </c>
      <c r="W43" s="104">
        <v>48</v>
      </c>
      <c r="X43" s="168">
        <f t="shared" si="5"/>
        <v>12</v>
      </c>
      <c r="Y43" s="53"/>
      <c r="Z43" s="53"/>
      <c r="AA43" s="103">
        <v>34</v>
      </c>
      <c r="AB43" s="103">
        <v>40</v>
      </c>
      <c r="AC43" s="103">
        <v>74</v>
      </c>
      <c r="AD43" s="103">
        <v>74</v>
      </c>
      <c r="AE43" s="186">
        <f t="shared" si="6"/>
        <v>18.5</v>
      </c>
      <c r="AF43" s="53"/>
      <c r="AG43" s="53"/>
      <c r="AH43" s="103">
        <v>28</v>
      </c>
      <c r="AI43" s="196">
        <v>40</v>
      </c>
      <c r="AJ43" s="104">
        <f t="shared" si="7"/>
        <v>68</v>
      </c>
      <c r="AK43" s="52">
        <v>68</v>
      </c>
      <c r="AL43" s="199">
        <f t="shared" si="8"/>
        <v>17</v>
      </c>
      <c r="AM43" s="53"/>
      <c r="AN43" s="53"/>
      <c r="AO43" s="14"/>
      <c r="AP43" s="15"/>
      <c r="AQ43" s="54"/>
      <c r="AR43" s="52"/>
      <c r="AS43" s="55"/>
      <c r="AT43" s="55"/>
      <c r="AU43" s="56"/>
    </row>
    <row r="44" spans="1:48" s="41" customFormat="1" ht="25.5" customHeight="1" thickBot="1">
      <c r="A44" s="118">
        <v>37</v>
      </c>
      <c r="B44" s="119">
        <v>311021104101</v>
      </c>
      <c r="C44" s="118" t="s">
        <v>74</v>
      </c>
      <c r="D44" s="48"/>
      <c r="E44" s="48"/>
      <c r="F44" s="103">
        <v>20</v>
      </c>
      <c r="G44" s="104">
        <v>40</v>
      </c>
      <c r="H44" s="104">
        <f t="shared" si="14"/>
        <v>60</v>
      </c>
      <c r="I44" s="104">
        <v>60</v>
      </c>
      <c r="J44" s="168">
        <f t="shared" si="2"/>
        <v>15</v>
      </c>
      <c r="K44" s="48"/>
      <c r="L44" s="48"/>
      <c r="M44" s="105">
        <v>4</v>
      </c>
      <c r="N44" s="105">
        <v>35</v>
      </c>
      <c r="O44" s="104">
        <f t="shared" si="3"/>
        <v>39</v>
      </c>
      <c r="P44" s="104">
        <v>39</v>
      </c>
      <c r="Q44" s="177">
        <f t="shared" si="4"/>
        <v>9.75</v>
      </c>
      <c r="R44" s="48"/>
      <c r="S44" s="48"/>
      <c r="T44" s="103">
        <v>14</v>
      </c>
      <c r="U44" s="103">
        <v>32</v>
      </c>
      <c r="V44" s="104">
        <f t="shared" si="15"/>
        <v>46</v>
      </c>
      <c r="W44" s="104">
        <v>46</v>
      </c>
      <c r="X44" s="168">
        <f t="shared" si="5"/>
        <v>11.5</v>
      </c>
      <c r="Y44" s="48"/>
      <c r="Z44" s="48"/>
      <c r="AA44" s="103">
        <v>14</v>
      </c>
      <c r="AB44" s="103">
        <v>40</v>
      </c>
      <c r="AC44" s="103">
        <v>54</v>
      </c>
      <c r="AD44" s="103">
        <v>54</v>
      </c>
      <c r="AE44" s="186">
        <f t="shared" si="6"/>
        <v>13.5</v>
      </c>
      <c r="AF44" s="48"/>
      <c r="AG44" s="48"/>
      <c r="AH44" s="103">
        <v>12</v>
      </c>
      <c r="AI44" s="196">
        <v>35</v>
      </c>
      <c r="AJ44" s="104">
        <f t="shared" si="7"/>
        <v>47</v>
      </c>
      <c r="AK44" s="47">
        <v>47</v>
      </c>
      <c r="AL44" s="199">
        <f t="shared" si="8"/>
        <v>11.75</v>
      </c>
      <c r="AM44" s="48"/>
      <c r="AN44" s="48"/>
      <c r="AO44" s="14"/>
      <c r="AP44" s="15"/>
      <c r="AQ44" s="49"/>
      <c r="AR44" s="47"/>
      <c r="AS44" s="50"/>
      <c r="AT44" s="50"/>
      <c r="AU44" s="51"/>
    </row>
    <row r="45" spans="1:48" s="41" customFormat="1" ht="25.5" customHeight="1" thickBot="1">
      <c r="A45" s="118">
        <v>38</v>
      </c>
      <c r="B45" s="119">
        <v>311021104102</v>
      </c>
      <c r="C45" s="118" t="s">
        <v>75</v>
      </c>
      <c r="D45" s="48"/>
      <c r="E45" s="48"/>
      <c r="F45" s="103">
        <v>40</v>
      </c>
      <c r="G45" s="104">
        <v>40</v>
      </c>
      <c r="H45" s="104">
        <f t="shared" si="14"/>
        <v>80</v>
      </c>
      <c r="I45" s="104">
        <v>80</v>
      </c>
      <c r="J45" s="168">
        <f t="shared" si="2"/>
        <v>20</v>
      </c>
      <c r="K45" s="48"/>
      <c r="L45" s="48"/>
      <c r="M45" s="105">
        <v>64</v>
      </c>
      <c r="N45" s="105">
        <v>40</v>
      </c>
      <c r="O45" s="104">
        <f t="shared" si="3"/>
        <v>104</v>
      </c>
      <c r="P45" s="104">
        <v>100</v>
      </c>
      <c r="Q45" s="177">
        <f t="shared" si="4"/>
        <v>25</v>
      </c>
      <c r="R45" s="48"/>
      <c r="S45" s="48"/>
      <c r="T45" s="103">
        <v>32</v>
      </c>
      <c r="U45" s="103">
        <v>34</v>
      </c>
      <c r="V45" s="104">
        <f t="shared" si="15"/>
        <v>66</v>
      </c>
      <c r="W45" s="104">
        <v>66</v>
      </c>
      <c r="X45" s="168">
        <f t="shared" si="5"/>
        <v>16.5</v>
      </c>
      <c r="Y45" s="48"/>
      <c r="Z45" s="48"/>
      <c r="AA45" s="103">
        <v>60</v>
      </c>
      <c r="AB45" s="103">
        <v>40</v>
      </c>
      <c r="AC45" s="103">
        <v>100</v>
      </c>
      <c r="AD45" s="103">
        <v>100</v>
      </c>
      <c r="AE45" s="186">
        <f t="shared" si="6"/>
        <v>25</v>
      </c>
      <c r="AF45" s="48"/>
      <c r="AG45" s="48"/>
      <c r="AH45" s="103">
        <v>32</v>
      </c>
      <c r="AI45" s="196">
        <v>40</v>
      </c>
      <c r="AJ45" s="104">
        <f t="shared" si="7"/>
        <v>72</v>
      </c>
      <c r="AK45" s="47">
        <v>72</v>
      </c>
      <c r="AL45" s="199">
        <f t="shared" si="8"/>
        <v>18</v>
      </c>
      <c r="AM45" s="48"/>
      <c r="AN45" s="48"/>
      <c r="AO45" s="14"/>
      <c r="AP45" s="15"/>
      <c r="AQ45" s="49"/>
      <c r="AR45" s="47"/>
      <c r="AS45" s="50"/>
      <c r="AT45" s="50"/>
      <c r="AU45" s="51"/>
    </row>
    <row r="46" spans="1:48" ht="25.5" customHeight="1" thickBot="1">
      <c r="A46" s="118">
        <v>39</v>
      </c>
      <c r="B46" s="119">
        <v>311021104103</v>
      </c>
      <c r="C46" s="118" t="s">
        <v>76</v>
      </c>
      <c r="D46" s="53"/>
      <c r="E46" s="53"/>
      <c r="F46" s="103">
        <v>32</v>
      </c>
      <c r="G46" s="104">
        <v>40</v>
      </c>
      <c r="H46" s="104">
        <f t="shared" si="14"/>
        <v>72</v>
      </c>
      <c r="I46" s="104">
        <v>72</v>
      </c>
      <c r="J46" s="168">
        <f t="shared" si="2"/>
        <v>18</v>
      </c>
      <c r="K46" s="48"/>
      <c r="L46" s="53"/>
      <c r="M46" s="105">
        <v>38</v>
      </c>
      <c r="N46" s="105">
        <v>40</v>
      </c>
      <c r="O46" s="104">
        <f t="shared" si="3"/>
        <v>78</v>
      </c>
      <c r="P46" s="104">
        <v>78</v>
      </c>
      <c r="Q46" s="177">
        <f t="shared" si="4"/>
        <v>19.5</v>
      </c>
      <c r="R46" s="53"/>
      <c r="S46" s="53"/>
      <c r="T46" s="103">
        <v>50</v>
      </c>
      <c r="U46" s="103">
        <v>36</v>
      </c>
      <c r="V46" s="104">
        <f t="shared" si="15"/>
        <v>86</v>
      </c>
      <c r="W46" s="104">
        <v>86</v>
      </c>
      <c r="X46" s="168">
        <f t="shared" si="5"/>
        <v>21.5</v>
      </c>
      <c r="Y46" s="53"/>
      <c r="Z46" s="53"/>
      <c r="AA46" s="103">
        <v>50</v>
      </c>
      <c r="AB46" s="103">
        <v>30</v>
      </c>
      <c r="AC46" s="103">
        <v>80</v>
      </c>
      <c r="AD46" s="103">
        <v>80</v>
      </c>
      <c r="AE46" s="186">
        <f t="shared" si="6"/>
        <v>20</v>
      </c>
      <c r="AF46" s="53"/>
      <c r="AG46" s="53"/>
      <c r="AH46" s="103">
        <v>72</v>
      </c>
      <c r="AI46" s="196">
        <v>40</v>
      </c>
      <c r="AJ46" s="104">
        <f t="shared" si="7"/>
        <v>112</v>
      </c>
      <c r="AK46" s="52">
        <v>100</v>
      </c>
      <c r="AL46" s="199">
        <f t="shared" si="8"/>
        <v>25</v>
      </c>
      <c r="AM46" s="53"/>
      <c r="AN46" s="53"/>
      <c r="AO46" s="14"/>
      <c r="AP46" s="15"/>
      <c r="AQ46" s="54"/>
      <c r="AR46" s="52"/>
      <c r="AS46" s="55"/>
      <c r="AT46" s="55"/>
      <c r="AU46" s="56"/>
    </row>
    <row r="47" spans="1:48" ht="25.5" customHeight="1" thickBot="1">
      <c r="A47" s="118">
        <v>40</v>
      </c>
      <c r="B47" s="119">
        <v>311021104104</v>
      </c>
      <c r="C47" s="118" t="s">
        <v>77</v>
      </c>
      <c r="D47" s="53"/>
      <c r="E47" s="53"/>
      <c r="F47" s="103">
        <v>30</v>
      </c>
      <c r="G47" s="104">
        <v>40</v>
      </c>
      <c r="H47" s="104">
        <f t="shared" si="14"/>
        <v>70</v>
      </c>
      <c r="I47" s="104">
        <v>70</v>
      </c>
      <c r="J47" s="168">
        <f t="shared" si="2"/>
        <v>17.5</v>
      </c>
      <c r="K47" s="48"/>
      <c r="L47" s="53"/>
      <c r="M47" s="105">
        <v>28</v>
      </c>
      <c r="N47" s="105">
        <v>40</v>
      </c>
      <c r="O47" s="104">
        <f t="shared" si="3"/>
        <v>68</v>
      </c>
      <c r="P47" s="104">
        <v>68</v>
      </c>
      <c r="Q47" s="177">
        <f t="shared" si="4"/>
        <v>17</v>
      </c>
      <c r="R47" s="53"/>
      <c r="S47" s="53"/>
      <c r="T47" s="103">
        <v>50</v>
      </c>
      <c r="U47" s="103">
        <v>36</v>
      </c>
      <c r="V47" s="104">
        <f t="shared" si="15"/>
        <v>86</v>
      </c>
      <c r="W47" s="104">
        <v>86</v>
      </c>
      <c r="X47" s="168">
        <f t="shared" si="5"/>
        <v>21.5</v>
      </c>
      <c r="Y47" s="53"/>
      <c r="Z47" s="53"/>
      <c r="AA47" s="103">
        <v>62</v>
      </c>
      <c r="AB47" s="103">
        <v>35</v>
      </c>
      <c r="AC47" s="103">
        <v>97</v>
      </c>
      <c r="AD47" s="103">
        <v>97</v>
      </c>
      <c r="AE47" s="186">
        <f t="shared" si="6"/>
        <v>24.25</v>
      </c>
      <c r="AF47" s="53"/>
      <c r="AG47" s="53"/>
      <c r="AH47" s="103">
        <v>22</v>
      </c>
      <c r="AI47" s="196">
        <v>40</v>
      </c>
      <c r="AJ47" s="104">
        <f t="shared" si="7"/>
        <v>62</v>
      </c>
      <c r="AK47" s="52">
        <v>62</v>
      </c>
      <c r="AL47" s="199">
        <f t="shared" si="8"/>
        <v>15.5</v>
      </c>
      <c r="AM47" s="53"/>
      <c r="AN47" s="53"/>
      <c r="AO47" s="14"/>
      <c r="AP47" s="15"/>
      <c r="AQ47" s="54"/>
      <c r="AR47" s="52"/>
      <c r="AS47" s="55"/>
      <c r="AT47" s="55"/>
      <c r="AU47" s="56"/>
    </row>
    <row r="48" spans="1:48" s="41" customFormat="1" ht="25.5" customHeight="1" thickBot="1">
      <c r="A48" s="118">
        <v>41</v>
      </c>
      <c r="B48" s="119">
        <v>311021104105</v>
      </c>
      <c r="C48" s="118" t="s">
        <v>78</v>
      </c>
      <c r="D48" s="48"/>
      <c r="E48" s="48"/>
      <c r="F48" s="103">
        <v>10</v>
      </c>
      <c r="G48" s="104">
        <v>40</v>
      </c>
      <c r="H48" s="104">
        <f t="shared" si="14"/>
        <v>50</v>
      </c>
      <c r="I48" s="104">
        <v>50</v>
      </c>
      <c r="J48" s="168">
        <f t="shared" si="2"/>
        <v>12.5</v>
      </c>
      <c r="K48" s="48"/>
      <c r="L48" s="48"/>
      <c r="M48" s="105">
        <v>10</v>
      </c>
      <c r="N48" s="105">
        <v>40</v>
      </c>
      <c r="O48" s="104">
        <f t="shared" si="3"/>
        <v>50</v>
      </c>
      <c r="P48" s="104">
        <v>50</v>
      </c>
      <c r="Q48" s="177">
        <f t="shared" si="4"/>
        <v>12.5</v>
      </c>
      <c r="R48" s="48"/>
      <c r="S48" s="48"/>
      <c r="T48" s="103">
        <v>18</v>
      </c>
      <c r="U48" s="103">
        <v>32</v>
      </c>
      <c r="V48" s="104">
        <f t="shared" si="15"/>
        <v>50</v>
      </c>
      <c r="W48" s="104">
        <v>50</v>
      </c>
      <c r="X48" s="168">
        <f t="shared" si="5"/>
        <v>12.5</v>
      </c>
      <c r="Y48" s="48"/>
      <c r="Z48" s="48"/>
      <c r="AA48" s="103">
        <v>28</v>
      </c>
      <c r="AB48" s="103">
        <v>40</v>
      </c>
      <c r="AC48" s="103">
        <v>68</v>
      </c>
      <c r="AD48" s="103">
        <v>68</v>
      </c>
      <c r="AE48" s="186">
        <f t="shared" si="6"/>
        <v>17</v>
      </c>
      <c r="AF48" s="48"/>
      <c r="AG48" s="48"/>
      <c r="AH48" s="103">
        <v>2</v>
      </c>
      <c r="AI48" s="196">
        <v>40</v>
      </c>
      <c r="AJ48" s="104">
        <f t="shared" si="7"/>
        <v>42</v>
      </c>
      <c r="AK48" s="47">
        <v>42</v>
      </c>
      <c r="AL48" s="199">
        <f t="shared" si="8"/>
        <v>10.5</v>
      </c>
      <c r="AM48" s="48"/>
      <c r="AN48" s="48"/>
      <c r="AO48" s="14"/>
      <c r="AP48" s="15"/>
      <c r="AQ48" s="49"/>
      <c r="AR48" s="47"/>
      <c r="AS48" s="50"/>
      <c r="AT48" s="50"/>
      <c r="AU48" s="51"/>
    </row>
    <row r="49" spans="1:47" ht="24.75" customHeight="1" thickBot="1">
      <c r="A49" s="118">
        <v>42</v>
      </c>
      <c r="B49" s="119">
        <v>311021104106</v>
      </c>
      <c r="C49" s="118" t="s">
        <v>79</v>
      </c>
      <c r="D49" s="53"/>
      <c r="E49" s="53"/>
      <c r="F49" s="103">
        <v>2</v>
      </c>
      <c r="G49" s="104">
        <v>40</v>
      </c>
      <c r="H49" s="104">
        <f t="shared" si="14"/>
        <v>42</v>
      </c>
      <c r="I49" s="104">
        <v>42</v>
      </c>
      <c r="J49" s="168">
        <f t="shared" si="2"/>
        <v>10.5</v>
      </c>
      <c r="K49" s="48"/>
      <c r="L49" s="53"/>
      <c r="M49" s="105">
        <v>12</v>
      </c>
      <c r="N49" s="105">
        <v>40</v>
      </c>
      <c r="O49" s="104">
        <f t="shared" si="3"/>
        <v>52</v>
      </c>
      <c r="P49" s="104">
        <v>52</v>
      </c>
      <c r="Q49" s="177">
        <f t="shared" si="4"/>
        <v>13</v>
      </c>
      <c r="R49" s="53"/>
      <c r="S49" s="53"/>
      <c r="T49" s="103">
        <v>50</v>
      </c>
      <c r="U49" s="103">
        <v>36</v>
      </c>
      <c r="V49" s="104">
        <f t="shared" si="15"/>
        <v>86</v>
      </c>
      <c r="W49" s="104">
        <v>86</v>
      </c>
      <c r="X49" s="168">
        <f t="shared" si="5"/>
        <v>21.5</v>
      </c>
      <c r="Y49" s="53"/>
      <c r="Z49" s="53"/>
      <c r="AA49" s="103">
        <v>40</v>
      </c>
      <c r="AB49" s="103">
        <v>40</v>
      </c>
      <c r="AC49" s="103">
        <v>80</v>
      </c>
      <c r="AD49" s="103">
        <v>80</v>
      </c>
      <c r="AE49" s="186">
        <f t="shared" si="6"/>
        <v>20</v>
      </c>
      <c r="AF49" s="53"/>
      <c r="AG49" s="53"/>
      <c r="AH49" s="103">
        <v>12</v>
      </c>
      <c r="AI49" s="196">
        <v>40</v>
      </c>
      <c r="AJ49" s="104">
        <f t="shared" si="7"/>
        <v>52</v>
      </c>
      <c r="AK49" s="52">
        <v>52</v>
      </c>
      <c r="AL49" s="199">
        <f t="shared" si="8"/>
        <v>13</v>
      </c>
      <c r="AM49" s="53"/>
      <c r="AN49" s="53"/>
      <c r="AO49" s="14"/>
      <c r="AP49" s="15"/>
      <c r="AQ49" s="54"/>
      <c r="AR49" s="52"/>
      <c r="AS49" s="55"/>
      <c r="AT49" s="55"/>
      <c r="AU49" s="56"/>
    </row>
    <row r="50" spans="1:47" ht="24.75" customHeight="1" thickBot="1">
      <c r="A50" s="118">
        <v>43</v>
      </c>
      <c r="B50" s="119">
        <v>311021104107</v>
      </c>
      <c r="C50" s="118" t="s">
        <v>80</v>
      </c>
      <c r="D50" s="53"/>
      <c r="E50" s="53"/>
      <c r="F50" s="103">
        <v>44</v>
      </c>
      <c r="G50" s="104">
        <v>40</v>
      </c>
      <c r="H50" s="104">
        <f t="shared" si="14"/>
        <v>84</v>
      </c>
      <c r="I50" s="104">
        <v>84</v>
      </c>
      <c r="J50" s="168">
        <f t="shared" si="2"/>
        <v>21</v>
      </c>
      <c r="K50" s="48"/>
      <c r="L50" s="53"/>
      <c r="M50" s="105">
        <v>56</v>
      </c>
      <c r="N50" s="105">
        <v>40</v>
      </c>
      <c r="O50" s="104">
        <f t="shared" si="3"/>
        <v>96</v>
      </c>
      <c r="P50" s="104">
        <v>96</v>
      </c>
      <c r="Q50" s="177">
        <f t="shared" si="4"/>
        <v>24</v>
      </c>
      <c r="R50" s="53"/>
      <c r="S50" s="53"/>
      <c r="T50" s="103" t="s">
        <v>110</v>
      </c>
      <c r="U50" s="103">
        <v>32</v>
      </c>
      <c r="V50" s="104">
        <f>U50</f>
        <v>32</v>
      </c>
      <c r="W50" s="104">
        <v>32</v>
      </c>
      <c r="X50" s="168">
        <f t="shared" si="5"/>
        <v>8</v>
      </c>
      <c r="Y50" s="53"/>
      <c r="Z50" s="53"/>
      <c r="AA50" s="103">
        <v>66</v>
      </c>
      <c r="AB50" s="103">
        <v>40</v>
      </c>
      <c r="AC50" s="103">
        <v>106</v>
      </c>
      <c r="AD50" s="103">
        <v>100</v>
      </c>
      <c r="AE50" s="186">
        <f t="shared" si="6"/>
        <v>25</v>
      </c>
      <c r="AF50" s="53"/>
      <c r="AG50" s="53"/>
      <c r="AH50" s="103">
        <v>60</v>
      </c>
      <c r="AI50" s="196">
        <v>40</v>
      </c>
      <c r="AJ50" s="104">
        <f t="shared" si="7"/>
        <v>100</v>
      </c>
      <c r="AK50" s="52">
        <v>100</v>
      </c>
      <c r="AL50" s="199">
        <f t="shared" si="8"/>
        <v>25</v>
      </c>
      <c r="AM50" s="53"/>
      <c r="AN50" s="53"/>
      <c r="AO50" s="14"/>
      <c r="AP50" s="15"/>
      <c r="AQ50" s="54"/>
      <c r="AR50" s="52"/>
      <c r="AS50" s="55"/>
      <c r="AT50" s="55"/>
      <c r="AU50" s="56"/>
    </row>
    <row r="51" spans="1:47" s="41" customFormat="1" ht="24.75" customHeight="1" thickBot="1">
      <c r="A51" s="118">
        <v>44</v>
      </c>
      <c r="B51" s="119">
        <v>311021104108</v>
      </c>
      <c r="C51" s="118" t="s">
        <v>81</v>
      </c>
      <c r="D51" s="48"/>
      <c r="E51" s="48"/>
      <c r="F51" s="103">
        <v>36</v>
      </c>
      <c r="G51" s="104">
        <v>40</v>
      </c>
      <c r="H51" s="104">
        <f t="shared" si="14"/>
        <v>76</v>
      </c>
      <c r="I51" s="104">
        <v>76</v>
      </c>
      <c r="J51" s="168">
        <f t="shared" si="2"/>
        <v>19</v>
      </c>
      <c r="K51" s="48"/>
      <c r="L51" s="48"/>
      <c r="M51" s="105">
        <v>16</v>
      </c>
      <c r="N51" s="105">
        <v>35</v>
      </c>
      <c r="O51" s="104">
        <f t="shared" si="3"/>
        <v>51</v>
      </c>
      <c r="P51" s="104">
        <v>51</v>
      </c>
      <c r="Q51" s="177">
        <f t="shared" si="4"/>
        <v>12.75</v>
      </c>
      <c r="R51" s="48"/>
      <c r="S51" s="48"/>
      <c r="T51" s="103">
        <v>50</v>
      </c>
      <c r="U51" s="103">
        <v>36</v>
      </c>
      <c r="V51" s="104">
        <f t="shared" ref="V51:V52" si="16">T51+U51</f>
        <v>86</v>
      </c>
      <c r="W51" s="104">
        <v>86</v>
      </c>
      <c r="X51" s="168">
        <f t="shared" si="5"/>
        <v>21.5</v>
      </c>
      <c r="Y51" s="48"/>
      <c r="Z51" s="48"/>
      <c r="AA51" s="103">
        <v>56</v>
      </c>
      <c r="AB51" s="103">
        <v>40</v>
      </c>
      <c r="AC51" s="103">
        <v>96</v>
      </c>
      <c r="AD51" s="103">
        <v>96</v>
      </c>
      <c r="AE51" s="186">
        <f t="shared" si="6"/>
        <v>24</v>
      </c>
      <c r="AF51" s="48"/>
      <c r="AG51" s="48"/>
      <c r="AH51" s="103">
        <v>20</v>
      </c>
      <c r="AI51" s="196">
        <v>35</v>
      </c>
      <c r="AJ51" s="104">
        <f t="shared" si="7"/>
        <v>55</v>
      </c>
      <c r="AK51" s="47">
        <v>55</v>
      </c>
      <c r="AL51" s="199">
        <f t="shared" si="8"/>
        <v>13.750000000000002</v>
      </c>
      <c r="AM51" s="48"/>
      <c r="AN51" s="48"/>
      <c r="AO51" s="14"/>
      <c r="AP51" s="15"/>
      <c r="AQ51" s="49"/>
      <c r="AR51" s="47"/>
      <c r="AS51" s="50"/>
      <c r="AT51" s="50"/>
      <c r="AU51" s="51"/>
    </row>
    <row r="52" spans="1:47" s="41" customFormat="1" ht="24.75" customHeight="1" thickBot="1">
      <c r="A52" s="118">
        <v>45</v>
      </c>
      <c r="B52" s="119">
        <v>311021104109</v>
      </c>
      <c r="C52" s="118" t="s">
        <v>82</v>
      </c>
      <c r="D52" s="48"/>
      <c r="E52" s="48"/>
      <c r="F52" s="103">
        <v>52</v>
      </c>
      <c r="G52" s="104">
        <v>40</v>
      </c>
      <c r="H52" s="104">
        <f t="shared" si="14"/>
        <v>92</v>
      </c>
      <c r="I52" s="104">
        <v>92</v>
      </c>
      <c r="J52" s="168">
        <f t="shared" si="2"/>
        <v>23</v>
      </c>
      <c r="K52" s="48"/>
      <c r="L52" s="48"/>
      <c r="M52" s="105">
        <v>60</v>
      </c>
      <c r="N52" s="105">
        <v>40</v>
      </c>
      <c r="O52" s="104">
        <f t="shared" si="3"/>
        <v>100</v>
      </c>
      <c r="P52" s="104">
        <v>100</v>
      </c>
      <c r="Q52" s="177">
        <f t="shared" si="4"/>
        <v>25</v>
      </c>
      <c r="R52" s="48"/>
      <c r="S52" s="48"/>
      <c r="T52" s="103">
        <v>72</v>
      </c>
      <c r="U52" s="103">
        <v>40</v>
      </c>
      <c r="V52" s="104">
        <f t="shared" si="16"/>
        <v>112</v>
      </c>
      <c r="W52" s="104">
        <v>112</v>
      </c>
      <c r="X52" s="168">
        <f t="shared" si="5"/>
        <v>28.000000000000004</v>
      </c>
      <c r="Y52" s="48"/>
      <c r="Z52" s="48"/>
      <c r="AA52" s="103">
        <v>82</v>
      </c>
      <c r="AB52" s="103">
        <v>35</v>
      </c>
      <c r="AC52" s="103">
        <v>117</v>
      </c>
      <c r="AD52" s="103">
        <v>100</v>
      </c>
      <c r="AE52" s="186">
        <f t="shared" si="6"/>
        <v>25</v>
      </c>
      <c r="AF52" s="48"/>
      <c r="AG52" s="48"/>
      <c r="AH52" s="103">
        <v>74</v>
      </c>
      <c r="AI52" s="196">
        <v>40</v>
      </c>
      <c r="AJ52" s="104">
        <f t="shared" si="7"/>
        <v>114</v>
      </c>
      <c r="AK52" s="47">
        <v>100</v>
      </c>
      <c r="AL52" s="199">
        <f t="shared" si="8"/>
        <v>25</v>
      </c>
      <c r="AM52" s="48"/>
      <c r="AN52" s="48"/>
      <c r="AO52" s="14"/>
      <c r="AP52" s="15"/>
      <c r="AQ52" s="49"/>
      <c r="AR52" s="47"/>
      <c r="AS52" s="50"/>
      <c r="AT52" s="50"/>
      <c r="AU52" s="51"/>
    </row>
    <row r="53" spans="1:47" ht="24.75" customHeight="1" thickBot="1">
      <c r="A53" s="118">
        <v>46</v>
      </c>
      <c r="B53" s="119">
        <v>311021104110</v>
      </c>
      <c r="C53" s="118" t="s">
        <v>83</v>
      </c>
      <c r="D53" s="53"/>
      <c r="E53" s="53"/>
      <c r="F53" s="103">
        <v>6</v>
      </c>
      <c r="G53" s="104">
        <v>36</v>
      </c>
      <c r="H53" s="104">
        <f t="shared" si="14"/>
        <v>42</v>
      </c>
      <c r="I53" s="104">
        <v>42</v>
      </c>
      <c r="J53" s="168">
        <f t="shared" si="2"/>
        <v>10.5</v>
      </c>
      <c r="K53" s="48"/>
      <c r="L53" s="53"/>
      <c r="M53" s="105" t="s">
        <v>109</v>
      </c>
      <c r="N53" s="105">
        <v>40</v>
      </c>
      <c r="O53" s="104">
        <f t="shared" si="3"/>
        <v>40</v>
      </c>
      <c r="P53" s="104">
        <v>40</v>
      </c>
      <c r="Q53" s="177">
        <f t="shared" si="4"/>
        <v>10</v>
      </c>
      <c r="R53" s="53"/>
      <c r="S53" s="53"/>
      <c r="T53" s="103" t="s">
        <v>110</v>
      </c>
      <c r="U53" s="103">
        <v>32</v>
      </c>
      <c r="V53" s="104">
        <f>U53</f>
        <v>32</v>
      </c>
      <c r="W53" s="104">
        <v>32</v>
      </c>
      <c r="X53" s="168">
        <f t="shared" si="5"/>
        <v>8</v>
      </c>
      <c r="Y53" s="53"/>
      <c r="Z53" s="53"/>
      <c r="AA53" s="103">
        <v>4</v>
      </c>
      <c r="AB53" s="103">
        <v>40</v>
      </c>
      <c r="AC53" s="103">
        <v>44</v>
      </c>
      <c r="AD53" s="103">
        <v>44</v>
      </c>
      <c r="AE53" s="186">
        <f t="shared" si="6"/>
        <v>11</v>
      </c>
      <c r="AF53" s="53"/>
      <c r="AG53" s="53"/>
      <c r="AH53" s="103">
        <v>4</v>
      </c>
      <c r="AI53" s="196">
        <v>40</v>
      </c>
      <c r="AJ53" s="104">
        <f t="shared" si="7"/>
        <v>44</v>
      </c>
      <c r="AK53" s="52">
        <v>44</v>
      </c>
      <c r="AL53" s="199">
        <f t="shared" si="8"/>
        <v>11</v>
      </c>
      <c r="AM53" s="53"/>
      <c r="AN53" s="53"/>
      <c r="AO53" s="14"/>
      <c r="AP53" s="15"/>
      <c r="AQ53" s="54"/>
      <c r="AR53" s="52"/>
      <c r="AS53" s="55"/>
      <c r="AT53" s="55"/>
      <c r="AU53" s="56"/>
    </row>
    <row r="54" spans="1:47" s="3" customFormat="1" ht="24.75" customHeight="1" thickBot="1">
      <c r="A54" s="118">
        <v>47</v>
      </c>
      <c r="B54" s="119">
        <v>311021104111</v>
      </c>
      <c r="C54" s="118" t="s">
        <v>84</v>
      </c>
      <c r="D54" s="48"/>
      <c r="E54" s="48"/>
      <c r="F54" s="103">
        <v>0</v>
      </c>
      <c r="G54" s="104">
        <v>40</v>
      </c>
      <c r="H54" s="104">
        <f t="shared" si="14"/>
        <v>40</v>
      </c>
      <c r="I54" s="104">
        <v>40</v>
      </c>
      <c r="J54" s="168">
        <f t="shared" si="2"/>
        <v>10</v>
      </c>
      <c r="K54" s="48"/>
      <c r="L54" s="48"/>
      <c r="M54" s="105">
        <v>0</v>
      </c>
      <c r="N54" s="105">
        <v>35</v>
      </c>
      <c r="O54" s="104">
        <f t="shared" si="3"/>
        <v>35</v>
      </c>
      <c r="P54" s="104">
        <v>35</v>
      </c>
      <c r="Q54" s="177">
        <f t="shared" si="4"/>
        <v>8.75</v>
      </c>
      <c r="R54" s="48"/>
      <c r="S54" s="48"/>
      <c r="T54" s="103">
        <v>8</v>
      </c>
      <c r="U54" s="103">
        <v>30</v>
      </c>
      <c r="V54" s="104">
        <f t="shared" ref="V54:V69" si="17">T54+U54</f>
        <v>38</v>
      </c>
      <c r="W54" s="104">
        <v>38</v>
      </c>
      <c r="X54" s="168">
        <f t="shared" si="5"/>
        <v>9.5</v>
      </c>
      <c r="Y54" s="48"/>
      <c r="Z54" s="48"/>
      <c r="AA54" s="103">
        <v>30</v>
      </c>
      <c r="AB54" s="103">
        <v>35</v>
      </c>
      <c r="AC54" s="103">
        <v>65</v>
      </c>
      <c r="AD54" s="103">
        <v>65</v>
      </c>
      <c r="AE54" s="186">
        <f t="shared" si="6"/>
        <v>16.25</v>
      </c>
      <c r="AF54" s="48"/>
      <c r="AG54" s="48"/>
      <c r="AH54" s="103">
        <v>2</v>
      </c>
      <c r="AI54" s="196">
        <v>35</v>
      </c>
      <c r="AJ54" s="104">
        <f t="shared" si="7"/>
        <v>37</v>
      </c>
      <c r="AK54" s="47">
        <v>37</v>
      </c>
      <c r="AL54" s="199">
        <f t="shared" si="8"/>
        <v>9.25</v>
      </c>
      <c r="AM54" s="48"/>
      <c r="AN54" s="48"/>
      <c r="AO54" s="14"/>
      <c r="AP54" s="15"/>
      <c r="AQ54" s="49"/>
      <c r="AR54" s="47"/>
      <c r="AS54" s="50"/>
      <c r="AT54" s="50"/>
      <c r="AU54" s="51"/>
    </row>
    <row r="55" spans="1:47" s="3" customFormat="1" ht="24.75" customHeight="1" thickBot="1">
      <c r="A55" s="118">
        <v>48</v>
      </c>
      <c r="B55" s="119">
        <v>311021104112</v>
      </c>
      <c r="C55" s="118" t="s">
        <v>85</v>
      </c>
      <c r="D55" s="48"/>
      <c r="E55" s="48"/>
      <c r="F55" s="103">
        <v>18</v>
      </c>
      <c r="G55" s="104">
        <v>40</v>
      </c>
      <c r="H55" s="104">
        <f t="shared" si="14"/>
        <v>58</v>
      </c>
      <c r="I55" s="104">
        <v>58</v>
      </c>
      <c r="J55" s="168">
        <f t="shared" si="2"/>
        <v>14.499999999999998</v>
      </c>
      <c r="K55" s="48"/>
      <c r="L55" s="48"/>
      <c r="M55" s="105">
        <v>42</v>
      </c>
      <c r="N55" s="105">
        <v>40</v>
      </c>
      <c r="O55" s="104">
        <f t="shared" si="3"/>
        <v>82</v>
      </c>
      <c r="P55" s="104">
        <v>82</v>
      </c>
      <c r="Q55" s="177">
        <f t="shared" si="4"/>
        <v>20.5</v>
      </c>
      <c r="R55" s="48"/>
      <c r="S55" s="48"/>
      <c r="T55" s="103">
        <v>50</v>
      </c>
      <c r="U55" s="103">
        <v>36</v>
      </c>
      <c r="V55" s="104">
        <f t="shared" si="17"/>
        <v>86</v>
      </c>
      <c r="W55" s="104">
        <v>86</v>
      </c>
      <c r="X55" s="168">
        <f t="shared" si="5"/>
        <v>21.5</v>
      </c>
      <c r="Y55" s="48"/>
      <c r="Z55" s="48"/>
      <c r="AA55" s="103">
        <v>64</v>
      </c>
      <c r="AB55" s="103">
        <v>35</v>
      </c>
      <c r="AC55" s="103">
        <v>99</v>
      </c>
      <c r="AD55" s="103">
        <v>99</v>
      </c>
      <c r="AE55" s="186">
        <f t="shared" si="6"/>
        <v>24.75</v>
      </c>
      <c r="AF55" s="48"/>
      <c r="AG55" s="48"/>
      <c r="AH55" s="103">
        <v>50</v>
      </c>
      <c r="AI55" s="196">
        <v>40</v>
      </c>
      <c r="AJ55" s="104">
        <f t="shared" si="7"/>
        <v>90</v>
      </c>
      <c r="AK55" s="47">
        <v>90</v>
      </c>
      <c r="AL55" s="199">
        <f t="shared" si="8"/>
        <v>22.5</v>
      </c>
      <c r="AM55" s="48"/>
      <c r="AN55" s="48"/>
      <c r="AO55" s="14"/>
      <c r="AP55" s="15"/>
      <c r="AQ55" s="49"/>
      <c r="AR55" s="47"/>
      <c r="AS55" s="50"/>
      <c r="AT55" s="50"/>
      <c r="AU55" s="51"/>
    </row>
    <row r="56" spans="1:47" s="3" customFormat="1" ht="24.75" customHeight="1" thickBot="1">
      <c r="A56" s="118">
        <v>49</v>
      </c>
      <c r="B56" s="119">
        <v>311021104113</v>
      </c>
      <c r="C56" s="118" t="s">
        <v>86</v>
      </c>
      <c r="D56" s="62"/>
      <c r="E56" s="63"/>
      <c r="F56" s="103">
        <v>52</v>
      </c>
      <c r="G56" s="104">
        <v>40</v>
      </c>
      <c r="H56" s="104">
        <f t="shared" si="14"/>
        <v>92</v>
      </c>
      <c r="I56" s="104">
        <v>92</v>
      </c>
      <c r="J56" s="168">
        <f t="shared" si="2"/>
        <v>23</v>
      </c>
      <c r="K56" s="48"/>
      <c r="L56" s="63"/>
      <c r="M56" s="105">
        <v>60</v>
      </c>
      <c r="N56" s="105">
        <v>40</v>
      </c>
      <c r="O56" s="104">
        <f t="shared" si="3"/>
        <v>100</v>
      </c>
      <c r="P56" s="104">
        <v>100</v>
      </c>
      <c r="Q56" s="177">
        <f t="shared" si="4"/>
        <v>25</v>
      </c>
      <c r="R56" s="63"/>
      <c r="S56" s="62"/>
      <c r="T56" s="103">
        <v>50</v>
      </c>
      <c r="U56" s="103">
        <v>36</v>
      </c>
      <c r="V56" s="104">
        <f t="shared" si="17"/>
        <v>86</v>
      </c>
      <c r="W56" s="104">
        <v>86</v>
      </c>
      <c r="X56" s="168">
        <f t="shared" si="5"/>
        <v>21.5</v>
      </c>
      <c r="Y56" s="63"/>
      <c r="Z56" s="63"/>
      <c r="AA56" s="103">
        <v>52</v>
      </c>
      <c r="AB56" s="103">
        <v>40</v>
      </c>
      <c r="AC56" s="103">
        <v>92</v>
      </c>
      <c r="AD56" s="103">
        <v>92</v>
      </c>
      <c r="AE56" s="186">
        <f t="shared" si="6"/>
        <v>23</v>
      </c>
      <c r="AF56" s="63"/>
      <c r="AG56" s="63"/>
      <c r="AH56" s="103">
        <v>70</v>
      </c>
      <c r="AI56" s="196">
        <v>40</v>
      </c>
      <c r="AJ56" s="104">
        <f t="shared" si="7"/>
        <v>110</v>
      </c>
      <c r="AK56" s="47">
        <v>110</v>
      </c>
      <c r="AL56" s="199">
        <f t="shared" si="8"/>
        <v>27.500000000000004</v>
      </c>
      <c r="AM56" s="63"/>
      <c r="AN56" s="63"/>
      <c r="AO56" s="14"/>
      <c r="AP56" s="15"/>
      <c r="AQ56" s="49"/>
      <c r="AR56" s="47"/>
      <c r="AS56" s="50"/>
      <c r="AT56" s="50"/>
      <c r="AU56" s="51"/>
    </row>
    <row r="57" spans="1:47" s="3" customFormat="1" ht="24.75" customHeight="1" thickBot="1">
      <c r="A57" s="118">
        <v>50</v>
      </c>
      <c r="B57" s="119">
        <v>311021104114</v>
      </c>
      <c r="C57" s="118" t="s">
        <v>87</v>
      </c>
      <c r="D57" s="62"/>
      <c r="E57" s="63"/>
      <c r="F57" s="103">
        <v>30</v>
      </c>
      <c r="G57" s="104">
        <v>40</v>
      </c>
      <c r="H57" s="104">
        <f t="shared" si="14"/>
        <v>70</v>
      </c>
      <c r="I57" s="104">
        <v>70</v>
      </c>
      <c r="J57" s="168">
        <f t="shared" si="2"/>
        <v>17.5</v>
      </c>
      <c r="K57" s="48"/>
      <c r="L57" s="63"/>
      <c r="M57" s="105">
        <v>42</v>
      </c>
      <c r="N57" s="105">
        <v>40</v>
      </c>
      <c r="O57" s="104">
        <f t="shared" si="3"/>
        <v>82</v>
      </c>
      <c r="P57" s="104">
        <v>82</v>
      </c>
      <c r="Q57" s="177">
        <f t="shared" si="4"/>
        <v>20.5</v>
      </c>
      <c r="R57" s="63"/>
      <c r="S57" s="62"/>
      <c r="T57" s="103">
        <v>54</v>
      </c>
      <c r="U57" s="103">
        <v>36</v>
      </c>
      <c r="V57" s="104">
        <f t="shared" si="17"/>
        <v>90</v>
      </c>
      <c r="W57" s="104">
        <v>90</v>
      </c>
      <c r="X57" s="168">
        <f t="shared" si="5"/>
        <v>22.5</v>
      </c>
      <c r="Y57" s="63"/>
      <c r="Z57" s="63"/>
      <c r="AA57" s="103">
        <v>74</v>
      </c>
      <c r="AB57" s="103">
        <v>40</v>
      </c>
      <c r="AC57" s="103">
        <v>114</v>
      </c>
      <c r="AD57" s="103">
        <v>100</v>
      </c>
      <c r="AE57" s="186">
        <f t="shared" si="6"/>
        <v>25</v>
      </c>
      <c r="AF57" s="63"/>
      <c r="AG57" s="63"/>
      <c r="AH57" s="103">
        <v>24</v>
      </c>
      <c r="AI57" s="196">
        <v>40</v>
      </c>
      <c r="AJ57" s="104">
        <f t="shared" si="7"/>
        <v>64</v>
      </c>
      <c r="AK57" s="47">
        <v>64</v>
      </c>
      <c r="AL57" s="199">
        <f t="shared" si="8"/>
        <v>16</v>
      </c>
      <c r="AM57" s="63"/>
      <c r="AN57" s="63"/>
      <c r="AO57" s="14"/>
      <c r="AP57" s="15"/>
      <c r="AQ57" s="49"/>
      <c r="AR57" s="47"/>
      <c r="AS57" s="50"/>
      <c r="AT57" s="50"/>
      <c r="AU57" s="51"/>
    </row>
    <row r="58" spans="1:47" ht="24.75" customHeight="1" thickBot="1">
      <c r="A58" s="118">
        <v>51</v>
      </c>
      <c r="B58" s="119">
        <v>311021104115</v>
      </c>
      <c r="C58" s="118" t="s">
        <v>88</v>
      </c>
      <c r="D58" s="64"/>
      <c r="E58" s="65"/>
      <c r="F58" s="103">
        <v>18</v>
      </c>
      <c r="G58" s="104">
        <v>40</v>
      </c>
      <c r="H58" s="104">
        <f t="shared" si="14"/>
        <v>58</v>
      </c>
      <c r="I58" s="104">
        <v>58</v>
      </c>
      <c r="J58" s="168">
        <f t="shared" si="2"/>
        <v>14.499999999999998</v>
      </c>
      <c r="K58" s="48"/>
      <c r="L58" s="65"/>
      <c r="M58" s="105">
        <v>50</v>
      </c>
      <c r="N58" s="105">
        <v>40</v>
      </c>
      <c r="O58" s="104">
        <f t="shared" si="3"/>
        <v>90</v>
      </c>
      <c r="P58" s="104">
        <v>90</v>
      </c>
      <c r="Q58" s="177">
        <f t="shared" si="4"/>
        <v>22.5</v>
      </c>
      <c r="R58" s="65"/>
      <c r="S58" s="64"/>
      <c r="T58" s="103">
        <v>50</v>
      </c>
      <c r="U58" s="103">
        <v>36</v>
      </c>
      <c r="V58" s="104">
        <f t="shared" si="17"/>
        <v>86</v>
      </c>
      <c r="W58" s="104">
        <v>86</v>
      </c>
      <c r="X58" s="168">
        <f t="shared" si="5"/>
        <v>21.5</v>
      </c>
      <c r="Y58" s="65"/>
      <c r="Z58" s="65"/>
      <c r="AA58" s="103">
        <v>36</v>
      </c>
      <c r="AB58" s="103">
        <v>35</v>
      </c>
      <c r="AC58" s="103">
        <v>71</v>
      </c>
      <c r="AD58" s="103">
        <v>71</v>
      </c>
      <c r="AE58" s="186">
        <f t="shared" si="6"/>
        <v>17.75</v>
      </c>
      <c r="AF58" s="65"/>
      <c r="AG58" s="65"/>
      <c r="AH58" s="103">
        <v>64</v>
      </c>
      <c r="AI58" s="196">
        <v>40</v>
      </c>
      <c r="AJ58" s="104">
        <f t="shared" si="7"/>
        <v>104</v>
      </c>
      <c r="AK58" s="52">
        <v>100</v>
      </c>
      <c r="AL58" s="199">
        <f t="shared" si="8"/>
        <v>25</v>
      </c>
      <c r="AM58" s="65"/>
      <c r="AN58" s="65"/>
      <c r="AO58" s="14"/>
      <c r="AP58" s="15"/>
      <c r="AQ58" s="54"/>
      <c r="AR58" s="52"/>
      <c r="AS58" s="55"/>
      <c r="AT58" s="55"/>
      <c r="AU58" s="56"/>
    </row>
    <row r="59" spans="1:47" ht="24.75" customHeight="1" thickBot="1">
      <c r="A59" s="118">
        <v>52</v>
      </c>
      <c r="B59" s="119">
        <v>311021104116</v>
      </c>
      <c r="C59" s="118" t="s">
        <v>89</v>
      </c>
      <c r="D59" s="64"/>
      <c r="E59" s="65"/>
      <c r="F59" s="103">
        <v>12</v>
      </c>
      <c r="G59" s="104">
        <v>40</v>
      </c>
      <c r="H59" s="104">
        <f t="shared" si="14"/>
        <v>52</v>
      </c>
      <c r="I59" s="104">
        <v>52</v>
      </c>
      <c r="J59" s="168">
        <f t="shared" si="2"/>
        <v>13</v>
      </c>
      <c r="K59" s="48"/>
      <c r="L59" s="65"/>
      <c r="M59" s="105">
        <v>38</v>
      </c>
      <c r="N59" s="105">
        <v>40</v>
      </c>
      <c r="O59" s="104">
        <f t="shared" si="3"/>
        <v>78</v>
      </c>
      <c r="P59" s="104">
        <v>78</v>
      </c>
      <c r="Q59" s="177">
        <f t="shared" si="4"/>
        <v>19.5</v>
      </c>
      <c r="R59" s="65"/>
      <c r="S59" s="64"/>
      <c r="T59" s="103">
        <v>28</v>
      </c>
      <c r="U59" s="103">
        <v>33</v>
      </c>
      <c r="V59" s="104">
        <f t="shared" si="17"/>
        <v>61</v>
      </c>
      <c r="W59" s="104">
        <v>61</v>
      </c>
      <c r="X59" s="168">
        <f t="shared" si="5"/>
        <v>15.25</v>
      </c>
      <c r="Y59" s="65"/>
      <c r="Z59" s="65"/>
      <c r="AA59" s="103">
        <v>56</v>
      </c>
      <c r="AB59" s="103">
        <v>40</v>
      </c>
      <c r="AC59" s="103">
        <v>96</v>
      </c>
      <c r="AD59" s="103">
        <v>96</v>
      </c>
      <c r="AE59" s="186">
        <f t="shared" si="6"/>
        <v>24</v>
      </c>
      <c r="AF59" s="65"/>
      <c r="AG59" s="65"/>
      <c r="AH59" s="103">
        <v>34</v>
      </c>
      <c r="AI59" s="196">
        <v>40</v>
      </c>
      <c r="AJ59" s="104">
        <f t="shared" si="7"/>
        <v>74</v>
      </c>
      <c r="AK59" s="52">
        <v>74</v>
      </c>
      <c r="AL59" s="199">
        <f t="shared" si="8"/>
        <v>18.5</v>
      </c>
      <c r="AM59" s="65"/>
      <c r="AN59" s="65"/>
      <c r="AO59" s="14"/>
      <c r="AP59" s="15"/>
      <c r="AQ59" s="54"/>
      <c r="AR59" s="52"/>
      <c r="AS59" s="55"/>
      <c r="AT59" s="55"/>
      <c r="AU59" s="56"/>
    </row>
    <row r="60" spans="1:47" ht="24.75" customHeight="1" thickBot="1">
      <c r="A60" s="118">
        <v>53</v>
      </c>
      <c r="B60" s="119">
        <v>311021104117</v>
      </c>
      <c r="C60" s="118" t="s">
        <v>90</v>
      </c>
      <c r="D60" s="64"/>
      <c r="E60" s="65"/>
      <c r="F60" s="103">
        <v>0</v>
      </c>
      <c r="G60" s="104">
        <v>40</v>
      </c>
      <c r="H60" s="104">
        <f t="shared" si="14"/>
        <v>40</v>
      </c>
      <c r="I60" s="104">
        <v>40</v>
      </c>
      <c r="J60" s="168">
        <f t="shared" si="2"/>
        <v>10</v>
      </c>
      <c r="K60" s="48"/>
      <c r="L60" s="65"/>
      <c r="M60" s="105">
        <v>0</v>
      </c>
      <c r="N60" s="105">
        <v>38</v>
      </c>
      <c r="O60" s="104">
        <f t="shared" si="3"/>
        <v>38</v>
      </c>
      <c r="P60" s="104">
        <v>38</v>
      </c>
      <c r="Q60" s="177">
        <f t="shared" si="4"/>
        <v>9.5</v>
      </c>
      <c r="R60" s="65"/>
      <c r="S60" s="64"/>
      <c r="T60" s="103">
        <v>50</v>
      </c>
      <c r="U60" s="103">
        <v>36</v>
      </c>
      <c r="V60" s="104">
        <f t="shared" si="17"/>
        <v>86</v>
      </c>
      <c r="W60" s="104">
        <v>86</v>
      </c>
      <c r="X60" s="168">
        <f t="shared" si="5"/>
        <v>21.5</v>
      </c>
      <c r="Y60" s="65"/>
      <c r="Z60" s="65"/>
      <c r="AA60" s="103">
        <v>18</v>
      </c>
      <c r="AB60" s="103">
        <v>35</v>
      </c>
      <c r="AC60" s="103">
        <v>53</v>
      </c>
      <c r="AD60" s="103">
        <v>53</v>
      </c>
      <c r="AE60" s="186">
        <f t="shared" si="6"/>
        <v>13.25</v>
      </c>
      <c r="AF60" s="65"/>
      <c r="AG60" s="65"/>
      <c r="AH60" s="103">
        <v>26</v>
      </c>
      <c r="AI60" s="196">
        <v>38</v>
      </c>
      <c r="AJ60" s="104">
        <f t="shared" si="7"/>
        <v>64</v>
      </c>
      <c r="AK60" s="52">
        <v>64</v>
      </c>
      <c r="AL60" s="199">
        <f t="shared" si="8"/>
        <v>16</v>
      </c>
      <c r="AM60" s="65"/>
      <c r="AN60" s="65"/>
      <c r="AO60" s="14"/>
      <c r="AP60" s="15"/>
      <c r="AQ60" s="54"/>
      <c r="AR60" s="52"/>
      <c r="AS60" s="55"/>
      <c r="AT60" s="55"/>
      <c r="AU60" s="56"/>
    </row>
    <row r="61" spans="1:47" ht="24.75" customHeight="1" thickBot="1">
      <c r="A61" s="118">
        <v>54</v>
      </c>
      <c r="B61" s="119">
        <v>311021104118</v>
      </c>
      <c r="C61" s="118" t="s">
        <v>91</v>
      </c>
      <c r="D61" s="64"/>
      <c r="E61" s="65"/>
      <c r="F61" s="103">
        <v>12</v>
      </c>
      <c r="G61" s="104">
        <v>40</v>
      </c>
      <c r="H61" s="104">
        <f t="shared" si="14"/>
        <v>52</v>
      </c>
      <c r="I61" s="104">
        <v>52</v>
      </c>
      <c r="J61" s="168">
        <f t="shared" si="2"/>
        <v>13</v>
      </c>
      <c r="K61" s="48"/>
      <c r="L61" s="65"/>
      <c r="M61" s="105">
        <v>22</v>
      </c>
      <c r="N61" s="105">
        <v>40</v>
      </c>
      <c r="O61" s="104">
        <f t="shared" si="3"/>
        <v>62</v>
      </c>
      <c r="P61" s="104">
        <v>62</v>
      </c>
      <c r="Q61" s="177">
        <f t="shared" si="4"/>
        <v>15.5</v>
      </c>
      <c r="R61" s="65"/>
      <c r="S61" s="64"/>
      <c r="T61" s="103">
        <v>50</v>
      </c>
      <c r="U61" s="103">
        <v>36</v>
      </c>
      <c r="V61" s="104">
        <f t="shared" si="17"/>
        <v>86</v>
      </c>
      <c r="W61" s="104">
        <v>86</v>
      </c>
      <c r="X61" s="168">
        <f t="shared" si="5"/>
        <v>21.5</v>
      </c>
      <c r="Y61" s="65"/>
      <c r="Z61" s="65"/>
      <c r="AA61" s="103">
        <v>42</v>
      </c>
      <c r="AB61" s="103">
        <v>35</v>
      </c>
      <c r="AC61" s="103">
        <v>77</v>
      </c>
      <c r="AD61" s="103">
        <v>77</v>
      </c>
      <c r="AE61" s="186">
        <f t="shared" si="6"/>
        <v>19.25</v>
      </c>
      <c r="AF61" s="65"/>
      <c r="AG61" s="65"/>
      <c r="AH61" s="103">
        <v>6</v>
      </c>
      <c r="AI61" s="196">
        <v>40</v>
      </c>
      <c r="AJ61" s="104">
        <f t="shared" si="7"/>
        <v>46</v>
      </c>
      <c r="AK61" s="52">
        <v>46</v>
      </c>
      <c r="AL61" s="199">
        <f t="shared" si="8"/>
        <v>11.5</v>
      </c>
      <c r="AM61" s="65"/>
      <c r="AN61" s="65"/>
      <c r="AO61" s="14"/>
      <c r="AP61" s="15"/>
      <c r="AQ61" s="54"/>
      <c r="AR61" s="52"/>
      <c r="AS61" s="55"/>
      <c r="AT61" s="55"/>
      <c r="AU61" s="56"/>
    </row>
    <row r="62" spans="1:47" ht="24.75" customHeight="1" thickBot="1">
      <c r="A62" s="118">
        <v>55</v>
      </c>
      <c r="B62" s="119">
        <v>311021104119</v>
      </c>
      <c r="C62" s="118" t="s">
        <v>92</v>
      </c>
      <c r="D62" s="64"/>
      <c r="E62" s="65"/>
      <c r="F62" s="103">
        <v>0</v>
      </c>
      <c r="G62" s="104">
        <v>40</v>
      </c>
      <c r="H62" s="104">
        <f t="shared" si="14"/>
        <v>40</v>
      </c>
      <c r="I62" s="104">
        <v>40</v>
      </c>
      <c r="J62" s="168">
        <f t="shared" si="2"/>
        <v>10</v>
      </c>
      <c r="K62" s="48"/>
      <c r="L62" s="65"/>
      <c r="M62" s="105">
        <v>44</v>
      </c>
      <c r="N62" s="105">
        <v>40</v>
      </c>
      <c r="O62" s="104">
        <f t="shared" si="3"/>
        <v>84</v>
      </c>
      <c r="P62" s="104">
        <v>84</v>
      </c>
      <c r="Q62" s="177">
        <f t="shared" si="4"/>
        <v>21</v>
      </c>
      <c r="R62" s="65"/>
      <c r="S62" s="64"/>
      <c r="T62" s="103">
        <v>62</v>
      </c>
      <c r="U62" s="103">
        <v>38</v>
      </c>
      <c r="V62" s="104">
        <f t="shared" si="17"/>
        <v>100</v>
      </c>
      <c r="W62" s="104">
        <v>100</v>
      </c>
      <c r="X62" s="168">
        <f t="shared" si="5"/>
        <v>25</v>
      </c>
      <c r="Y62" s="65"/>
      <c r="Z62" s="65"/>
      <c r="AA62" s="103">
        <v>60</v>
      </c>
      <c r="AB62" s="103">
        <v>40</v>
      </c>
      <c r="AC62" s="103">
        <v>100</v>
      </c>
      <c r="AD62" s="103">
        <v>100</v>
      </c>
      <c r="AE62" s="186">
        <f t="shared" si="6"/>
        <v>25</v>
      </c>
      <c r="AF62" s="65"/>
      <c r="AG62" s="65"/>
      <c r="AH62" s="103">
        <v>40</v>
      </c>
      <c r="AI62" s="196">
        <v>40</v>
      </c>
      <c r="AJ62" s="104">
        <f t="shared" si="7"/>
        <v>80</v>
      </c>
      <c r="AK62" s="52">
        <v>80</v>
      </c>
      <c r="AL62" s="199">
        <f t="shared" si="8"/>
        <v>20</v>
      </c>
      <c r="AM62" s="65"/>
      <c r="AN62" s="65"/>
      <c r="AO62" s="14"/>
      <c r="AP62" s="15"/>
      <c r="AQ62" s="54"/>
      <c r="AR62" s="52"/>
      <c r="AS62" s="55"/>
      <c r="AT62" s="55"/>
      <c r="AU62" s="56"/>
    </row>
    <row r="63" spans="1:47" ht="24.75" customHeight="1" thickBot="1">
      <c r="A63" s="118">
        <v>56</v>
      </c>
      <c r="B63" s="119">
        <v>311021104120</v>
      </c>
      <c r="C63" s="118" t="s">
        <v>93</v>
      </c>
      <c r="D63" s="64"/>
      <c r="E63" s="65"/>
      <c r="F63" s="103">
        <v>50</v>
      </c>
      <c r="G63" s="104">
        <v>40</v>
      </c>
      <c r="H63" s="104">
        <f t="shared" si="14"/>
        <v>90</v>
      </c>
      <c r="I63" s="104">
        <v>90</v>
      </c>
      <c r="J63" s="168">
        <f t="shared" si="2"/>
        <v>22.5</v>
      </c>
      <c r="K63" s="48"/>
      <c r="L63" s="65"/>
      <c r="M63" s="105">
        <v>60</v>
      </c>
      <c r="N63" s="105">
        <v>40</v>
      </c>
      <c r="O63" s="104">
        <f t="shared" si="3"/>
        <v>100</v>
      </c>
      <c r="P63" s="104">
        <v>100</v>
      </c>
      <c r="Q63" s="177">
        <f t="shared" si="4"/>
        <v>25</v>
      </c>
      <c r="R63" s="65"/>
      <c r="S63" s="64"/>
      <c r="T63" s="103">
        <v>80</v>
      </c>
      <c r="U63" s="103">
        <v>40</v>
      </c>
      <c r="V63" s="104">
        <f t="shared" si="17"/>
        <v>120</v>
      </c>
      <c r="W63" s="104">
        <v>100</v>
      </c>
      <c r="X63" s="168">
        <f t="shared" si="5"/>
        <v>25</v>
      </c>
      <c r="Y63" s="65"/>
      <c r="Z63" s="65"/>
      <c r="AA63" s="103">
        <v>54</v>
      </c>
      <c r="AB63" s="103">
        <v>40</v>
      </c>
      <c r="AC63" s="103">
        <v>94</v>
      </c>
      <c r="AD63" s="103">
        <v>94</v>
      </c>
      <c r="AE63" s="186">
        <f t="shared" si="6"/>
        <v>23.5</v>
      </c>
      <c r="AF63" s="65"/>
      <c r="AG63" s="65"/>
      <c r="AH63" s="103">
        <v>62</v>
      </c>
      <c r="AI63" s="196">
        <v>40</v>
      </c>
      <c r="AJ63" s="104">
        <f t="shared" si="7"/>
        <v>102</v>
      </c>
      <c r="AK63" s="52">
        <v>102</v>
      </c>
      <c r="AL63" s="199">
        <f t="shared" si="8"/>
        <v>25.5</v>
      </c>
      <c r="AM63" s="65"/>
      <c r="AN63" s="65"/>
      <c r="AO63" s="14"/>
      <c r="AP63" s="15"/>
      <c r="AQ63" s="54"/>
      <c r="AR63" s="52"/>
      <c r="AS63" s="55"/>
      <c r="AT63" s="55"/>
      <c r="AU63" s="56"/>
    </row>
    <row r="64" spans="1:47" ht="24.75" customHeight="1" thickBot="1">
      <c r="A64" s="118">
        <v>57</v>
      </c>
      <c r="B64" s="119">
        <v>311021104121</v>
      </c>
      <c r="C64" s="118" t="s">
        <v>94</v>
      </c>
      <c r="D64" s="64"/>
      <c r="E64" s="65"/>
      <c r="F64" s="103">
        <v>30</v>
      </c>
      <c r="G64" s="104">
        <v>40</v>
      </c>
      <c r="H64" s="104">
        <f t="shared" si="14"/>
        <v>70</v>
      </c>
      <c r="I64" s="104">
        <v>70</v>
      </c>
      <c r="J64" s="168">
        <f t="shared" si="2"/>
        <v>17.5</v>
      </c>
      <c r="K64" s="48"/>
      <c r="L64" s="65"/>
      <c r="M64" s="105">
        <v>52</v>
      </c>
      <c r="N64" s="105">
        <v>40</v>
      </c>
      <c r="O64" s="104">
        <f t="shared" si="3"/>
        <v>92</v>
      </c>
      <c r="P64" s="104">
        <v>92</v>
      </c>
      <c r="Q64" s="177">
        <f t="shared" si="4"/>
        <v>23</v>
      </c>
      <c r="R64" s="65"/>
      <c r="S64" s="64"/>
      <c r="T64" s="103">
        <v>66</v>
      </c>
      <c r="U64" s="103">
        <v>39</v>
      </c>
      <c r="V64" s="104">
        <f t="shared" si="17"/>
        <v>105</v>
      </c>
      <c r="W64" s="104">
        <v>100</v>
      </c>
      <c r="X64" s="168">
        <f t="shared" si="5"/>
        <v>25</v>
      </c>
      <c r="Y64" s="65"/>
      <c r="Z64" s="65"/>
      <c r="AA64" s="103">
        <v>84</v>
      </c>
      <c r="AB64" s="103">
        <v>40</v>
      </c>
      <c r="AC64" s="103">
        <v>124</v>
      </c>
      <c r="AD64" s="103">
        <v>100</v>
      </c>
      <c r="AE64" s="186">
        <f t="shared" si="6"/>
        <v>25</v>
      </c>
      <c r="AF64" s="65"/>
      <c r="AG64" s="65"/>
      <c r="AH64" s="103">
        <v>72</v>
      </c>
      <c r="AI64" s="196">
        <v>40</v>
      </c>
      <c r="AJ64" s="104">
        <f t="shared" si="7"/>
        <v>112</v>
      </c>
      <c r="AK64" s="52">
        <v>112</v>
      </c>
      <c r="AL64" s="199">
        <f t="shared" si="8"/>
        <v>28.000000000000004</v>
      </c>
      <c r="AM64" s="65"/>
      <c r="AN64" s="65"/>
      <c r="AO64" s="14"/>
      <c r="AP64" s="15"/>
      <c r="AQ64" s="54"/>
      <c r="AR64" s="52"/>
      <c r="AS64" s="55"/>
      <c r="AT64" s="55"/>
      <c r="AU64" s="56"/>
    </row>
    <row r="65" spans="1:47" ht="24.75" customHeight="1" thickBot="1">
      <c r="A65" s="118">
        <v>58</v>
      </c>
      <c r="B65" s="119">
        <v>311021104122</v>
      </c>
      <c r="C65" s="118" t="s">
        <v>95</v>
      </c>
      <c r="D65" s="64"/>
      <c r="E65" s="65"/>
      <c r="F65" s="103">
        <v>32</v>
      </c>
      <c r="G65" s="104">
        <v>40</v>
      </c>
      <c r="H65" s="104">
        <f t="shared" si="14"/>
        <v>72</v>
      </c>
      <c r="I65" s="104">
        <v>72</v>
      </c>
      <c r="J65" s="168">
        <f t="shared" si="2"/>
        <v>18</v>
      </c>
      <c r="K65" s="48"/>
      <c r="L65" s="65"/>
      <c r="M65" s="105">
        <v>64</v>
      </c>
      <c r="N65" s="105">
        <v>40</v>
      </c>
      <c r="O65" s="104">
        <f t="shared" si="3"/>
        <v>104</v>
      </c>
      <c r="P65" s="104">
        <v>100</v>
      </c>
      <c r="Q65" s="177">
        <f t="shared" si="4"/>
        <v>25</v>
      </c>
      <c r="R65" s="65"/>
      <c r="S65" s="64"/>
      <c r="T65" s="103">
        <v>68</v>
      </c>
      <c r="U65" s="103">
        <v>39</v>
      </c>
      <c r="V65" s="104">
        <f t="shared" si="17"/>
        <v>107</v>
      </c>
      <c r="W65" s="104">
        <v>100</v>
      </c>
      <c r="X65" s="168">
        <f t="shared" si="5"/>
        <v>25</v>
      </c>
      <c r="Y65" s="65"/>
      <c r="Z65" s="65"/>
      <c r="AA65" s="103">
        <v>90</v>
      </c>
      <c r="AB65" s="103">
        <v>40</v>
      </c>
      <c r="AC65" s="103">
        <v>130</v>
      </c>
      <c r="AD65" s="103">
        <v>100</v>
      </c>
      <c r="AE65" s="186">
        <f t="shared" si="6"/>
        <v>25</v>
      </c>
      <c r="AF65" s="65"/>
      <c r="AG65" s="65"/>
      <c r="AH65" s="103">
        <v>76</v>
      </c>
      <c r="AI65" s="196">
        <v>40</v>
      </c>
      <c r="AJ65" s="104">
        <f t="shared" si="7"/>
        <v>116</v>
      </c>
      <c r="AK65" s="52">
        <v>116</v>
      </c>
      <c r="AL65" s="199">
        <f t="shared" si="8"/>
        <v>28.999999999999996</v>
      </c>
      <c r="AM65" s="65"/>
      <c r="AN65" s="65"/>
      <c r="AO65" s="14"/>
      <c r="AP65" s="15"/>
      <c r="AQ65" s="54"/>
      <c r="AR65" s="52"/>
      <c r="AS65" s="55"/>
      <c r="AT65" s="55"/>
      <c r="AU65" s="56"/>
    </row>
    <row r="66" spans="1:47" ht="24.75" customHeight="1" thickBot="1">
      <c r="A66" s="118">
        <v>59</v>
      </c>
      <c r="B66" s="119">
        <v>311021104123</v>
      </c>
      <c r="C66" s="118" t="s">
        <v>96</v>
      </c>
      <c r="D66" s="64"/>
      <c r="E66" s="65"/>
      <c r="F66" s="103">
        <v>40</v>
      </c>
      <c r="G66" s="104">
        <v>40</v>
      </c>
      <c r="H66" s="104">
        <f t="shared" si="14"/>
        <v>80</v>
      </c>
      <c r="I66" s="104">
        <v>80</v>
      </c>
      <c r="J66" s="168">
        <f t="shared" si="2"/>
        <v>20</v>
      </c>
      <c r="K66" s="48"/>
      <c r="L66" s="65"/>
      <c r="M66" s="105">
        <v>8</v>
      </c>
      <c r="N66" s="105">
        <v>40</v>
      </c>
      <c r="O66" s="104">
        <f t="shared" si="3"/>
        <v>48</v>
      </c>
      <c r="P66" s="104">
        <v>48</v>
      </c>
      <c r="Q66" s="177">
        <f t="shared" si="4"/>
        <v>12</v>
      </c>
      <c r="R66" s="65"/>
      <c r="S66" s="64"/>
      <c r="T66" s="103">
        <v>18</v>
      </c>
      <c r="U66" s="103">
        <v>32</v>
      </c>
      <c r="V66" s="104">
        <f t="shared" si="17"/>
        <v>50</v>
      </c>
      <c r="W66" s="104">
        <v>50</v>
      </c>
      <c r="X66" s="168">
        <f t="shared" si="5"/>
        <v>12.5</v>
      </c>
      <c r="Y66" s="65"/>
      <c r="Z66" s="65"/>
      <c r="AA66" s="103">
        <v>40</v>
      </c>
      <c r="AB66" s="106">
        <v>35</v>
      </c>
      <c r="AC66" s="103">
        <v>75</v>
      </c>
      <c r="AD66" s="103">
        <v>75</v>
      </c>
      <c r="AE66" s="186">
        <f t="shared" si="6"/>
        <v>18.75</v>
      </c>
      <c r="AF66" s="65"/>
      <c r="AG66" s="65"/>
      <c r="AH66" s="103">
        <v>90</v>
      </c>
      <c r="AI66" s="196">
        <v>40</v>
      </c>
      <c r="AJ66" s="104">
        <f t="shared" si="7"/>
        <v>130</v>
      </c>
      <c r="AK66" s="52">
        <v>130</v>
      </c>
      <c r="AL66" s="199">
        <f t="shared" si="8"/>
        <v>32.5</v>
      </c>
      <c r="AM66" s="65"/>
      <c r="AN66" s="65"/>
      <c r="AO66" s="14"/>
      <c r="AP66" s="15"/>
      <c r="AQ66" s="54"/>
      <c r="AR66" s="52"/>
      <c r="AS66" s="55"/>
      <c r="AT66" s="55"/>
      <c r="AU66" s="56"/>
    </row>
    <row r="67" spans="1:47" ht="24.75" customHeight="1" thickBot="1">
      <c r="A67" s="118">
        <v>60</v>
      </c>
      <c r="B67" s="119">
        <v>311021104124</v>
      </c>
      <c r="C67" s="118" t="s">
        <v>97</v>
      </c>
      <c r="D67" s="64"/>
      <c r="E67" s="65"/>
      <c r="F67" s="103">
        <v>32</v>
      </c>
      <c r="G67" s="104">
        <v>40</v>
      </c>
      <c r="H67" s="104">
        <f t="shared" si="14"/>
        <v>72</v>
      </c>
      <c r="I67" s="104">
        <v>72</v>
      </c>
      <c r="J67" s="168">
        <f t="shared" si="2"/>
        <v>18</v>
      </c>
      <c r="K67" s="48"/>
      <c r="L67" s="65"/>
      <c r="M67" s="105">
        <v>46</v>
      </c>
      <c r="N67" s="105">
        <v>38</v>
      </c>
      <c r="O67" s="104">
        <f t="shared" si="3"/>
        <v>84</v>
      </c>
      <c r="P67" s="104">
        <v>84</v>
      </c>
      <c r="Q67" s="177">
        <f t="shared" si="4"/>
        <v>21</v>
      </c>
      <c r="R67" s="65"/>
      <c r="S67" s="64"/>
      <c r="T67" s="103">
        <v>56</v>
      </c>
      <c r="U67" s="103">
        <v>37</v>
      </c>
      <c r="V67" s="104">
        <f t="shared" si="17"/>
        <v>93</v>
      </c>
      <c r="W67" s="104">
        <v>93</v>
      </c>
      <c r="X67" s="168">
        <f t="shared" si="5"/>
        <v>23.25</v>
      </c>
      <c r="Y67" s="65"/>
      <c r="Z67" s="65"/>
      <c r="AA67" s="103">
        <v>58</v>
      </c>
      <c r="AB67" s="107">
        <v>30</v>
      </c>
      <c r="AC67" s="103">
        <v>88</v>
      </c>
      <c r="AD67" s="103">
        <v>88</v>
      </c>
      <c r="AE67" s="186">
        <f t="shared" si="6"/>
        <v>22</v>
      </c>
      <c r="AF67" s="65"/>
      <c r="AG67" s="65"/>
      <c r="AH67" s="103">
        <v>62</v>
      </c>
      <c r="AI67" s="196">
        <v>38</v>
      </c>
      <c r="AJ67" s="104">
        <f t="shared" si="7"/>
        <v>100</v>
      </c>
      <c r="AK67" s="52">
        <v>100</v>
      </c>
      <c r="AL67" s="199">
        <f t="shared" si="8"/>
        <v>25</v>
      </c>
      <c r="AM67" s="65"/>
      <c r="AN67" s="65"/>
      <c r="AO67" s="14"/>
      <c r="AP67" s="15"/>
      <c r="AQ67" s="54"/>
      <c r="AR67" s="52"/>
      <c r="AS67" s="55"/>
      <c r="AT67" s="55"/>
      <c r="AU67" s="56"/>
    </row>
    <row r="68" spans="1:47" ht="24.75" customHeight="1" thickBot="1">
      <c r="A68" s="118">
        <v>61</v>
      </c>
      <c r="B68" s="119">
        <v>311021104125</v>
      </c>
      <c r="C68" s="118" t="s">
        <v>98</v>
      </c>
      <c r="D68" s="64"/>
      <c r="E68" s="65"/>
      <c r="F68" s="103">
        <v>0</v>
      </c>
      <c r="G68" s="104">
        <v>40</v>
      </c>
      <c r="H68" s="104">
        <f t="shared" si="14"/>
        <v>40</v>
      </c>
      <c r="I68" s="104">
        <v>40</v>
      </c>
      <c r="J68" s="168">
        <f t="shared" si="2"/>
        <v>10</v>
      </c>
      <c r="K68" s="48"/>
      <c r="L68" s="65"/>
      <c r="M68" s="105">
        <v>0</v>
      </c>
      <c r="N68" s="105">
        <v>40</v>
      </c>
      <c r="O68" s="104">
        <f t="shared" si="3"/>
        <v>40</v>
      </c>
      <c r="P68" s="104">
        <v>40</v>
      </c>
      <c r="Q68" s="177">
        <f t="shared" si="4"/>
        <v>10</v>
      </c>
      <c r="R68" s="65"/>
      <c r="S68" s="64"/>
      <c r="T68" s="103">
        <v>10</v>
      </c>
      <c r="U68" s="103">
        <v>32</v>
      </c>
      <c r="V68" s="104">
        <f t="shared" si="17"/>
        <v>42</v>
      </c>
      <c r="W68" s="104">
        <v>42</v>
      </c>
      <c r="X68" s="168">
        <f t="shared" si="5"/>
        <v>10.5</v>
      </c>
      <c r="Y68" s="65"/>
      <c r="Z68" s="65"/>
      <c r="AA68" s="103">
        <v>22</v>
      </c>
      <c r="AB68" s="108">
        <v>30</v>
      </c>
      <c r="AC68" s="103">
        <v>52</v>
      </c>
      <c r="AD68" s="103">
        <v>52</v>
      </c>
      <c r="AE68" s="186">
        <f t="shared" si="6"/>
        <v>13</v>
      </c>
      <c r="AF68" s="65"/>
      <c r="AG68" s="65"/>
      <c r="AH68" s="103">
        <v>10</v>
      </c>
      <c r="AI68" s="196">
        <v>40</v>
      </c>
      <c r="AJ68" s="104">
        <f t="shared" si="7"/>
        <v>50</v>
      </c>
      <c r="AK68" s="52">
        <v>50</v>
      </c>
      <c r="AL68" s="199">
        <f t="shared" si="8"/>
        <v>12.5</v>
      </c>
      <c r="AM68" s="65"/>
      <c r="AN68" s="65"/>
      <c r="AO68" s="14"/>
      <c r="AP68" s="15"/>
      <c r="AQ68" s="54"/>
      <c r="AR68" s="52"/>
      <c r="AS68" s="55"/>
      <c r="AT68" s="55"/>
      <c r="AU68" s="56"/>
    </row>
    <row r="69" spans="1:47" ht="24.75" customHeight="1" thickBot="1">
      <c r="A69" s="118">
        <v>62</v>
      </c>
      <c r="B69" s="119">
        <v>311021104126</v>
      </c>
      <c r="C69" s="118" t="s">
        <v>99</v>
      </c>
      <c r="D69" s="64"/>
      <c r="E69" s="65"/>
      <c r="F69" s="103">
        <v>50</v>
      </c>
      <c r="G69" s="104">
        <v>40</v>
      </c>
      <c r="H69" s="104">
        <f t="shared" si="14"/>
        <v>90</v>
      </c>
      <c r="I69" s="104">
        <v>90</v>
      </c>
      <c r="J69" s="168">
        <f t="shared" si="2"/>
        <v>22.5</v>
      </c>
      <c r="K69" s="48"/>
      <c r="L69" s="65"/>
      <c r="M69" s="105">
        <v>56</v>
      </c>
      <c r="N69" s="105">
        <v>40</v>
      </c>
      <c r="O69" s="104">
        <f t="shared" si="3"/>
        <v>96</v>
      </c>
      <c r="P69" s="104">
        <v>96</v>
      </c>
      <c r="Q69" s="177">
        <f t="shared" si="4"/>
        <v>24</v>
      </c>
      <c r="R69" s="65"/>
      <c r="S69" s="64"/>
      <c r="T69" s="103">
        <v>74</v>
      </c>
      <c r="U69" s="103">
        <v>40</v>
      </c>
      <c r="V69" s="104">
        <f t="shared" si="17"/>
        <v>114</v>
      </c>
      <c r="W69" s="104">
        <v>100</v>
      </c>
      <c r="X69" s="168">
        <f t="shared" si="5"/>
        <v>25</v>
      </c>
      <c r="Y69" s="65"/>
      <c r="Z69" s="65"/>
      <c r="AA69" s="103">
        <v>84</v>
      </c>
      <c r="AB69" s="103">
        <v>40</v>
      </c>
      <c r="AC69" s="103">
        <v>124</v>
      </c>
      <c r="AD69" s="103">
        <v>100</v>
      </c>
      <c r="AE69" s="186">
        <f t="shared" si="6"/>
        <v>25</v>
      </c>
      <c r="AF69" s="65"/>
      <c r="AG69" s="65"/>
      <c r="AH69" s="103">
        <v>76</v>
      </c>
      <c r="AI69" s="196">
        <v>40</v>
      </c>
      <c r="AJ69" s="104">
        <f t="shared" si="7"/>
        <v>116</v>
      </c>
      <c r="AK69" s="52">
        <v>100</v>
      </c>
      <c r="AL69" s="199">
        <f t="shared" si="8"/>
        <v>25</v>
      </c>
      <c r="AM69" s="65"/>
      <c r="AN69" s="65"/>
      <c r="AO69" s="14"/>
      <c r="AP69" s="15"/>
      <c r="AQ69" s="54"/>
      <c r="AR69" s="52"/>
      <c r="AS69" s="55"/>
      <c r="AT69" s="55"/>
      <c r="AU69" s="56"/>
    </row>
    <row r="70" spans="1:47" ht="30" customHeight="1" thickBot="1">
      <c r="A70" s="90">
        <v>63</v>
      </c>
      <c r="B70" s="102" t="s">
        <v>104</v>
      </c>
      <c r="C70" s="101" t="s">
        <v>100</v>
      </c>
      <c r="D70" s="64"/>
      <c r="E70" s="65"/>
      <c r="F70" s="103" t="s">
        <v>109</v>
      </c>
      <c r="G70" s="104" t="s">
        <v>109</v>
      </c>
      <c r="H70" s="104">
        <f t="shared" si="14"/>
        <v>0</v>
      </c>
      <c r="I70" s="104">
        <v>0</v>
      </c>
      <c r="J70" s="168">
        <f t="shared" si="2"/>
        <v>0</v>
      </c>
      <c r="K70" s="48"/>
      <c r="L70" s="65"/>
      <c r="M70" s="105" t="s">
        <v>109</v>
      </c>
      <c r="N70" s="105">
        <v>0</v>
      </c>
      <c r="O70" s="104">
        <f t="shared" si="3"/>
        <v>0</v>
      </c>
      <c r="P70" s="104">
        <v>0</v>
      </c>
      <c r="Q70" s="177">
        <f t="shared" si="4"/>
        <v>0</v>
      </c>
      <c r="R70" s="65"/>
      <c r="S70" s="64"/>
      <c r="T70" s="104" t="s">
        <v>110</v>
      </c>
      <c r="U70" s="103">
        <v>30</v>
      </c>
      <c r="V70" s="104">
        <f>U70</f>
        <v>30</v>
      </c>
      <c r="W70" s="104">
        <v>30</v>
      </c>
      <c r="X70" s="168">
        <f t="shared" si="5"/>
        <v>7.5</v>
      </c>
      <c r="Y70" s="65"/>
      <c r="Z70" s="65"/>
      <c r="AA70" s="103" t="s">
        <v>110</v>
      </c>
      <c r="AB70" s="103" t="s">
        <v>110</v>
      </c>
      <c r="AC70" s="103" t="s">
        <v>110</v>
      </c>
      <c r="AD70" s="103" t="s">
        <v>110</v>
      </c>
      <c r="AE70" s="186" t="e">
        <f t="shared" si="6"/>
        <v>#VALUE!</v>
      </c>
      <c r="AF70" s="65"/>
      <c r="AG70" s="65"/>
      <c r="AH70" s="104" t="s">
        <v>109</v>
      </c>
      <c r="AI70" s="196">
        <v>30</v>
      </c>
      <c r="AJ70" s="104">
        <f t="shared" si="7"/>
        <v>30</v>
      </c>
      <c r="AK70" s="52">
        <v>30</v>
      </c>
      <c r="AL70" s="199">
        <f t="shared" si="8"/>
        <v>7.5</v>
      </c>
      <c r="AM70" s="65"/>
      <c r="AN70" s="65"/>
      <c r="AO70" s="14"/>
      <c r="AP70" s="15"/>
      <c r="AQ70" s="54"/>
      <c r="AR70" s="52"/>
      <c r="AS70" s="55"/>
      <c r="AT70" s="55"/>
      <c r="AU70" s="56"/>
    </row>
    <row r="71" spans="1:47" ht="24.75" customHeight="1" thickBot="1">
      <c r="A71" s="90">
        <v>64</v>
      </c>
      <c r="B71" s="102" t="s">
        <v>105</v>
      </c>
      <c r="C71" s="101" t="s">
        <v>77</v>
      </c>
      <c r="D71" s="64"/>
      <c r="E71" s="65"/>
      <c r="F71" s="103" t="s">
        <v>109</v>
      </c>
      <c r="G71" s="104">
        <v>40</v>
      </c>
      <c r="H71" s="104">
        <f t="shared" si="14"/>
        <v>40</v>
      </c>
      <c r="I71" s="104">
        <v>40</v>
      </c>
      <c r="J71" s="168">
        <f t="shared" si="2"/>
        <v>10</v>
      </c>
      <c r="K71" s="48"/>
      <c r="L71" s="65"/>
      <c r="M71" s="105">
        <v>0</v>
      </c>
      <c r="N71" s="105">
        <v>0</v>
      </c>
      <c r="O71" s="104">
        <f t="shared" si="3"/>
        <v>0</v>
      </c>
      <c r="P71" s="104">
        <v>0</v>
      </c>
      <c r="Q71" s="177">
        <f t="shared" si="4"/>
        <v>0</v>
      </c>
      <c r="R71" s="65"/>
      <c r="S71" s="64"/>
      <c r="T71" s="104" t="s">
        <v>110</v>
      </c>
      <c r="U71" s="103">
        <v>30</v>
      </c>
      <c r="V71" s="104">
        <f>U71</f>
        <v>30</v>
      </c>
      <c r="W71" s="104">
        <v>30</v>
      </c>
      <c r="X71" s="168">
        <f t="shared" si="5"/>
        <v>7.5</v>
      </c>
      <c r="Y71" s="65"/>
      <c r="Z71" s="65"/>
      <c r="AA71" s="103" t="s">
        <v>110</v>
      </c>
      <c r="AB71" s="103" t="s">
        <v>110</v>
      </c>
      <c r="AC71" s="103" t="s">
        <v>110</v>
      </c>
      <c r="AD71" s="103" t="s">
        <v>110</v>
      </c>
      <c r="AE71" s="186" t="e">
        <f t="shared" si="6"/>
        <v>#VALUE!</v>
      </c>
      <c r="AF71" s="65"/>
      <c r="AG71" s="65"/>
      <c r="AH71" s="104" t="s">
        <v>109</v>
      </c>
      <c r="AI71" s="196">
        <v>40</v>
      </c>
      <c r="AJ71" s="104" t="s">
        <v>109</v>
      </c>
      <c r="AK71" s="104" t="s">
        <v>109</v>
      </c>
      <c r="AL71" s="199" t="e">
        <f t="shared" si="8"/>
        <v>#VALUE!</v>
      </c>
      <c r="AM71" s="104">
        <f t="shared" ref="AM71" si="18">SUM(AJ71:AK71)</f>
        <v>0</v>
      </c>
      <c r="AN71" s="65"/>
      <c r="AO71" s="14"/>
      <c r="AP71" s="93"/>
      <c r="AQ71" s="92"/>
      <c r="AR71" s="91"/>
      <c r="AS71" s="94"/>
      <c r="AT71" s="94"/>
      <c r="AU71" s="69"/>
    </row>
    <row r="72" spans="1:47" s="3" customFormat="1" ht="24.75" customHeight="1" thickBot="1">
      <c r="A72" s="90">
        <v>65</v>
      </c>
      <c r="B72" s="102" t="s">
        <v>106</v>
      </c>
      <c r="C72" s="101" t="s">
        <v>101</v>
      </c>
      <c r="D72" s="66"/>
      <c r="E72" s="67"/>
      <c r="F72" s="104" t="s">
        <v>109</v>
      </c>
      <c r="G72" s="104">
        <v>40</v>
      </c>
      <c r="H72" s="104">
        <f t="shared" ref="H72:H74" si="19">SUM(F72:G72)</f>
        <v>40</v>
      </c>
      <c r="I72" s="104">
        <v>40</v>
      </c>
      <c r="J72" s="168">
        <f t="shared" si="2"/>
        <v>10</v>
      </c>
      <c r="K72" s="48"/>
      <c r="L72" s="67"/>
      <c r="M72" s="104">
        <v>10</v>
      </c>
      <c r="N72" s="104">
        <v>38</v>
      </c>
      <c r="O72" s="104">
        <f t="shared" si="3"/>
        <v>48</v>
      </c>
      <c r="P72" s="104">
        <v>48</v>
      </c>
      <c r="Q72" s="177">
        <f t="shared" si="4"/>
        <v>12</v>
      </c>
      <c r="R72" s="67"/>
      <c r="S72" s="66"/>
      <c r="T72" s="104" t="s">
        <v>110</v>
      </c>
      <c r="U72" s="103">
        <v>32</v>
      </c>
      <c r="V72" s="104">
        <f>U72</f>
        <v>32</v>
      </c>
      <c r="W72" s="104">
        <v>32</v>
      </c>
      <c r="X72" s="168">
        <f t="shared" si="5"/>
        <v>8</v>
      </c>
      <c r="Y72" s="67"/>
      <c r="Z72" s="67"/>
      <c r="AA72" s="104" t="s">
        <v>110</v>
      </c>
      <c r="AB72" s="104">
        <v>35</v>
      </c>
      <c r="AC72" s="104">
        <v>35</v>
      </c>
      <c r="AD72" s="104">
        <v>35</v>
      </c>
      <c r="AE72" s="186">
        <f>AD72/100*25</f>
        <v>8.75</v>
      </c>
      <c r="AF72" s="67"/>
      <c r="AG72" s="67"/>
      <c r="AH72" s="104">
        <v>4</v>
      </c>
      <c r="AI72" s="196">
        <v>30</v>
      </c>
      <c r="AJ72" s="104">
        <f t="shared" ref="AJ72:AJ74" si="20">SUM(AH72:AI72)</f>
        <v>34</v>
      </c>
      <c r="AK72" s="57">
        <v>34</v>
      </c>
      <c r="AL72" s="199">
        <f t="shared" si="8"/>
        <v>8.5</v>
      </c>
      <c r="AM72" s="67"/>
      <c r="AN72" s="67"/>
      <c r="AO72" s="13"/>
      <c r="AP72" s="112"/>
      <c r="AQ72" s="57"/>
      <c r="AR72" s="57"/>
      <c r="AS72" s="60"/>
      <c r="AT72" s="60"/>
      <c r="AU72" s="61"/>
    </row>
    <row r="73" spans="1:47" s="3" customFormat="1" ht="24.75" customHeight="1" thickBot="1">
      <c r="A73" s="90">
        <v>66</v>
      </c>
      <c r="B73" s="102" t="s">
        <v>107</v>
      </c>
      <c r="C73" s="101" t="s">
        <v>102</v>
      </c>
      <c r="D73" s="66"/>
      <c r="E73" s="67"/>
      <c r="F73" s="103">
        <v>56</v>
      </c>
      <c r="G73" s="104">
        <v>40</v>
      </c>
      <c r="H73" s="104">
        <f t="shared" si="19"/>
        <v>96</v>
      </c>
      <c r="I73" s="104">
        <v>96</v>
      </c>
      <c r="J73" s="168">
        <f t="shared" ref="J73:J74" si="21">I73/100*25</f>
        <v>24</v>
      </c>
      <c r="K73" s="48"/>
      <c r="L73" s="67"/>
      <c r="M73" s="105">
        <v>54</v>
      </c>
      <c r="N73" s="105">
        <v>40</v>
      </c>
      <c r="O73" s="104">
        <f t="shared" ref="O73:O74" si="22">SUM(M73:N73)</f>
        <v>94</v>
      </c>
      <c r="P73" s="104">
        <v>94</v>
      </c>
      <c r="Q73" s="177">
        <f t="shared" ref="Q73:Q74" si="23">P73/100*25</f>
        <v>23.5</v>
      </c>
      <c r="R73" s="67"/>
      <c r="S73" s="66"/>
      <c r="T73" s="104">
        <v>90</v>
      </c>
      <c r="U73" s="103">
        <v>40</v>
      </c>
      <c r="V73" s="104">
        <f>T73+U73</f>
        <v>130</v>
      </c>
      <c r="W73" s="104">
        <v>130</v>
      </c>
      <c r="X73" s="168">
        <f t="shared" ref="X73:X74" si="24">W73/100*25</f>
        <v>32.5</v>
      </c>
      <c r="Y73" s="67"/>
      <c r="Z73" s="67"/>
      <c r="AA73" s="103">
        <v>74</v>
      </c>
      <c r="AB73" s="104">
        <v>40</v>
      </c>
      <c r="AC73" s="104">
        <v>114</v>
      </c>
      <c r="AD73" s="104">
        <v>100</v>
      </c>
      <c r="AE73" s="186">
        <f t="shared" si="6"/>
        <v>25</v>
      </c>
      <c r="AF73" s="67"/>
      <c r="AG73" s="67"/>
      <c r="AH73" s="104">
        <v>74</v>
      </c>
      <c r="AI73" s="196">
        <v>40</v>
      </c>
      <c r="AJ73" s="104">
        <f t="shared" si="20"/>
        <v>114</v>
      </c>
      <c r="AK73" s="57">
        <v>100</v>
      </c>
      <c r="AL73" s="199">
        <f t="shared" ref="AL73:AL74" si="25">AK73/100*25</f>
        <v>25</v>
      </c>
      <c r="AM73" s="67"/>
      <c r="AN73" s="67"/>
      <c r="AO73" s="13"/>
      <c r="AP73" s="112"/>
      <c r="AQ73" s="57"/>
      <c r="AR73" s="57"/>
      <c r="AS73" s="60"/>
      <c r="AT73" s="60"/>
      <c r="AU73" s="61"/>
    </row>
    <row r="74" spans="1:47" s="3" customFormat="1" ht="27.75" customHeight="1" thickBot="1">
      <c r="A74" s="90">
        <v>67</v>
      </c>
      <c r="B74" s="102" t="s">
        <v>108</v>
      </c>
      <c r="C74" s="101" t="s">
        <v>103</v>
      </c>
      <c r="D74" s="66"/>
      <c r="E74" s="67"/>
      <c r="F74" s="103" t="s">
        <v>109</v>
      </c>
      <c r="G74" s="104">
        <v>40</v>
      </c>
      <c r="H74" s="104">
        <f t="shared" si="19"/>
        <v>40</v>
      </c>
      <c r="I74" s="104">
        <v>40</v>
      </c>
      <c r="J74" s="168">
        <f t="shared" si="21"/>
        <v>10</v>
      </c>
      <c r="K74" s="48"/>
      <c r="L74" s="67"/>
      <c r="M74" s="105">
        <v>34</v>
      </c>
      <c r="N74" s="105">
        <v>40</v>
      </c>
      <c r="O74" s="104">
        <f t="shared" si="22"/>
        <v>74</v>
      </c>
      <c r="P74" s="104">
        <v>74</v>
      </c>
      <c r="Q74" s="177">
        <f t="shared" si="23"/>
        <v>18.5</v>
      </c>
      <c r="R74" s="67"/>
      <c r="S74" s="66"/>
      <c r="T74" s="104">
        <v>64</v>
      </c>
      <c r="U74" s="103">
        <v>38</v>
      </c>
      <c r="V74" s="104">
        <f>T74+U74</f>
        <v>102</v>
      </c>
      <c r="W74" s="104">
        <v>100</v>
      </c>
      <c r="X74" s="168">
        <f t="shared" si="24"/>
        <v>25</v>
      </c>
      <c r="Y74" s="67"/>
      <c r="Z74" s="67"/>
      <c r="AA74" s="103">
        <v>28</v>
      </c>
      <c r="AB74" s="104">
        <v>35</v>
      </c>
      <c r="AC74" s="104">
        <v>63</v>
      </c>
      <c r="AD74" s="104">
        <v>63</v>
      </c>
      <c r="AE74" s="186">
        <f t="shared" ref="AE74" si="26">AD74/100*25</f>
        <v>15.75</v>
      </c>
      <c r="AF74" s="67"/>
      <c r="AG74" s="67"/>
      <c r="AH74" s="104">
        <v>56</v>
      </c>
      <c r="AI74" s="197">
        <v>38</v>
      </c>
      <c r="AJ74" s="104">
        <f t="shared" si="20"/>
        <v>94</v>
      </c>
      <c r="AK74" s="57">
        <v>94</v>
      </c>
      <c r="AL74" s="199">
        <f t="shared" si="25"/>
        <v>23.5</v>
      </c>
      <c r="AM74" s="67"/>
      <c r="AN74" s="67"/>
      <c r="AO74" s="67"/>
      <c r="AP74" s="68"/>
      <c r="AQ74" s="57"/>
      <c r="AR74" s="57"/>
      <c r="AS74" s="60"/>
      <c r="AT74" s="60"/>
      <c r="AU74" s="61"/>
    </row>
    <row r="75" spans="1:47" customFormat="1">
      <c r="A75" s="494" t="s">
        <v>22</v>
      </c>
      <c r="B75" s="494"/>
      <c r="C75" s="494"/>
      <c r="D75" s="74"/>
      <c r="E75" s="74"/>
      <c r="F75" s="75">
        <v>51</v>
      </c>
      <c r="G75" s="74"/>
      <c r="H75" s="74"/>
      <c r="I75" s="76"/>
      <c r="J75" s="169"/>
      <c r="K75" s="76"/>
      <c r="L75" s="74"/>
      <c r="M75" s="75">
        <v>51</v>
      </c>
      <c r="N75" s="74"/>
      <c r="O75" s="74"/>
      <c r="P75" s="74"/>
      <c r="Q75" s="178"/>
      <c r="R75" s="74"/>
      <c r="S75" s="74"/>
      <c r="T75" s="75">
        <v>51</v>
      </c>
      <c r="U75" s="74"/>
      <c r="V75" s="74"/>
      <c r="W75" s="74"/>
      <c r="X75" s="178"/>
      <c r="Y75" s="74"/>
      <c r="Z75" s="74"/>
      <c r="AA75" s="75">
        <v>51</v>
      </c>
      <c r="AB75" s="74"/>
      <c r="AC75" s="74"/>
      <c r="AD75" s="77"/>
      <c r="AE75" s="187"/>
      <c r="AF75" s="70"/>
      <c r="AG75" s="70"/>
      <c r="AH75" s="75">
        <v>51</v>
      </c>
      <c r="AI75" s="70"/>
      <c r="AJ75" s="70"/>
      <c r="AK75" s="70"/>
      <c r="AL75" s="192"/>
      <c r="AM75" s="70"/>
      <c r="AN75" s="70"/>
      <c r="AO75" s="75">
        <v>51</v>
      </c>
      <c r="AP75" s="113"/>
      <c r="AQ75" s="70"/>
      <c r="AR75" s="70"/>
      <c r="AS75" s="71"/>
      <c r="AT75" s="71"/>
      <c r="AU75" s="71"/>
    </row>
    <row r="76" spans="1:47" customFormat="1">
      <c r="A76" s="494" t="s">
        <v>23</v>
      </c>
      <c r="B76" s="494"/>
      <c r="C76" s="494"/>
      <c r="D76" s="74"/>
      <c r="E76" s="74"/>
      <c r="F76" s="75">
        <f>F75-F77</f>
        <v>42</v>
      </c>
      <c r="G76" s="74"/>
      <c r="H76" s="74"/>
      <c r="I76" s="76"/>
      <c r="J76" s="169"/>
      <c r="K76" s="76"/>
      <c r="L76" s="74"/>
      <c r="M76" s="75">
        <f>M75-M77</f>
        <v>48</v>
      </c>
      <c r="N76" s="74"/>
      <c r="O76" s="74"/>
      <c r="P76" s="74"/>
      <c r="Q76" s="178"/>
      <c r="R76" s="74"/>
      <c r="S76" s="74"/>
      <c r="T76" s="75">
        <f>T75-T77</f>
        <v>51</v>
      </c>
      <c r="U76" s="74"/>
      <c r="V76" s="74"/>
      <c r="W76" s="74"/>
      <c r="X76" s="178"/>
      <c r="Y76" s="74"/>
      <c r="Z76" s="74"/>
      <c r="AA76" s="75">
        <f>AA75-AA77</f>
        <v>51</v>
      </c>
      <c r="AB76" s="74"/>
      <c r="AC76" s="74"/>
      <c r="AD76" s="77"/>
      <c r="AE76" s="187"/>
      <c r="AF76" s="70"/>
      <c r="AG76" s="70"/>
      <c r="AH76" s="75">
        <f>AH75-AH77</f>
        <v>44</v>
      </c>
      <c r="AI76" s="70"/>
      <c r="AJ76" s="70"/>
      <c r="AK76" s="70"/>
      <c r="AL76" s="192"/>
      <c r="AM76" s="70"/>
      <c r="AN76" s="70"/>
      <c r="AO76" s="75">
        <f>AO75-AO77</f>
        <v>51</v>
      </c>
      <c r="AP76" s="113"/>
      <c r="AQ76" s="70"/>
      <c r="AR76" s="70"/>
      <c r="AS76" s="71"/>
      <c r="AT76" s="71"/>
      <c r="AU76" s="71"/>
    </row>
    <row r="77" spans="1:47" customFormat="1">
      <c r="A77" s="494" t="s">
        <v>24</v>
      </c>
      <c r="B77" s="494"/>
      <c r="C77" s="494"/>
      <c r="D77" s="78"/>
      <c r="E77" s="78"/>
      <c r="F77" s="79">
        <f>COUNTIF(F10:F74,"=AB")</f>
        <v>9</v>
      </c>
      <c r="G77" s="78"/>
      <c r="H77" s="78"/>
      <c r="I77" s="76"/>
      <c r="J77" s="169"/>
      <c r="K77" s="76"/>
      <c r="L77" s="78"/>
      <c r="M77" s="79">
        <f>COUNTIF(M10:M74,"=AB")</f>
        <v>3</v>
      </c>
      <c r="N77" s="78"/>
      <c r="O77" s="78"/>
      <c r="P77" s="78"/>
      <c r="Q77" s="179"/>
      <c r="R77" s="78"/>
      <c r="S77" s="78"/>
      <c r="T77" s="79">
        <f>COUNTIF(T10:T74,"=AB")</f>
        <v>0</v>
      </c>
      <c r="U77" s="78"/>
      <c r="V77" s="78"/>
      <c r="W77" s="78"/>
      <c r="X77" s="179"/>
      <c r="Y77" s="78"/>
      <c r="Z77" s="78"/>
      <c r="AA77" s="79">
        <f>COUNTIF(AA10:AA74,"=AB")</f>
        <v>0</v>
      </c>
      <c r="AB77" s="78"/>
      <c r="AC77" s="78"/>
      <c r="AD77" s="80"/>
      <c r="AE77" s="188"/>
      <c r="AF77" s="70"/>
      <c r="AG77" s="70"/>
      <c r="AH77" s="79">
        <f>COUNTIF(AH10:AH74,"=AB")</f>
        <v>7</v>
      </c>
      <c r="AI77" s="70"/>
      <c r="AJ77" s="70"/>
      <c r="AK77" s="70"/>
      <c r="AL77" s="192"/>
      <c r="AM77" s="70"/>
      <c r="AN77" s="70"/>
      <c r="AO77" s="79">
        <f>COUNTIF(AO10:AO74,"=AB")</f>
        <v>0</v>
      </c>
      <c r="AP77" s="113"/>
      <c r="AQ77" s="70"/>
      <c r="AR77" s="70"/>
      <c r="AS77" s="71"/>
      <c r="AT77" s="71"/>
      <c r="AU77" s="71"/>
    </row>
    <row r="78" spans="1:47" customFormat="1" ht="18">
      <c r="A78" s="494" t="s">
        <v>25</v>
      </c>
      <c r="B78" s="494"/>
      <c r="C78" s="494"/>
      <c r="D78" s="81"/>
      <c r="E78" s="81"/>
      <c r="F78" s="75">
        <f>COUNTIF(F10:F74,"&gt;=50")</f>
        <v>13</v>
      </c>
      <c r="G78" s="81"/>
      <c r="H78" s="81"/>
      <c r="I78" s="76"/>
      <c r="J78" s="169"/>
      <c r="K78" s="76"/>
      <c r="L78" s="81"/>
      <c r="M78" s="75">
        <f>COUNTIF(M10:M74,"&gt;=50")</f>
        <v>26</v>
      </c>
      <c r="N78" s="81"/>
      <c r="O78" s="81"/>
      <c r="P78" s="81"/>
      <c r="Q78" s="180"/>
      <c r="R78" s="81"/>
      <c r="S78" s="81"/>
      <c r="T78" s="75">
        <f>COUNTIF(T10:T74,"&gt;=50")</f>
        <v>39</v>
      </c>
      <c r="U78" s="81"/>
      <c r="V78" s="81"/>
      <c r="W78" s="81"/>
      <c r="X78" s="180"/>
      <c r="Y78" s="81"/>
      <c r="Z78" s="81"/>
      <c r="AA78" s="75">
        <f>COUNTIF(AA10:AA74,"&gt;=50")</f>
        <v>40</v>
      </c>
      <c r="AB78" s="81"/>
      <c r="AC78" s="81"/>
      <c r="AD78" s="82"/>
      <c r="AE78" s="189"/>
      <c r="AF78" s="70"/>
      <c r="AG78" s="70"/>
      <c r="AH78" s="75">
        <f>COUNTIF(AH10:AH74,"&gt;=50")</f>
        <v>34</v>
      </c>
      <c r="AI78" s="70"/>
      <c r="AJ78" s="70"/>
      <c r="AK78" s="70"/>
      <c r="AL78" s="192"/>
      <c r="AM78" s="70"/>
      <c r="AN78" s="70"/>
      <c r="AO78" s="75">
        <f>COUNTIF(AO10:AO74,"&gt;=50")</f>
        <v>0</v>
      </c>
      <c r="AP78" s="113"/>
      <c r="AQ78" s="70"/>
      <c r="AR78" s="70"/>
      <c r="AS78" s="71"/>
      <c r="AT78" s="71"/>
      <c r="AU78" s="71"/>
    </row>
    <row r="79" spans="1:47" customFormat="1" ht="18">
      <c r="A79" s="516" t="s">
        <v>26</v>
      </c>
      <c r="B79" s="517"/>
      <c r="C79" s="518"/>
      <c r="D79" s="114"/>
      <c r="E79" s="114"/>
      <c r="F79" s="115">
        <f>COUNTIF(F10:F74,"&lt;=49")</f>
        <v>43</v>
      </c>
      <c r="G79" s="114"/>
      <c r="H79" s="114"/>
      <c r="I79" s="116"/>
      <c r="J79" s="170"/>
      <c r="K79" s="116"/>
      <c r="L79" s="114"/>
      <c r="M79" s="115">
        <f>COUNTIF(M10:M74,"&lt;=49")</f>
        <v>36</v>
      </c>
      <c r="N79" s="114"/>
      <c r="O79" s="114"/>
      <c r="P79" s="114"/>
      <c r="Q79" s="181"/>
      <c r="R79" s="114"/>
      <c r="S79" s="114"/>
      <c r="T79" s="115">
        <f>COUNTIF(T10:T74,"&lt;=49")</f>
        <v>14</v>
      </c>
      <c r="U79" s="114"/>
      <c r="V79" s="114"/>
      <c r="W79" s="114"/>
      <c r="X79" s="181"/>
      <c r="Y79" s="114"/>
      <c r="Z79" s="114"/>
      <c r="AA79" s="115">
        <f>COUNTIF(AA10:AA74,"&lt;=49")</f>
        <v>19</v>
      </c>
      <c r="AB79" s="114"/>
      <c r="AC79" s="114"/>
      <c r="AD79" s="117"/>
      <c r="AE79" s="190"/>
      <c r="AF79" s="72"/>
      <c r="AG79" s="72"/>
      <c r="AH79" s="115">
        <f>COUNTIF(AH10:AH74,"&lt;=49")</f>
        <v>24</v>
      </c>
      <c r="AI79" s="72"/>
      <c r="AJ79" s="72"/>
      <c r="AK79" s="72"/>
      <c r="AL79" s="200"/>
      <c r="AM79" s="72"/>
      <c r="AN79" s="72"/>
      <c r="AO79" s="115">
        <f>COUNTIF(AO10:AO74,"&lt;=49")</f>
        <v>0</v>
      </c>
      <c r="AP79" s="70"/>
      <c r="AQ79" s="70"/>
      <c r="AR79" s="70"/>
      <c r="AS79" s="71"/>
      <c r="AT79" s="71"/>
      <c r="AU79" s="71"/>
    </row>
    <row r="80" spans="1:47" customFormat="1">
      <c r="A80" s="519" t="s">
        <v>27</v>
      </c>
      <c r="B80" s="520"/>
      <c r="C80" s="521"/>
      <c r="D80" s="83"/>
      <c r="E80" s="83"/>
      <c r="F80" s="84">
        <f>F78/F76*100</f>
        <v>30.952380952380953</v>
      </c>
      <c r="G80" s="83"/>
      <c r="H80" s="83"/>
      <c r="I80" s="76"/>
      <c r="J80" s="169"/>
      <c r="K80" s="76"/>
      <c r="L80" s="83"/>
      <c r="M80" s="85">
        <f>M78/M76*100</f>
        <v>54.166666666666664</v>
      </c>
      <c r="N80" s="83"/>
      <c r="O80" s="83"/>
      <c r="P80" s="83"/>
      <c r="Q80" s="182"/>
      <c r="R80" s="83"/>
      <c r="S80" s="83"/>
      <c r="T80" s="84">
        <f>T78/T76*100</f>
        <v>76.470588235294116</v>
      </c>
      <c r="U80" s="83"/>
      <c r="V80" s="83"/>
      <c r="W80" s="83"/>
      <c r="X80" s="182"/>
      <c r="Y80" s="83"/>
      <c r="Z80" s="83"/>
      <c r="AA80" s="84">
        <f>AA78/AA76*100</f>
        <v>78.431372549019613</v>
      </c>
      <c r="AB80" s="83"/>
      <c r="AC80" s="83"/>
      <c r="AD80" s="86"/>
      <c r="AE80" s="191"/>
      <c r="AF80" s="70"/>
      <c r="AG80" s="70"/>
      <c r="AH80" s="85">
        <f>AH78/AH76*100</f>
        <v>77.272727272727266</v>
      </c>
      <c r="AI80" s="70"/>
      <c r="AJ80" s="70"/>
      <c r="AK80" s="70"/>
      <c r="AL80" s="192"/>
      <c r="AM80" s="70"/>
      <c r="AN80" s="70"/>
      <c r="AO80" s="84">
        <f>AO78/AO76*100</f>
        <v>0</v>
      </c>
      <c r="AP80" s="70"/>
      <c r="AQ80" s="70"/>
      <c r="AR80" s="70"/>
      <c r="AS80" s="71"/>
      <c r="AT80" s="71"/>
      <c r="AU80" s="71"/>
    </row>
    <row r="81" spans="1:49" customFormat="1">
      <c r="A81" s="519" t="s">
        <v>28</v>
      </c>
      <c r="B81" s="520"/>
      <c r="C81" s="521"/>
      <c r="D81" s="87"/>
      <c r="E81" s="87"/>
      <c r="F81" s="88">
        <f>AVERAGE(F10:F74)</f>
        <v>29.964285714285715</v>
      </c>
      <c r="G81" s="87"/>
      <c r="H81" s="87"/>
      <c r="I81" s="76"/>
      <c r="J81" s="169"/>
      <c r="K81" s="76"/>
      <c r="L81" s="87"/>
      <c r="M81" s="89">
        <f>AVERAGE(M10:M74)</f>
        <v>37.193548387096776</v>
      </c>
      <c r="N81" s="87"/>
      <c r="O81" s="87"/>
      <c r="P81" s="87"/>
      <c r="Q81" s="183"/>
      <c r="R81" s="87"/>
      <c r="S81" s="87"/>
      <c r="T81" s="88">
        <f>AVERAGE(T10:T74)</f>
        <v>51.094339622641506</v>
      </c>
      <c r="U81" s="87"/>
      <c r="V81" s="87"/>
      <c r="W81" s="87"/>
      <c r="X81" s="183"/>
      <c r="Y81" s="87"/>
      <c r="Z81" s="87"/>
      <c r="AA81" s="88">
        <f>AVERAGE(AA10:AA74)</f>
        <v>55.762711864406782</v>
      </c>
      <c r="AB81" s="87"/>
      <c r="AC81" s="87"/>
      <c r="AD81" s="70"/>
      <c r="AE81" s="192"/>
      <c r="AF81" s="70"/>
      <c r="AG81" s="70"/>
      <c r="AH81" s="89">
        <f>AVERAGE(AH10:AH74)</f>
        <v>47.068965517241381</v>
      </c>
      <c r="AI81" s="70"/>
      <c r="AJ81" s="70"/>
      <c r="AK81" s="70"/>
      <c r="AL81" s="192"/>
      <c r="AM81" s="70"/>
      <c r="AN81" s="70"/>
      <c r="AO81" s="88" t="e">
        <f>AVERAGE(AO10:AO74)</f>
        <v>#DIV/0!</v>
      </c>
      <c r="AP81" s="70"/>
      <c r="AQ81" s="70"/>
      <c r="AR81" s="70"/>
      <c r="AS81" s="71"/>
      <c r="AT81" s="71"/>
      <c r="AU81" s="71"/>
    </row>
    <row r="82" spans="1:49" customFormat="1">
      <c r="A82" s="528" t="s">
        <v>11</v>
      </c>
      <c r="B82" s="529"/>
      <c r="C82" s="530"/>
      <c r="D82" s="525" t="s">
        <v>19</v>
      </c>
      <c r="E82" s="526"/>
      <c r="F82" s="526"/>
      <c r="G82" s="526"/>
      <c r="H82" s="526"/>
      <c r="I82" s="527"/>
      <c r="J82" s="171"/>
      <c r="K82" s="525" t="s">
        <v>29</v>
      </c>
      <c r="L82" s="526"/>
      <c r="M82" s="526"/>
      <c r="N82" s="526"/>
      <c r="O82" s="526"/>
      <c r="P82" s="527"/>
      <c r="Q82" s="171"/>
      <c r="R82" s="525" t="s">
        <v>30</v>
      </c>
      <c r="S82" s="526"/>
      <c r="T82" s="526"/>
      <c r="U82" s="526"/>
      <c r="V82" s="526"/>
      <c r="W82" s="527"/>
      <c r="X82" s="171"/>
      <c r="Y82" s="522" t="s">
        <v>18</v>
      </c>
      <c r="Z82" s="523"/>
      <c r="AA82" s="523"/>
      <c r="AB82" s="523"/>
      <c r="AC82" s="523"/>
      <c r="AD82" s="524"/>
      <c r="AE82" s="193"/>
      <c r="AF82" s="525" t="s">
        <v>31</v>
      </c>
      <c r="AG82" s="526"/>
      <c r="AH82" s="526"/>
      <c r="AI82" s="526"/>
      <c r="AJ82" s="526"/>
      <c r="AK82" s="527"/>
      <c r="AL82" s="171"/>
      <c r="AM82" s="513" t="s">
        <v>32</v>
      </c>
      <c r="AN82" s="514"/>
      <c r="AO82" s="514"/>
      <c r="AP82" s="514"/>
      <c r="AQ82" s="514"/>
      <c r="AR82" s="515"/>
      <c r="AS82" s="71"/>
      <c r="AT82" s="71"/>
      <c r="AU82" s="71"/>
    </row>
    <row r="83" spans="1:49" customFormat="1">
      <c r="A83" s="34"/>
      <c r="B83" s="35"/>
      <c r="C83" s="35"/>
      <c r="D83" s="36"/>
      <c r="E83" s="36"/>
      <c r="F83" s="36"/>
      <c r="G83" s="36"/>
      <c r="H83" s="36"/>
      <c r="I83" s="36"/>
      <c r="J83" s="172"/>
      <c r="K83" s="36"/>
      <c r="L83" s="36"/>
      <c r="M83" s="36"/>
      <c r="N83" s="36"/>
      <c r="O83" s="36"/>
      <c r="P83" s="36"/>
      <c r="Q83" s="172"/>
      <c r="R83" s="37"/>
      <c r="S83" s="37"/>
      <c r="T83" s="37"/>
      <c r="U83" s="37"/>
      <c r="V83" s="37"/>
      <c r="W83" s="37"/>
      <c r="X83" s="185"/>
      <c r="Y83" s="37"/>
      <c r="Z83" s="37"/>
      <c r="AA83" s="37"/>
      <c r="AB83" s="37"/>
      <c r="AC83" s="37"/>
      <c r="AD83" s="37"/>
      <c r="AE83" s="185"/>
      <c r="AF83" s="38"/>
      <c r="AG83" s="39"/>
      <c r="AH83" s="39"/>
      <c r="AI83" s="39"/>
      <c r="AJ83" s="39"/>
      <c r="AK83" s="39"/>
      <c r="AL83" s="201"/>
      <c r="AM83" s="38"/>
      <c r="AN83" s="38"/>
      <c r="AO83" s="38"/>
      <c r="AP83" s="38"/>
      <c r="AQ83" s="38"/>
      <c r="AR83" s="38"/>
      <c r="AS83" s="39"/>
      <c r="AT83" s="39"/>
      <c r="AU83" s="39"/>
    </row>
    <row r="84" spans="1:49" customFormat="1" ht="12.75">
      <c r="A84" s="7"/>
      <c r="B84" s="30"/>
      <c r="C84" s="30"/>
      <c r="D84" s="10"/>
      <c r="E84" s="8"/>
      <c r="F84" s="8"/>
      <c r="G84" s="8"/>
      <c r="H84" s="8"/>
      <c r="I84" s="8"/>
      <c r="J84" s="173"/>
      <c r="K84" s="8"/>
      <c r="L84" s="8"/>
      <c r="M84" s="8"/>
      <c r="N84" s="8"/>
      <c r="O84" s="8"/>
      <c r="P84" s="8"/>
      <c r="Q84" s="173"/>
      <c r="R84" s="8"/>
      <c r="S84" s="8"/>
      <c r="T84" s="8"/>
      <c r="U84" s="8"/>
      <c r="V84" s="8"/>
      <c r="W84" s="8"/>
      <c r="X84" s="173"/>
      <c r="Y84" s="8"/>
      <c r="Z84" s="8"/>
      <c r="AA84" s="8"/>
      <c r="AB84" s="8"/>
      <c r="AC84" s="8"/>
      <c r="AD84" s="8"/>
      <c r="AE84" s="173"/>
      <c r="AF84" s="8"/>
      <c r="AG84" s="8"/>
      <c r="AH84" s="8"/>
      <c r="AI84" s="8"/>
      <c r="AJ84" s="8"/>
      <c r="AK84" s="8"/>
      <c r="AL84" s="173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</row>
    <row r="85" spans="1:49" customFormat="1">
      <c r="A85" s="44" t="s">
        <v>12</v>
      </c>
      <c r="B85" s="31"/>
      <c r="C85" s="32"/>
      <c r="D85" s="11"/>
      <c r="E85" s="8"/>
      <c r="F85" s="33" t="s">
        <v>13</v>
      </c>
      <c r="G85" s="8"/>
      <c r="H85" s="8"/>
      <c r="I85" s="8"/>
      <c r="J85" s="173"/>
      <c r="K85" s="8"/>
      <c r="L85" s="8"/>
      <c r="M85" s="8"/>
      <c r="N85" s="8"/>
      <c r="O85" s="8"/>
      <c r="P85" s="8"/>
      <c r="Q85" s="173"/>
      <c r="R85" s="8"/>
      <c r="S85" s="11"/>
      <c r="T85" s="8"/>
      <c r="U85" s="8"/>
      <c r="V85" s="8"/>
      <c r="W85" s="8"/>
      <c r="X85" s="173"/>
      <c r="Y85" s="8"/>
      <c r="Z85" s="8"/>
      <c r="AA85" s="8"/>
      <c r="AB85" s="8"/>
      <c r="AC85" s="8"/>
      <c r="AD85" s="9" t="s">
        <v>14</v>
      </c>
      <c r="AE85" s="194"/>
      <c r="AF85" s="8"/>
      <c r="AG85" s="8"/>
      <c r="AH85" s="8"/>
      <c r="AI85" s="8"/>
      <c r="AJ85" s="8"/>
      <c r="AK85" s="8"/>
      <c r="AL85" s="173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</row>
    <row r="86" spans="1:49" customFormat="1" ht="15">
      <c r="A86" s="44" t="s">
        <v>15</v>
      </c>
      <c r="J86" s="174"/>
      <c r="K86" s="44"/>
      <c r="L86" s="44"/>
      <c r="M86" s="8"/>
      <c r="N86" s="8"/>
      <c r="O86" s="8"/>
      <c r="P86" s="8"/>
      <c r="Q86" s="173"/>
      <c r="R86" s="8"/>
      <c r="S86" s="8"/>
      <c r="T86" s="8"/>
      <c r="U86" s="8"/>
      <c r="V86" s="8"/>
      <c r="W86" s="8"/>
      <c r="X86" s="173"/>
      <c r="Y86" s="8"/>
      <c r="Z86" s="8"/>
      <c r="AA86" s="8"/>
      <c r="AB86" s="8"/>
      <c r="AC86" s="8"/>
      <c r="AD86" s="8"/>
      <c r="AE86" s="173"/>
      <c r="AF86" s="8"/>
      <c r="AG86" s="8"/>
      <c r="AH86" s="8"/>
      <c r="AI86" s="8"/>
      <c r="AJ86" s="8"/>
      <c r="AK86" s="8"/>
      <c r="AL86" s="173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</row>
    <row r="87" spans="1:49" ht="15.75" customHeight="1">
      <c r="S87" s="8"/>
      <c r="T87" s="8"/>
      <c r="U87" s="8"/>
      <c r="V87" s="8"/>
      <c r="W87" s="8"/>
      <c r="X87" s="173"/>
      <c r="Y87" s="8"/>
      <c r="Z87" s="8"/>
      <c r="AA87" s="8"/>
      <c r="AB87" s="8"/>
      <c r="AC87" s="8"/>
      <c r="AD87" s="8"/>
      <c r="AE87" s="173"/>
      <c r="AF87" s="8"/>
      <c r="AG87" s="8"/>
      <c r="AH87" s="8"/>
      <c r="AI87" s="8"/>
      <c r="AJ87" s="8"/>
      <c r="AK87" s="8"/>
      <c r="AL87" s="173"/>
      <c r="AM87" s="8"/>
      <c r="AN87" s="8"/>
      <c r="AO87" s="8"/>
      <c r="AP87" s="8"/>
      <c r="AQ87" s="8"/>
      <c r="AR87" s="8"/>
    </row>
    <row r="88" spans="1:49" ht="15.75" customHeight="1">
      <c r="S88" s="8"/>
      <c r="T88" s="8"/>
      <c r="U88" s="8"/>
      <c r="V88" s="8"/>
      <c r="W88" s="8"/>
      <c r="X88" s="173"/>
      <c r="Y88" s="8"/>
      <c r="Z88" s="8"/>
      <c r="AA88" s="8"/>
      <c r="AB88" s="8"/>
      <c r="AC88" s="8"/>
      <c r="AD88" s="8"/>
      <c r="AE88" s="173"/>
      <c r="AF88" s="8"/>
      <c r="AG88" s="8"/>
      <c r="AH88" s="8"/>
      <c r="AI88" s="8"/>
      <c r="AJ88" s="8"/>
      <c r="AK88" s="8"/>
      <c r="AL88" s="173"/>
      <c r="AM88" s="8"/>
      <c r="AN88" s="8"/>
      <c r="AO88" s="8"/>
      <c r="AP88" s="8"/>
      <c r="AQ88" s="8"/>
      <c r="AR88" s="8"/>
    </row>
    <row r="89" spans="1:49" ht="15.75" customHeight="1">
      <c r="S89" s="8"/>
      <c r="T89" s="8"/>
      <c r="U89" s="8"/>
      <c r="V89" s="8"/>
      <c r="W89" s="8"/>
      <c r="X89" s="173"/>
      <c r="Y89" s="8"/>
      <c r="Z89" s="8"/>
      <c r="AA89" s="8"/>
      <c r="AB89" s="8"/>
      <c r="AC89" s="8"/>
      <c r="AD89" s="8"/>
      <c r="AE89" s="173"/>
      <c r="AF89" s="8"/>
      <c r="AG89" s="8"/>
      <c r="AH89" s="8"/>
      <c r="AI89" s="8"/>
      <c r="AJ89" s="8"/>
      <c r="AK89" s="8"/>
      <c r="AL89" s="173"/>
      <c r="AM89" s="8"/>
      <c r="AN89" s="8"/>
      <c r="AO89" s="8"/>
      <c r="AP89" s="8"/>
      <c r="AQ89" s="8"/>
      <c r="AR89" s="8"/>
    </row>
    <row r="90" spans="1:49" ht="15.75" customHeight="1">
      <c r="S90" s="8"/>
      <c r="T90" s="8"/>
      <c r="U90" s="8"/>
      <c r="V90" s="8"/>
      <c r="W90" s="8"/>
      <c r="X90" s="173"/>
      <c r="Y90" s="8"/>
      <c r="Z90" s="8"/>
      <c r="AA90" s="8"/>
      <c r="AB90" s="8"/>
      <c r="AC90" s="8"/>
      <c r="AD90" s="8"/>
      <c r="AE90" s="173"/>
      <c r="AF90" s="8"/>
      <c r="AG90" s="8"/>
      <c r="AH90" s="8"/>
      <c r="AI90" s="8"/>
      <c r="AJ90" s="8"/>
      <c r="AK90" s="8"/>
      <c r="AL90" s="173"/>
      <c r="AM90" s="8"/>
      <c r="AN90" s="8"/>
      <c r="AO90" s="8"/>
      <c r="AP90" s="8"/>
      <c r="AQ90" s="8"/>
      <c r="AR90" s="8"/>
    </row>
    <row r="91" spans="1:49" ht="15.75" customHeight="1">
      <c r="S91" s="8"/>
      <c r="T91" s="8"/>
      <c r="U91" s="8"/>
      <c r="V91" s="8"/>
      <c r="W91" s="8"/>
      <c r="X91" s="173"/>
      <c r="Y91" s="8"/>
      <c r="Z91" s="8"/>
      <c r="AA91" s="8"/>
      <c r="AB91" s="8"/>
      <c r="AC91" s="8"/>
      <c r="AD91" s="8"/>
      <c r="AE91" s="173"/>
      <c r="AF91" s="8"/>
      <c r="AG91" s="8"/>
      <c r="AH91" s="8"/>
      <c r="AI91" s="8"/>
      <c r="AJ91" s="8"/>
      <c r="AK91" s="8"/>
      <c r="AL91" s="173"/>
      <c r="AM91" s="8"/>
      <c r="AN91" s="8"/>
      <c r="AO91" s="8"/>
      <c r="AP91" s="8"/>
      <c r="AQ91" s="8"/>
      <c r="AR91" s="8"/>
    </row>
    <row r="92" spans="1:49" ht="15.75" customHeight="1">
      <c r="S92" s="8"/>
      <c r="T92" s="8"/>
      <c r="U92" s="8"/>
      <c r="V92" s="8"/>
      <c r="W92" s="8"/>
      <c r="X92" s="173"/>
      <c r="Y92" s="8"/>
      <c r="Z92" s="8"/>
      <c r="AA92" s="8"/>
      <c r="AB92" s="8"/>
      <c r="AC92" s="8"/>
      <c r="AD92" s="8"/>
      <c r="AE92" s="173"/>
      <c r="AF92" s="8"/>
      <c r="AG92" s="8"/>
      <c r="AH92" s="8"/>
      <c r="AI92" s="8"/>
      <c r="AJ92" s="8"/>
      <c r="AK92" s="8"/>
      <c r="AL92" s="173"/>
      <c r="AM92" s="8"/>
      <c r="AN92" s="8"/>
      <c r="AO92" s="8"/>
      <c r="AP92" s="8"/>
      <c r="AQ92" s="8"/>
      <c r="AR92" s="8"/>
    </row>
    <row r="93" spans="1:49" ht="15.75" customHeight="1">
      <c r="S93" s="8"/>
      <c r="T93" s="8"/>
      <c r="U93" s="8"/>
      <c r="V93" s="8"/>
      <c r="W93" s="8"/>
      <c r="X93" s="173"/>
      <c r="Y93" s="8"/>
      <c r="Z93" s="8"/>
      <c r="AA93" s="8"/>
      <c r="AB93" s="8"/>
      <c r="AC93" s="8"/>
      <c r="AD93" s="8"/>
      <c r="AE93" s="173"/>
      <c r="AF93" s="8"/>
      <c r="AG93" s="8"/>
      <c r="AH93" s="8"/>
      <c r="AI93" s="8"/>
      <c r="AJ93" s="8"/>
      <c r="AK93" s="8"/>
      <c r="AL93" s="173"/>
      <c r="AM93" s="8"/>
      <c r="AN93" s="8"/>
      <c r="AO93" s="8"/>
      <c r="AP93" s="8"/>
      <c r="AQ93" s="8"/>
      <c r="AR93" s="8"/>
    </row>
    <row r="94" spans="1:49" ht="15.75" customHeight="1">
      <c r="S94" s="8"/>
      <c r="T94" s="8"/>
      <c r="U94" s="8"/>
      <c r="V94" s="8"/>
      <c r="W94" s="8"/>
      <c r="X94" s="173"/>
      <c r="Y94" s="8"/>
      <c r="Z94" s="8"/>
      <c r="AA94" s="8"/>
      <c r="AB94" s="8"/>
      <c r="AC94" s="8"/>
      <c r="AD94" s="8"/>
      <c r="AE94" s="173"/>
      <c r="AF94" s="8"/>
      <c r="AG94" s="8"/>
      <c r="AH94" s="8"/>
      <c r="AI94" s="8"/>
      <c r="AJ94" s="8"/>
      <c r="AK94" s="8"/>
      <c r="AL94" s="173"/>
      <c r="AM94" s="8"/>
      <c r="AN94" s="8"/>
      <c r="AO94" s="8"/>
      <c r="AP94" s="8"/>
      <c r="AQ94" s="8"/>
      <c r="AR94" s="8"/>
    </row>
    <row r="95" spans="1:49" ht="15.75" customHeight="1">
      <c r="S95" s="8"/>
      <c r="T95" s="8"/>
      <c r="U95" s="8"/>
      <c r="V95" s="8"/>
      <c r="W95" s="8"/>
      <c r="X95" s="173"/>
      <c r="Y95" s="8"/>
      <c r="Z95" s="8"/>
      <c r="AA95" s="8"/>
      <c r="AB95" s="8"/>
      <c r="AC95" s="8"/>
      <c r="AD95" s="8"/>
      <c r="AE95" s="173"/>
      <c r="AF95" s="8"/>
      <c r="AG95" s="8"/>
      <c r="AH95" s="8"/>
      <c r="AI95" s="8"/>
      <c r="AJ95" s="8"/>
      <c r="AK95" s="8"/>
      <c r="AL95" s="173"/>
      <c r="AM95" s="8"/>
      <c r="AN95" s="8"/>
      <c r="AO95" s="8"/>
      <c r="AP95" s="8"/>
      <c r="AQ95" s="8"/>
      <c r="AR95" s="8"/>
    </row>
    <row r="96" spans="1:49" ht="15.75" customHeight="1">
      <c r="S96" s="8"/>
      <c r="T96" s="8"/>
      <c r="U96" s="8"/>
      <c r="V96" s="8"/>
      <c r="W96" s="8"/>
      <c r="X96" s="173"/>
      <c r="Y96" s="8"/>
      <c r="Z96" s="8"/>
      <c r="AA96" s="8"/>
      <c r="AB96" s="8"/>
      <c r="AC96" s="8"/>
      <c r="AD96" s="8"/>
      <c r="AE96" s="173"/>
      <c r="AF96" s="8"/>
      <c r="AG96" s="8"/>
      <c r="AH96" s="8"/>
      <c r="AI96" s="8"/>
      <c r="AJ96" s="8"/>
      <c r="AK96" s="8"/>
      <c r="AL96" s="173"/>
      <c r="AM96" s="8"/>
      <c r="AN96" s="8"/>
      <c r="AO96" s="8"/>
      <c r="AP96" s="8"/>
      <c r="AQ96" s="8"/>
      <c r="AR96" s="8"/>
    </row>
    <row r="97" spans="19:44" ht="15.75" customHeight="1">
      <c r="S97" s="8"/>
      <c r="T97" s="8"/>
      <c r="U97" s="8"/>
      <c r="V97" s="8"/>
      <c r="W97" s="8"/>
      <c r="X97" s="173"/>
      <c r="Y97" s="8"/>
      <c r="Z97" s="8"/>
      <c r="AA97" s="8"/>
      <c r="AB97" s="8"/>
      <c r="AC97" s="8"/>
      <c r="AD97" s="8"/>
      <c r="AE97" s="173"/>
      <c r="AF97" s="8"/>
      <c r="AG97" s="8"/>
      <c r="AH97" s="8"/>
      <c r="AI97" s="8"/>
      <c r="AJ97" s="8"/>
      <c r="AK97" s="8"/>
      <c r="AL97" s="173"/>
      <c r="AM97" s="8"/>
      <c r="AN97" s="8"/>
      <c r="AO97" s="8"/>
      <c r="AP97" s="8"/>
      <c r="AQ97" s="8"/>
      <c r="AR97" s="8"/>
    </row>
    <row r="98" spans="19:44" ht="15.75" customHeight="1">
      <c r="S98" s="8"/>
      <c r="T98" s="8"/>
      <c r="U98" s="8"/>
      <c r="V98" s="8"/>
      <c r="W98" s="8"/>
      <c r="X98" s="173"/>
      <c r="Y98" s="8"/>
      <c r="Z98" s="8"/>
      <c r="AA98" s="8"/>
      <c r="AB98" s="8"/>
      <c r="AC98" s="8"/>
      <c r="AD98" s="8"/>
      <c r="AE98" s="173"/>
      <c r="AF98" s="8"/>
      <c r="AG98" s="8"/>
      <c r="AH98" s="8"/>
      <c r="AI98" s="8"/>
      <c r="AJ98" s="8"/>
      <c r="AK98" s="8"/>
      <c r="AL98" s="173"/>
      <c r="AM98" s="8"/>
      <c r="AN98" s="8"/>
      <c r="AO98" s="8"/>
      <c r="AP98" s="8"/>
      <c r="AQ98" s="8"/>
      <c r="AR98" s="8"/>
    </row>
    <row r="99" spans="19:44" ht="15.75" customHeight="1">
      <c r="S99" s="8"/>
      <c r="T99" s="8"/>
      <c r="U99" s="8"/>
      <c r="V99" s="8"/>
      <c r="W99" s="8"/>
      <c r="X99" s="173"/>
      <c r="Y99" s="8"/>
      <c r="Z99" s="8"/>
      <c r="AA99" s="8"/>
      <c r="AB99" s="8"/>
      <c r="AC99" s="8"/>
      <c r="AD99" s="8"/>
      <c r="AE99" s="173"/>
      <c r="AF99" s="8"/>
      <c r="AG99" s="8"/>
      <c r="AH99" s="8"/>
      <c r="AI99" s="8"/>
      <c r="AJ99" s="8"/>
      <c r="AK99" s="8"/>
      <c r="AL99" s="173"/>
      <c r="AM99" s="8"/>
      <c r="AN99" s="8"/>
      <c r="AO99" s="8"/>
      <c r="AP99" s="8"/>
      <c r="AQ99" s="8"/>
      <c r="AR99" s="8"/>
    </row>
    <row r="100" spans="19:44" ht="15.75" customHeight="1">
      <c r="S100" s="8"/>
      <c r="T100" s="8"/>
      <c r="U100" s="8"/>
      <c r="V100" s="8"/>
      <c r="W100" s="8"/>
      <c r="X100" s="173"/>
      <c r="Y100" s="8"/>
      <c r="Z100" s="8"/>
      <c r="AA100" s="8"/>
      <c r="AB100" s="8"/>
      <c r="AC100" s="8"/>
      <c r="AD100" s="8"/>
      <c r="AE100" s="173"/>
      <c r="AF100" s="8"/>
      <c r="AG100" s="8"/>
      <c r="AH100" s="8"/>
      <c r="AI100" s="8"/>
      <c r="AJ100" s="8"/>
      <c r="AK100" s="8"/>
      <c r="AL100" s="173"/>
      <c r="AM100" s="8"/>
      <c r="AN100" s="8"/>
      <c r="AO100" s="8"/>
      <c r="AP100" s="8"/>
      <c r="AQ100" s="8"/>
      <c r="AR100" s="8"/>
    </row>
    <row r="101" spans="19:44" ht="15.75" customHeight="1">
      <c r="S101" s="8"/>
      <c r="T101" s="8"/>
      <c r="U101" s="8"/>
      <c r="V101" s="8"/>
      <c r="W101" s="8"/>
      <c r="X101" s="173"/>
      <c r="Y101" s="8"/>
      <c r="Z101" s="8"/>
      <c r="AA101" s="8"/>
      <c r="AB101" s="8"/>
      <c r="AC101" s="8"/>
      <c r="AD101" s="8"/>
      <c r="AE101" s="173"/>
      <c r="AF101" s="8"/>
      <c r="AG101" s="8"/>
      <c r="AH101" s="8"/>
      <c r="AI101" s="8"/>
      <c r="AJ101" s="8"/>
      <c r="AK101" s="8"/>
      <c r="AL101" s="173"/>
      <c r="AM101" s="8"/>
      <c r="AN101" s="8"/>
      <c r="AO101" s="8"/>
      <c r="AP101" s="8"/>
      <c r="AQ101" s="8"/>
      <c r="AR101" s="8"/>
    </row>
    <row r="102" spans="19:44" ht="15.75" customHeight="1">
      <c r="S102" s="8"/>
      <c r="T102" s="8"/>
      <c r="U102" s="8"/>
      <c r="V102" s="8"/>
      <c r="W102" s="8"/>
      <c r="X102" s="173"/>
      <c r="Y102" s="8"/>
      <c r="Z102" s="8"/>
      <c r="AA102" s="8"/>
      <c r="AB102" s="8"/>
      <c r="AC102" s="8"/>
      <c r="AD102" s="8"/>
      <c r="AE102" s="173"/>
      <c r="AF102" s="8"/>
      <c r="AG102" s="8"/>
      <c r="AH102" s="8"/>
      <c r="AI102" s="8"/>
      <c r="AJ102" s="8"/>
      <c r="AK102" s="8"/>
      <c r="AL102" s="173"/>
      <c r="AM102" s="8"/>
      <c r="AN102" s="8"/>
      <c r="AO102" s="8"/>
      <c r="AP102" s="8"/>
      <c r="AQ102" s="8"/>
      <c r="AR102" s="8"/>
    </row>
    <row r="103" spans="19:44" ht="15.75" customHeight="1">
      <c r="S103" s="8"/>
      <c r="T103" s="8"/>
      <c r="U103" s="8"/>
      <c r="V103" s="8"/>
      <c r="W103" s="8"/>
      <c r="X103" s="173"/>
      <c r="Y103" s="8"/>
      <c r="Z103" s="8"/>
      <c r="AA103" s="8"/>
      <c r="AB103" s="8"/>
      <c r="AC103" s="8"/>
      <c r="AD103" s="8"/>
      <c r="AE103" s="173"/>
      <c r="AF103" s="8"/>
      <c r="AG103" s="8"/>
      <c r="AH103" s="8"/>
      <c r="AI103" s="8"/>
      <c r="AJ103" s="8"/>
      <c r="AK103" s="8"/>
      <c r="AL103" s="173"/>
      <c r="AM103" s="8"/>
      <c r="AN103" s="8"/>
      <c r="AO103" s="8"/>
      <c r="AP103" s="8"/>
      <c r="AQ103" s="8"/>
      <c r="AR103" s="8"/>
    </row>
    <row r="104" spans="19:44" ht="15.75" customHeight="1">
      <c r="S104" s="8"/>
      <c r="T104" s="8"/>
      <c r="U104" s="8"/>
      <c r="V104" s="8"/>
      <c r="W104" s="8"/>
      <c r="X104" s="173"/>
      <c r="Y104" s="8"/>
      <c r="Z104" s="8"/>
      <c r="AA104" s="8"/>
      <c r="AB104" s="8"/>
      <c r="AC104" s="8"/>
      <c r="AD104" s="8"/>
      <c r="AE104" s="173"/>
      <c r="AF104" s="8"/>
      <c r="AG104" s="8"/>
      <c r="AH104" s="8"/>
      <c r="AI104" s="8"/>
      <c r="AJ104" s="8"/>
      <c r="AK104" s="8"/>
      <c r="AL104" s="173"/>
      <c r="AM104" s="8"/>
      <c r="AN104" s="8"/>
      <c r="AO104" s="8"/>
      <c r="AP104" s="8"/>
      <c r="AQ104" s="8"/>
      <c r="AR104" s="8"/>
    </row>
    <row r="105" spans="19:44" ht="15.75" customHeight="1">
      <c r="S105" s="8"/>
      <c r="T105" s="8"/>
      <c r="U105" s="8"/>
      <c r="V105" s="8"/>
      <c r="W105" s="8"/>
      <c r="X105" s="173"/>
      <c r="Y105" s="8"/>
      <c r="Z105" s="8"/>
      <c r="AA105" s="8"/>
      <c r="AB105" s="8"/>
      <c r="AC105" s="8"/>
      <c r="AD105" s="8"/>
      <c r="AE105" s="173"/>
      <c r="AF105" s="8"/>
      <c r="AG105" s="8"/>
      <c r="AH105" s="8"/>
      <c r="AI105" s="8"/>
      <c r="AJ105" s="8"/>
      <c r="AK105" s="8"/>
      <c r="AL105" s="173"/>
      <c r="AM105" s="8"/>
      <c r="AN105" s="8"/>
      <c r="AO105" s="8"/>
      <c r="AP105" s="8"/>
      <c r="AQ105" s="8"/>
      <c r="AR105" s="8"/>
    </row>
    <row r="106" spans="19:44" ht="15.75" customHeight="1">
      <c r="S106" s="8"/>
      <c r="T106" s="8"/>
      <c r="U106" s="8"/>
      <c r="V106" s="8"/>
      <c r="W106" s="8"/>
      <c r="X106" s="173"/>
      <c r="Y106" s="8"/>
      <c r="Z106" s="8"/>
      <c r="AA106" s="8"/>
      <c r="AB106" s="8"/>
      <c r="AC106" s="8"/>
      <c r="AD106" s="8"/>
      <c r="AE106" s="173"/>
      <c r="AF106" s="8"/>
      <c r="AG106" s="8"/>
      <c r="AH106" s="8"/>
      <c r="AI106" s="8"/>
      <c r="AJ106" s="8"/>
      <c r="AK106" s="8"/>
      <c r="AL106" s="173"/>
      <c r="AM106" s="8"/>
      <c r="AN106" s="8"/>
      <c r="AO106" s="8"/>
      <c r="AP106" s="8"/>
      <c r="AQ106" s="8"/>
      <c r="AR106" s="8"/>
    </row>
    <row r="107" spans="19:44" ht="15.75" customHeight="1">
      <c r="S107" s="8"/>
      <c r="T107" s="8"/>
      <c r="U107" s="8"/>
      <c r="V107" s="8"/>
      <c r="W107" s="8"/>
      <c r="X107" s="173"/>
      <c r="Y107" s="8"/>
      <c r="Z107" s="8"/>
      <c r="AA107" s="8"/>
      <c r="AB107" s="8"/>
      <c r="AC107" s="8"/>
      <c r="AD107" s="8"/>
      <c r="AE107" s="173"/>
      <c r="AF107" s="8"/>
      <c r="AG107" s="8"/>
      <c r="AH107" s="8"/>
      <c r="AI107" s="8"/>
      <c r="AJ107" s="8"/>
      <c r="AK107" s="8"/>
      <c r="AL107" s="173"/>
      <c r="AM107" s="8"/>
      <c r="AN107" s="8"/>
      <c r="AO107" s="8"/>
      <c r="AP107" s="8"/>
      <c r="AQ107" s="8"/>
      <c r="AR107" s="8"/>
    </row>
    <row r="108" spans="19:44" ht="15.75" customHeight="1">
      <c r="S108" s="8"/>
      <c r="T108" s="8"/>
      <c r="U108" s="8"/>
      <c r="V108" s="8"/>
      <c r="W108" s="8"/>
      <c r="X108" s="173"/>
      <c r="Y108" s="8"/>
      <c r="Z108" s="8"/>
      <c r="AA108" s="8"/>
      <c r="AB108" s="8"/>
      <c r="AC108" s="8"/>
      <c r="AD108" s="8"/>
      <c r="AE108" s="173"/>
      <c r="AF108" s="8"/>
      <c r="AG108" s="8"/>
      <c r="AH108" s="8"/>
      <c r="AI108" s="8"/>
      <c r="AJ108" s="8"/>
      <c r="AK108" s="8"/>
      <c r="AL108" s="173"/>
      <c r="AM108" s="8"/>
      <c r="AN108" s="8"/>
      <c r="AO108" s="8"/>
      <c r="AP108" s="8"/>
      <c r="AQ108" s="8"/>
      <c r="AR108" s="8"/>
    </row>
    <row r="109" spans="19:44" ht="15.75" customHeight="1">
      <c r="S109" s="8"/>
      <c r="T109" s="8"/>
      <c r="U109" s="8"/>
      <c r="V109" s="8"/>
      <c r="W109" s="8"/>
      <c r="X109" s="173"/>
      <c r="Y109" s="8"/>
      <c r="Z109" s="8"/>
      <c r="AA109" s="8"/>
      <c r="AB109" s="8"/>
      <c r="AC109" s="8"/>
      <c r="AD109" s="8"/>
      <c r="AE109" s="173"/>
      <c r="AF109" s="8"/>
      <c r="AG109" s="8"/>
      <c r="AH109" s="8"/>
      <c r="AI109" s="8"/>
      <c r="AJ109" s="8"/>
      <c r="AK109" s="8"/>
      <c r="AL109" s="173"/>
      <c r="AM109" s="8"/>
      <c r="AN109" s="8"/>
      <c r="AO109" s="8"/>
      <c r="AP109" s="8"/>
      <c r="AQ109" s="8"/>
      <c r="AR109" s="8"/>
    </row>
    <row r="110" spans="19:44" ht="15.75" customHeight="1">
      <c r="S110" s="8"/>
      <c r="T110" s="8"/>
      <c r="U110" s="8"/>
      <c r="V110" s="8"/>
      <c r="W110" s="8"/>
      <c r="X110" s="173"/>
      <c r="Y110" s="8"/>
      <c r="Z110" s="8"/>
      <c r="AA110" s="8"/>
      <c r="AB110" s="8"/>
      <c r="AC110" s="8"/>
      <c r="AD110" s="8"/>
      <c r="AE110" s="173"/>
      <c r="AF110" s="8"/>
      <c r="AG110" s="8"/>
      <c r="AH110" s="8"/>
      <c r="AI110" s="8"/>
      <c r="AJ110" s="8"/>
      <c r="AK110" s="8"/>
      <c r="AL110" s="173"/>
      <c r="AM110" s="8"/>
      <c r="AN110" s="8"/>
      <c r="AO110" s="8"/>
      <c r="AP110" s="8"/>
      <c r="AQ110" s="8"/>
      <c r="AR110" s="8"/>
    </row>
    <row r="111" spans="19:44" ht="15.75" customHeight="1">
      <c r="S111" s="8"/>
      <c r="T111" s="8"/>
      <c r="U111" s="8"/>
      <c r="V111" s="8"/>
      <c r="W111" s="8"/>
      <c r="X111" s="173"/>
      <c r="Y111" s="8"/>
      <c r="Z111" s="8"/>
      <c r="AA111" s="8"/>
      <c r="AB111" s="8"/>
      <c r="AC111" s="8"/>
      <c r="AD111" s="8"/>
      <c r="AE111" s="173"/>
      <c r="AF111" s="8"/>
      <c r="AG111" s="8"/>
      <c r="AH111" s="8"/>
      <c r="AI111" s="8"/>
      <c r="AJ111" s="8"/>
      <c r="AK111" s="8"/>
      <c r="AL111" s="173"/>
      <c r="AM111" s="8"/>
      <c r="AN111" s="8"/>
      <c r="AO111" s="8"/>
      <c r="AP111" s="8"/>
      <c r="AQ111" s="8"/>
      <c r="AR111" s="8"/>
    </row>
    <row r="112" spans="19:44" ht="15.75" customHeight="1">
      <c r="S112" s="8"/>
      <c r="T112" s="8"/>
      <c r="U112" s="8"/>
      <c r="V112" s="8"/>
      <c r="W112" s="8"/>
      <c r="X112" s="173"/>
      <c r="Y112" s="8"/>
      <c r="Z112" s="8"/>
      <c r="AA112" s="8"/>
      <c r="AB112" s="8"/>
      <c r="AC112" s="8"/>
      <c r="AD112" s="8"/>
      <c r="AE112" s="173"/>
      <c r="AF112" s="8"/>
      <c r="AG112" s="8"/>
      <c r="AH112" s="8"/>
      <c r="AI112" s="8"/>
      <c r="AJ112" s="8"/>
      <c r="AK112" s="8"/>
      <c r="AL112" s="173"/>
      <c r="AM112" s="8"/>
      <c r="AN112" s="8"/>
      <c r="AO112" s="8"/>
      <c r="AP112" s="8"/>
      <c r="AQ112" s="8"/>
      <c r="AR112" s="8"/>
    </row>
    <row r="113" spans="19:44" ht="15.75" customHeight="1">
      <c r="S113" s="8"/>
      <c r="T113" s="8"/>
      <c r="U113" s="8"/>
      <c r="V113" s="8"/>
      <c r="W113" s="8"/>
      <c r="X113" s="173"/>
      <c r="Y113" s="8"/>
      <c r="Z113" s="8"/>
      <c r="AA113" s="8"/>
      <c r="AB113" s="8"/>
      <c r="AC113" s="8"/>
      <c r="AD113" s="8"/>
      <c r="AE113" s="173"/>
      <c r="AF113" s="8"/>
      <c r="AG113" s="8"/>
      <c r="AH113" s="8"/>
      <c r="AI113" s="8"/>
      <c r="AJ113" s="8"/>
      <c r="AK113" s="8"/>
      <c r="AL113" s="173"/>
      <c r="AM113" s="8"/>
      <c r="AN113" s="8"/>
      <c r="AO113" s="8"/>
      <c r="AP113" s="8"/>
      <c r="AQ113" s="8"/>
      <c r="AR113" s="8"/>
    </row>
    <row r="114" spans="19:44" ht="15.75" customHeight="1">
      <c r="S114" s="8"/>
      <c r="T114" s="8"/>
      <c r="U114" s="8"/>
      <c r="V114" s="8"/>
      <c r="W114" s="8"/>
      <c r="X114" s="173"/>
      <c r="Y114" s="8"/>
      <c r="Z114" s="8"/>
      <c r="AA114" s="8"/>
      <c r="AB114" s="8"/>
      <c r="AC114" s="8"/>
      <c r="AD114" s="8"/>
      <c r="AE114" s="173"/>
      <c r="AF114" s="8"/>
      <c r="AG114" s="8"/>
      <c r="AH114" s="8"/>
      <c r="AI114" s="8"/>
      <c r="AJ114" s="8"/>
      <c r="AK114" s="8"/>
      <c r="AL114" s="173"/>
      <c r="AM114" s="8"/>
      <c r="AN114" s="8"/>
      <c r="AO114" s="8"/>
      <c r="AP114" s="8"/>
      <c r="AQ114" s="8"/>
      <c r="AR114" s="8"/>
    </row>
    <row r="115" spans="19:44" ht="15.75" customHeight="1">
      <c r="S115" s="8"/>
      <c r="T115" s="8"/>
      <c r="U115" s="8"/>
      <c r="V115" s="8"/>
      <c r="W115" s="8"/>
      <c r="X115" s="173"/>
      <c r="Y115" s="8"/>
      <c r="Z115" s="8"/>
      <c r="AA115" s="8"/>
      <c r="AB115" s="8"/>
      <c r="AC115" s="8"/>
      <c r="AD115" s="8"/>
      <c r="AE115" s="173"/>
      <c r="AF115" s="8"/>
      <c r="AG115" s="8"/>
      <c r="AH115" s="8"/>
      <c r="AI115" s="8"/>
      <c r="AJ115" s="8"/>
      <c r="AK115" s="8"/>
      <c r="AL115" s="173"/>
      <c r="AM115" s="8"/>
      <c r="AN115" s="8"/>
      <c r="AO115" s="8"/>
      <c r="AP115" s="8"/>
      <c r="AQ115" s="8"/>
      <c r="AR115" s="8"/>
    </row>
    <row r="116" spans="19:44" ht="15.75" customHeight="1">
      <c r="S116" s="8"/>
      <c r="T116" s="8"/>
      <c r="U116" s="8"/>
      <c r="V116" s="8"/>
      <c r="W116" s="8"/>
      <c r="X116" s="173"/>
      <c r="Y116" s="8"/>
      <c r="Z116" s="8"/>
      <c r="AA116" s="8"/>
      <c r="AB116" s="8"/>
      <c r="AC116" s="8"/>
      <c r="AD116" s="8"/>
      <c r="AE116" s="173"/>
      <c r="AF116" s="8"/>
      <c r="AG116" s="8"/>
      <c r="AH116" s="8"/>
      <c r="AI116" s="8"/>
      <c r="AJ116" s="8"/>
      <c r="AK116" s="8"/>
      <c r="AL116" s="173"/>
      <c r="AM116" s="8"/>
      <c r="AN116" s="8"/>
      <c r="AO116" s="8"/>
      <c r="AP116" s="8"/>
      <c r="AQ116" s="8"/>
      <c r="AR116" s="8"/>
    </row>
    <row r="117" spans="19:44" ht="15.75" customHeight="1">
      <c r="S117" s="8"/>
      <c r="T117" s="8"/>
      <c r="U117" s="8"/>
      <c r="V117" s="8"/>
      <c r="W117" s="8"/>
      <c r="X117" s="173"/>
      <c r="Y117" s="8"/>
      <c r="Z117" s="8"/>
      <c r="AA117" s="8"/>
      <c r="AB117" s="8"/>
      <c r="AC117" s="8"/>
      <c r="AD117" s="8"/>
      <c r="AE117" s="173"/>
      <c r="AF117" s="8"/>
      <c r="AG117" s="8"/>
      <c r="AH117" s="8"/>
      <c r="AI117" s="8"/>
      <c r="AJ117" s="8"/>
      <c r="AK117" s="8"/>
      <c r="AL117" s="173"/>
      <c r="AM117" s="8"/>
      <c r="AN117" s="8"/>
      <c r="AO117" s="8"/>
      <c r="AP117" s="8"/>
      <c r="AQ117" s="8"/>
      <c r="AR117" s="8"/>
    </row>
    <row r="118" spans="19:44" ht="15.75" customHeight="1">
      <c r="S118" s="8"/>
      <c r="T118" s="8"/>
      <c r="U118" s="8"/>
      <c r="V118" s="8"/>
      <c r="W118" s="8"/>
      <c r="X118" s="173"/>
      <c r="Y118" s="8"/>
      <c r="Z118" s="8"/>
      <c r="AA118" s="8"/>
      <c r="AB118" s="8"/>
      <c r="AC118" s="8"/>
      <c r="AD118" s="8"/>
      <c r="AE118" s="173"/>
      <c r="AF118" s="8"/>
      <c r="AG118" s="8"/>
      <c r="AH118" s="8"/>
      <c r="AI118" s="8"/>
      <c r="AJ118" s="8"/>
      <c r="AK118" s="8"/>
      <c r="AL118" s="173"/>
      <c r="AM118" s="8"/>
      <c r="AN118" s="8"/>
      <c r="AO118" s="8"/>
      <c r="AP118" s="8"/>
      <c r="AQ118" s="8"/>
      <c r="AR118" s="8"/>
    </row>
    <row r="119" spans="19:44" ht="15.75" customHeight="1">
      <c r="S119" s="8"/>
      <c r="T119" s="8"/>
      <c r="U119" s="8"/>
      <c r="V119" s="8"/>
      <c r="W119" s="8"/>
      <c r="X119" s="173"/>
      <c r="Y119" s="8"/>
      <c r="Z119" s="8"/>
      <c r="AA119" s="8"/>
      <c r="AB119" s="8"/>
      <c r="AC119" s="8"/>
      <c r="AD119" s="8"/>
      <c r="AE119" s="173"/>
      <c r="AF119" s="8"/>
      <c r="AG119" s="8"/>
      <c r="AH119" s="8"/>
      <c r="AI119" s="8"/>
      <c r="AJ119" s="8"/>
      <c r="AK119" s="8"/>
      <c r="AL119" s="173"/>
      <c r="AM119" s="8"/>
      <c r="AN119" s="8"/>
      <c r="AO119" s="8"/>
      <c r="AP119" s="8"/>
      <c r="AQ119" s="8"/>
      <c r="AR119" s="8"/>
    </row>
    <row r="120" spans="19:44" ht="15.75" customHeight="1">
      <c r="S120" s="8"/>
      <c r="T120" s="8"/>
      <c r="U120" s="8"/>
      <c r="V120" s="8"/>
      <c r="W120" s="8"/>
      <c r="X120" s="173"/>
      <c r="Y120" s="8"/>
      <c r="Z120" s="8"/>
      <c r="AA120" s="8"/>
      <c r="AB120" s="8"/>
      <c r="AC120" s="8"/>
      <c r="AD120" s="8"/>
      <c r="AE120" s="173"/>
      <c r="AF120" s="8"/>
      <c r="AG120" s="8"/>
      <c r="AH120" s="8"/>
      <c r="AI120" s="8"/>
      <c r="AJ120" s="8"/>
      <c r="AK120" s="8"/>
      <c r="AL120" s="173"/>
      <c r="AM120" s="8"/>
      <c r="AN120" s="8"/>
      <c r="AO120" s="8"/>
      <c r="AP120" s="8"/>
      <c r="AQ120" s="8"/>
      <c r="AR120" s="8"/>
    </row>
    <row r="121" spans="19:44" ht="15.75" customHeight="1">
      <c r="S121" s="8"/>
      <c r="T121" s="8"/>
      <c r="U121" s="8"/>
      <c r="V121" s="8"/>
      <c r="W121" s="8"/>
      <c r="X121" s="173"/>
      <c r="Y121" s="8"/>
      <c r="Z121" s="8"/>
      <c r="AA121" s="8"/>
      <c r="AB121" s="8"/>
      <c r="AC121" s="8"/>
      <c r="AD121" s="8"/>
      <c r="AE121" s="173"/>
      <c r="AF121" s="8"/>
      <c r="AG121" s="8"/>
      <c r="AH121" s="8"/>
      <c r="AI121" s="8"/>
      <c r="AJ121" s="8"/>
      <c r="AK121" s="8"/>
      <c r="AL121" s="173"/>
      <c r="AM121" s="8"/>
      <c r="AN121" s="8"/>
      <c r="AO121" s="8"/>
      <c r="AP121" s="8"/>
      <c r="AQ121" s="8"/>
      <c r="AR121" s="8"/>
    </row>
    <row r="122" spans="19:44" ht="15.75" customHeight="1">
      <c r="S122" s="8"/>
      <c r="T122" s="8"/>
      <c r="U122" s="8"/>
      <c r="V122" s="8"/>
      <c r="W122" s="8"/>
      <c r="X122" s="173"/>
      <c r="Y122" s="8"/>
      <c r="Z122" s="8"/>
      <c r="AA122" s="8"/>
      <c r="AB122" s="8"/>
      <c r="AC122" s="8"/>
      <c r="AD122" s="8"/>
      <c r="AE122" s="173"/>
      <c r="AF122" s="8"/>
      <c r="AG122" s="8"/>
      <c r="AH122" s="8"/>
      <c r="AI122" s="8"/>
      <c r="AJ122" s="8"/>
      <c r="AK122" s="8"/>
      <c r="AL122" s="173"/>
      <c r="AM122" s="8"/>
      <c r="AN122" s="8"/>
      <c r="AO122" s="8"/>
      <c r="AP122" s="8"/>
      <c r="AQ122" s="8"/>
      <c r="AR122" s="8"/>
    </row>
    <row r="123" spans="19:44" ht="15.75" customHeight="1">
      <c r="S123" s="8"/>
      <c r="T123" s="8"/>
      <c r="U123" s="8"/>
      <c r="V123" s="8"/>
      <c r="W123" s="8"/>
      <c r="X123" s="173"/>
      <c r="Y123" s="8"/>
      <c r="Z123" s="8"/>
      <c r="AA123" s="8"/>
      <c r="AB123" s="8"/>
      <c r="AC123" s="8"/>
      <c r="AD123" s="8"/>
      <c r="AE123" s="173"/>
      <c r="AF123" s="8"/>
      <c r="AG123" s="8"/>
      <c r="AH123" s="8"/>
      <c r="AI123" s="8"/>
      <c r="AJ123" s="8"/>
      <c r="AK123" s="8"/>
      <c r="AL123" s="173"/>
      <c r="AM123" s="8"/>
      <c r="AN123" s="8"/>
      <c r="AO123" s="8"/>
      <c r="AP123" s="8"/>
      <c r="AQ123" s="8"/>
      <c r="AR123" s="8"/>
    </row>
    <row r="124" spans="19:44" ht="15.75" customHeight="1">
      <c r="S124" s="8"/>
      <c r="T124" s="8"/>
      <c r="U124" s="8"/>
      <c r="V124" s="8"/>
      <c r="W124" s="8"/>
      <c r="X124" s="173"/>
      <c r="Y124" s="8"/>
      <c r="Z124" s="8"/>
      <c r="AA124" s="8"/>
      <c r="AB124" s="8"/>
      <c r="AC124" s="8"/>
      <c r="AD124" s="8"/>
      <c r="AE124" s="173"/>
      <c r="AF124" s="8"/>
      <c r="AG124" s="8"/>
      <c r="AH124" s="8"/>
      <c r="AI124" s="8"/>
      <c r="AJ124" s="8"/>
      <c r="AK124" s="8"/>
      <c r="AL124" s="173"/>
      <c r="AM124" s="8"/>
      <c r="AN124" s="8"/>
      <c r="AO124" s="8"/>
      <c r="AP124" s="8"/>
      <c r="AQ124" s="8"/>
      <c r="AR124" s="8"/>
    </row>
    <row r="125" spans="19:44" ht="15.75" customHeight="1">
      <c r="S125" s="8"/>
      <c r="T125" s="8"/>
      <c r="U125" s="8"/>
      <c r="V125" s="8"/>
      <c r="W125" s="8"/>
      <c r="X125" s="173"/>
      <c r="Y125" s="8"/>
      <c r="Z125" s="8"/>
      <c r="AA125" s="8"/>
      <c r="AB125" s="8"/>
      <c r="AC125" s="8"/>
      <c r="AD125" s="8"/>
      <c r="AE125" s="173"/>
      <c r="AF125" s="8"/>
      <c r="AG125" s="8"/>
      <c r="AH125" s="8"/>
      <c r="AI125" s="8"/>
      <c r="AJ125" s="8"/>
      <c r="AK125" s="8"/>
      <c r="AL125" s="173"/>
      <c r="AM125" s="8"/>
      <c r="AN125" s="8"/>
      <c r="AO125" s="8"/>
      <c r="AP125" s="8"/>
      <c r="AQ125" s="8"/>
      <c r="AR125" s="8"/>
    </row>
    <row r="126" spans="19:44" ht="15.75" customHeight="1">
      <c r="S126" s="8"/>
      <c r="T126" s="8"/>
      <c r="U126" s="8"/>
      <c r="V126" s="8"/>
      <c r="W126" s="8"/>
      <c r="X126" s="173"/>
      <c r="Y126" s="8"/>
      <c r="Z126" s="8"/>
      <c r="AA126" s="8"/>
      <c r="AB126" s="8"/>
      <c r="AC126" s="8"/>
      <c r="AD126" s="8"/>
      <c r="AE126" s="173"/>
      <c r="AF126" s="8"/>
      <c r="AG126" s="8"/>
      <c r="AH126" s="8"/>
      <c r="AI126" s="8"/>
      <c r="AJ126" s="8"/>
      <c r="AK126" s="8"/>
      <c r="AL126" s="173"/>
      <c r="AM126" s="8"/>
      <c r="AN126" s="8"/>
      <c r="AO126" s="8"/>
      <c r="AP126" s="8"/>
      <c r="AQ126" s="8"/>
      <c r="AR126" s="8"/>
    </row>
    <row r="127" spans="19:44" ht="15.75" customHeight="1">
      <c r="S127" s="8"/>
      <c r="T127" s="8"/>
      <c r="U127" s="8"/>
      <c r="V127" s="8"/>
      <c r="W127" s="8"/>
      <c r="X127" s="173"/>
      <c r="Y127" s="8"/>
      <c r="Z127" s="8"/>
      <c r="AA127" s="8"/>
      <c r="AB127" s="8"/>
      <c r="AC127" s="8"/>
      <c r="AD127" s="8"/>
      <c r="AE127" s="173"/>
      <c r="AF127" s="8"/>
      <c r="AG127" s="8"/>
      <c r="AH127" s="8"/>
      <c r="AI127" s="8"/>
      <c r="AJ127" s="8"/>
      <c r="AK127" s="8"/>
      <c r="AL127" s="173"/>
      <c r="AM127" s="8"/>
      <c r="AN127" s="8"/>
      <c r="AO127" s="8"/>
      <c r="AP127" s="8"/>
      <c r="AQ127" s="8"/>
      <c r="AR127" s="8"/>
    </row>
    <row r="128" spans="19:44" ht="15.75" customHeight="1">
      <c r="S128" s="8"/>
      <c r="T128" s="8"/>
      <c r="U128" s="8"/>
      <c r="V128" s="8"/>
      <c r="W128" s="8"/>
      <c r="X128" s="173"/>
      <c r="Y128" s="8"/>
      <c r="Z128" s="8"/>
      <c r="AA128" s="8"/>
      <c r="AB128" s="8"/>
      <c r="AC128" s="8"/>
      <c r="AD128" s="8"/>
      <c r="AE128" s="173"/>
      <c r="AF128" s="8"/>
      <c r="AG128" s="8"/>
      <c r="AH128" s="8"/>
      <c r="AI128" s="8"/>
      <c r="AJ128" s="8"/>
      <c r="AK128" s="8"/>
      <c r="AL128" s="173"/>
      <c r="AM128" s="8"/>
      <c r="AN128" s="8"/>
      <c r="AO128" s="8"/>
      <c r="AP128" s="8"/>
      <c r="AQ128" s="8"/>
      <c r="AR128" s="8"/>
    </row>
    <row r="129" spans="19:44" ht="15.75" customHeight="1">
      <c r="S129" s="8"/>
      <c r="T129" s="8"/>
      <c r="U129" s="8"/>
      <c r="V129" s="8"/>
      <c r="W129" s="8"/>
      <c r="X129" s="173"/>
      <c r="Y129" s="8"/>
      <c r="Z129" s="8"/>
      <c r="AA129" s="8"/>
      <c r="AB129" s="8"/>
      <c r="AC129" s="8"/>
      <c r="AD129" s="8"/>
      <c r="AE129" s="173"/>
      <c r="AF129" s="8"/>
      <c r="AG129" s="8"/>
      <c r="AH129" s="8"/>
      <c r="AI129" s="8"/>
      <c r="AJ129" s="8"/>
      <c r="AK129" s="8"/>
      <c r="AL129" s="173"/>
      <c r="AM129" s="8"/>
      <c r="AN129" s="8"/>
      <c r="AO129" s="8"/>
      <c r="AP129" s="8"/>
      <c r="AQ129" s="8"/>
      <c r="AR129" s="8"/>
    </row>
    <row r="130" spans="19:44" ht="15.75" customHeight="1">
      <c r="S130" s="8"/>
      <c r="T130" s="8"/>
      <c r="U130" s="8"/>
      <c r="V130" s="8"/>
      <c r="W130" s="8"/>
      <c r="X130" s="173"/>
      <c r="Y130" s="8"/>
      <c r="Z130" s="8"/>
      <c r="AA130" s="8"/>
      <c r="AB130" s="8"/>
      <c r="AC130" s="8"/>
      <c r="AD130" s="8"/>
      <c r="AE130" s="173"/>
      <c r="AF130" s="8"/>
      <c r="AG130" s="8"/>
      <c r="AH130" s="8"/>
      <c r="AI130" s="8"/>
      <c r="AJ130" s="8"/>
      <c r="AK130" s="8"/>
      <c r="AL130" s="173"/>
      <c r="AM130" s="8"/>
      <c r="AN130" s="8"/>
      <c r="AO130" s="8"/>
      <c r="AP130" s="8"/>
      <c r="AQ130" s="8"/>
      <c r="AR130" s="8"/>
    </row>
    <row r="131" spans="19:44" ht="15.75" customHeight="1">
      <c r="S131" s="8"/>
      <c r="T131" s="8"/>
      <c r="U131" s="8"/>
      <c r="V131" s="8"/>
      <c r="W131" s="8"/>
      <c r="X131" s="173"/>
      <c r="Y131" s="8"/>
      <c r="Z131" s="8"/>
      <c r="AA131" s="8"/>
      <c r="AB131" s="8"/>
      <c r="AC131" s="8"/>
      <c r="AD131" s="8"/>
      <c r="AE131" s="173"/>
      <c r="AF131" s="8"/>
      <c r="AG131" s="8"/>
      <c r="AH131" s="8"/>
      <c r="AI131" s="8"/>
      <c r="AJ131" s="8"/>
      <c r="AK131" s="8"/>
      <c r="AL131" s="173"/>
      <c r="AM131" s="8"/>
      <c r="AN131" s="8"/>
      <c r="AO131" s="8"/>
      <c r="AP131" s="8"/>
      <c r="AQ131" s="8"/>
      <c r="AR131" s="8"/>
    </row>
    <row r="132" spans="19:44" ht="15.75" customHeight="1">
      <c r="S132" s="8"/>
      <c r="T132" s="8"/>
      <c r="U132" s="8"/>
      <c r="V132" s="8"/>
      <c r="W132" s="8"/>
      <c r="X132" s="173"/>
      <c r="Y132" s="8"/>
      <c r="Z132" s="8"/>
      <c r="AA132" s="8"/>
      <c r="AB132" s="8"/>
      <c r="AC132" s="8"/>
      <c r="AD132" s="8"/>
      <c r="AE132" s="173"/>
      <c r="AF132" s="8"/>
      <c r="AG132" s="8"/>
      <c r="AH132" s="8"/>
      <c r="AI132" s="8"/>
      <c r="AJ132" s="8"/>
      <c r="AK132" s="8"/>
      <c r="AL132" s="173"/>
      <c r="AM132" s="8"/>
      <c r="AN132" s="8"/>
      <c r="AO132" s="8"/>
      <c r="AP132" s="8"/>
      <c r="AQ132" s="8"/>
      <c r="AR132" s="8"/>
    </row>
    <row r="133" spans="19:44" ht="15.75" customHeight="1">
      <c r="S133" s="8"/>
      <c r="T133" s="8"/>
      <c r="U133" s="8"/>
      <c r="V133" s="8"/>
      <c r="W133" s="8"/>
      <c r="X133" s="173"/>
      <c r="Y133" s="8"/>
      <c r="Z133" s="8"/>
      <c r="AA133" s="8"/>
      <c r="AB133" s="8"/>
      <c r="AC133" s="8"/>
      <c r="AD133" s="8"/>
      <c r="AE133" s="173"/>
      <c r="AF133" s="8"/>
      <c r="AG133" s="8"/>
      <c r="AH133" s="8"/>
      <c r="AI133" s="8"/>
      <c r="AJ133" s="8"/>
      <c r="AK133" s="8"/>
      <c r="AL133" s="173"/>
      <c r="AM133" s="8"/>
      <c r="AN133" s="8"/>
      <c r="AO133" s="8"/>
      <c r="AP133" s="8"/>
      <c r="AQ133" s="8"/>
      <c r="AR133" s="8"/>
    </row>
    <row r="134" spans="19:44" ht="15.75" customHeight="1">
      <c r="S134" s="8"/>
      <c r="T134" s="8"/>
      <c r="U134" s="8"/>
      <c r="V134" s="8"/>
      <c r="W134" s="8"/>
      <c r="X134" s="173"/>
      <c r="Y134" s="8"/>
      <c r="Z134" s="8"/>
      <c r="AA134" s="8"/>
      <c r="AB134" s="8"/>
      <c r="AC134" s="8"/>
      <c r="AD134" s="8"/>
      <c r="AE134" s="173"/>
      <c r="AF134" s="8"/>
      <c r="AG134" s="8"/>
      <c r="AH134" s="8"/>
      <c r="AI134" s="8"/>
      <c r="AJ134" s="8"/>
      <c r="AK134" s="8"/>
      <c r="AL134" s="173"/>
      <c r="AM134" s="8"/>
      <c r="AN134" s="8"/>
      <c r="AO134" s="8"/>
      <c r="AP134" s="8"/>
      <c r="AQ134" s="8"/>
      <c r="AR134" s="8"/>
    </row>
    <row r="135" spans="19:44" ht="15.75" customHeight="1">
      <c r="S135" s="8"/>
      <c r="T135" s="8"/>
      <c r="U135" s="8"/>
      <c r="V135" s="8"/>
      <c r="W135" s="8"/>
      <c r="X135" s="173"/>
      <c r="Y135" s="8"/>
      <c r="Z135" s="8"/>
      <c r="AA135" s="8"/>
      <c r="AB135" s="8"/>
      <c r="AC135" s="8"/>
      <c r="AD135" s="8"/>
      <c r="AE135" s="173"/>
      <c r="AF135" s="8"/>
      <c r="AG135" s="8"/>
      <c r="AH135" s="8"/>
      <c r="AI135" s="8"/>
      <c r="AJ135" s="8"/>
      <c r="AK135" s="8"/>
      <c r="AL135" s="173"/>
      <c r="AM135" s="8"/>
      <c r="AN135" s="8"/>
      <c r="AO135" s="8"/>
      <c r="AP135" s="8"/>
      <c r="AQ135" s="8"/>
      <c r="AR135" s="8"/>
    </row>
    <row r="136" spans="19:44" ht="15.75" customHeight="1">
      <c r="S136" s="8"/>
      <c r="T136" s="8"/>
      <c r="U136" s="8"/>
      <c r="V136" s="8"/>
      <c r="W136" s="8"/>
      <c r="X136" s="173"/>
      <c r="Y136" s="8"/>
      <c r="Z136" s="8"/>
      <c r="AA136" s="8"/>
      <c r="AB136" s="8"/>
      <c r="AC136" s="8"/>
      <c r="AD136" s="8"/>
      <c r="AE136" s="173"/>
      <c r="AF136" s="8"/>
      <c r="AG136" s="8"/>
      <c r="AH136" s="8"/>
      <c r="AI136" s="8"/>
      <c r="AJ136" s="8"/>
      <c r="AK136" s="8"/>
      <c r="AL136" s="173"/>
      <c r="AM136" s="8"/>
      <c r="AN136" s="8"/>
      <c r="AO136" s="8"/>
      <c r="AP136" s="8"/>
      <c r="AQ136" s="8"/>
      <c r="AR136" s="8"/>
    </row>
    <row r="137" spans="19:44" ht="15.75" customHeight="1">
      <c r="S137" s="8"/>
      <c r="T137" s="8"/>
      <c r="U137" s="8"/>
      <c r="V137" s="8"/>
      <c r="W137" s="8"/>
      <c r="X137" s="173"/>
      <c r="Y137" s="8"/>
      <c r="Z137" s="8"/>
      <c r="AA137" s="8"/>
      <c r="AB137" s="8"/>
      <c r="AC137" s="8"/>
      <c r="AD137" s="8"/>
      <c r="AE137" s="173"/>
      <c r="AF137" s="8"/>
      <c r="AG137" s="8"/>
      <c r="AH137" s="8"/>
      <c r="AI137" s="8"/>
      <c r="AJ137" s="8"/>
      <c r="AK137" s="8"/>
      <c r="AL137" s="173"/>
      <c r="AM137" s="8"/>
      <c r="AN137" s="8"/>
      <c r="AO137" s="8"/>
      <c r="AP137" s="8"/>
      <c r="AQ137" s="8"/>
      <c r="AR137" s="8"/>
    </row>
    <row r="138" spans="19:44" ht="15.75" customHeight="1">
      <c r="S138" s="8"/>
      <c r="T138" s="8"/>
      <c r="U138" s="8"/>
      <c r="V138" s="8"/>
      <c r="W138" s="8"/>
      <c r="X138" s="173"/>
      <c r="Y138" s="8"/>
      <c r="Z138" s="8"/>
      <c r="AA138" s="8"/>
      <c r="AB138" s="8"/>
      <c r="AC138" s="8"/>
      <c r="AD138" s="8"/>
      <c r="AE138" s="173"/>
      <c r="AF138" s="8"/>
      <c r="AG138" s="8"/>
      <c r="AH138" s="8"/>
      <c r="AI138" s="8"/>
      <c r="AJ138" s="8"/>
      <c r="AK138" s="8"/>
      <c r="AL138" s="173"/>
      <c r="AM138" s="8"/>
      <c r="AN138" s="8"/>
      <c r="AO138" s="8"/>
      <c r="AP138" s="8"/>
      <c r="AQ138" s="8"/>
      <c r="AR138" s="8"/>
    </row>
    <row r="139" spans="19:44" ht="15.75" customHeight="1">
      <c r="S139" s="8"/>
      <c r="T139" s="8"/>
      <c r="U139" s="8"/>
      <c r="V139" s="8"/>
      <c r="W139" s="8"/>
      <c r="X139" s="173"/>
      <c r="Y139" s="8"/>
      <c r="Z139" s="8"/>
      <c r="AA139" s="8"/>
      <c r="AB139" s="8"/>
      <c r="AC139" s="8"/>
      <c r="AD139" s="8"/>
      <c r="AE139" s="173"/>
      <c r="AF139" s="8"/>
      <c r="AG139" s="8"/>
      <c r="AH139" s="8"/>
      <c r="AI139" s="8"/>
      <c r="AJ139" s="8"/>
      <c r="AK139" s="8"/>
      <c r="AL139" s="173"/>
      <c r="AM139" s="8"/>
      <c r="AN139" s="8"/>
      <c r="AO139" s="8"/>
      <c r="AP139" s="8"/>
      <c r="AQ139" s="8"/>
      <c r="AR139" s="8"/>
    </row>
    <row r="140" spans="19:44" ht="15.75" customHeight="1">
      <c r="S140" s="8"/>
      <c r="T140" s="8"/>
      <c r="U140" s="8"/>
      <c r="V140" s="8"/>
      <c r="W140" s="8"/>
      <c r="X140" s="173"/>
      <c r="Y140" s="8"/>
      <c r="Z140" s="8"/>
      <c r="AA140" s="8"/>
      <c r="AB140" s="8"/>
      <c r="AC140" s="8"/>
      <c r="AD140" s="8"/>
      <c r="AE140" s="173"/>
      <c r="AF140" s="8"/>
      <c r="AG140" s="8"/>
      <c r="AH140" s="8"/>
      <c r="AI140" s="8"/>
      <c r="AJ140" s="8"/>
      <c r="AK140" s="8"/>
      <c r="AL140" s="173"/>
      <c r="AM140" s="8"/>
      <c r="AN140" s="8"/>
      <c r="AO140" s="8"/>
      <c r="AP140" s="8"/>
      <c r="AQ140" s="8"/>
      <c r="AR140" s="8"/>
    </row>
    <row r="141" spans="19:44" ht="15.75" customHeight="1">
      <c r="S141" s="8"/>
      <c r="T141" s="8"/>
      <c r="U141" s="8"/>
      <c r="V141" s="8"/>
      <c r="W141" s="8"/>
      <c r="X141" s="173"/>
      <c r="Y141" s="8"/>
      <c r="Z141" s="8"/>
      <c r="AA141" s="8"/>
      <c r="AB141" s="8"/>
      <c r="AC141" s="8"/>
      <c r="AD141" s="8"/>
      <c r="AE141" s="173"/>
      <c r="AF141" s="8"/>
      <c r="AG141" s="8"/>
      <c r="AH141" s="8"/>
      <c r="AI141" s="8"/>
      <c r="AJ141" s="8"/>
      <c r="AK141" s="8"/>
      <c r="AL141" s="173"/>
      <c r="AM141" s="8"/>
      <c r="AN141" s="8"/>
      <c r="AO141" s="8"/>
      <c r="AP141" s="8"/>
      <c r="AQ141" s="8"/>
      <c r="AR141" s="8"/>
    </row>
    <row r="142" spans="19:44" ht="15.75" customHeight="1">
      <c r="S142" s="8"/>
      <c r="T142" s="8"/>
      <c r="U142" s="8"/>
      <c r="V142" s="8"/>
      <c r="W142" s="8"/>
      <c r="X142" s="173"/>
      <c r="Y142" s="8"/>
      <c r="Z142" s="8"/>
      <c r="AA142" s="8"/>
      <c r="AB142" s="8"/>
      <c r="AC142" s="8"/>
      <c r="AD142" s="8"/>
      <c r="AE142" s="173"/>
      <c r="AF142" s="8"/>
      <c r="AG142" s="8"/>
      <c r="AH142" s="8"/>
      <c r="AI142" s="8"/>
      <c r="AJ142" s="8"/>
      <c r="AK142" s="8"/>
      <c r="AL142" s="173"/>
      <c r="AM142" s="8"/>
      <c r="AN142" s="8"/>
      <c r="AO142" s="8"/>
      <c r="AP142" s="8"/>
      <c r="AQ142" s="8"/>
      <c r="AR142" s="8"/>
    </row>
    <row r="143" spans="19:44" ht="15.75" customHeight="1">
      <c r="S143" s="8"/>
      <c r="T143" s="8"/>
      <c r="U143" s="8"/>
      <c r="V143" s="8"/>
      <c r="W143" s="8"/>
      <c r="X143" s="173"/>
      <c r="Y143" s="8"/>
      <c r="Z143" s="8"/>
      <c r="AA143" s="8"/>
      <c r="AB143" s="8"/>
      <c r="AC143" s="8"/>
      <c r="AD143" s="8"/>
      <c r="AE143" s="173"/>
      <c r="AF143" s="8"/>
      <c r="AG143" s="8"/>
      <c r="AH143" s="8"/>
      <c r="AI143" s="8"/>
      <c r="AJ143" s="8"/>
      <c r="AK143" s="8"/>
      <c r="AL143" s="173"/>
      <c r="AM143" s="8"/>
      <c r="AN143" s="8"/>
      <c r="AO143" s="8"/>
      <c r="AP143" s="8"/>
      <c r="AQ143" s="8"/>
      <c r="AR143" s="8"/>
    </row>
    <row r="144" spans="19:44" ht="15.75" customHeight="1">
      <c r="S144" s="8"/>
      <c r="T144" s="8"/>
      <c r="U144" s="8"/>
      <c r="V144" s="8"/>
      <c r="W144" s="8"/>
      <c r="X144" s="173"/>
      <c r="Y144" s="8"/>
      <c r="Z144" s="8"/>
      <c r="AA144" s="8"/>
      <c r="AB144" s="8"/>
      <c r="AC144" s="8"/>
      <c r="AD144" s="8"/>
      <c r="AE144" s="173"/>
      <c r="AF144" s="8"/>
      <c r="AG144" s="8"/>
      <c r="AH144" s="8"/>
      <c r="AI144" s="8"/>
      <c r="AJ144" s="8"/>
      <c r="AK144" s="8"/>
      <c r="AL144" s="173"/>
      <c r="AM144" s="8"/>
      <c r="AN144" s="8"/>
      <c r="AO144" s="8"/>
      <c r="AP144" s="8"/>
      <c r="AQ144" s="8"/>
      <c r="AR144" s="8"/>
    </row>
    <row r="145" spans="19:44" ht="15.75" customHeight="1">
      <c r="S145" s="8"/>
      <c r="T145" s="8"/>
      <c r="U145" s="8"/>
      <c r="V145" s="8"/>
      <c r="W145" s="8"/>
      <c r="X145" s="173"/>
      <c r="Y145" s="8"/>
      <c r="Z145" s="8"/>
      <c r="AA145" s="8"/>
      <c r="AB145" s="8"/>
      <c r="AC145" s="8"/>
      <c r="AD145" s="8"/>
      <c r="AE145" s="173"/>
      <c r="AF145" s="8"/>
      <c r="AG145" s="8"/>
      <c r="AH145" s="8"/>
      <c r="AI145" s="8"/>
      <c r="AJ145" s="8"/>
      <c r="AK145" s="8"/>
      <c r="AL145" s="173"/>
      <c r="AM145" s="8"/>
      <c r="AN145" s="8"/>
      <c r="AO145" s="8"/>
      <c r="AP145" s="8"/>
      <c r="AQ145" s="8"/>
      <c r="AR145" s="8"/>
    </row>
    <row r="146" spans="19:44" ht="15.75" customHeight="1">
      <c r="S146" s="8"/>
      <c r="T146" s="8"/>
      <c r="U146" s="8"/>
      <c r="V146" s="8"/>
      <c r="W146" s="8"/>
      <c r="X146" s="173"/>
      <c r="Y146" s="8"/>
      <c r="Z146" s="8"/>
      <c r="AA146" s="8"/>
      <c r="AB146" s="8"/>
      <c r="AC146" s="8"/>
      <c r="AD146" s="8"/>
      <c r="AE146" s="173"/>
      <c r="AF146" s="8"/>
      <c r="AG146" s="8"/>
      <c r="AH146" s="8"/>
      <c r="AI146" s="8"/>
      <c r="AJ146" s="8"/>
      <c r="AK146" s="8"/>
      <c r="AL146" s="173"/>
      <c r="AM146" s="8"/>
      <c r="AN146" s="8"/>
      <c r="AO146" s="8"/>
      <c r="AP146" s="8"/>
      <c r="AQ146" s="8"/>
      <c r="AR146" s="8"/>
    </row>
    <row r="147" spans="19:44" ht="15.75" customHeight="1">
      <c r="S147" s="8"/>
      <c r="T147" s="8"/>
      <c r="U147" s="8"/>
      <c r="V147" s="8"/>
      <c r="W147" s="8"/>
      <c r="X147" s="173"/>
      <c r="Y147" s="8"/>
      <c r="Z147" s="8"/>
      <c r="AA147" s="8"/>
      <c r="AB147" s="8"/>
      <c r="AC147" s="8"/>
      <c r="AD147" s="8"/>
      <c r="AE147" s="173"/>
      <c r="AF147" s="8"/>
      <c r="AG147" s="8"/>
      <c r="AH147" s="8"/>
      <c r="AI147" s="8"/>
      <c r="AJ147" s="8"/>
      <c r="AK147" s="8"/>
      <c r="AL147" s="173"/>
      <c r="AM147" s="8"/>
      <c r="AN147" s="8"/>
      <c r="AO147" s="8"/>
      <c r="AP147" s="8"/>
      <c r="AQ147" s="8"/>
      <c r="AR147" s="8"/>
    </row>
    <row r="148" spans="19:44" ht="15.75" customHeight="1">
      <c r="S148" s="8"/>
      <c r="T148" s="8"/>
      <c r="U148" s="8"/>
      <c r="V148" s="8"/>
      <c r="W148" s="8"/>
      <c r="X148" s="173"/>
      <c r="Y148" s="8"/>
      <c r="Z148" s="8"/>
      <c r="AA148" s="8"/>
      <c r="AB148" s="8"/>
      <c r="AC148" s="8"/>
      <c r="AD148" s="8"/>
      <c r="AE148" s="173"/>
      <c r="AF148" s="8"/>
      <c r="AG148" s="8"/>
      <c r="AH148" s="8"/>
      <c r="AI148" s="8"/>
      <c r="AJ148" s="8"/>
      <c r="AK148" s="8"/>
      <c r="AL148" s="173"/>
      <c r="AM148" s="8"/>
      <c r="AN148" s="8"/>
      <c r="AO148" s="8"/>
      <c r="AP148" s="8"/>
      <c r="AQ148" s="8"/>
      <c r="AR148" s="8"/>
    </row>
    <row r="149" spans="19:44" ht="15.75" customHeight="1">
      <c r="S149" s="8"/>
      <c r="T149" s="8"/>
      <c r="U149" s="8"/>
      <c r="V149" s="8"/>
      <c r="W149" s="8"/>
      <c r="X149" s="173"/>
      <c r="Y149" s="8"/>
      <c r="Z149" s="8"/>
      <c r="AA149" s="8"/>
      <c r="AB149" s="8"/>
      <c r="AC149" s="8"/>
      <c r="AD149" s="8"/>
      <c r="AE149" s="173"/>
      <c r="AF149" s="8"/>
      <c r="AG149" s="8"/>
      <c r="AH149" s="8"/>
      <c r="AI149" s="8"/>
      <c r="AJ149" s="8"/>
      <c r="AK149" s="8"/>
      <c r="AL149" s="173"/>
      <c r="AM149" s="8"/>
      <c r="AN149" s="8"/>
      <c r="AO149" s="8"/>
      <c r="AP149" s="8"/>
      <c r="AQ149" s="8"/>
      <c r="AR149" s="8"/>
    </row>
    <row r="150" spans="19:44" ht="15.75" customHeight="1">
      <c r="S150" s="8"/>
      <c r="T150" s="8"/>
      <c r="U150" s="8"/>
      <c r="V150" s="8"/>
      <c r="W150" s="8"/>
      <c r="X150" s="173"/>
      <c r="Y150" s="8"/>
      <c r="Z150" s="8"/>
      <c r="AA150" s="8"/>
      <c r="AB150" s="8"/>
      <c r="AC150" s="8"/>
      <c r="AD150" s="8"/>
      <c r="AE150" s="173"/>
      <c r="AF150" s="8"/>
      <c r="AG150" s="8"/>
      <c r="AH150" s="8"/>
      <c r="AI150" s="8"/>
      <c r="AJ150" s="8"/>
      <c r="AK150" s="8"/>
      <c r="AL150" s="173"/>
      <c r="AM150" s="8"/>
      <c r="AN150" s="8"/>
      <c r="AO150" s="8"/>
      <c r="AP150" s="8"/>
      <c r="AQ150" s="8"/>
      <c r="AR150" s="8"/>
    </row>
    <row r="151" spans="19:44" ht="15.75" customHeight="1">
      <c r="S151" s="8"/>
      <c r="T151" s="8"/>
      <c r="U151" s="8"/>
      <c r="V151" s="8"/>
      <c r="W151" s="8"/>
      <c r="X151" s="173"/>
      <c r="Y151" s="8"/>
      <c r="Z151" s="8"/>
      <c r="AA151" s="8"/>
      <c r="AB151" s="8"/>
      <c r="AC151" s="8"/>
      <c r="AD151" s="8"/>
      <c r="AE151" s="173"/>
      <c r="AF151" s="8"/>
      <c r="AG151" s="8"/>
      <c r="AH151" s="8"/>
      <c r="AI151" s="8"/>
      <c r="AJ151" s="8"/>
      <c r="AK151" s="8"/>
      <c r="AL151" s="173"/>
      <c r="AM151" s="8"/>
      <c r="AN151" s="8"/>
      <c r="AO151" s="8"/>
      <c r="AP151" s="8"/>
      <c r="AQ151" s="8"/>
      <c r="AR151" s="8"/>
    </row>
    <row r="152" spans="19:44" ht="15.75" customHeight="1">
      <c r="S152" s="8"/>
      <c r="T152" s="8"/>
      <c r="U152" s="8"/>
      <c r="V152" s="8"/>
      <c r="W152" s="8"/>
      <c r="X152" s="173"/>
      <c r="Y152" s="8"/>
      <c r="Z152" s="8"/>
      <c r="AA152" s="8"/>
      <c r="AB152" s="8"/>
      <c r="AC152" s="8"/>
      <c r="AD152" s="8"/>
      <c r="AE152" s="173"/>
      <c r="AF152" s="8"/>
      <c r="AG152" s="8"/>
      <c r="AH152" s="8"/>
      <c r="AI152" s="8"/>
      <c r="AJ152" s="8"/>
      <c r="AK152" s="8"/>
      <c r="AL152" s="173"/>
      <c r="AM152" s="8"/>
      <c r="AN152" s="8"/>
      <c r="AO152" s="8"/>
      <c r="AP152" s="8"/>
      <c r="AQ152" s="8"/>
      <c r="AR152" s="8"/>
    </row>
    <row r="153" spans="19:44" ht="15.75" customHeight="1">
      <c r="S153" s="8"/>
      <c r="T153" s="8"/>
      <c r="U153" s="8"/>
      <c r="V153" s="8"/>
      <c r="W153" s="8"/>
      <c r="X153" s="173"/>
      <c r="Y153" s="8"/>
      <c r="Z153" s="8"/>
      <c r="AA153" s="8"/>
      <c r="AB153" s="8"/>
      <c r="AC153" s="8"/>
      <c r="AD153" s="8"/>
      <c r="AE153" s="173"/>
      <c r="AF153" s="8"/>
      <c r="AG153" s="8"/>
      <c r="AH153" s="8"/>
      <c r="AI153" s="8"/>
      <c r="AJ153" s="8"/>
      <c r="AK153" s="8"/>
      <c r="AL153" s="173"/>
      <c r="AM153" s="8"/>
      <c r="AN153" s="8"/>
      <c r="AO153" s="8"/>
      <c r="AP153" s="8"/>
      <c r="AQ153" s="8"/>
      <c r="AR153" s="8"/>
    </row>
    <row r="154" spans="19:44" ht="15.75" customHeight="1">
      <c r="S154" s="8"/>
      <c r="T154" s="8"/>
      <c r="U154" s="8"/>
      <c r="V154" s="8"/>
      <c r="W154" s="8"/>
      <c r="X154" s="173"/>
      <c r="Y154" s="8"/>
      <c r="Z154" s="8"/>
      <c r="AA154" s="8"/>
      <c r="AB154" s="8"/>
      <c r="AC154" s="8"/>
      <c r="AD154" s="8"/>
      <c r="AE154" s="173"/>
      <c r="AF154" s="8"/>
      <c r="AG154" s="8"/>
      <c r="AH154" s="8"/>
      <c r="AI154" s="8"/>
      <c r="AJ154" s="8"/>
      <c r="AK154" s="8"/>
      <c r="AL154" s="173"/>
      <c r="AM154" s="8"/>
      <c r="AN154" s="8"/>
      <c r="AO154" s="8"/>
      <c r="AP154" s="8"/>
      <c r="AQ154" s="8"/>
      <c r="AR154" s="8"/>
    </row>
    <row r="155" spans="19:44" ht="15.75" customHeight="1">
      <c r="S155" s="8"/>
      <c r="T155" s="8"/>
      <c r="U155" s="8"/>
      <c r="V155" s="8"/>
      <c r="W155" s="8"/>
      <c r="X155" s="173"/>
      <c r="Y155" s="8"/>
      <c r="Z155" s="8"/>
      <c r="AA155" s="8"/>
      <c r="AB155" s="8"/>
      <c r="AC155" s="8"/>
      <c r="AD155" s="8"/>
      <c r="AE155" s="173"/>
      <c r="AF155" s="8"/>
      <c r="AG155" s="8"/>
      <c r="AH155" s="8"/>
      <c r="AI155" s="8"/>
      <c r="AJ155" s="8"/>
      <c r="AK155" s="8"/>
      <c r="AL155" s="173"/>
      <c r="AM155" s="8"/>
      <c r="AN155" s="8"/>
      <c r="AO155" s="8"/>
      <c r="AP155" s="8"/>
      <c r="AQ155" s="8"/>
      <c r="AR155" s="8"/>
    </row>
    <row r="156" spans="19:44" ht="15.75" customHeight="1">
      <c r="S156" s="8"/>
      <c r="T156" s="8"/>
      <c r="U156" s="8"/>
      <c r="V156" s="8"/>
      <c r="W156" s="8"/>
      <c r="X156" s="173"/>
      <c r="Y156" s="8"/>
      <c r="Z156" s="8"/>
      <c r="AA156" s="8"/>
      <c r="AB156" s="8"/>
      <c r="AC156" s="8"/>
      <c r="AD156" s="8"/>
      <c r="AE156" s="173"/>
      <c r="AF156" s="8"/>
      <c r="AG156" s="8"/>
      <c r="AH156" s="8"/>
      <c r="AI156" s="8"/>
      <c r="AJ156" s="8"/>
      <c r="AK156" s="8"/>
      <c r="AL156" s="173"/>
      <c r="AM156" s="8"/>
      <c r="AN156" s="8"/>
      <c r="AO156" s="8"/>
      <c r="AP156" s="8"/>
      <c r="AQ156" s="8"/>
      <c r="AR156" s="8"/>
    </row>
    <row r="157" spans="19:44" ht="15.75" customHeight="1">
      <c r="S157" s="8"/>
      <c r="T157" s="8"/>
      <c r="U157" s="8"/>
      <c r="V157" s="8"/>
      <c r="W157" s="8"/>
      <c r="X157" s="173"/>
      <c r="Y157" s="8"/>
      <c r="Z157" s="8"/>
      <c r="AA157" s="8"/>
      <c r="AB157" s="8"/>
      <c r="AC157" s="8"/>
      <c r="AD157" s="8"/>
      <c r="AE157" s="173"/>
      <c r="AF157" s="8"/>
      <c r="AG157" s="8"/>
      <c r="AH157" s="8"/>
      <c r="AI157" s="8"/>
      <c r="AJ157" s="8"/>
      <c r="AK157" s="8"/>
      <c r="AL157" s="173"/>
      <c r="AM157" s="8"/>
      <c r="AN157" s="8"/>
      <c r="AO157" s="8"/>
      <c r="AP157" s="8"/>
      <c r="AQ157" s="8"/>
      <c r="AR157" s="8"/>
    </row>
    <row r="158" spans="19:44" ht="15.75" customHeight="1">
      <c r="S158" s="8"/>
      <c r="T158" s="8"/>
      <c r="U158" s="8"/>
      <c r="V158" s="8"/>
      <c r="W158" s="8"/>
      <c r="X158" s="173"/>
      <c r="Y158" s="8"/>
      <c r="Z158" s="8"/>
      <c r="AA158" s="8"/>
      <c r="AB158" s="8"/>
      <c r="AC158" s="8"/>
      <c r="AD158" s="8"/>
      <c r="AE158" s="173"/>
      <c r="AF158" s="8"/>
      <c r="AG158" s="8"/>
      <c r="AH158" s="8"/>
      <c r="AI158" s="8"/>
      <c r="AJ158" s="8"/>
      <c r="AK158" s="8"/>
      <c r="AL158" s="173"/>
      <c r="AM158" s="8"/>
      <c r="AN158" s="8"/>
      <c r="AO158" s="8"/>
      <c r="AP158" s="8"/>
      <c r="AQ158" s="8"/>
      <c r="AR158" s="8"/>
    </row>
    <row r="159" spans="19:44" ht="15.75" customHeight="1">
      <c r="S159" s="8"/>
      <c r="T159" s="8"/>
      <c r="U159" s="8"/>
      <c r="V159" s="8"/>
      <c r="W159" s="8"/>
      <c r="X159" s="173"/>
      <c r="Y159" s="8"/>
      <c r="Z159" s="8"/>
      <c r="AA159" s="8"/>
      <c r="AB159" s="8"/>
      <c r="AC159" s="8"/>
      <c r="AD159" s="8"/>
      <c r="AE159" s="173"/>
      <c r="AF159" s="8"/>
      <c r="AG159" s="8"/>
      <c r="AH159" s="8"/>
      <c r="AI159" s="8"/>
      <c r="AJ159" s="8"/>
      <c r="AK159" s="8"/>
      <c r="AL159" s="173"/>
      <c r="AM159" s="8"/>
      <c r="AN159" s="8"/>
      <c r="AO159" s="8"/>
      <c r="AP159" s="8"/>
      <c r="AQ159" s="8"/>
      <c r="AR159" s="8"/>
    </row>
    <row r="160" spans="19:44" ht="15.75" customHeight="1">
      <c r="S160" s="8"/>
      <c r="T160" s="8"/>
      <c r="U160" s="8"/>
      <c r="V160" s="8"/>
      <c r="W160" s="8"/>
      <c r="X160" s="173"/>
      <c r="Y160" s="8"/>
      <c r="Z160" s="8"/>
      <c r="AA160" s="8"/>
      <c r="AB160" s="8"/>
      <c r="AC160" s="8"/>
      <c r="AD160" s="8"/>
      <c r="AE160" s="173"/>
      <c r="AF160" s="8"/>
      <c r="AG160" s="8"/>
      <c r="AH160" s="8"/>
      <c r="AI160" s="8"/>
      <c r="AJ160" s="8"/>
      <c r="AK160" s="8"/>
      <c r="AL160" s="173"/>
      <c r="AM160" s="8"/>
      <c r="AN160" s="8"/>
      <c r="AO160" s="8"/>
      <c r="AP160" s="8"/>
      <c r="AQ160" s="8"/>
      <c r="AR160" s="8"/>
    </row>
    <row r="161" spans="19:44" ht="15.75" customHeight="1">
      <c r="S161" s="8"/>
      <c r="T161" s="8"/>
      <c r="U161" s="8"/>
      <c r="V161" s="8"/>
      <c r="W161" s="8"/>
      <c r="X161" s="173"/>
      <c r="Y161" s="8"/>
      <c r="Z161" s="8"/>
      <c r="AA161" s="8"/>
      <c r="AB161" s="8"/>
      <c r="AC161" s="8"/>
      <c r="AD161" s="8"/>
      <c r="AE161" s="173"/>
      <c r="AF161" s="8"/>
      <c r="AG161" s="8"/>
      <c r="AH161" s="8"/>
      <c r="AI161" s="8"/>
      <c r="AJ161" s="8"/>
      <c r="AK161" s="8"/>
      <c r="AL161" s="173"/>
      <c r="AM161" s="8"/>
      <c r="AN161" s="8"/>
      <c r="AO161" s="8"/>
      <c r="AP161" s="8"/>
      <c r="AQ161" s="8"/>
      <c r="AR161" s="8"/>
    </row>
    <row r="162" spans="19:44" ht="15.75" customHeight="1">
      <c r="S162" s="8"/>
      <c r="T162" s="8"/>
      <c r="U162" s="8"/>
      <c r="V162" s="8"/>
      <c r="W162" s="8"/>
      <c r="X162" s="173"/>
      <c r="Y162" s="8"/>
      <c r="Z162" s="8"/>
      <c r="AA162" s="8"/>
      <c r="AB162" s="8"/>
      <c r="AC162" s="8"/>
      <c r="AD162" s="8"/>
      <c r="AE162" s="173"/>
      <c r="AF162" s="8"/>
      <c r="AG162" s="8"/>
      <c r="AH162" s="8"/>
      <c r="AI162" s="8"/>
      <c r="AJ162" s="8"/>
      <c r="AK162" s="8"/>
      <c r="AL162" s="173"/>
      <c r="AM162" s="8"/>
      <c r="AN162" s="8"/>
      <c r="AO162" s="8"/>
      <c r="AP162" s="8"/>
      <c r="AQ162" s="8"/>
      <c r="AR162" s="8"/>
    </row>
    <row r="163" spans="19:44" ht="15.75" customHeight="1">
      <c r="S163" s="8"/>
      <c r="T163" s="8"/>
      <c r="U163" s="8"/>
      <c r="V163" s="8"/>
      <c r="W163" s="8"/>
      <c r="X163" s="173"/>
      <c r="Y163" s="8"/>
      <c r="Z163" s="8"/>
      <c r="AA163" s="8"/>
      <c r="AB163" s="8"/>
      <c r="AC163" s="8"/>
      <c r="AD163" s="8"/>
      <c r="AE163" s="173"/>
      <c r="AF163" s="8"/>
      <c r="AG163" s="8"/>
      <c r="AH163" s="8"/>
      <c r="AI163" s="8"/>
      <c r="AJ163" s="8"/>
      <c r="AK163" s="8"/>
      <c r="AL163" s="173"/>
      <c r="AM163" s="8"/>
      <c r="AN163" s="8"/>
      <c r="AO163" s="8"/>
      <c r="AP163" s="8"/>
      <c r="AQ163" s="8"/>
      <c r="AR163" s="8"/>
    </row>
    <row r="164" spans="19:44" ht="15.75" customHeight="1">
      <c r="S164" s="8"/>
      <c r="T164" s="8"/>
      <c r="U164" s="8"/>
      <c r="V164" s="8"/>
      <c r="W164" s="8"/>
      <c r="X164" s="173"/>
      <c r="Y164" s="8"/>
      <c r="Z164" s="8"/>
      <c r="AA164" s="8"/>
      <c r="AB164" s="8"/>
      <c r="AC164" s="8"/>
      <c r="AD164" s="8"/>
      <c r="AE164" s="173"/>
      <c r="AF164" s="8"/>
      <c r="AG164" s="8"/>
      <c r="AH164" s="8"/>
      <c r="AI164" s="8"/>
      <c r="AJ164" s="8"/>
      <c r="AK164" s="8"/>
      <c r="AL164" s="173"/>
      <c r="AM164" s="8"/>
      <c r="AN164" s="8"/>
      <c r="AO164" s="8"/>
      <c r="AP164" s="8"/>
      <c r="AQ164" s="8"/>
      <c r="AR164" s="8"/>
    </row>
    <row r="165" spans="19:44" ht="15.75" customHeight="1">
      <c r="S165" s="8"/>
      <c r="T165" s="8"/>
      <c r="U165" s="8"/>
      <c r="V165" s="8"/>
      <c r="W165" s="8"/>
      <c r="X165" s="173"/>
      <c r="Y165" s="8"/>
      <c r="Z165" s="8"/>
      <c r="AA165" s="8"/>
      <c r="AB165" s="8"/>
      <c r="AC165" s="8"/>
      <c r="AD165" s="8"/>
      <c r="AE165" s="173"/>
      <c r="AF165" s="8"/>
      <c r="AG165" s="8"/>
      <c r="AH165" s="8"/>
      <c r="AI165" s="8"/>
      <c r="AJ165" s="8"/>
      <c r="AK165" s="8"/>
      <c r="AL165" s="173"/>
      <c r="AM165" s="8"/>
      <c r="AN165" s="8"/>
      <c r="AO165" s="8"/>
      <c r="AP165" s="8"/>
      <c r="AQ165" s="8"/>
      <c r="AR165" s="8"/>
    </row>
    <row r="166" spans="19:44" ht="15.75" customHeight="1">
      <c r="S166" s="8"/>
      <c r="T166" s="8"/>
      <c r="U166" s="8"/>
      <c r="V166" s="8"/>
      <c r="W166" s="8"/>
      <c r="X166" s="173"/>
      <c r="Y166" s="8"/>
      <c r="Z166" s="8"/>
      <c r="AA166" s="8"/>
      <c r="AB166" s="8"/>
      <c r="AC166" s="8"/>
      <c r="AD166" s="8"/>
      <c r="AE166" s="173"/>
      <c r="AF166" s="8"/>
      <c r="AG166" s="8"/>
      <c r="AH166" s="8"/>
      <c r="AI166" s="8"/>
      <c r="AJ166" s="8"/>
      <c r="AK166" s="8"/>
      <c r="AL166" s="173"/>
      <c r="AM166" s="8"/>
      <c r="AN166" s="8"/>
      <c r="AO166" s="8"/>
      <c r="AP166" s="8"/>
      <c r="AQ166" s="8"/>
      <c r="AR166" s="8"/>
    </row>
    <row r="167" spans="19:44" ht="15.75" customHeight="1">
      <c r="S167" s="8"/>
      <c r="T167" s="8"/>
      <c r="U167" s="8"/>
      <c r="V167" s="8"/>
      <c r="W167" s="8"/>
      <c r="X167" s="173"/>
      <c r="Y167" s="8"/>
      <c r="Z167" s="8"/>
      <c r="AA167" s="8"/>
      <c r="AB167" s="8"/>
      <c r="AC167" s="8"/>
      <c r="AD167" s="8"/>
      <c r="AE167" s="173"/>
      <c r="AF167" s="8"/>
      <c r="AG167" s="8"/>
      <c r="AH167" s="8"/>
      <c r="AI167" s="8"/>
      <c r="AJ167" s="8"/>
      <c r="AK167" s="8"/>
      <c r="AL167" s="173"/>
      <c r="AM167" s="8"/>
      <c r="AN167" s="8"/>
      <c r="AO167" s="8"/>
      <c r="AP167" s="8"/>
      <c r="AQ167" s="8"/>
      <c r="AR167" s="8"/>
    </row>
    <row r="168" spans="19:44" ht="15.75" customHeight="1">
      <c r="S168" s="8"/>
      <c r="T168" s="8"/>
      <c r="U168" s="8"/>
      <c r="V168" s="8"/>
      <c r="W168" s="8"/>
      <c r="X168" s="173"/>
      <c r="Y168" s="8"/>
      <c r="Z168" s="8"/>
      <c r="AA168" s="8"/>
      <c r="AB168" s="8"/>
      <c r="AC168" s="8"/>
      <c r="AD168" s="8"/>
      <c r="AE168" s="173"/>
      <c r="AF168" s="8"/>
      <c r="AG168" s="8"/>
      <c r="AH168" s="8"/>
      <c r="AI168" s="8"/>
      <c r="AJ168" s="8"/>
      <c r="AK168" s="8"/>
      <c r="AL168" s="173"/>
      <c r="AM168" s="8"/>
      <c r="AN168" s="8"/>
      <c r="AO168" s="8"/>
      <c r="AP168" s="8"/>
      <c r="AQ168" s="8"/>
      <c r="AR168" s="8"/>
    </row>
    <row r="169" spans="19:44" ht="15.75" customHeight="1">
      <c r="S169" s="8"/>
      <c r="T169" s="8"/>
      <c r="U169" s="8"/>
      <c r="V169" s="8"/>
      <c r="W169" s="8"/>
      <c r="X169" s="173"/>
      <c r="Y169" s="8"/>
      <c r="Z169" s="8"/>
      <c r="AA169" s="8"/>
      <c r="AB169" s="8"/>
      <c r="AC169" s="8"/>
      <c r="AD169" s="8"/>
      <c r="AE169" s="173"/>
      <c r="AF169" s="8"/>
      <c r="AG169" s="8"/>
      <c r="AH169" s="8"/>
      <c r="AI169" s="8"/>
      <c r="AJ169" s="8"/>
      <c r="AK169" s="8"/>
      <c r="AL169" s="173"/>
      <c r="AM169" s="8"/>
      <c r="AN169" s="8"/>
      <c r="AO169" s="8"/>
      <c r="AP169" s="8"/>
      <c r="AQ169" s="8"/>
      <c r="AR169" s="8"/>
    </row>
    <row r="170" spans="19:44" ht="15.75" customHeight="1">
      <c r="S170" s="8"/>
      <c r="T170" s="8"/>
      <c r="U170" s="8"/>
      <c r="V170" s="8"/>
      <c r="W170" s="8"/>
      <c r="X170" s="173"/>
      <c r="Y170" s="8"/>
      <c r="Z170" s="8"/>
      <c r="AA170" s="8"/>
      <c r="AB170" s="8"/>
      <c r="AC170" s="8"/>
      <c r="AD170" s="8"/>
      <c r="AE170" s="173"/>
      <c r="AF170" s="8"/>
      <c r="AG170" s="8"/>
      <c r="AH170" s="8"/>
      <c r="AI170" s="8"/>
      <c r="AJ170" s="8"/>
      <c r="AK170" s="8"/>
      <c r="AL170" s="173"/>
      <c r="AM170" s="8"/>
      <c r="AN170" s="8"/>
      <c r="AO170" s="8"/>
      <c r="AP170" s="8"/>
      <c r="AQ170" s="8"/>
      <c r="AR170" s="8"/>
    </row>
    <row r="171" spans="19:44" ht="15.75" customHeight="1">
      <c r="S171" s="8"/>
      <c r="T171" s="8"/>
      <c r="U171" s="8"/>
      <c r="V171" s="8"/>
      <c r="W171" s="8"/>
      <c r="X171" s="173"/>
      <c r="Y171" s="8"/>
      <c r="Z171" s="8"/>
      <c r="AA171" s="8"/>
      <c r="AB171" s="8"/>
      <c r="AC171" s="8"/>
      <c r="AD171" s="8"/>
      <c r="AE171" s="173"/>
      <c r="AF171" s="8"/>
      <c r="AG171" s="8"/>
      <c r="AH171" s="8"/>
      <c r="AI171" s="8"/>
      <c r="AJ171" s="8"/>
      <c r="AK171" s="8"/>
      <c r="AL171" s="173"/>
      <c r="AM171" s="8"/>
      <c r="AN171" s="8"/>
      <c r="AO171" s="8"/>
      <c r="AP171" s="8"/>
      <c r="AQ171" s="8"/>
      <c r="AR171" s="8"/>
    </row>
    <row r="172" spans="19:44" ht="15.75" customHeight="1">
      <c r="S172" s="8"/>
      <c r="T172" s="8"/>
      <c r="U172" s="8"/>
      <c r="V172" s="8"/>
      <c r="W172" s="8"/>
      <c r="X172" s="173"/>
      <c r="Y172" s="8"/>
      <c r="Z172" s="8"/>
      <c r="AA172" s="8"/>
      <c r="AB172" s="8"/>
      <c r="AC172" s="8"/>
      <c r="AD172" s="8"/>
      <c r="AE172" s="173"/>
      <c r="AF172" s="8"/>
      <c r="AG172" s="8"/>
      <c r="AH172" s="8"/>
      <c r="AI172" s="8"/>
      <c r="AJ172" s="8"/>
      <c r="AK172" s="8"/>
      <c r="AL172" s="173"/>
      <c r="AM172" s="8"/>
      <c r="AN172" s="8"/>
      <c r="AO172" s="8"/>
      <c r="AP172" s="8"/>
      <c r="AQ172" s="8"/>
      <c r="AR172" s="8"/>
    </row>
    <row r="173" spans="19:44" ht="15.75" customHeight="1">
      <c r="S173" s="8"/>
      <c r="T173" s="8"/>
      <c r="U173" s="8"/>
      <c r="V173" s="8"/>
      <c r="W173" s="8"/>
      <c r="X173" s="173"/>
      <c r="Y173" s="8"/>
      <c r="Z173" s="8"/>
      <c r="AA173" s="8"/>
      <c r="AB173" s="8"/>
      <c r="AC173" s="8"/>
      <c r="AD173" s="8"/>
      <c r="AE173" s="173"/>
      <c r="AF173" s="8"/>
      <c r="AG173" s="8"/>
      <c r="AH173" s="8"/>
      <c r="AI173" s="8"/>
      <c r="AJ173" s="8"/>
      <c r="AK173" s="8"/>
      <c r="AL173" s="173"/>
      <c r="AM173" s="8"/>
      <c r="AN173" s="8"/>
      <c r="AO173" s="8"/>
      <c r="AP173" s="8"/>
      <c r="AQ173" s="8"/>
      <c r="AR173" s="8"/>
    </row>
    <row r="174" spans="19:44" ht="15.75" customHeight="1">
      <c r="S174" s="8"/>
      <c r="T174" s="8"/>
      <c r="U174" s="8"/>
      <c r="V174" s="8"/>
      <c r="W174" s="8"/>
      <c r="X174" s="173"/>
      <c r="Y174" s="8"/>
      <c r="Z174" s="8"/>
      <c r="AA174" s="8"/>
      <c r="AB174" s="8"/>
      <c r="AC174" s="8"/>
      <c r="AD174" s="8"/>
      <c r="AE174" s="173"/>
      <c r="AF174" s="8"/>
      <c r="AG174" s="8"/>
      <c r="AH174" s="8"/>
      <c r="AI174" s="8"/>
      <c r="AJ174" s="8"/>
      <c r="AK174" s="8"/>
      <c r="AL174" s="173"/>
      <c r="AM174" s="8"/>
      <c r="AN174" s="8"/>
      <c r="AO174" s="8"/>
      <c r="AP174" s="8"/>
      <c r="AQ174" s="8"/>
      <c r="AR174" s="8"/>
    </row>
    <row r="175" spans="19:44" ht="15.75" customHeight="1">
      <c r="S175" s="8"/>
      <c r="T175" s="8"/>
      <c r="U175" s="8"/>
      <c r="V175" s="8"/>
      <c r="W175" s="8"/>
      <c r="X175" s="173"/>
      <c r="Y175" s="8"/>
      <c r="Z175" s="8"/>
      <c r="AA175" s="8"/>
      <c r="AB175" s="8"/>
      <c r="AC175" s="8"/>
      <c r="AD175" s="8"/>
      <c r="AE175" s="173"/>
      <c r="AF175" s="8"/>
      <c r="AG175" s="8"/>
      <c r="AH175" s="8"/>
      <c r="AI175" s="8"/>
      <c r="AJ175" s="8"/>
      <c r="AK175" s="8"/>
      <c r="AL175" s="173"/>
      <c r="AM175" s="8"/>
      <c r="AN175" s="8"/>
      <c r="AO175" s="8"/>
      <c r="AP175" s="8"/>
      <c r="AQ175" s="8"/>
      <c r="AR175" s="8"/>
    </row>
    <row r="176" spans="19:44" ht="15.75" customHeight="1">
      <c r="S176" s="8"/>
      <c r="T176" s="8"/>
      <c r="U176" s="8"/>
      <c r="V176" s="8"/>
      <c r="W176" s="8"/>
      <c r="X176" s="173"/>
      <c r="Y176" s="8"/>
      <c r="Z176" s="8"/>
      <c r="AA176" s="8"/>
      <c r="AB176" s="8"/>
      <c r="AC176" s="8"/>
      <c r="AD176" s="8"/>
      <c r="AE176" s="173"/>
      <c r="AF176" s="8"/>
      <c r="AG176" s="8"/>
      <c r="AH176" s="8"/>
      <c r="AI176" s="8"/>
      <c r="AJ176" s="8"/>
      <c r="AK176" s="8"/>
      <c r="AL176" s="173"/>
      <c r="AM176" s="8"/>
      <c r="AN176" s="8"/>
      <c r="AO176" s="8"/>
      <c r="AP176" s="8"/>
      <c r="AQ176" s="8"/>
      <c r="AR176" s="8"/>
    </row>
    <row r="177" spans="19:44" ht="15.75" customHeight="1">
      <c r="S177" s="8"/>
      <c r="T177" s="8"/>
      <c r="U177" s="8"/>
      <c r="V177" s="8"/>
      <c r="W177" s="8"/>
      <c r="X177" s="173"/>
      <c r="Y177" s="8"/>
      <c r="Z177" s="8"/>
      <c r="AA177" s="8"/>
      <c r="AB177" s="8"/>
      <c r="AC177" s="8"/>
      <c r="AD177" s="8"/>
      <c r="AE177" s="173"/>
      <c r="AF177" s="8"/>
      <c r="AG177" s="8"/>
      <c r="AH177" s="8"/>
      <c r="AI177" s="8"/>
      <c r="AJ177" s="8"/>
      <c r="AK177" s="8"/>
      <c r="AL177" s="173"/>
      <c r="AM177" s="8"/>
      <c r="AN177" s="8"/>
      <c r="AO177" s="8"/>
      <c r="AP177" s="8"/>
      <c r="AQ177" s="8"/>
      <c r="AR177" s="8"/>
    </row>
    <row r="178" spans="19:44" ht="15.75" customHeight="1">
      <c r="S178" s="8"/>
      <c r="T178" s="8"/>
      <c r="U178" s="8"/>
      <c r="V178" s="8"/>
      <c r="W178" s="8"/>
      <c r="X178" s="173"/>
      <c r="Y178" s="8"/>
      <c r="Z178" s="8"/>
      <c r="AA178" s="8"/>
      <c r="AB178" s="8"/>
      <c r="AC178" s="8"/>
      <c r="AD178" s="8"/>
      <c r="AE178" s="173"/>
      <c r="AF178" s="8"/>
      <c r="AG178" s="8"/>
      <c r="AH178" s="8"/>
      <c r="AI178" s="8"/>
      <c r="AJ178" s="8"/>
      <c r="AK178" s="8"/>
      <c r="AL178" s="173"/>
      <c r="AM178" s="8"/>
      <c r="AN178" s="8"/>
      <c r="AO178" s="8"/>
      <c r="AP178" s="8"/>
      <c r="AQ178" s="8"/>
      <c r="AR178" s="8"/>
    </row>
    <row r="179" spans="19:44" ht="15.75" customHeight="1">
      <c r="S179" s="8"/>
      <c r="T179" s="8"/>
      <c r="U179" s="8"/>
      <c r="V179" s="8"/>
      <c r="W179" s="8"/>
      <c r="X179" s="173"/>
      <c r="Y179" s="8"/>
      <c r="Z179" s="8"/>
      <c r="AA179" s="8"/>
      <c r="AB179" s="8"/>
      <c r="AC179" s="8"/>
      <c r="AD179" s="8"/>
      <c r="AE179" s="173"/>
      <c r="AF179" s="8"/>
      <c r="AG179" s="8"/>
      <c r="AH179" s="8"/>
      <c r="AI179" s="8"/>
      <c r="AJ179" s="8"/>
      <c r="AK179" s="8"/>
      <c r="AL179" s="173"/>
      <c r="AM179" s="8"/>
      <c r="AN179" s="8"/>
      <c r="AO179" s="8"/>
      <c r="AP179" s="8"/>
      <c r="AQ179" s="8"/>
      <c r="AR179" s="8"/>
    </row>
    <row r="180" spans="19:44" ht="15.75" customHeight="1">
      <c r="S180" s="8"/>
      <c r="T180" s="8"/>
      <c r="U180" s="8"/>
      <c r="V180" s="8"/>
      <c r="W180" s="8"/>
      <c r="X180" s="173"/>
      <c r="Y180" s="8"/>
      <c r="Z180" s="8"/>
      <c r="AA180" s="8"/>
      <c r="AB180" s="8"/>
      <c r="AC180" s="8"/>
      <c r="AD180" s="8"/>
      <c r="AE180" s="173"/>
      <c r="AF180" s="8"/>
      <c r="AG180" s="8"/>
      <c r="AH180" s="8"/>
      <c r="AI180" s="8"/>
      <c r="AJ180" s="8"/>
      <c r="AK180" s="8"/>
      <c r="AL180" s="173"/>
      <c r="AM180" s="8"/>
      <c r="AN180" s="8"/>
      <c r="AO180" s="8"/>
      <c r="AP180" s="8"/>
      <c r="AQ180" s="8"/>
      <c r="AR180" s="8"/>
    </row>
    <row r="181" spans="19:44" ht="15.75" customHeight="1">
      <c r="S181" s="8"/>
      <c r="T181" s="8"/>
      <c r="U181" s="8"/>
      <c r="V181" s="8"/>
      <c r="W181" s="8"/>
      <c r="X181" s="173"/>
      <c r="Y181" s="8"/>
      <c r="Z181" s="8"/>
      <c r="AA181" s="8"/>
      <c r="AB181" s="8"/>
      <c r="AC181" s="8"/>
      <c r="AD181" s="8"/>
      <c r="AE181" s="173"/>
      <c r="AF181" s="8"/>
      <c r="AG181" s="8"/>
      <c r="AH181" s="8"/>
      <c r="AI181" s="8"/>
      <c r="AJ181" s="8"/>
      <c r="AK181" s="8"/>
      <c r="AL181" s="173"/>
      <c r="AM181" s="8"/>
      <c r="AN181" s="8"/>
      <c r="AO181" s="8"/>
      <c r="AP181" s="8"/>
      <c r="AQ181" s="8"/>
      <c r="AR181" s="8"/>
    </row>
    <row r="182" spans="19:44" ht="15.75" customHeight="1">
      <c r="S182" s="8"/>
      <c r="T182" s="8"/>
      <c r="U182" s="8"/>
      <c r="V182" s="8"/>
      <c r="W182" s="8"/>
      <c r="X182" s="173"/>
      <c r="Y182" s="8"/>
      <c r="Z182" s="8"/>
      <c r="AA182" s="8"/>
      <c r="AB182" s="8"/>
      <c r="AC182" s="8"/>
      <c r="AD182" s="8"/>
      <c r="AE182" s="173"/>
      <c r="AF182" s="8"/>
      <c r="AG182" s="8"/>
      <c r="AH182" s="8"/>
      <c r="AI182" s="8"/>
      <c r="AJ182" s="8"/>
      <c r="AK182" s="8"/>
      <c r="AL182" s="173"/>
      <c r="AM182" s="8"/>
      <c r="AN182" s="8"/>
      <c r="AO182" s="8"/>
      <c r="AP182" s="8"/>
      <c r="AQ182" s="8"/>
      <c r="AR182" s="8"/>
    </row>
    <row r="183" spans="19:44" ht="15.75" customHeight="1">
      <c r="S183" s="8"/>
      <c r="T183" s="8"/>
      <c r="U183" s="8"/>
      <c r="V183" s="8"/>
      <c r="W183" s="8"/>
      <c r="X183" s="173"/>
      <c r="Y183" s="8"/>
      <c r="Z183" s="8"/>
      <c r="AA183" s="8"/>
      <c r="AB183" s="8"/>
      <c r="AC183" s="8"/>
      <c r="AD183" s="8"/>
      <c r="AE183" s="173"/>
      <c r="AF183" s="8"/>
      <c r="AG183" s="8"/>
      <c r="AH183" s="8"/>
      <c r="AI183" s="8"/>
      <c r="AJ183" s="8"/>
      <c r="AK183" s="8"/>
      <c r="AL183" s="173"/>
      <c r="AM183" s="8"/>
      <c r="AN183" s="8"/>
      <c r="AO183" s="8"/>
      <c r="AP183" s="8"/>
      <c r="AQ183" s="8"/>
      <c r="AR183" s="8"/>
    </row>
    <row r="184" spans="19:44" ht="15.75" customHeight="1">
      <c r="S184" s="8"/>
      <c r="T184" s="8"/>
      <c r="U184" s="8"/>
      <c r="V184" s="8"/>
      <c r="W184" s="8"/>
      <c r="X184" s="173"/>
      <c r="Y184" s="8"/>
      <c r="Z184" s="8"/>
      <c r="AA184" s="8"/>
      <c r="AB184" s="8"/>
      <c r="AC184" s="8"/>
      <c r="AD184" s="8"/>
      <c r="AE184" s="173"/>
      <c r="AF184" s="8"/>
      <c r="AG184" s="8"/>
      <c r="AH184" s="8"/>
      <c r="AI184" s="8"/>
      <c r="AJ184" s="8"/>
      <c r="AK184" s="8"/>
      <c r="AL184" s="173"/>
      <c r="AM184" s="8"/>
      <c r="AN184" s="8"/>
      <c r="AO184" s="8"/>
      <c r="AP184" s="8"/>
      <c r="AQ184" s="8"/>
      <c r="AR184" s="8"/>
    </row>
    <row r="185" spans="19:44" ht="15.75" customHeight="1">
      <c r="S185" s="8"/>
      <c r="T185" s="8"/>
      <c r="U185" s="8"/>
      <c r="V185" s="8"/>
      <c r="W185" s="8"/>
      <c r="X185" s="173"/>
      <c r="Y185" s="8"/>
      <c r="Z185" s="8"/>
      <c r="AA185" s="8"/>
      <c r="AB185" s="8"/>
      <c r="AC185" s="8"/>
      <c r="AD185" s="8"/>
      <c r="AE185" s="173"/>
      <c r="AF185" s="8"/>
      <c r="AG185" s="8"/>
      <c r="AH185" s="8"/>
      <c r="AI185" s="8"/>
      <c r="AJ185" s="8"/>
      <c r="AK185" s="8"/>
      <c r="AL185" s="173"/>
      <c r="AM185" s="8"/>
      <c r="AN185" s="8"/>
      <c r="AO185" s="8"/>
      <c r="AP185" s="8"/>
      <c r="AQ185" s="8"/>
      <c r="AR185" s="8"/>
    </row>
    <row r="186" spans="19:44" ht="15.75" customHeight="1">
      <c r="S186" s="8"/>
      <c r="T186" s="8"/>
      <c r="U186" s="8"/>
      <c r="V186" s="8"/>
      <c r="W186" s="8"/>
      <c r="X186" s="173"/>
      <c r="Y186" s="8"/>
      <c r="Z186" s="8"/>
      <c r="AA186" s="8"/>
      <c r="AB186" s="8"/>
      <c r="AC186" s="8"/>
      <c r="AD186" s="8"/>
      <c r="AE186" s="173"/>
      <c r="AF186" s="8"/>
      <c r="AG186" s="8"/>
      <c r="AH186" s="8"/>
      <c r="AI186" s="8"/>
      <c r="AJ186" s="8"/>
      <c r="AK186" s="8"/>
      <c r="AL186" s="173"/>
      <c r="AM186" s="8"/>
      <c r="AN186" s="8"/>
      <c r="AO186" s="8"/>
      <c r="AP186" s="8"/>
      <c r="AQ186" s="8"/>
      <c r="AR186" s="8"/>
    </row>
    <row r="187" spans="19:44" ht="15.75" customHeight="1">
      <c r="S187" s="8"/>
      <c r="T187" s="8"/>
      <c r="U187" s="8"/>
      <c r="V187" s="8"/>
      <c r="W187" s="8"/>
      <c r="X187" s="173"/>
      <c r="Y187" s="8"/>
      <c r="Z187" s="8"/>
      <c r="AA187" s="8"/>
      <c r="AB187" s="8"/>
      <c r="AC187" s="8"/>
      <c r="AD187" s="8"/>
      <c r="AE187" s="173"/>
      <c r="AF187" s="8"/>
      <c r="AG187" s="8"/>
      <c r="AH187" s="8"/>
      <c r="AI187" s="8"/>
      <c r="AJ187" s="8"/>
      <c r="AK187" s="8"/>
      <c r="AL187" s="173"/>
      <c r="AM187" s="8"/>
      <c r="AN187" s="8"/>
      <c r="AO187" s="8"/>
      <c r="AP187" s="8"/>
      <c r="AQ187" s="8"/>
      <c r="AR187" s="8"/>
    </row>
    <row r="188" spans="19:44" ht="15.75" customHeight="1">
      <c r="S188" s="8"/>
      <c r="T188" s="8"/>
      <c r="U188" s="8"/>
      <c r="V188" s="8"/>
      <c r="W188" s="8"/>
      <c r="X188" s="173"/>
      <c r="Y188" s="8"/>
      <c r="Z188" s="8"/>
      <c r="AA188" s="8"/>
      <c r="AB188" s="8"/>
      <c r="AC188" s="8"/>
      <c r="AD188" s="8"/>
      <c r="AE188" s="173"/>
      <c r="AF188" s="8"/>
      <c r="AG188" s="8"/>
      <c r="AH188" s="8"/>
      <c r="AI188" s="8"/>
      <c r="AJ188" s="8"/>
      <c r="AK188" s="8"/>
      <c r="AL188" s="173"/>
      <c r="AM188" s="8"/>
      <c r="AN188" s="8"/>
      <c r="AO188" s="8"/>
      <c r="AP188" s="8"/>
      <c r="AQ188" s="8"/>
      <c r="AR188" s="8"/>
    </row>
    <row r="189" spans="19:44" ht="15.75" customHeight="1">
      <c r="S189" s="8"/>
      <c r="T189" s="8"/>
      <c r="U189" s="8"/>
      <c r="V189" s="8"/>
      <c r="W189" s="8"/>
      <c r="X189" s="173"/>
      <c r="Y189" s="8"/>
      <c r="Z189" s="8"/>
      <c r="AA189" s="8"/>
      <c r="AB189" s="8"/>
      <c r="AC189" s="8"/>
      <c r="AD189" s="8"/>
      <c r="AE189" s="173"/>
      <c r="AF189" s="8"/>
      <c r="AG189" s="8"/>
      <c r="AH189" s="8"/>
      <c r="AI189" s="8"/>
      <c r="AJ189" s="8"/>
      <c r="AK189" s="8"/>
      <c r="AL189" s="173"/>
      <c r="AM189" s="8"/>
      <c r="AN189" s="8"/>
      <c r="AO189" s="8"/>
      <c r="AP189" s="8"/>
      <c r="AQ189" s="8"/>
      <c r="AR189" s="8"/>
    </row>
    <row r="190" spans="19:44" ht="15.75" customHeight="1">
      <c r="S190" s="8"/>
      <c r="T190" s="8"/>
      <c r="U190" s="8"/>
      <c r="V190" s="8"/>
      <c r="W190" s="8"/>
      <c r="X190" s="173"/>
      <c r="Y190" s="8"/>
      <c r="Z190" s="8"/>
      <c r="AA190" s="8"/>
      <c r="AB190" s="8"/>
      <c r="AC190" s="8"/>
      <c r="AD190" s="8"/>
      <c r="AE190" s="173"/>
      <c r="AF190" s="8"/>
      <c r="AG190" s="8"/>
      <c r="AH190" s="8"/>
      <c r="AI190" s="8"/>
      <c r="AJ190" s="8"/>
      <c r="AK190" s="8"/>
      <c r="AL190" s="173"/>
      <c r="AM190" s="8"/>
      <c r="AN190" s="8"/>
      <c r="AO190" s="8"/>
      <c r="AP190" s="8"/>
      <c r="AQ190" s="8"/>
      <c r="AR190" s="8"/>
    </row>
    <row r="191" spans="19:44" ht="15.75" customHeight="1">
      <c r="S191" s="8"/>
      <c r="T191" s="8"/>
      <c r="U191" s="8"/>
      <c r="V191" s="8"/>
      <c r="W191" s="8"/>
      <c r="X191" s="173"/>
      <c r="Y191" s="8"/>
      <c r="Z191" s="8"/>
      <c r="AA191" s="8"/>
      <c r="AB191" s="8"/>
      <c r="AC191" s="8"/>
      <c r="AD191" s="8"/>
      <c r="AE191" s="173"/>
      <c r="AF191" s="8"/>
      <c r="AG191" s="8"/>
      <c r="AH191" s="8"/>
      <c r="AI191" s="8"/>
      <c r="AJ191" s="8"/>
      <c r="AK191" s="8"/>
      <c r="AL191" s="173"/>
      <c r="AM191" s="8"/>
      <c r="AN191" s="8"/>
      <c r="AO191" s="8"/>
      <c r="AP191" s="8"/>
      <c r="AQ191" s="8"/>
      <c r="AR191" s="8"/>
    </row>
    <row r="192" spans="19:44" ht="15.75" customHeight="1">
      <c r="S192" s="8"/>
      <c r="T192" s="8"/>
      <c r="U192" s="8"/>
      <c r="V192" s="8"/>
      <c r="W192" s="8"/>
      <c r="X192" s="173"/>
      <c r="Y192" s="8"/>
      <c r="Z192" s="8"/>
      <c r="AA192" s="8"/>
      <c r="AB192" s="8"/>
      <c r="AC192" s="8"/>
      <c r="AD192" s="8"/>
      <c r="AE192" s="173"/>
      <c r="AF192" s="8"/>
      <c r="AG192" s="8"/>
      <c r="AH192" s="8"/>
      <c r="AI192" s="8"/>
      <c r="AJ192" s="8"/>
      <c r="AK192" s="8"/>
      <c r="AL192" s="173"/>
      <c r="AM192" s="8"/>
      <c r="AN192" s="8"/>
      <c r="AO192" s="8"/>
      <c r="AP192" s="8"/>
      <c r="AQ192" s="8"/>
      <c r="AR192" s="8"/>
    </row>
    <row r="193" spans="19:44" ht="15.75" customHeight="1">
      <c r="S193" s="8"/>
      <c r="T193" s="8"/>
      <c r="U193" s="8"/>
      <c r="V193" s="8"/>
      <c r="W193" s="8"/>
      <c r="X193" s="173"/>
      <c r="Y193" s="8"/>
      <c r="Z193" s="8"/>
      <c r="AA193" s="8"/>
      <c r="AB193" s="8"/>
      <c r="AC193" s="8"/>
      <c r="AD193" s="8"/>
      <c r="AE193" s="173"/>
      <c r="AF193" s="8"/>
      <c r="AG193" s="8"/>
      <c r="AH193" s="8"/>
      <c r="AI193" s="8"/>
      <c r="AJ193" s="8"/>
      <c r="AK193" s="8"/>
      <c r="AL193" s="173"/>
      <c r="AM193" s="8"/>
      <c r="AN193" s="8"/>
      <c r="AO193" s="8"/>
      <c r="AP193" s="8"/>
      <c r="AQ193" s="8"/>
      <c r="AR193" s="8"/>
    </row>
    <row r="194" spans="19:44" ht="15.75" customHeight="1">
      <c r="S194" s="8"/>
      <c r="T194" s="8"/>
      <c r="U194" s="8"/>
      <c r="V194" s="8"/>
      <c r="W194" s="8"/>
      <c r="X194" s="173"/>
      <c r="Y194" s="8"/>
      <c r="Z194" s="8"/>
      <c r="AA194" s="8"/>
      <c r="AB194" s="8"/>
      <c r="AC194" s="8"/>
      <c r="AD194" s="8"/>
      <c r="AE194" s="173"/>
      <c r="AF194" s="8"/>
      <c r="AG194" s="8"/>
      <c r="AH194" s="8"/>
      <c r="AI194" s="8"/>
      <c r="AJ194" s="8"/>
      <c r="AK194" s="8"/>
      <c r="AL194" s="173"/>
      <c r="AM194" s="8"/>
      <c r="AN194" s="8"/>
      <c r="AO194" s="8"/>
      <c r="AP194" s="8"/>
      <c r="AQ194" s="8"/>
      <c r="AR194" s="8"/>
    </row>
    <row r="195" spans="19:44" ht="15.75" customHeight="1">
      <c r="S195" s="8"/>
      <c r="T195" s="8"/>
      <c r="U195" s="8"/>
      <c r="V195" s="8"/>
      <c r="W195" s="8"/>
      <c r="X195" s="173"/>
      <c r="Y195" s="8"/>
      <c r="Z195" s="8"/>
      <c r="AA195" s="8"/>
      <c r="AB195" s="8"/>
      <c r="AC195" s="8"/>
      <c r="AD195" s="8"/>
      <c r="AE195" s="173"/>
      <c r="AF195" s="8"/>
      <c r="AG195" s="8"/>
      <c r="AH195" s="8"/>
      <c r="AI195" s="8"/>
      <c r="AJ195" s="8"/>
      <c r="AK195" s="8"/>
      <c r="AL195" s="173"/>
      <c r="AM195" s="8"/>
      <c r="AN195" s="8"/>
      <c r="AO195" s="8"/>
      <c r="AP195" s="8"/>
      <c r="AQ195" s="8"/>
      <c r="AR195" s="8"/>
    </row>
    <row r="196" spans="19:44" ht="15.75" customHeight="1">
      <c r="S196" s="8"/>
      <c r="T196" s="8"/>
      <c r="U196" s="8"/>
      <c r="V196" s="8"/>
      <c r="W196" s="8"/>
      <c r="X196" s="173"/>
      <c r="Y196" s="8"/>
      <c r="Z196" s="8"/>
      <c r="AA196" s="8"/>
      <c r="AB196" s="8"/>
      <c r="AC196" s="8"/>
      <c r="AD196" s="8"/>
      <c r="AE196" s="173"/>
      <c r="AF196" s="8"/>
      <c r="AG196" s="8"/>
      <c r="AH196" s="8"/>
      <c r="AI196" s="8"/>
      <c r="AJ196" s="8"/>
      <c r="AK196" s="8"/>
      <c r="AL196" s="173"/>
      <c r="AM196" s="8"/>
      <c r="AN196" s="8"/>
      <c r="AO196" s="8"/>
      <c r="AP196" s="8"/>
      <c r="AQ196" s="8"/>
      <c r="AR196" s="8"/>
    </row>
    <row r="197" spans="19:44" ht="15.75" customHeight="1">
      <c r="S197" s="8"/>
      <c r="T197" s="8"/>
      <c r="U197" s="8"/>
      <c r="V197" s="8"/>
      <c r="W197" s="8"/>
      <c r="X197" s="173"/>
      <c r="Y197" s="8"/>
      <c r="Z197" s="8"/>
      <c r="AA197" s="8"/>
      <c r="AB197" s="8"/>
      <c r="AC197" s="8"/>
      <c r="AD197" s="8"/>
      <c r="AE197" s="173"/>
      <c r="AF197" s="8"/>
      <c r="AG197" s="8"/>
      <c r="AH197" s="8"/>
      <c r="AI197" s="8"/>
      <c r="AJ197" s="8"/>
      <c r="AK197" s="8"/>
      <c r="AL197" s="173"/>
      <c r="AM197" s="8"/>
      <c r="AN197" s="8"/>
      <c r="AO197" s="8"/>
      <c r="AP197" s="8"/>
      <c r="AQ197" s="8"/>
      <c r="AR197" s="8"/>
    </row>
    <row r="198" spans="19:44" ht="15.75" customHeight="1">
      <c r="S198" s="8"/>
      <c r="T198" s="8"/>
      <c r="U198" s="8"/>
      <c r="V198" s="8"/>
      <c r="W198" s="8"/>
      <c r="X198" s="173"/>
      <c r="Y198" s="8"/>
      <c r="Z198" s="8"/>
      <c r="AA198" s="8"/>
      <c r="AB198" s="8"/>
      <c r="AC198" s="8"/>
      <c r="AD198" s="8"/>
      <c r="AE198" s="173"/>
      <c r="AF198" s="8"/>
      <c r="AG198" s="8"/>
      <c r="AH198" s="8"/>
      <c r="AI198" s="8"/>
      <c r="AJ198" s="8"/>
      <c r="AK198" s="8"/>
      <c r="AL198" s="173"/>
      <c r="AM198" s="8"/>
      <c r="AN198" s="8"/>
      <c r="AO198" s="8"/>
      <c r="AP198" s="8"/>
      <c r="AQ198" s="8"/>
      <c r="AR198" s="8"/>
    </row>
    <row r="199" spans="19:44" ht="15.75" customHeight="1">
      <c r="S199" s="8"/>
      <c r="T199" s="8"/>
      <c r="U199" s="8"/>
      <c r="V199" s="8"/>
      <c r="W199" s="8"/>
      <c r="X199" s="173"/>
      <c r="Y199" s="8"/>
      <c r="Z199" s="8"/>
      <c r="AA199" s="8"/>
      <c r="AB199" s="8"/>
      <c r="AC199" s="8"/>
      <c r="AD199" s="8"/>
      <c r="AE199" s="173"/>
      <c r="AF199" s="8"/>
      <c r="AG199" s="8"/>
      <c r="AH199" s="8"/>
      <c r="AI199" s="8"/>
      <c r="AJ199" s="8"/>
      <c r="AK199" s="8"/>
      <c r="AL199" s="173"/>
      <c r="AM199" s="8"/>
      <c r="AN199" s="8"/>
      <c r="AO199" s="8"/>
      <c r="AP199" s="8"/>
      <c r="AQ199" s="8"/>
      <c r="AR199" s="8"/>
    </row>
    <row r="200" spans="19:44" ht="15.75" customHeight="1">
      <c r="S200" s="8"/>
      <c r="T200" s="8"/>
      <c r="U200" s="8"/>
      <c r="V200" s="8"/>
      <c r="W200" s="8"/>
      <c r="X200" s="173"/>
      <c r="Y200" s="8"/>
      <c r="Z200" s="8"/>
      <c r="AA200" s="8"/>
      <c r="AB200" s="8"/>
      <c r="AC200" s="8"/>
      <c r="AD200" s="8"/>
      <c r="AE200" s="173"/>
      <c r="AF200" s="8"/>
      <c r="AG200" s="8"/>
      <c r="AH200" s="8"/>
      <c r="AI200" s="8"/>
      <c r="AJ200" s="8"/>
      <c r="AK200" s="8"/>
      <c r="AL200" s="173"/>
      <c r="AM200" s="8"/>
      <c r="AN200" s="8"/>
      <c r="AO200" s="8"/>
      <c r="AP200" s="8"/>
      <c r="AQ200" s="8"/>
      <c r="AR200" s="8"/>
    </row>
    <row r="201" spans="19:44" ht="15.75" customHeight="1">
      <c r="S201" s="8"/>
      <c r="T201" s="8"/>
      <c r="U201" s="8"/>
      <c r="V201" s="8"/>
      <c r="W201" s="8"/>
      <c r="X201" s="173"/>
      <c r="Y201" s="8"/>
      <c r="Z201" s="8"/>
      <c r="AA201" s="8"/>
      <c r="AB201" s="8"/>
      <c r="AC201" s="8"/>
      <c r="AD201" s="8"/>
      <c r="AE201" s="173"/>
      <c r="AF201" s="8"/>
      <c r="AG201" s="8"/>
      <c r="AH201" s="8"/>
      <c r="AI201" s="8"/>
      <c r="AJ201" s="8"/>
      <c r="AK201" s="8"/>
      <c r="AL201" s="173"/>
      <c r="AM201" s="8"/>
      <c r="AN201" s="8"/>
      <c r="AO201" s="8"/>
      <c r="AP201" s="8"/>
      <c r="AQ201" s="8"/>
      <c r="AR201" s="8"/>
    </row>
    <row r="202" spans="19:44" ht="15.75" customHeight="1">
      <c r="S202" s="8"/>
      <c r="T202" s="8"/>
      <c r="U202" s="8"/>
      <c r="V202" s="8"/>
      <c r="W202" s="8"/>
      <c r="X202" s="173"/>
      <c r="Y202" s="8"/>
      <c r="Z202" s="8"/>
      <c r="AA202" s="8"/>
      <c r="AB202" s="8"/>
      <c r="AC202" s="8"/>
      <c r="AD202" s="8"/>
      <c r="AE202" s="173"/>
      <c r="AF202" s="8"/>
      <c r="AG202" s="8"/>
      <c r="AH202" s="8"/>
      <c r="AI202" s="8"/>
      <c r="AJ202" s="8"/>
      <c r="AK202" s="8"/>
      <c r="AL202" s="173"/>
      <c r="AM202" s="8"/>
      <c r="AN202" s="8"/>
      <c r="AO202" s="8"/>
      <c r="AP202" s="8"/>
      <c r="AQ202" s="8"/>
      <c r="AR202" s="8"/>
    </row>
    <row r="203" spans="19:44" ht="15.75" customHeight="1">
      <c r="S203" s="8"/>
      <c r="T203" s="8"/>
      <c r="U203" s="8"/>
      <c r="V203" s="8"/>
      <c r="W203" s="8"/>
      <c r="X203" s="173"/>
      <c r="Y203" s="8"/>
      <c r="Z203" s="8"/>
      <c r="AA203" s="8"/>
      <c r="AB203" s="8"/>
      <c r="AC203" s="8"/>
      <c r="AD203" s="8"/>
      <c r="AE203" s="173"/>
      <c r="AF203" s="8"/>
      <c r="AG203" s="8"/>
      <c r="AH203" s="8"/>
      <c r="AI203" s="8"/>
      <c r="AJ203" s="8"/>
      <c r="AK203" s="8"/>
      <c r="AL203" s="173"/>
      <c r="AM203" s="8"/>
      <c r="AN203" s="8"/>
      <c r="AO203" s="8"/>
      <c r="AP203" s="8"/>
      <c r="AQ203" s="8"/>
      <c r="AR203" s="8"/>
    </row>
    <row r="204" spans="19:44" ht="15.75" customHeight="1">
      <c r="S204" s="8"/>
      <c r="T204" s="8"/>
      <c r="U204" s="8"/>
      <c r="V204" s="8"/>
      <c r="W204" s="8"/>
      <c r="X204" s="173"/>
      <c r="Y204" s="8"/>
      <c r="Z204" s="8"/>
      <c r="AA204" s="8"/>
      <c r="AB204" s="8"/>
      <c r="AC204" s="8"/>
      <c r="AD204" s="8"/>
      <c r="AE204" s="173"/>
      <c r="AF204" s="8"/>
      <c r="AG204" s="8"/>
      <c r="AH204" s="8"/>
      <c r="AI204" s="8"/>
      <c r="AJ204" s="8"/>
      <c r="AK204" s="8"/>
      <c r="AL204" s="173"/>
      <c r="AM204" s="8"/>
      <c r="AN204" s="8"/>
      <c r="AO204" s="8"/>
      <c r="AP204" s="8"/>
      <c r="AQ204" s="8"/>
      <c r="AR204" s="8"/>
    </row>
    <row r="205" spans="19:44" ht="15.75" customHeight="1">
      <c r="S205" s="8"/>
      <c r="T205" s="8"/>
      <c r="U205" s="8"/>
      <c r="V205" s="8"/>
      <c r="W205" s="8"/>
      <c r="X205" s="173"/>
      <c r="Y205" s="8"/>
      <c r="Z205" s="8"/>
      <c r="AA205" s="8"/>
      <c r="AB205" s="8"/>
      <c r="AC205" s="8"/>
      <c r="AD205" s="8"/>
      <c r="AE205" s="173"/>
      <c r="AF205" s="8"/>
      <c r="AG205" s="8"/>
      <c r="AH205" s="8"/>
      <c r="AI205" s="8"/>
      <c r="AJ205" s="8"/>
      <c r="AK205" s="8"/>
      <c r="AL205" s="173"/>
      <c r="AM205" s="8"/>
      <c r="AN205" s="8"/>
      <c r="AO205" s="8"/>
      <c r="AP205" s="8"/>
      <c r="AQ205" s="8"/>
      <c r="AR205" s="8"/>
    </row>
    <row r="206" spans="19:44" ht="15.75" customHeight="1">
      <c r="S206" s="8"/>
      <c r="T206" s="8"/>
      <c r="U206" s="8"/>
      <c r="V206" s="8"/>
      <c r="W206" s="8"/>
      <c r="X206" s="173"/>
      <c r="Y206" s="8"/>
      <c r="Z206" s="8"/>
      <c r="AA206" s="8"/>
      <c r="AB206" s="8"/>
      <c r="AC206" s="8"/>
      <c r="AD206" s="8"/>
      <c r="AE206" s="173"/>
      <c r="AF206" s="8"/>
      <c r="AG206" s="8"/>
      <c r="AH206" s="8"/>
      <c r="AI206" s="8"/>
      <c r="AJ206" s="8"/>
      <c r="AK206" s="8"/>
      <c r="AL206" s="173"/>
      <c r="AM206" s="8"/>
      <c r="AN206" s="8"/>
      <c r="AO206" s="8"/>
      <c r="AP206" s="8"/>
      <c r="AQ206" s="8"/>
      <c r="AR206" s="8"/>
    </row>
    <row r="207" spans="19:44" ht="15.75" customHeight="1">
      <c r="S207" s="8"/>
      <c r="T207" s="8"/>
      <c r="U207" s="8"/>
      <c r="V207" s="8"/>
      <c r="W207" s="8"/>
      <c r="X207" s="173"/>
      <c r="Y207" s="8"/>
      <c r="Z207" s="8"/>
      <c r="AA207" s="8"/>
      <c r="AB207" s="8"/>
      <c r="AC207" s="8"/>
      <c r="AD207" s="8"/>
      <c r="AE207" s="173"/>
      <c r="AF207" s="8"/>
      <c r="AG207" s="8"/>
      <c r="AH207" s="8"/>
      <c r="AI207" s="8"/>
      <c r="AJ207" s="8"/>
      <c r="AK207" s="8"/>
      <c r="AL207" s="173"/>
      <c r="AM207" s="8"/>
      <c r="AN207" s="8"/>
      <c r="AO207" s="8"/>
      <c r="AP207" s="8"/>
      <c r="AQ207" s="8"/>
      <c r="AR207" s="8"/>
    </row>
    <row r="208" spans="19:44" ht="15.75" customHeight="1">
      <c r="S208" s="8"/>
      <c r="T208" s="8"/>
      <c r="U208" s="8"/>
      <c r="V208" s="8"/>
      <c r="W208" s="8"/>
      <c r="X208" s="173"/>
      <c r="Y208" s="8"/>
      <c r="Z208" s="8"/>
      <c r="AA208" s="8"/>
      <c r="AB208" s="8"/>
      <c r="AC208" s="8"/>
      <c r="AD208" s="8"/>
      <c r="AE208" s="173"/>
      <c r="AF208" s="8"/>
      <c r="AG208" s="8"/>
      <c r="AH208" s="8"/>
      <c r="AI208" s="8"/>
      <c r="AJ208" s="8"/>
      <c r="AK208" s="8"/>
      <c r="AL208" s="173"/>
      <c r="AM208" s="8"/>
      <c r="AN208" s="8"/>
      <c r="AO208" s="8"/>
      <c r="AP208" s="8"/>
      <c r="AQ208" s="8"/>
      <c r="AR208" s="8"/>
    </row>
    <row r="209" spans="19:44" ht="15.75" customHeight="1">
      <c r="S209" s="8"/>
      <c r="T209" s="8"/>
      <c r="U209" s="8"/>
      <c r="V209" s="8"/>
      <c r="W209" s="8"/>
      <c r="X209" s="173"/>
      <c r="Y209" s="8"/>
      <c r="Z209" s="8"/>
      <c r="AA209" s="8"/>
      <c r="AB209" s="8"/>
      <c r="AC209" s="8"/>
      <c r="AD209" s="8"/>
      <c r="AE209" s="173"/>
      <c r="AF209" s="8"/>
      <c r="AG209" s="8"/>
      <c r="AH209" s="8"/>
      <c r="AI209" s="8"/>
      <c r="AJ209" s="8"/>
      <c r="AK209" s="8"/>
      <c r="AL209" s="173"/>
      <c r="AM209" s="8"/>
      <c r="AN209" s="8"/>
      <c r="AO209" s="8"/>
      <c r="AP209" s="8"/>
      <c r="AQ209" s="8"/>
      <c r="AR209" s="8"/>
    </row>
  </sheetData>
  <mergeCells count="31">
    <mergeCell ref="AM82:AR82"/>
    <mergeCell ref="R5:W5"/>
    <mergeCell ref="A79:C79"/>
    <mergeCell ref="A80:C80"/>
    <mergeCell ref="K5:P5"/>
    <mergeCell ref="A76:C76"/>
    <mergeCell ref="A77:C77"/>
    <mergeCell ref="A78:C78"/>
    <mergeCell ref="Y82:AD82"/>
    <mergeCell ref="AF82:AK82"/>
    <mergeCell ref="A81:C81"/>
    <mergeCell ref="A82:C82"/>
    <mergeCell ref="D82:I82"/>
    <mergeCell ref="K82:P82"/>
    <mergeCell ref="R82:W82"/>
    <mergeCell ref="AU5:AU6"/>
    <mergeCell ref="A75:C75"/>
    <mergeCell ref="A1:AM1"/>
    <mergeCell ref="A2:AM2"/>
    <mergeCell ref="A3:AM3"/>
    <mergeCell ref="Z4:AM4"/>
    <mergeCell ref="A5:A7"/>
    <mergeCell ref="B5:B7"/>
    <mergeCell ref="C5:C7"/>
    <mergeCell ref="A4:D4"/>
    <mergeCell ref="D5:I5"/>
    <mergeCell ref="Y5:AD5"/>
    <mergeCell ref="AF5:AK5"/>
    <mergeCell ref="AM5:AR5"/>
    <mergeCell ref="AS5:AS6"/>
    <mergeCell ref="AT5:AT6"/>
  </mergeCells>
  <pageMargins left="0.2" right="0.2" top="0.43" bottom="0.48" header="0.3" footer="0.5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3578-BF60-4D32-AF23-DF5A8A49E05B}">
  <dimension ref="A1:AP82"/>
  <sheetViews>
    <sheetView topLeftCell="E1" zoomScale="82" zoomScaleNormal="82" workbookViewId="0">
      <selection activeCell="M8" sqref="M8"/>
    </sheetView>
  </sheetViews>
  <sheetFormatPr defaultRowHeight="12.75"/>
  <cols>
    <col min="1" max="1" width="5.42578125" customWidth="1"/>
    <col min="2" max="2" width="14.42578125" customWidth="1"/>
    <col min="3" max="3" width="27.7109375" customWidth="1"/>
    <col min="4" max="4" width="7.5703125" customWidth="1"/>
    <col min="5" max="5" width="6.7109375" customWidth="1"/>
    <col min="6" max="6" width="7" customWidth="1"/>
    <col min="7" max="7" width="6.28515625" customWidth="1"/>
    <col min="8" max="8" width="8.42578125" customWidth="1"/>
    <col min="9" max="9" width="7.5703125" customWidth="1"/>
    <col min="10" max="10" width="8.140625" customWidth="1"/>
    <col min="11" max="11" width="7.42578125" customWidth="1"/>
    <col min="12" max="12" width="7.7109375" customWidth="1"/>
    <col min="13" max="13" width="6.28515625" customWidth="1"/>
    <col min="14" max="14" width="7.7109375" customWidth="1"/>
    <col min="15" max="15" width="7" customWidth="1"/>
    <col min="16" max="16" width="8.28515625" customWidth="1"/>
    <col min="17" max="17" width="7.5703125" customWidth="1"/>
    <col min="18" max="18" width="7" customWidth="1"/>
    <col min="19" max="19" width="7.7109375" customWidth="1"/>
    <col min="20" max="20" width="8.140625" customWidth="1"/>
    <col min="21" max="21" width="7.28515625" customWidth="1"/>
    <col min="22" max="22" width="7.5703125" customWidth="1"/>
    <col min="23" max="23" width="7" customWidth="1"/>
    <col min="24" max="24" width="6.7109375" customWidth="1"/>
    <col min="25" max="25" width="7.5703125" customWidth="1"/>
    <col min="26" max="26" width="7.28515625" customWidth="1"/>
    <col min="27" max="28" width="7.5703125" customWidth="1"/>
    <col min="29" max="29" width="7.85546875" customWidth="1"/>
    <col min="30" max="30" width="8.42578125" customWidth="1"/>
    <col min="31" max="31" width="7.85546875" customWidth="1"/>
    <col min="32" max="32" width="8.28515625" customWidth="1"/>
    <col min="33" max="33" width="7.5703125" customWidth="1"/>
    <col min="34" max="34" width="7.7109375" customWidth="1"/>
    <col min="35" max="35" width="6.140625" customWidth="1"/>
    <col min="36" max="36" width="7.5703125" customWidth="1"/>
    <col min="37" max="37" width="6.85546875" customWidth="1"/>
    <col min="38" max="39" width="7" customWidth="1"/>
    <col min="40" max="40" width="7.5703125" customWidth="1"/>
    <col min="41" max="41" width="7.7109375" customWidth="1"/>
    <col min="42" max="42" width="7.85546875" customWidth="1"/>
  </cols>
  <sheetData>
    <row r="1" spans="1:42" ht="14.25">
      <c r="A1" s="495" t="s">
        <v>0</v>
      </c>
      <c r="B1" s="495"/>
      <c r="C1" s="495"/>
      <c r="D1" s="495"/>
      <c r="E1" s="495"/>
      <c r="F1" s="495"/>
      <c r="G1" s="495"/>
      <c r="H1" s="495"/>
      <c r="I1" s="495"/>
      <c r="J1" s="495"/>
      <c r="K1" s="495"/>
      <c r="L1" s="495"/>
      <c r="M1" s="495"/>
      <c r="N1" s="495"/>
      <c r="O1" s="495"/>
      <c r="P1" s="495"/>
      <c r="Q1" s="495"/>
      <c r="R1" s="495"/>
      <c r="S1" s="495"/>
      <c r="T1" s="495"/>
      <c r="U1" s="495"/>
      <c r="V1" s="495"/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5"/>
      <c r="AH1" s="495"/>
      <c r="AI1" s="43"/>
      <c r="AJ1" s="43"/>
      <c r="AK1" s="43"/>
      <c r="AL1" s="24"/>
      <c r="AM1" s="24"/>
      <c r="AN1" s="25"/>
      <c r="AO1" s="25"/>
      <c r="AP1" s="23"/>
    </row>
    <row r="2" spans="1:42" ht="14.25">
      <c r="A2" s="495" t="s">
        <v>1</v>
      </c>
      <c r="B2" s="495"/>
      <c r="C2" s="495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  <c r="O2" s="495"/>
      <c r="P2" s="495"/>
      <c r="Q2" s="495"/>
      <c r="R2" s="495"/>
      <c r="S2" s="495"/>
      <c r="T2" s="495"/>
      <c r="U2" s="495"/>
      <c r="V2" s="495"/>
      <c r="W2" s="495"/>
      <c r="X2" s="495"/>
      <c r="Y2" s="495"/>
      <c r="Z2" s="495"/>
      <c r="AA2" s="495"/>
      <c r="AB2" s="495"/>
      <c r="AC2" s="495"/>
      <c r="AD2" s="495"/>
      <c r="AE2" s="495"/>
      <c r="AF2" s="495"/>
      <c r="AG2" s="495"/>
      <c r="AH2" s="495"/>
      <c r="AI2" s="43"/>
      <c r="AJ2" s="43"/>
      <c r="AK2" s="43"/>
      <c r="AL2" s="24"/>
      <c r="AM2" s="24"/>
      <c r="AN2" s="25"/>
      <c r="AO2" s="25"/>
      <c r="AP2" s="23"/>
    </row>
    <row r="3" spans="1:42" ht="14.25">
      <c r="A3" s="495" t="s">
        <v>115</v>
      </c>
      <c r="B3" s="495"/>
      <c r="C3" s="495"/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5"/>
      <c r="Q3" s="495"/>
      <c r="R3" s="495"/>
      <c r="S3" s="495"/>
      <c r="T3" s="495"/>
      <c r="U3" s="495"/>
      <c r="V3" s="495"/>
      <c r="W3" s="495"/>
      <c r="X3" s="495"/>
      <c r="Y3" s="495"/>
      <c r="Z3" s="495"/>
      <c r="AA3" s="495"/>
      <c r="AB3" s="495"/>
      <c r="AC3" s="495"/>
      <c r="AD3" s="495"/>
      <c r="AE3" s="495"/>
      <c r="AF3" s="495"/>
      <c r="AG3" s="495"/>
      <c r="AH3" s="495"/>
      <c r="AI3" s="43"/>
      <c r="AJ3" s="43"/>
      <c r="AK3" s="43"/>
      <c r="AL3" s="24"/>
      <c r="AM3" s="24"/>
      <c r="AN3" s="25"/>
      <c r="AO3" s="25"/>
      <c r="AP3" s="23"/>
    </row>
    <row r="4" spans="1:42" ht="48" customHeight="1">
      <c r="A4" s="504" t="s">
        <v>17</v>
      </c>
      <c r="B4" s="504"/>
      <c r="C4" s="504"/>
      <c r="D4" s="505"/>
      <c r="E4" s="26"/>
      <c r="F4" s="26"/>
      <c r="G4" s="27"/>
      <c r="H4" s="27"/>
      <c r="I4" s="27"/>
      <c r="J4" s="26"/>
      <c r="K4" s="26"/>
      <c r="L4" s="26"/>
      <c r="M4" s="27"/>
      <c r="N4" s="27"/>
      <c r="O4" s="27"/>
      <c r="P4" s="26"/>
      <c r="Q4" s="28"/>
      <c r="R4" s="26"/>
      <c r="S4" s="26"/>
      <c r="T4" s="26"/>
      <c r="U4" s="27"/>
      <c r="V4" s="26"/>
      <c r="W4" s="496"/>
      <c r="X4" s="496"/>
      <c r="Y4" s="496"/>
      <c r="Z4" s="496"/>
      <c r="AA4" s="496"/>
      <c r="AB4" s="496"/>
      <c r="AC4" s="496"/>
      <c r="AD4" s="496"/>
      <c r="AE4" s="496"/>
      <c r="AF4" s="496"/>
      <c r="AG4" s="496"/>
      <c r="AH4" s="497"/>
      <c r="AI4" s="43"/>
      <c r="AJ4" s="43"/>
      <c r="AK4" s="43"/>
      <c r="AL4" s="24"/>
      <c r="AM4" s="24"/>
      <c r="AN4" s="25"/>
      <c r="AO4" s="25"/>
      <c r="AP4" s="29"/>
    </row>
    <row r="5" spans="1:42" ht="41.25" customHeight="1">
      <c r="A5" s="498" t="s">
        <v>2</v>
      </c>
      <c r="B5" s="501" t="s">
        <v>3</v>
      </c>
      <c r="C5" s="501" t="s">
        <v>4</v>
      </c>
      <c r="D5" s="506" t="s">
        <v>33</v>
      </c>
      <c r="E5" s="506"/>
      <c r="F5" s="506"/>
      <c r="G5" s="506"/>
      <c r="H5" s="506"/>
      <c r="I5" s="506"/>
      <c r="J5" s="507" t="s">
        <v>34</v>
      </c>
      <c r="K5" s="507"/>
      <c r="L5" s="507"/>
      <c r="M5" s="507"/>
      <c r="N5" s="507"/>
      <c r="O5" s="507"/>
      <c r="P5" s="507" t="s">
        <v>35</v>
      </c>
      <c r="Q5" s="507"/>
      <c r="R5" s="507"/>
      <c r="S5" s="507"/>
      <c r="T5" s="507"/>
      <c r="U5" s="507"/>
      <c r="V5" s="507" t="s">
        <v>36</v>
      </c>
      <c r="W5" s="507"/>
      <c r="X5" s="507"/>
      <c r="Y5" s="507"/>
      <c r="Z5" s="507"/>
      <c r="AA5" s="507"/>
      <c r="AB5" s="507" t="s">
        <v>37</v>
      </c>
      <c r="AC5" s="507"/>
      <c r="AD5" s="507"/>
      <c r="AE5" s="507"/>
      <c r="AF5" s="507"/>
      <c r="AG5" s="507"/>
      <c r="AH5" s="508"/>
      <c r="AI5" s="509"/>
      <c r="AJ5" s="509"/>
      <c r="AK5" s="509"/>
      <c r="AL5" s="509"/>
      <c r="AM5" s="510"/>
      <c r="AN5" s="511" t="s">
        <v>5</v>
      </c>
      <c r="AO5" s="511" t="s">
        <v>6</v>
      </c>
      <c r="AP5" s="492" t="s">
        <v>7</v>
      </c>
    </row>
    <row r="6" spans="1:42" ht="44.25" customHeight="1">
      <c r="A6" s="499"/>
      <c r="B6" s="502"/>
      <c r="C6" s="502"/>
      <c r="D6" s="16" t="s">
        <v>9</v>
      </c>
      <c r="E6" s="16" t="s">
        <v>10</v>
      </c>
      <c r="F6" s="17" t="s">
        <v>8</v>
      </c>
      <c r="G6" s="19" t="s">
        <v>20</v>
      </c>
      <c r="H6" s="22" t="s">
        <v>16</v>
      </c>
      <c r="I6" s="22" t="s">
        <v>16</v>
      </c>
      <c r="J6" s="16" t="s">
        <v>9</v>
      </c>
      <c r="K6" s="16" t="s">
        <v>10</v>
      </c>
      <c r="L6" s="17" t="s">
        <v>8</v>
      </c>
      <c r="M6" s="19" t="s">
        <v>20</v>
      </c>
      <c r="N6" s="22" t="s">
        <v>16</v>
      </c>
      <c r="O6" s="22" t="s">
        <v>16</v>
      </c>
      <c r="P6" s="16" t="s">
        <v>9</v>
      </c>
      <c r="Q6" s="16" t="s">
        <v>10</v>
      </c>
      <c r="R6" s="17" t="s">
        <v>8</v>
      </c>
      <c r="S6" s="19" t="s">
        <v>21</v>
      </c>
      <c r="T6" s="18" t="s">
        <v>16</v>
      </c>
      <c r="U6" s="18" t="s">
        <v>16</v>
      </c>
      <c r="V6" s="16" t="s">
        <v>9</v>
      </c>
      <c r="W6" s="16" t="s">
        <v>10</v>
      </c>
      <c r="X6" s="17" t="s">
        <v>8</v>
      </c>
      <c r="Y6" s="19" t="s">
        <v>20</v>
      </c>
      <c r="Z6" s="22" t="s">
        <v>16</v>
      </c>
      <c r="AA6" s="22" t="s">
        <v>16</v>
      </c>
      <c r="AB6" s="16" t="s">
        <v>9</v>
      </c>
      <c r="AC6" s="16" t="s">
        <v>10</v>
      </c>
      <c r="AD6" s="17" t="s">
        <v>8</v>
      </c>
      <c r="AE6" s="19" t="s">
        <v>21</v>
      </c>
      <c r="AF6" s="22" t="s">
        <v>16</v>
      </c>
      <c r="AG6" s="22" t="s">
        <v>16</v>
      </c>
      <c r="AH6" s="16" t="s">
        <v>9</v>
      </c>
      <c r="AI6" s="16" t="s">
        <v>10</v>
      </c>
      <c r="AJ6" s="17" t="s">
        <v>8</v>
      </c>
      <c r="AK6" s="19" t="s">
        <v>20</v>
      </c>
      <c r="AL6" s="21" t="s">
        <v>16</v>
      </c>
      <c r="AM6" s="21" t="s">
        <v>16</v>
      </c>
      <c r="AN6" s="512"/>
      <c r="AO6" s="512"/>
      <c r="AP6" s="493"/>
    </row>
    <row r="7" spans="1:42" ht="39" customHeight="1">
      <c r="A7" s="500"/>
      <c r="B7" s="503"/>
      <c r="C7" s="503"/>
      <c r="D7" s="73">
        <v>36</v>
      </c>
      <c r="E7" s="47">
        <v>36</v>
      </c>
      <c r="F7" s="73">
        <v>100</v>
      </c>
      <c r="G7" s="73">
        <v>40</v>
      </c>
      <c r="H7" s="73">
        <v>140</v>
      </c>
      <c r="I7" s="73">
        <v>100</v>
      </c>
      <c r="J7" s="73">
        <v>35</v>
      </c>
      <c r="K7" s="47">
        <v>35</v>
      </c>
      <c r="L7" s="73">
        <v>100</v>
      </c>
      <c r="M7" s="73">
        <v>40</v>
      </c>
      <c r="N7" s="73">
        <v>140</v>
      </c>
      <c r="O7" s="73">
        <v>100</v>
      </c>
      <c r="P7" s="73">
        <v>36</v>
      </c>
      <c r="Q7" s="47">
        <v>36</v>
      </c>
      <c r="R7" s="73">
        <v>100</v>
      </c>
      <c r="S7" s="73">
        <v>40</v>
      </c>
      <c r="T7" s="73">
        <v>140</v>
      </c>
      <c r="U7" s="73">
        <v>100</v>
      </c>
      <c r="V7" s="73">
        <v>42</v>
      </c>
      <c r="W7" s="47">
        <v>42</v>
      </c>
      <c r="X7" s="73">
        <v>100</v>
      </c>
      <c r="Y7" s="73">
        <v>40</v>
      </c>
      <c r="Z7" s="73">
        <v>140</v>
      </c>
      <c r="AA7" s="73">
        <v>100</v>
      </c>
      <c r="AB7" s="73">
        <v>36</v>
      </c>
      <c r="AC7" s="47">
        <v>36</v>
      </c>
      <c r="AD7" s="73">
        <v>100</v>
      </c>
      <c r="AE7" s="73">
        <v>40</v>
      </c>
      <c r="AF7" s="73">
        <v>140</v>
      </c>
      <c r="AG7" s="73">
        <v>100</v>
      </c>
      <c r="AH7" s="73">
        <v>35</v>
      </c>
      <c r="AI7" s="47">
        <v>35</v>
      </c>
      <c r="AJ7" s="73">
        <v>100</v>
      </c>
      <c r="AK7" s="73">
        <v>40</v>
      </c>
      <c r="AL7" s="73">
        <v>140</v>
      </c>
      <c r="AM7" s="73">
        <v>100</v>
      </c>
      <c r="AN7" s="51">
        <f>AH7+AB7+V7+P7+J7+D7</f>
        <v>220</v>
      </c>
      <c r="AO7" s="51">
        <f>AI7+AC7+W7+Q7+K7+E7</f>
        <v>220</v>
      </c>
      <c r="AP7" s="51">
        <f>AO7/AN7*100</f>
        <v>100</v>
      </c>
    </row>
    <row r="8" spans="1:42" ht="27" customHeight="1">
      <c r="A8" s="118">
        <v>1</v>
      </c>
      <c r="B8" s="119">
        <v>311021104064</v>
      </c>
      <c r="C8" s="118" t="s">
        <v>38</v>
      </c>
      <c r="D8" s="141">
        <v>44</v>
      </c>
      <c r="E8" s="141">
        <v>28</v>
      </c>
      <c r="F8" s="122" t="s">
        <v>110</v>
      </c>
      <c r="G8" s="123">
        <v>38</v>
      </c>
      <c r="H8" s="123">
        <v>38</v>
      </c>
      <c r="I8" s="104">
        <v>38</v>
      </c>
      <c r="J8" s="141">
        <v>42</v>
      </c>
      <c r="K8" s="141">
        <v>25</v>
      </c>
      <c r="L8" s="124" t="s">
        <v>111</v>
      </c>
      <c r="M8" s="125">
        <v>0</v>
      </c>
      <c r="N8" s="123">
        <v>0</v>
      </c>
      <c r="O8" s="104">
        <v>0</v>
      </c>
      <c r="P8" s="141">
        <v>36</v>
      </c>
      <c r="Q8" s="141">
        <v>20</v>
      </c>
      <c r="R8" s="123" t="s">
        <v>110</v>
      </c>
      <c r="S8" s="126" t="s">
        <v>110</v>
      </c>
      <c r="T8" s="123" t="s">
        <v>110</v>
      </c>
      <c r="U8" s="104" t="s">
        <v>110</v>
      </c>
      <c r="V8" s="141">
        <v>37</v>
      </c>
      <c r="W8" s="141">
        <v>21</v>
      </c>
      <c r="X8" s="126" t="s">
        <v>110</v>
      </c>
      <c r="Y8" s="126">
        <v>20</v>
      </c>
      <c r="Z8" s="126">
        <v>20</v>
      </c>
      <c r="AA8" s="103">
        <v>20</v>
      </c>
      <c r="AB8" s="141">
        <v>32</v>
      </c>
      <c r="AC8" s="141">
        <v>15</v>
      </c>
      <c r="AD8" s="123" t="s">
        <v>110</v>
      </c>
      <c r="AE8" s="123">
        <v>0</v>
      </c>
      <c r="AF8" s="123">
        <f t="shared" ref="AF8:AF71" si="0">SUM(AD8:AE8)</f>
        <v>0</v>
      </c>
      <c r="AG8" s="47">
        <v>0</v>
      </c>
      <c r="AH8" s="48"/>
      <c r="AI8" s="48"/>
      <c r="AJ8" s="14"/>
      <c r="AK8" s="109"/>
      <c r="AL8" s="46"/>
      <c r="AM8" s="45"/>
      <c r="AN8" s="51">
        <f>AH8+AB8+V8+P8+J8+D8</f>
        <v>191</v>
      </c>
      <c r="AO8" s="51">
        <f>AI8+AC8+W8+Q8+K8+E8</f>
        <v>109</v>
      </c>
      <c r="AP8" s="51">
        <f>AO8/AN8*100</f>
        <v>57.068062827225127</v>
      </c>
    </row>
    <row r="9" spans="1:42" ht="30.75" customHeight="1">
      <c r="A9" s="118">
        <v>2</v>
      </c>
      <c r="B9" s="119">
        <v>311021104065</v>
      </c>
      <c r="C9" s="118" t="s">
        <v>39</v>
      </c>
      <c r="D9" s="141">
        <v>44</v>
      </c>
      <c r="E9" s="141">
        <v>41</v>
      </c>
      <c r="F9" s="122">
        <v>64</v>
      </c>
      <c r="G9" s="123">
        <v>40</v>
      </c>
      <c r="H9" s="123">
        <f t="shared" ref="H9:H18" si="1">F9+G9</f>
        <v>104</v>
      </c>
      <c r="I9" s="104">
        <v>100</v>
      </c>
      <c r="J9" s="141">
        <v>42</v>
      </c>
      <c r="K9" s="141">
        <v>40</v>
      </c>
      <c r="L9" s="124">
        <v>66</v>
      </c>
      <c r="M9" s="125">
        <v>40</v>
      </c>
      <c r="N9" s="123">
        <f t="shared" ref="N9:N39" si="2">(L9+M9)</f>
        <v>106</v>
      </c>
      <c r="O9" s="104">
        <v>100</v>
      </c>
      <c r="P9" s="141">
        <v>36</v>
      </c>
      <c r="Q9" s="141">
        <v>35</v>
      </c>
      <c r="R9" s="123">
        <v>66</v>
      </c>
      <c r="S9" s="127">
        <v>38</v>
      </c>
      <c r="T9" s="123">
        <f t="shared" ref="T9:T39" si="3">R9+S9</f>
        <v>104</v>
      </c>
      <c r="U9" s="104">
        <v>100</v>
      </c>
      <c r="V9" s="141">
        <v>37</v>
      </c>
      <c r="W9" s="141">
        <v>34</v>
      </c>
      <c r="X9" s="126">
        <v>76</v>
      </c>
      <c r="Y9" s="126">
        <v>35</v>
      </c>
      <c r="Z9" s="126">
        <v>111</v>
      </c>
      <c r="AA9" s="104">
        <v>100</v>
      </c>
      <c r="AB9" s="141">
        <v>32</v>
      </c>
      <c r="AC9" s="141">
        <v>28</v>
      </c>
      <c r="AD9" s="123">
        <v>66</v>
      </c>
      <c r="AE9" s="123">
        <v>35</v>
      </c>
      <c r="AF9" s="123">
        <f t="shared" si="0"/>
        <v>101</v>
      </c>
      <c r="AG9" s="104">
        <v>100</v>
      </c>
      <c r="AH9" s="48"/>
      <c r="AI9" s="48"/>
      <c r="AJ9" s="14"/>
      <c r="AK9" s="15"/>
      <c r="AL9" s="49"/>
      <c r="AM9" s="47"/>
      <c r="AN9" s="51">
        <f t="shared" ref="AN9:AN72" si="4">AH9+AB9+V9+P9+J9+D9</f>
        <v>191</v>
      </c>
      <c r="AO9" s="51">
        <f t="shared" ref="AO9:AO72" si="5">AI9+AC9+W9+Q9+K9+E9</f>
        <v>178</v>
      </c>
      <c r="AP9" s="51">
        <f t="shared" ref="AP9:AP72" si="6">AO9/AN9*100</f>
        <v>93.193717277486911</v>
      </c>
    </row>
    <row r="10" spans="1:42" ht="24" customHeight="1">
      <c r="A10" s="118">
        <v>3</v>
      </c>
      <c r="B10" s="119">
        <v>311021104066</v>
      </c>
      <c r="C10" s="118" t="s">
        <v>40</v>
      </c>
      <c r="D10" s="141">
        <v>44</v>
      </c>
      <c r="E10" s="141">
        <v>43</v>
      </c>
      <c r="F10" s="122">
        <v>26</v>
      </c>
      <c r="G10" s="123">
        <v>40</v>
      </c>
      <c r="H10" s="123">
        <f t="shared" si="1"/>
        <v>66</v>
      </c>
      <c r="I10" s="104">
        <v>66</v>
      </c>
      <c r="J10" s="141">
        <v>42</v>
      </c>
      <c r="K10" s="141">
        <v>37</v>
      </c>
      <c r="L10" s="124">
        <v>44</v>
      </c>
      <c r="M10" s="125">
        <v>40</v>
      </c>
      <c r="N10" s="123">
        <f t="shared" si="2"/>
        <v>84</v>
      </c>
      <c r="O10" s="104">
        <v>84</v>
      </c>
      <c r="P10" s="141">
        <v>36</v>
      </c>
      <c r="Q10" s="141">
        <v>33</v>
      </c>
      <c r="R10" s="123">
        <v>66</v>
      </c>
      <c r="S10" s="127">
        <v>38</v>
      </c>
      <c r="T10" s="123">
        <f t="shared" si="3"/>
        <v>104</v>
      </c>
      <c r="U10" s="104">
        <v>100</v>
      </c>
      <c r="V10" s="141">
        <v>37</v>
      </c>
      <c r="W10" s="141">
        <v>37</v>
      </c>
      <c r="X10" s="126">
        <v>70</v>
      </c>
      <c r="Y10" s="126">
        <v>25</v>
      </c>
      <c r="Z10" s="126">
        <v>95</v>
      </c>
      <c r="AA10" s="103">
        <v>95</v>
      </c>
      <c r="AB10" s="141">
        <v>32</v>
      </c>
      <c r="AC10" s="141">
        <v>29</v>
      </c>
      <c r="AD10" s="123">
        <v>50</v>
      </c>
      <c r="AE10" s="123">
        <v>35</v>
      </c>
      <c r="AF10" s="123">
        <f t="shared" si="0"/>
        <v>85</v>
      </c>
      <c r="AG10" s="52">
        <v>85</v>
      </c>
      <c r="AH10" s="53"/>
      <c r="AI10" s="53"/>
      <c r="AJ10" s="14"/>
      <c r="AK10" s="15"/>
      <c r="AL10" s="54"/>
      <c r="AM10" s="52"/>
      <c r="AN10" s="51">
        <f t="shared" si="4"/>
        <v>191</v>
      </c>
      <c r="AO10" s="51">
        <f t="shared" si="5"/>
        <v>179</v>
      </c>
      <c r="AP10" s="51">
        <f t="shared" si="6"/>
        <v>93.717277486911001</v>
      </c>
    </row>
    <row r="11" spans="1:42" ht="27.75" customHeight="1">
      <c r="A11" s="118">
        <v>4</v>
      </c>
      <c r="B11" s="119">
        <v>311021104067</v>
      </c>
      <c r="C11" s="118" t="s">
        <v>41</v>
      </c>
      <c r="D11" s="141">
        <v>44</v>
      </c>
      <c r="E11" s="141">
        <v>44</v>
      </c>
      <c r="F11" s="122">
        <v>78</v>
      </c>
      <c r="G11" s="123">
        <v>36</v>
      </c>
      <c r="H11" s="123">
        <f t="shared" si="1"/>
        <v>114</v>
      </c>
      <c r="I11" s="104">
        <v>100</v>
      </c>
      <c r="J11" s="141">
        <v>42</v>
      </c>
      <c r="K11" s="141">
        <v>40</v>
      </c>
      <c r="L11" s="124">
        <v>64</v>
      </c>
      <c r="M11" s="125">
        <v>40</v>
      </c>
      <c r="N11" s="123">
        <f t="shared" si="2"/>
        <v>104</v>
      </c>
      <c r="O11" s="104">
        <v>100</v>
      </c>
      <c r="P11" s="141">
        <v>36</v>
      </c>
      <c r="Q11" s="141">
        <v>33</v>
      </c>
      <c r="R11" s="123">
        <v>64</v>
      </c>
      <c r="S11" s="127">
        <v>38</v>
      </c>
      <c r="T11" s="123">
        <f t="shared" si="3"/>
        <v>102</v>
      </c>
      <c r="U11" s="104">
        <v>100</v>
      </c>
      <c r="V11" s="141">
        <v>37</v>
      </c>
      <c r="W11" s="141">
        <v>35</v>
      </c>
      <c r="X11" s="126">
        <v>64</v>
      </c>
      <c r="Y11" s="126">
        <v>30</v>
      </c>
      <c r="Z11" s="126">
        <v>94</v>
      </c>
      <c r="AA11" s="103">
        <v>94</v>
      </c>
      <c r="AB11" s="141">
        <v>32</v>
      </c>
      <c r="AC11" s="141">
        <v>31</v>
      </c>
      <c r="AD11" s="123">
        <v>52</v>
      </c>
      <c r="AE11" s="123">
        <v>40</v>
      </c>
      <c r="AF11" s="123">
        <f t="shared" si="0"/>
        <v>92</v>
      </c>
      <c r="AG11" s="52">
        <v>92</v>
      </c>
      <c r="AH11" s="53"/>
      <c r="AI11" s="53"/>
      <c r="AJ11" s="14"/>
      <c r="AK11" s="15"/>
      <c r="AL11" s="54"/>
      <c r="AM11" s="52"/>
      <c r="AN11" s="51">
        <f t="shared" si="4"/>
        <v>191</v>
      </c>
      <c r="AO11" s="51">
        <f t="shared" si="5"/>
        <v>183</v>
      </c>
      <c r="AP11" s="51">
        <f t="shared" si="6"/>
        <v>95.81151832460732</v>
      </c>
    </row>
    <row r="12" spans="1:42" ht="21.75" customHeight="1">
      <c r="A12" s="118">
        <v>5</v>
      </c>
      <c r="B12" s="119">
        <v>311021104068</v>
      </c>
      <c r="C12" s="118" t="s">
        <v>42</v>
      </c>
      <c r="D12" s="141">
        <v>44</v>
      </c>
      <c r="E12" s="141">
        <v>44</v>
      </c>
      <c r="F12" s="122">
        <v>32</v>
      </c>
      <c r="G12" s="123">
        <v>38</v>
      </c>
      <c r="H12" s="123">
        <f t="shared" si="1"/>
        <v>70</v>
      </c>
      <c r="I12" s="104">
        <v>70</v>
      </c>
      <c r="J12" s="141">
        <v>42</v>
      </c>
      <c r="K12" s="141">
        <v>42</v>
      </c>
      <c r="L12" s="124">
        <v>62</v>
      </c>
      <c r="M12" s="125">
        <v>40</v>
      </c>
      <c r="N12" s="123">
        <f t="shared" si="2"/>
        <v>102</v>
      </c>
      <c r="O12" s="104">
        <v>100</v>
      </c>
      <c r="P12" s="141">
        <v>36</v>
      </c>
      <c r="Q12" s="141">
        <v>36</v>
      </c>
      <c r="R12" s="126">
        <v>62</v>
      </c>
      <c r="S12" s="127">
        <v>38</v>
      </c>
      <c r="T12" s="123">
        <f t="shared" si="3"/>
        <v>100</v>
      </c>
      <c r="U12" s="104">
        <v>100</v>
      </c>
      <c r="V12" s="141">
        <v>37</v>
      </c>
      <c r="W12" s="141">
        <v>37</v>
      </c>
      <c r="X12" s="126">
        <v>60</v>
      </c>
      <c r="Y12" s="126">
        <v>35</v>
      </c>
      <c r="Z12" s="126">
        <v>95</v>
      </c>
      <c r="AA12" s="103">
        <v>95</v>
      </c>
      <c r="AB12" s="141">
        <v>32</v>
      </c>
      <c r="AC12" s="141">
        <v>32</v>
      </c>
      <c r="AD12" s="123">
        <v>52</v>
      </c>
      <c r="AE12" s="123">
        <v>35</v>
      </c>
      <c r="AF12" s="123">
        <f t="shared" si="0"/>
        <v>87</v>
      </c>
      <c r="AG12" s="47">
        <v>87</v>
      </c>
      <c r="AH12" s="48"/>
      <c r="AI12" s="48"/>
      <c r="AJ12" s="14"/>
      <c r="AK12" s="15"/>
      <c r="AL12" s="49"/>
      <c r="AM12" s="47"/>
      <c r="AN12" s="51">
        <f t="shared" si="4"/>
        <v>191</v>
      </c>
      <c r="AO12" s="51">
        <f t="shared" si="5"/>
        <v>191</v>
      </c>
      <c r="AP12" s="51">
        <f t="shared" si="6"/>
        <v>100</v>
      </c>
    </row>
    <row r="13" spans="1:42" ht="29.25" customHeight="1">
      <c r="A13" s="118">
        <v>6</v>
      </c>
      <c r="B13" s="119">
        <v>311021104069</v>
      </c>
      <c r="C13" s="118" t="s">
        <v>43</v>
      </c>
      <c r="D13" s="141">
        <v>44</v>
      </c>
      <c r="E13" s="141">
        <v>39</v>
      </c>
      <c r="F13" s="122">
        <v>98</v>
      </c>
      <c r="G13" s="123">
        <v>35</v>
      </c>
      <c r="H13" s="123">
        <f t="shared" si="1"/>
        <v>133</v>
      </c>
      <c r="I13" s="104">
        <v>100</v>
      </c>
      <c r="J13" s="141">
        <v>42</v>
      </c>
      <c r="K13" s="141">
        <v>38</v>
      </c>
      <c r="L13" s="124">
        <v>66</v>
      </c>
      <c r="M13" s="125">
        <v>40</v>
      </c>
      <c r="N13" s="123">
        <f t="shared" si="2"/>
        <v>106</v>
      </c>
      <c r="O13" s="104">
        <v>100</v>
      </c>
      <c r="P13" s="141">
        <v>36</v>
      </c>
      <c r="Q13" s="141">
        <v>32</v>
      </c>
      <c r="R13" s="126">
        <v>88</v>
      </c>
      <c r="S13" s="127">
        <v>40</v>
      </c>
      <c r="T13" s="123">
        <f t="shared" si="3"/>
        <v>128</v>
      </c>
      <c r="U13" s="104">
        <v>100</v>
      </c>
      <c r="V13" s="141">
        <v>37</v>
      </c>
      <c r="W13" s="141">
        <v>32</v>
      </c>
      <c r="X13" s="126">
        <v>88</v>
      </c>
      <c r="Y13" s="126">
        <v>40</v>
      </c>
      <c r="Z13" s="126">
        <v>128</v>
      </c>
      <c r="AA13" s="104">
        <v>100</v>
      </c>
      <c r="AB13" s="141">
        <v>32</v>
      </c>
      <c r="AC13" s="141">
        <v>29</v>
      </c>
      <c r="AD13" s="123">
        <v>80</v>
      </c>
      <c r="AE13" s="123">
        <v>35</v>
      </c>
      <c r="AF13" s="123">
        <f t="shared" si="0"/>
        <v>115</v>
      </c>
      <c r="AG13" s="104">
        <v>100</v>
      </c>
      <c r="AH13" s="53"/>
      <c r="AI13" s="53"/>
      <c r="AJ13" s="14"/>
      <c r="AK13" s="110"/>
      <c r="AL13" s="54"/>
      <c r="AM13" s="52"/>
      <c r="AN13" s="51">
        <f t="shared" si="4"/>
        <v>191</v>
      </c>
      <c r="AO13" s="51">
        <f t="shared" si="5"/>
        <v>170</v>
      </c>
      <c r="AP13" s="51">
        <f t="shared" si="6"/>
        <v>89.005235602094245</v>
      </c>
    </row>
    <row r="14" spans="1:42" ht="24" customHeight="1">
      <c r="A14" s="118">
        <v>7</v>
      </c>
      <c r="B14" s="119">
        <v>311021104070</v>
      </c>
      <c r="C14" s="118" t="s">
        <v>44</v>
      </c>
      <c r="D14" s="141">
        <v>44</v>
      </c>
      <c r="E14" s="141">
        <v>44</v>
      </c>
      <c r="F14" s="122">
        <v>58</v>
      </c>
      <c r="G14" s="123">
        <v>40</v>
      </c>
      <c r="H14" s="123">
        <f t="shared" si="1"/>
        <v>98</v>
      </c>
      <c r="I14" s="104">
        <v>98</v>
      </c>
      <c r="J14" s="141">
        <v>42</v>
      </c>
      <c r="K14" s="141">
        <v>42</v>
      </c>
      <c r="L14" s="124">
        <v>74</v>
      </c>
      <c r="M14" s="125">
        <v>40</v>
      </c>
      <c r="N14" s="123">
        <f t="shared" si="2"/>
        <v>114</v>
      </c>
      <c r="O14" s="104">
        <v>100</v>
      </c>
      <c r="P14" s="141">
        <v>36</v>
      </c>
      <c r="Q14" s="141">
        <v>36</v>
      </c>
      <c r="R14" s="126">
        <v>82</v>
      </c>
      <c r="S14" s="127">
        <v>40</v>
      </c>
      <c r="T14" s="123">
        <f t="shared" si="3"/>
        <v>122</v>
      </c>
      <c r="U14" s="104">
        <v>100</v>
      </c>
      <c r="V14" s="141">
        <v>37</v>
      </c>
      <c r="W14" s="141">
        <v>37</v>
      </c>
      <c r="X14" s="126">
        <v>76</v>
      </c>
      <c r="Y14" s="126">
        <v>30</v>
      </c>
      <c r="Z14" s="126">
        <v>106</v>
      </c>
      <c r="AA14" s="104">
        <v>100</v>
      </c>
      <c r="AB14" s="141">
        <v>32</v>
      </c>
      <c r="AC14" s="141">
        <v>32</v>
      </c>
      <c r="AD14" s="123">
        <v>60</v>
      </c>
      <c r="AE14" s="123">
        <v>40</v>
      </c>
      <c r="AF14" s="123">
        <f t="shared" si="0"/>
        <v>100</v>
      </c>
      <c r="AG14" s="52">
        <v>100</v>
      </c>
      <c r="AH14" s="53"/>
      <c r="AI14" s="53"/>
      <c r="AJ14" s="14"/>
      <c r="AK14" s="15"/>
      <c r="AL14" s="54"/>
      <c r="AM14" s="52"/>
      <c r="AN14" s="51">
        <f t="shared" si="4"/>
        <v>191</v>
      </c>
      <c r="AO14" s="51">
        <f t="shared" si="5"/>
        <v>191</v>
      </c>
      <c r="AP14" s="51">
        <f t="shared" si="6"/>
        <v>100</v>
      </c>
    </row>
    <row r="15" spans="1:42" ht="30.75" customHeight="1">
      <c r="A15" s="118">
        <v>8</v>
      </c>
      <c r="B15" s="119">
        <v>311021104071</v>
      </c>
      <c r="C15" s="118" t="s">
        <v>45</v>
      </c>
      <c r="D15" s="141">
        <v>44</v>
      </c>
      <c r="E15" s="141">
        <v>44</v>
      </c>
      <c r="F15" s="122">
        <v>70</v>
      </c>
      <c r="G15" s="123">
        <v>40</v>
      </c>
      <c r="H15" s="123">
        <f t="shared" si="1"/>
        <v>110</v>
      </c>
      <c r="I15" s="104">
        <v>100</v>
      </c>
      <c r="J15" s="141">
        <v>42</v>
      </c>
      <c r="K15" s="141">
        <v>42</v>
      </c>
      <c r="L15" s="124">
        <v>52</v>
      </c>
      <c r="M15" s="125">
        <v>40</v>
      </c>
      <c r="N15" s="123">
        <f t="shared" si="2"/>
        <v>92</v>
      </c>
      <c r="O15" s="104">
        <v>92</v>
      </c>
      <c r="P15" s="141">
        <v>36</v>
      </c>
      <c r="Q15" s="141">
        <v>36</v>
      </c>
      <c r="R15" s="126">
        <v>74</v>
      </c>
      <c r="S15" s="127">
        <v>40</v>
      </c>
      <c r="T15" s="123">
        <f t="shared" si="3"/>
        <v>114</v>
      </c>
      <c r="U15" s="104">
        <v>100</v>
      </c>
      <c r="V15" s="141">
        <v>37</v>
      </c>
      <c r="W15" s="141">
        <v>37</v>
      </c>
      <c r="X15" s="126">
        <v>50</v>
      </c>
      <c r="Y15" s="126">
        <v>30</v>
      </c>
      <c r="Z15" s="126">
        <v>80</v>
      </c>
      <c r="AA15" s="103">
        <v>80</v>
      </c>
      <c r="AB15" s="141">
        <v>32</v>
      </c>
      <c r="AC15" s="141">
        <v>32</v>
      </c>
      <c r="AD15" s="123">
        <v>88</v>
      </c>
      <c r="AE15" s="123">
        <v>35</v>
      </c>
      <c r="AF15" s="123">
        <f t="shared" si="0"/>
        <v>123</v>
      </c>
      <c r="AG15" s="104">
        <v>100</v>
      </c>
      <c r="AH15" s="48"/>
      <c r="AI15" s="48"/>
      <c r="AJ15" s="14"/>
      <c r="AK15" s="15"/>
      <c r="AL15" s="49"/>
      <c r="AM15" s="47"/>
      <c r="AN15" s="51">
        <f t="shared" si="4"/>
        <v>191</v>
      </c>
      <c r="AO15" s="51">
        <f t="shared" si="5"/>
        <v>191</v>
      </c>
      <c r="AP15" s="51">
        <f t="shared" si="6"/>
        <v>100</v>
      </c>
    </row>
    <row r="16" spans="1:42" ht="31.5" customHeight="1">
      <c r="A16" s="118">
        <v>9</v>
      </c>
      <c r="B16" s="119">
        <v>311021104072</v>
      </c>
      <c r="C16" s="118" t="s">
        <v>46</v>
      </c>
      <c r="D16" s="141">
        <v>44</v>
      </c>
      <c r="E16" s="141">
        <v>44</v>
      </c>
      <c r="F16" s="122">
        <v>32</v>
      </c>
      <c r="G16" s="123">
        <v>40</v>
      </c>
      <c r="H16" s="123">
        <f t="shared" si="1"/>
        <v>72</v>
      </c>
      <c r="I16" s="104">
        <v>72</v>
      </c>
      <c r="J16" s="141">
        <v>42</v>
      </c>
      <c r="K16" s="141">
        <v>42</v>
      </c>
      <c r="L16" s="124">
        <v>80</v>
      </c>
      <c r="M16" s="125">
        <v>40</v>
      </c>
      <c r="N16" s="123">
        <f t="shared" si="2"/>
        <v>120</v>
      </c>
      <c r="O16" s="104">
        <v>100</v>
      </c>
      <c r="P16" s="141">
        <v>36</v>
      </c>
      <c r="Q16" s="141">
        <v>36</v>
      </c>
      <c r="R16" s="126">
        <v>62</v>
      </c>
      <c r="S16" s="127">
        <v>38</v>
      </c>
      <c r="T16" s="123">
        <f t="shared" si="3"/>
        <v>100</v>
      </c>
      <c r="U16" s="104">
        <v>100</v>
      </c>
      <c r="V16" s="141">
        <v>37</v>
      </c>
      <c r="W16" s="141">
        <v>37</v>
      </c>
      <c r="X16" s="126">
        <v>64</v>
      </c>
      <c r="Y16" s="126">
        <v>35</v>
      </c>
      <c r="Z16" s="126">
        <v>99</v>
      </c>
      <c r="AA16" s="103">
        <v>99</v>
      </c>
      <c r="AB16" s="141">
        <v>32</v>
      </c>
      <c r="AC16" s="141">
        <v>32</v>
      </c>
      <c r="AD16" s="123">
        <v>74</v>
      </c>
      <c r="AE16" s="123">
        <v>40</v>
      </c>
      <c r="AF16" s="123">
        <f t="shared" si="0"/>
        <v>114</v>
      </c>
      <c r="AG16" s="104">
        <v>100</v>
      </c>
      <c r="AH16" s="53"/>
      <c r="AI16" s="53"/>
      <c r="AJ16" s="14"/>
      <c r="AK16" s="15"/>
      <c r="AL16" s="54"/>
      <c r="AM16" s="52"/>
      <c r="AN16" s="51">
        <f t="shared" si="4"/>
        <v>191</v>
      </c>
      <c r="AO16" s="51">
        <f t="shared" si="5"/>
        <v>191</v>
      </c>
      <c r="AP16" s="51">
        <f t="shared" si="6"/>
        <v>100</v>
      </c>
    </row>
    <row r="17" spans="1:42" ht="32.25" customHeight="1">
      <c r="A17" s="118">
        <v>10</v>
      </c>
      <c r="B17" s="119">
        <v>311021104073</v>
      </c>
      <c r="C17" s="118" t="s">
        <v>47</v>
      </c>
      <c r="D17" s="141">
        <v>44</v>
      </c>
      <c r="E17" s="141">
        <v>39</v>
      </c>
      <c r="F17" s="122">
        <v>68</v>
      </c>
      <c r="G17" s="123">
        <v>40</v>
      </c>
      <c r="H17" s="123">
        <f t="shared" si="1"/>
        <v>108</v>
      </c>
      <c r="I17" s="104">
        <v>100</v>
      </c>
      <c r="J17" s="141">
        <v>42</v>
      </c>
      <c r="K17" s="141">
        <v>39</v>
      </c>
      <c r="L17" s="124">
        <v>68</v>
      </c>
      <c r="M17" s="125">
        <v>40</v>
      </c>
      <c r="N17" s="123">
        <f t="shared" si="2"/>
        <v>108</v>
      </c>
      <c r="O17" s="104">
        <v>100</v>
      </c>
      <c r="P17" s="141">
        <v>36</v>
      </c>
      <c r="Q17" s="141">
        <v>35</v>
      </c>
      <c r="R17" s="126">
        <v>50</v>
      </c>
      <c r="S17" s="127">
        <v>36</v>
      </c>
      <c r="T17" s="123">
        <f t="shared" si="3"/>
        <v>86</v>
      </c>
      <c r="U17" s="104">
        <v>86</v>
      </c>
      <c r="V17" s="141">
        <v>37</v>
      </c>
      <c r="W17" s="141">
        <v>34</v>
      </c>
      <c r="X17" s="126">
        <v>88</v>
      </c>
      <c r="Y17" s="126">
        <v>35</v>
      </c>
      <c r="Z17" s="126">
        <v>123</v>
      </c>
      <c r="AA17" s="104">
        <v>100</v>
      </c>
      <c r="AB17" s="141">
        <v>32</v>
      </c>
      <c r="AC17" s="141">
        <v>28</v>
      </c>
      <c r="AD17" s="123">
        <v>66</v>
      </c>
      <c r="AE17" s="123">
        <v>35</v>
      </c>
      <c r="AF17" s="123">
        <f t="shared" si="0"/>
        <v>101</v>
      </c>
      <c r="AG17" s="104">
        <v>100</v>
      </c>
      <c r="AH17" s="53"/>
      <c r="AI17" s="53"/>
      <c r="AJ17" s="14"/>
      <c r="AK17" s="15"/>
      <c r="AL17" s="54"/>
      <c r="AM17" s="52"/>
      <c r="AN17" s="51">
        <f t="shared" si="4"/>
        <v>191</v>
      </c>
      <c r="AO17" s="51">
        <f t="shared" si="5"/>
        <v>175</v>
      </c>
      <c r="AP17" s="51">
        <f t="shared" si="6"/>
        <v>91.623036649214669</v>
      </c>
    </row>
    <row r="18" spans="1:42" ht="33.75" customHeight="1">
      <c r="A18" s="118">
        <v>11</v>
      </c>
      <c r="B18" s="119">
        <v>311021104074</v>
      </c>
      <c r="C18" s="118" t="s">
        <v>48</v>
      </c>
      <c r="D18" s="141">
        <v>44</v>
      </c>
      <c r="E18" s="141">
        <v>41</v>
      </c>
      <c r="F18" s="122">
        <v>26</v>
      </c>
      <c r="G18" s="123">
        <v>40</v>
      </c>
      <c r="H18" s="123">
        <f t="shared" si="1"/>
        <v>66</v>
      </c>
      <c r="I18" s="104">
        <v>66</v>
      </c>
      <c r="J18" s="141">
        <v>42</v>
      </c>
      <c r="K18" s="141">
        <v>35</v>
      </c>
      <c r="L18" s="124">
        <v>64</v>
      </c>
      <c r="M18" s="125">
        <v>40</v>
      </c>
      <c r="N18" s="123">
        <f t="shared" si="2"/>
        <v>104</v>
      </c>
      <c r="O18" s="104">
        <v>100</v>
      </c>
      <c r="P18" s="141">
        <v>36</v>
      </c>
      <c r="Q18" s="141">
        <v>30</v>
      </c>
      <c r="R18" s="126">
        <v>60</v>
      </c>
      <c r="S18" s="127">
        <v>38</v>
      </c>
      <c r="T18" s="123">
        <f t="shared" si="3"/>
        <v>98</v>
      </c>
      <c r="U18" s="104">
        <v>98</v>
      </c>
      <c r="V18" s="141">
        <v>37</v>
      </c>
      <c r="W18" s="141">
        <v>35</v>
      </c>
      <c r="X18" s="126">
        <v>32</v>
      </c>
      <c r="Y18" s="126">
        <v>30</v>
      </c>
      <c r="Z18" s="126">
        <v>62</v>
      </c>
      <c r="AA18" s="103">
        <v>62</v>
      </c>
      <c r="AB18" s="141">
        <v>32</v>
      </c>
      <c r="AC18" s="141">
        <v>27</v>
      </c>
      <c r="AD18" s="123">
        <v>64</v>
      </c>
      <c r="AE18" s="123">
        <v>35</v>
      </c>
      <c r="AF18" s="123">
        <f t="shared" si="0"/>
        <v>99</v>
      </c>
      <c r="AG18" s="52">
        <v>99</v>
      </c>
      <c r="AH18" s="53"/>
      <c r="AI18" s="53"/>
      <c r="AJ18" s="14"/>
      <c r="AK18" s="15"/>
      <c r="AL18" s="54"/>
      <c r="AM18" s="52"/>
      <c r="AN18" s="51">
        <f t="shared" si="4"/>
        <v>191</v>
      </c>
      <c r="AO18" s="51">
        <f t="shared" si="5"/>
        <v>168</v>
      </c>
      <c r="AP18" s="51">
        <f t="shared" si="6"/>
        <v>87.958115183246079</v>
      </c>
    </row>
    <row r="19" spans="1:42" ht="33.75" customHeight="1">
      <c r="A19" s="118">
        <v>12</v>
      </c>
      <c r="B19" s="119">
        <v>311021104075</v>
      </c>
      <c r="C19" s="118" t="s">
        <v>49</v>
      </c>
      <c r="D19" s="141">
        <v>44</v>
      </c>
      <c r="E19" s="141">
        <v>35</v>
      </c>
      <c r="F19" s="122" t="s">
        <v>110</v>
      </c>
      <c r="G19" s="123">
        <v>40</v>
      </c>
      <c r="H19" s="123">
        <v>40</v>
      </c>
      <c r="I19" s="104">
        <v>40</v>
      </c>
      <c r="J19" s="141">
        <v>42</v>
      </c>
      <c r="K19" s="141">
        <v>36</v>
      </c>
      <c r="L19" s="124">
        <v>78</v>
      </c>
      <c r="M19" s="125">
        <v>40</v>
      </c>
      <c r="N19" s="123">
        <f t="shared" si="2"/>
        <v>118</v>
      </c>
      <c r="O19" s="104">
        <v>100</v>
      </c>
      <c r="P19" s="141">
        <v>36</v>
      </c>
      <c r="Q19" s="141">
        <v>30</v>
      </c>
      <c r="R19" s="126">
        <v>80</v>
      </c>
      <c r="S19" s="127">
        <v>40</v>
      </c>
      <c r="T19" s="123">
        <f t="shared" si="3"/>
        <v>120</v>
      </c>
      <c r="U19" s="104">
        <v>100</v>
      </c>
      <c r="V19" s="141">
        <v>37</v>
      </c>
      <c r="W19" s="141">
        <v>31</v>
      </c>
      <c r="X19" s="126" t="s">
        <v>110</v>
      </c>
      <c r="Y19" s="126">
        <v>25</v>
      </c>
      <c r="Z19" s="126">
        <v>25</v>
      </c>
      <c r="AA19" s="103">
        <v>25</v>
      </c>
      <c r="AB19" s="141">
        <v>32</v>
      </c>
      <c r="AC19" s="141">
        <v>26</v>
      </c>
      <c r="AD19" s="123">
        <v>74</v>
      </c>
      <c r="AE19" s="123">
        <v>40</v>
      </c>
      <c r="AF19" s="123">
        <f t="shared" si="0"/>
        <v>114</v>
      </c>
      <c r="AG19" s="104">
        <v>100</v>
      </c>
      <c r="AH19" s="48"/>
      <c r="AI19" s="48"/>
      <c r="AJ19" s="14"/>
      <c r="AK19" s="15"/>
      <c r="AL19" s="49"/>
      <c r="AM19" s="47"/>
      <c r="AN19" s="51">
        <f t="shared" si="4"/>
        <v>191</v>
      </c>
      <c r="AO19" s="51">
        <f t="shared" si="5"/>
        <v>158</v>
      </c>
      <c r="AP19" s="51">
        <f t="shared" si="6"/>
        <v>82.722513089005233</v>
      </c>
    </row>
    <row r="20" spans="1:42" ht="27" customHeight="1">
      <c r="A20" s="118">
        <v>13</v>
      </c>
      <c r="B20" s="119">
        <v>311021104076</v>
      </c>
      <c r="C20" s="118" t="s">
        <v>50</v>
      </c>
      <c r="D20" s="141">
        <v>44</v>
      </c>
      <c r="E20" s="141">
        <v>38</v>
      </c>
      <c r="F20" s="122">
        <v>100</v>
      </c>
      <c r="G20" s="123">
        <v>40</v>
      </c>
      <c r="H20" s="123">
        <f t="shared" ref="H20:H39" si="7">F20+G20</f>
        <v>140</v>
      </c>
      <c r="I20" s="104">
        <v>100</v>
      </c>
      <c r="J20" s="141">
        <v>42</v>
      </c>
      <c r="K20" s="141">
        <v>36</v>
      </c>
      <c r="L20" s="124">
        <v>86</v>
      </c>
      <c r="M20" s="125">
        <v>40</v>
      </c>
      <c r="N20" s="123">
        <f t="shared" si="2"/>
        <v>126</v>
      </c>
      <c r="O20" s="104">
        <v>100</v>
      </c>
      <c r="P20" s="141">
        <v>36</v>
      </c>
      <c r="Q20" s="141">
        <v>33</v>
      </c>
      <c r="R20" s="126">
        <v>86</v>
      </c>
      <c r="S20" s="127">
        <v>40</v>
      </c>
      <c r="T20" s="123">
        <f t="shared" si="3"/>
        <v>126</v>
      </c>
      <c r="U20" s="104">
        <v>100</v>
      </c>
      <c r="V20" s="141">
        <v>37</v>
      </c>
      <c r="W20" s="141">
        <v>34</v>
      </c>
      <c r="X20" s="126">
        <v>80</v>
      </c>
      <c r="Y20" s="126">
        <v>40</v>
      </c>
      <c r="Z20" s="126">
        <v>120</v>
      </c>
      <c r="AA20" s="104">
        <v>100</v>
      </c>
      <c r="AB20" s="141">
        <v>32</v>
      </c>
      <c r="AC20" s="141">
        <v>27</v>
      </c>
      <c r="AD20" s="123">
        <v>94</v>
      </c>
      <c r="AE20" s="123">
        <v>40</v>
      </c>
      <c r="AF20" s="123">
        <f t="shared" si="0"/>
        <v>134</v>
      </c>
      <c r="AG20" s="104">
        <v>100</v>
      </c>
      <c r="AH20" s="53"/>
      <c r="AI20" s="53"/>
      <c r="AJ20" s="14"/>
      <c r="AK20" s="15"/>
      <c r="AL20" s="54"/>
      <c r="AM20" s="52"/>
      <c r="AN20" s="51">
        <f t="shared" si="4"/>
        <v>191</v>
      </c>
      <c r="AO20" s="51">
        <f t="shared" si="5"/>
        <v>168</v>
      </c>
      <c r="AP20" s="51">
        <f t="shared" si="6"/>
        <v>87.958115183246079</v>
      </c>
    </row>
    <row r="21" spans="1:42" ht="20.25" customHeight="1">
      <c r="A21" s="118">
        <v>14</v>
      </c>
      <c r="B21" s="119">
        <v>311021104077</v>
      </c>
      <c r="C21" s="118" t="s">
        <v>51</v>
      </c>
      <c r="D21" s="141">
        <v>44</v>
      </c>
      <c r="E21" s="141">
        <v>41</v>
      </c>
      <c r="F21" s="122">
        <v>94</v>
      </c>
      <c r="G21" s="123">
        <v>40</v>
      </c>
      <c r="H21" s="123">
        <f t="shared" si="7"/>
        <v>134</v>
      </c>
      <c r="I21" s="104">
        <v>100</v>
      </c>
      <c r="J21" s="141">
        <v>42</v>
      </c>
      <c r="K21" s="141">
        <v>36</v>
      </c>
      <c r="L21" s="124">
        <v>72</v>
      </c>
      <c r="M21" s="125">
        <v>40</v>
      </c>
      <c r="N21" s="123">
        <f t="shared" si="2"/>
        <v>112</v>
      </c>
      <c r="O21" s="104">
        <v>100</v>
      </c>
      <c r="P21" s="141">
        <v>36</v>
      </c>
      <c r="Q21" s="141">
        <v>33</v>
      </c>
      <c r="R21" s="126">
        <v>66</v>
      </c>
      <c r="S21" s="127">
        <v>38</v>
      </c>
      <c r="T21" s="123">
        <f t="shared" si="3"/>
        <v>104</v>
      </c>
      <c r="U21" s="104">
        <v>100</v>
      </c>
      <c r="V21" s="141">
        <v>37</v>
      </c>
      <c r="W21" s="141">
        <v>35</v>
      </c>
      <c r="X21" s="126">
        <v>78</v>
      </c>
      <c r="Y21" s="126">
        <v>25</v>
      </c>
      <c r="Z21" s="126">
        <v>103</v>
      </c>
      <c r="AA21" s="104">
        <v>100</v>
      </c>
      <c r="AB21" s="141">
        <v>32</v>
      </c>
      <c r="AC21" s="141">
        <v>29</v>
      </c>
      <c r="AD21" s="123">
        <v>54</v>
      </c>
      <c r="AE21" s="123">
        <v>40</v>
      </c>
      <c r="AF21" s="123">
        <f t="shared" si="0"/>
        <v>94</v>
      </c>
      <c r="AG21" s="52">
        <v>94</v>
      </c>
      <c r="AH21" s="53"/>
      <c r="AI21" s="53"/>
      <c r="AJ21" s="14"/>
      <c r="AK21" s="15"/>
      <c r="AL21" s="54"/>
      <c r="AM21" s="52"/>
      <c r="AN21" s="51">
        <f t="shared" si="4"/>
        <v>191</v>
      </c>
      <c r="AO21" s="51">
        <f t="shared" si="5"/>
        <v>174</v>
      </c>
      <c r="AP21" s="51">
        <f t="shared" si="6"/>
        <v>91.099476439790578</v>
      </c>
    </row>
    <row r="22" spans="1:42" ht="30.75" customHeight="1">
      <c r="A22" s="118">
        <v>15</v>
      </c>
      <c r="B22" s="119">
        <v>311021104078</v>
      </c>
      <c r="C22" s="118" t="s">
        <v>52</v>
      </c>
      <c r="D22" s="141">
        <v>44</v>
      </c>
      <c r="E22" s="141">
        <v>39</v>
      </c>
      <c r="F22" s="122">
        <v>12</v>
      </c>
      <c r="G22" s="123">
        <v>40</v>
      </c>
      <c r="H22" s="123">
        <f t="shared" si="7"/>
        <v>52</v>
      </c>
      <c r="I22" s="104">
        <v>52</v>
      </c>
      <c r="J22" s="141">
        <v>42</v>
      </c>
      <c r="K22" s="141">
        <v>37</v>
      </c>
      <c r="L22" s="124">
        <v>22</v>
      </c>
      <c r="M22" s="125">
        <v>40</v>
      </c>
      <c r="N22" s="123">
        <f t="shared" si="2"/>
        <v>62</v>
      </c>
      <c r="O22" s="104">
        <v>62</v>
      </c>
      <c r="P22" s="141">
        <v>36</v>
      </c>
      <c r="Q22" s="141">
        <v>34</v>
      </c>
      <c r="R22" s="126">
        <v>32</v>
      </c>
      <c r="S22" s="127">
        <v>34</v>
      </c>
      <c r="T22" s="123">
        <f t="shared" si="3"/>
        <v>66</v>
      </c>
      <c r="U22" s="104">
        <v>66</v>
      </c>
      <c r="V22" s="141">
        <v>37</v>
      </c>
      <c r="W22" s="141">
        <v>32</v>
      </c>
      <c r="X22" s="126">
        <v>22</v>
      </c>
      <c r="Y22" s="126">
        <v>30</v>
      </c>
      <c r="Z22" s="126">
        <v>52</v>
      </c>
      <c r="AA22" s="103">
        <v>52</v>
      </c>
      <c r="AB22" s="141">
        <v>32</v>
      </c>
      <c r="AC22" s="141">
        <v>26</v>
      </c>
      <c r="AD22" s="123">
        <v>16</v>
      </c>
      <c r="AE22" s="123">
        <v>35</v>
      </c>
      <c r="AF22" s="123">
        <f t="shared" si="0"/>
        <v>51</v>
      </c>
      <c r="AG22" s="47">
        <v>51</v>
      </c>
      <c r="AH22" s="48"/>
      <c r="AI22" s="48"/>
      <c r="AJ22" s="14"/>
      <c r="AK22" s="15"/>
      <c r="AL22" s="49"/>
      <c r="AM22" s="47"/>
      <c r="AN22" s="51">
        <f t="shared" si="4"/>
        <v>191</v>
      </c>
      <c r="AO22" s="51">
        <f t="shared" si="5"/>
        <v>168</v>
      </c>
      <c r="AP22" s="51">
        <f t="shared" si="6"/>
        <v>87.958115183246079</v>
      </c>
    </row>
    <row r="23" spans="1:42" ht="29.25" customHeight="1">
      <c r="A23" s="118">
        <v>16</v>
      </c>
      <c r="B23" s="119">
        <v>311021104079</v>
      </c>
      <c r="C23" s="118" t="s">
        <v>53</v>
      </c>
      <c r="D23" s="141">
        <v>44</v>
      </c>
      <c r="E23" s="141">
        <v>44</v>
      </c>
      <c r="F23" s="122">
        <v>64</v>
      </c>
      <c r="G23" s="123">
        <v>40</v>
      </c>
      <c r="H23" s="123">
        <f t="shared" si="7"/>
        <v>104</v>
      </c>
      <c r="I23" s="104">
        <v>100</v>
      </c>
      <c r="J23" s="141">
        <v>42</v>
      </c>
      <c r="K23" s="141">
        <v>40</v>
      </c>
      <c r="L23" s="124">
        <v>62</v>
      </c>
      <c r="M23" s="125">
        <v>40</v>
      </c>
      <c r="N23" s="123">
        <f t="shared" si="2"/>
        <v>102</v>
      </c>
      <c r="O23" s="104">
        <v>100</v>
      </c>
      <c r="P23" s="141">
        <v>36</v>
      </c>
      <c r="Q23" s="141">
        <v>31</v>
      </c>
      <c r="R23" s="126">
        <v>72</v>
      </c>
      <c r="S23" s="127">
        <v>40</v>
      </c>
      <c r="T23" s="123">
        <f t="shared" si="3"/>
        <v>112</v>
      </c>
      <c r="U23" s="104">
        <v>100</v>
      </c>
      <c r="V23" s="141">
        <v>37</v>
      </c>
      <c r="W23" s="141">
        <v>33</v>
      </c>
      <c r="X23" s="126">
        <v>60</v>
      </c>
      <c r="Y23" s="126">
        <v>30</v>
      </c>
      <c r="Z23" s="126">
        <v>90</v>
      </c>
      <c r="AA23" s="103">
        <v>90</v>
      </c>
      <c r="AB23" s="141">
        <v>32</v>
      </c>
      <c r="AC23" s="141">
        <v>31</v>
      </c>
      <c r="AD23" s="123">
        <v>68</v>
      </c>
      <c r="AE23" s="123">
        <v>40</v>
      </c>
      <c r="AF23" s="123">
        <f t="shared" si="0"/>
        <v>108</v>
      </c>
      <c r="AG23" s="104">
        <v>100</v>
      </c>
      <c r="AH23" s="48"/>
      <c r="AI23" s="48"/>
      <c r="AJ23" s="14"/>
      <c r="AK23" s="110"/>
      <c r="AL23" s="49"/>
      <c r="AM23" s="47"/>
      <c r="AN23" s="51">
        <f t="shared" si="4"/>
        <v>191</v>
      </c>
      <c r="AO23" s="51">
        <f t="shared" si="5"/>
        <v>179</v>
      </c>
      <c r="AP23" s="51">
        <f t="shared" si="6"/>
        <v>93.717277486911001</v>
      </c>
    </row>
    <row r="24" spans="1:42" ht="32.25" customHeight="1">
      <c r="A24" s="118">
        <v>17</v>
      </c>
      <c r="B24" s="119">
        <v>311021104080</v>
      </c>
      <c r="C24" s="118" t="s">
        <v>54</v>
      </c>
      <c r="D24" s="141">
        <v>44</v>
      </c>
      <c r="E24" s="141">
        <v>38</v>
      </c>
      <c r="F24" s="122">
        <v>8</v>
      </c>
      <c r="G24" s="123">
        <v>36</v>
      </c>
      <c r="H24" s="123">
        <f t="shared" si="7"/>
        <v>44</v>
      </c>
      <c r="I24" s="104">
        <v>44</v>
      </c>
      <c r="J24" s="141">
        <v>42</v>
      </c>
      <c r="K24" s="141">
        <v>39</v>
      </c>
      <c r="L24" s="124">
        <v>50</v>
      </c>
      <c r="M24" s="125">
        <v>15</v>
      </c>
      <c r="N24" s="123">
        <f t="shared" si="2"/>
        <v>65</v>
      </c>
      <c r="O24" s="104">
        <v>65</v>
      </c>
      <c r="P24" s="141">
        <v>36</v>
      </c>
      <c r="Q24" s="141">
        <v>31</v>
      </c>
      <c r="R24" s="126">
        <v>50</v>
      </c>
      <c r="S24" s="127">
        <v>36</v>
      </c>
      <c r="T24" s="123">
        <f t="shared" si="3"/>
        <v>86</v>
      </c>
      <c r="U24" s="104">
        <v>86</v>
      </c>
      <c r="V24" s="141">
        <v>37</v>
      </c>
      <c r="W24" s="141">
        <v>31</v>
      </c>
      <c r="X24" s="126">
        <v>60</v>
      </c>
      <c r="Y24" s="128">
        <v>0</v>
      </c>
      <c r="Z24" s="126">
        <v>60</v>
      </c>
      <c r="AA24" s="103">
        <v>60</v>
      </c>
      <c r="AB24" s="141">
        <v>32</v>
      </c>
      <c r="AC24" s="141">
        <v>29</v>
      </c>
      <c r="AD24" s="123">
        <v>12</v>
      </c>
      <c r="AE24" s="123">
        <v>0</v>
      </c>
      <c r="AF24" s="123">
        <f t="shared" si="0"/>
        <v>12</v>
      </c>
      <c r="AG24" s="52">
        <v>12</v>
      </c>
      <c r="AH24" s="53"/>
      <c r="AI24" s="53"/>
      <c r="AJ24" s="14"/>
      <c r="AK24" s="15"/>
      <c r="AL24" s="54"/>
      <c r="AM24" s="52"/>
      <c r="AN24" s="51">
        <f t="shared" si="4"/>
        <v>191</v>
      </c>
      <c r="AO24" s="51">
        <f t="shared" si="5"/>
        <v>168</v>
      </c>
      <c r="AP24" s="51">
        <f t="shared" si="6"/>
        <v>87.958115183246079</v>
      </c>
    </row>
    <row r="25" spans="1:42" ht="26.25" customHeight="1">
      <c r="A25" s="118">
        <v>18</v>
      </c>
      <c r="B25" s="119">
        <v>311021104081</v>
      </c>
      <c r="C25" s="118" t="s">
        <v>55</v>
      </c>
      <c r="D25" s="141">
        <v>44</v>
      </c>
      <c r="E25" s="141">
        <v>39</v>
      </c>
      <c r="F25" s="122">
        <v>88</v>
      </c>
      <c r="G25" s="123">
        <v>40</v>
      </c>
      <c r="H25" s="123">
        <f t="shared" si="7"/>
        <v>128</v>
      </c>
      <c r="I25" s="104">
        <v>100</v>
      </c>
      <c r="J25" s="141">
        <v>42</v>
      </c>
      <c r="K25" s="141">
        <v>37</v>
      </c>
      <c r="L25" s="124">
        <v>70</v>
      </c>
      <c r="M25" s="125">
        <v>40</v>
      </c>
      <c r="N25" s="123">
        <f t="shared" si="2"/>
        <v>110</v>
      </c>
      <c r="O25" s="104">
        <v>100</v>
      </c>
      <c r="P25" s="141">
        <v>36</v>
      </c>
      <c r="Q25" s="141">
        <v>34</v>
      </c>
      <c r="R25" s="126">
        <v>62</v>
      </c>
      <c r="S25" s="127">
        <v>38</v>
      </c>
      <c r="T25" s="123">
        <f t="shared" si="3"/>
        <v>100</v>
      </c>
      <c r="U25" s="104">
        <v>100</v>
      </c>
      <c r="V25" s="141">
        <v>37</v>
      </c>
      <c r="W25" s="141">
        <v>32</v>
      </c>
      <c r="X25" s="126">
        <v>50</v>
      </c>
      <c r="Y25" s="126">
        <v>30</v>
      </c>
      <c r="Z25" s="126">
        <v>80</v>
      </c>
      <c r="AA25" s="103">
        <v>80</v>
      </c>
      <c r="AB25" s="141">
        <v>32</v>
      </c>
      <c r="AC25" s="141">
        <v>26</v>
      </c>
      <c r="AD25" s="123">
        <v>66</v>
      </c>
      <c r="AE25" s="123">
        <v>35</v>
      </c>
      <c r="AF25" s="123">
        <f t="shared" si="0"/>
        <v>101</v>
      </c>
      <c r="AG25" s="104">
        <v>100</v>
      </c>
      <c r="AH25" s="48"/>
      <c r="AI25" s="48"/>
      <c r="AJ25" s="14"/>
      <c r="AK25" s="15"/>
      <c r="AL25" s="49"/>
      <c r="AM25" s="47"/>
      <c r="AN25" s="51">
        <f t="shared" si="4"/>
        <v>191</v>
      </c>
      <c r="AO25" s="51">
        <f t="shared" si="5"/>
        <v>168</v>
      </c>
      <c r="AP25" s="51">
        <f t="shared" si="6"/>
        <v>87.958115183246079</v>
      </c>
    </row>
    <row r="26" spans="1:42" ht="16.5">
      <c r="A26" s="118">
        <v>19</v>
      </c>
      <c r="B26" s="119">
        <v>311021104082</v>
      </c>
      <c r="C26" s="118" t="s">
        <v>56</v>
      </c>
      <c r="D26" s="141">
        <v>44</v>
      </c>
      <c r="E26" s="141">
        <v>44</v>
      </c>
      <c r="F26" s="122">
        <v>18</v>
      </c>
      <c r="G26" s="123">
        <v>30</v>
      </c>
      <c r="H26" s="123">
        <f t="shared" si="7"/>
        <v>48</v>
      </c>
      <c r="I26" s="104">
        <v>48</v>
      </c>
      <c r="J26" s="141">
        <v>42</v>
      </c>
      <c r="K26" s="141">
        <v>42</v>
      </c>
      <c r="L26" s="124">
        <v>32</v>
      </c>
      <c r="M26" s="125">
        <v>20</v>
      </c>
      <c r="N26" s="123">
        <f t="shared" si="2"/>
        <v>52</v>
      </c>
      <c r="O26" s="104">
        <v>52</v>
      </c>
      <c r="P26" s="141">
        <v>36</v>
      </c>
      <c r="Q26" s="141">
        <v>32</v>
      </c>
      <c r="R26" s="126">
        <v>50</v>
      </c>
      <c r="S26" s="127">
        <v>36</v>
      </c>
      <c r="T26" s="123">
        <f t="shared" si="3"/>
        <v>86</v>
      </c>
      <c r="U26" s="104">
        <v>86</v>
      </c>
      <c r="V26" s="141">
        <v>37</v>
      </c>
      <c r="W26" s="141">
        <v>33</v>
      </c>
      <c r="X26" s="126">
        <v>50</v>
      </c>
      <c r="Y26" s="128">
        <v>0</v>
      </c>
      <c r="Z26" s="126">
        <v>50</v>
      </c>
      <c r="AA26" s="103">
        <v>50</v>
      </c>
      <c r="AB26" s="141">
        <v>32</v>
      </c>
      <c r="AC26" s="141">
        <v>31</v>
      </c>
      <c r="AD26" s="123">
        <v>28</v>
      </c>
      <c r="AE26" s="123">
        <v>0</v>
      </c>
      <c r="AF26" s="123">
        <f t="shared" si="0"/>
        <v>28</v>
      </c>
      <c r="AG26" s="52">
        <v>28</v>
      </c>
      <c r="AH26" s="53"/>
      <c r="AI26" s="53"/>
      <c r="AJ26" s="14"/>
      <c r="AK26" s="15"/>
      <c r="AL26" s="54"/>
      <c r="AM26" s="52"/>
      <c r="AN26" s="51">
        <f t="shared" si="4"/>
        <v>191</v>
      </c>
      <c r="AO26" s="51">
        <f t="shared" si="5"/>
        <v>182</v>
      </c>
      <c r="AP26" s="51">
        <f t="shared" si="6"/>
        <v>95.287958115183244</v>
      </c>
    </row>
    <row r="27" spans="1:42" ht="21" customHeight="1">
      <c r="A27" s="118">
        <v>20</v>
      </c>
      <c r="B27" s="119">
        <v>311021104083</v>
      </c>
      <c r="C27" s="118" t="s">
        <v>57</v>
      </c>
      <c r="D27" s="141">
        <v>44</v>
      </c>
      <c r="E27" s="141">
        <v>42</v>
      </c>
      <c r="F27" s="122">
        <v>32</v>
      </c>
      <c r="G27" s="123">
        <v>35</v>
      </c>
      <c r="H27" s="123">
        <f t="shared" si="7"/>
        <v>67</v>
      </c>
      <c r="I27" s="104">
        <v>67</v>
      </c>
      <c r="J27" s="141">
        <v>42</v>
      </c>
      <c r="K27" s="141">
        <v>41</v>
      </c>
      <c r="L27" s="124">
        <v>44</v>
      </c>
      <c r="M27" s="125">
        <v>40</v>
      </c>
      <c r="N27" s="123">
        <f t="shared" si="2"/>
        <v>84</v>
      </c>
      <c r="O27" s="104">
        <v>84</v>
      </c>
      <c r="P27" s="141">
        <v>36</v>
      </c>
      <c r="Q27" s="141">
        <v>34</v>
      </c>
      <c r="R27" s="126">
        <v>44</v>
      </c>
      <c r="S27" s="127">
        <v>34</v>
      </c>
      <c r="T27" s="123">
        <f t="shared" si="3"/>
        <v>78</v>
      </c>
      <c r="U27" s="104">
        <v>78</v>
      </c>
      <c r="V27" s="141">
        <v>37</v>
      </c>
      <c r="W27" s="141">
        <v>33</v>
      </c>
      <c r="X27" s="126">
        <v>64</v>
      </c>
      <c r="Y27" s="126">
        <v>25</v>
      </c>
      <c r="Z27" s="126">
        <v>89</v>
      </c>
      <c r="AA27" s="103">
        <v>89</v>
      </c>
      <c r="AB27" s="141">
        <v>32</v>
      </c>
      <c r="AC27" s="141">
        <v>30</v>
      </c>
      <c r="AD27" s="123">
        <v>50</v>
      </c>
      <c r="AE27" s="123">
        <v>35</v>
      </c>
      <c r="AF27" s="123">
        <f t="shared" si="0"/>
        <v>85</v>
      </c>
      <c r="AG27" s="47">
        <v>85</v>
      </c>
      <c r="AH27" s="48"/>
      <c r="AI27" s="48"/>
      <c r="AJ27" s="14"/>
      <c r="AK27" s="15"/>
      <c r="AL27" s="49"/>
      <c r="AM27" s="47"/>
      <c r="AN27" s="51">
        <f t="shared" si="4"/>
        <v>191</v>
      </c>
      <c r="AO27" s="51">
        <f t="shared" si="5"/>
        <v>180</v>
      </c>
      <c r="AP27" s="51">
        <f t="shared" si="6"/>
        <v>94.240837696335078</v>
      </c>
    </row>
    <row r="28" spans="1:42" ht="29.25" customHeight="1">
      <c r="A28" s="118">
        <v>21</v>
      </c>
      <c r="B28" s="119">
        <v>311021104084</v>
      </c>
      <c r="C28" s="118" t="s">
        <v>58</v>
      </c>
      <c r="D28" s="141">
        <v>44</v>
      </c>
      <c r="E28" s="141">
        <v>43</v>
      </c>
      <c r="F28" s="122">
        <v>92</v>
      </c>
      <c r="G28" s="123">
        <v>40</v>
      </c>
      <c r="H28" s="123">
        <f t="shared" si="7"/>
        <v>132</v>
      </c>
      <c r="I28" s="104">
        <v>100</v>
      </c>
      <c r="J28" s="141">
        <v>42</v>
      </c>
      <c r="K28" s="141">
        <v>41</v>
      </c>
      <c r="L28" s="124">
        <v>60</v>
      </c>
      <c r="M28" s="125">
        <v>40</v>
      </c>
      <c r="N28" s="123">
        <f t="shared" si="2"/>
        <v>100</v>
      </c>
      <c r="O28" s="104">
        <v>100</v>
      </c>
      <c r="P28" s="141">
        <v>36</v>
      </c>
      <c r="Q28" s="141">
        <v>35</v>
      </c>
      <c r="R28" s="126">
        <v>62</v>
      </c>
      <c r="S28" s="127">
        <v>38</v>
      </c>
      <c r="T28" s="123">
        <f t="shared" si="3"/>
        <v>100</v>
      </c>
      <c r="U28" s="104">
        <v>100</v>
      </c>
      <c r="V28" s="141">
        <v>37</v>
      </c>
      <c r="W28" s="141">
        <v>37</v>
      </c>
      <c r="X28" s="126">
        <v>88</v>
      </c>
      <c r="Y28" s="126">
        <v>35</v>
      </c>
      <c r="Z28" s="126">
        <v>123</v>
      </c>
      <c r="AA28" s="104">
        <v>100</v>
      </c>
      <c r="AB28" s="141">
        <v>32</v>
      </c>
      <c r="AC28" s="141">
        <v>31</v>
      </c>
      <c r="AD28" s="123">
        <v>70</v>
      </c>
      <c r="AE28" s="123">
        <v>35</v>
      </c>
      <c r="AF28" s="123">
        <f t="shared" si="0"/>
        <v>105</v>
      </c>
      <c r="AG28" s="104">
        <v>100</v>
      </c>
      <c r="AH28" s="48"/>
      <c r="AI28" s="48"/>
      <c r="AJ28" s="14"/>
      <c r="AK28" s="110"/>
      <c r="AL28" s="49"/>
      <c r="AM28" s="47"/>
      <c r="AN28" s="51">
        <f t="shared" si="4"/>
        <v>191</v>
      </c>
      <c r="AO28" s="51">
        <f t="shared" si="5"/>
        <v>187</v>
      </c>
      <c r="AP28" s="51">
        <f t="shared" si="6"/>
        <v>97.905759162303667</v>
      </c>
    </row>
    <row r="29" spans="1:42" ht="16.5">
      <c r="A29" s="118">
        <v>22</v>
      </c>
      <c r="B29" s="119">
        <v>311021104085</v>
      </c>
      <c r="C29" s="118" t="s">
        <v>59</v>
      </c>
      <c r="D29" s="141">
        <v>44</v>
      </c>
      <c r="E29" s="141">
        <v>42</v>
      </c>
      <c r="F29" s="122">
        <v>100</v>
      </c>
      <c r="G29" s="123">
        <v>35</v>
      </c>
      <c r="H29" s="123">
        <f t="shared" si="7"/>
        <v>135</v>
      </c>
      <c r="I29" s="104">
        <v>100</v>
      </c>
      <c r="J29" s="141">
        <v>42</v>
      </c>
      <c r="K29" s="141">
        <v>41</v>
      </c>
      <c r="L29" s="124">
        <v>84</v>
      </c>
      <c r="M29" s="125">
        <v>40</v>
      </c>
      <c r="N29" s="123">
        <f t="shared" si="2"/>
        <v>124</v>
      </c>
      <c r="O29" s="104">
        <v>100</v>
      </c>
      <c r="P29" s="141">
        <v>36</v>
      </c>
      <c r="Q29" s="141">
        <v>36</v>
      </c>
      <c r="R29" s="126">
        <v>84</v>
      </c>
      <c r="S29" s="127">
        <v>40</v>
      </c>
      <c r="T29" s="123">
        <f t="shared" si="3"/>
        <v>124</v>
      </c>
      <c r="U29" s="104">
        <v>100</v>
      </c>
      <c r="V29" s="141">
        <v>37</v>
      </c>
      <c r="W29" s="141">
        <v>35</v>
      </c>
      <c r="X29" s="126">
        <v>94</v>
      </c>
      <c r="Y29" s="126">
        <v>35</v>
      </c>
      <c r="Z29" s="126">
        <v>129</v>
      </c>
      <c r="AA29" s="104">
        <v>100</v>
      </c>
      <c r="AB29" s="141">
        <v>32</v>
      </c>
      <c r="AC29" s="141">
        <v>30</v>
      </c>
      <c r="AD29" s="123">
        <v>94</v>
      </c>
      <c r="AE29" s="123">
        <v>35</v>
      </c>
      <c r="AF29" s="123">
        <f t="shared" si="0"/>
        <v>129</v>
      </c>
      <c r="AG29" s="104">
        <v>100</v>
      </c>
      <c r="AH29" s="53"/>
      <c r="AI29" s="53"/>
      <c r="AJ29" s="14"/>
      <c r="AK29" s="15"/>
      <c r="AL29" s="54"/>
      <c r="AM29" s="52"/>
      <c r="AN29" s="51">
        <f t="shared" si="4"/>
        <v>191</v>
      </c>
      <c r="AO29" s="51">
        <f t="shared" si="5"/>
        <v>184</v>
      </c>
      <c r="AP29" s="51">
        <f t="shared" si="6"/>
        <v>96.33507853403141</v>
      </c>
    </row>
    <row r="30" spans="1:42" ht="22.5" customHeight="1">
      <c r="A30" s="118">
        <v>23</v>
      </c>
      <c r="B30" s="119">
        <v>311021104087</v>
      </c>
      <c r="C30" s="118" t="s">
        <v>60</v>
      </c>
      <c r="D30" s="141">
        <v>44</v>
      </c>
      <c r="E30" s="141">
        <v>42</v>
      </c>
      <c r="F30" s="122">
        <v>50</v>
      </c>
      <c r="G30" s="123">
        <v>40</v>
      </c>
      <c r="H30" s="123">
        <f t="shared" si="7"/>
        <v>90</v>
      </c>
      <c r="I30" s="104">
        <v>90</v>
      </c>
      <c r="J30" s="141">
        <v>42</v>
      </c>
      <c r="K30" s="141">
        <v>41</v>
      </c>
      <c r="L30" s="124">
        <v>42</v>
      </c>
      <c r="M30" s="125">
        <v>40</v>
      </c>
      <c r="N30" s="123">
        <f t="shared" si="2"/>
        <v>82</v>
      </c>
      <c r="O30" s="104">
        <v>82</v>
      </c>
      <c r="P30" s="141">
        <v>36</v>
      </c>
      <c r="Q30" s="141">
        <v>36</v>
      </c>
      <c r="R30" s="126">
        <v>70</v>
      </c>
      <c r="S30" s="127">
        <v>40</v>
      </c>
      <c r="T30" s="123">
        <f t="shared" si="3"/>
        <v>110</v>
      </c>
      <c r="U30" s="104">
        <v>100</v>
      </c>
      <c r="V30" s="141">
        <v>37</v>
      </c>
      <c r="W30" s="141">
        <v>35</v>
      </c>
      <c r="X30" s="126">
        <v>60</v>
      </c>
      <c r="Y30" s="126">
        <v>35</v>
      </c>
      <c r="Z30" s="126">
        <v>95</v>
      </c>
      <c r="AA30" s="103">
        <v>95</v>
      </c>
      <c r="AB30" s="141">
        <v>32</v>
      </c>
      <c r="AC30" s="141">
        <v>30</v>
      </c>
      <c r="AD30" s="123">
        <v>82</v>
      </c>
      <c r="AE30" s="123">
        <v>35</v>
      </c>
      <c r="AF30" s="123">
        <f t="shared" si="0"/>
        <v>117</v>
      </c>
      <c r="AG30" s="104">
        <v>100</v>
      </c>
      <c r="AH30" s="53"/>
      <c r="AI30" s="53"/>
      <c r="AJ30" s="14"/>
      <c r="AK30" s="15"/>
      <c r="AL30" s="54"/>
      <c r="AM30" s="52"/>
      <c r="AN30" s="51">
        <f t="shared" si="4"/>
        <v>191</v>
      </c>
      <c r="AO30" s="51">
        <f t="shared" si="5"/>
        <v>184</v>
      </c>
      <c r="AP30" s="51">
        <f t="shared" si="6"/>
        <v>96.33507853403141</v>
      </c>
    </row>
    <row r="31" spans="1:42" ht="16.5">
      <c r="A31" s="118">
        <v>24</v>
      </c>
      <c r="B31" s="119">
        <v>311021104088</v>
      </c>
      <c r="C31" s="118" t="s">
        <v>61</v>
      </c>
      <c r="D31" s="141">
        <v>44</v>
      </c>
      <c r="E31" s="141">
        <v>43</v>
      </c>
      <c r="F31" s="122">
        <v>32</v>
      </c>
      <c r="G31" s="123">
        <v>36</v>
      </c>
      <c r="H31" s="123">
        <f t="shared" si="7"/>
        <v>68</v>
      </c>
      <c r="I31" s="104">
        <v>68</v>
      </c>
      <c r="J31" s="141">
        <v>42</v>
      </c>
      <c r="K31" s="141">
        <v>40</v>
      </c>
      <c r="L31" s="124">
        <v>50</v>
      </c>
      <c r="M31" s="125">
        <v>40</v>
      </c>
      <c r="N31" s="123">
        <f t="shared" si="2"/>
        <v>90</v>
      </c>
      <c r="O31" s="104">
        <v>90</v>
      </c>
      <c r="P31" s="141">
        <v>36</v>
      </c>
      <c r="Q31" s="141">
        <v>36</v>
      </c>
      <c r="R31" s="126">
        <v>50</v>
      </c>
      <c r="S31" s="127">
        <v>36</v>
      </c>
      <c r="T31" s="123">
        <f t="shared" si="3"/>
        <v>86</v>
      </c>
      <c r="U31" s="104">
        <v>86</v>
      </c>
      <c r="V31" s="141">
        <v>37</v>
      </c>
      <c r="W31" s="141">
        <v>37</v>
      </c>
      <c r="X31" s="126">
        <v>40</v>
      </c>
      <c r="Y31" s="128">
        <v>25</v>
      </c>
      <c r="Z31" s="126">
        <v>65</v>
      </c>
      <c r="AA31" s="103">
        <v>65</v>
      </c>
      <c r="AB31" s="141">
        <v>32</v>
      </c>
      <c r="AC31" s="141">
        <v>30</v>
      </c>
      <c r="AD31" s="123">
        <v>34</v>
      </c>
      <c r="AE31" s="123">
        <v>35</v>
      </c>
      <c r="AF31" s="123">
        <f t="shared" si="0"/>
        <v>69</v>
      </c>
      <c r="AG31" s="52">
        <v>69</v>
      </c>
      <c r="AH31" s="53"/>
      <c r="AI31" s="53"/>
      <c r="AJ31" s="14"/>
      <c r="AK31" s="15"/>
      <c r="AL31" s="54"/>
      <c r="AM31" s="52"/>
      <c r="AN31" s="51">
        <f t="shared" si="4"/>
        <v>191</v>
      </c>
      <c r="AO31" s="51">
        <f t="shared" si="5"/>
        <v>186</v>
      </c>
      <c r="AP31" s="51">
        <f t="shared" si="6"/>
        <v>97.382198952879577</v>
      </c>
    </row>
    <row r="32" spans="1:42" ht="28.5" customHeight="1">
      <c r="A32" s="118">
        <v>25</v>
      </c>
      <c r="B32" s="119">
        <v>311021104089</v>
      </c>
      <c r="C32" s="118" t="s">
        <v>62</v>
      </c>
      <c r="D32" s="141">
        <v>44</v>
      </c>
      <c r="E32" s="141">
        <v>41</v>
      </c>
      <c r="F32" s="122">
        <v>10</v>
      </c>
      <c r="G32" s="123">
        <v>35</v>
      </c>
      <c r="H32" s="123">
        <f t="shared" si="7"/>
        <v>45</v>
      </c>
      <c r="I32" s="104">
        <v>45</v>
      </c>
      <c r="J32" s="141">
        <v>42</v>
      </c>
      <c r="K32" s="141">
        <v>39</v>
      </c>
      <c r="L32" s="124">
        <v>18</v>
      </c>
      <c r="M32" s="125">
        <v>34</v>
      </c>
      <c r="N32" s="123">
        <f t="shared" si="2"/>
        <v>52</v>
      </c>
      <c r="O32" s="104">
        <v>52</v>
      </c>
      <c r="P32" s="141">
        <v>36</v>
      </c>
      <c r="Q32" s="141">
        <v>31</v>
      </c>
      <c r="R32" s="126">
        <v>26</v>
      </c>
      <c r="S32" s="127">
        <v>32</v>
      </c>
      <c r="T32" s="123">
        <f t="shared" si="3"/>
        <v>58</v>
      </c>
      <c r="U32" s="104">
        <v>58</v>
      </c>
      <c r="V32" s="141">
        <v>37</v>
      </c>
      <c r="W32" s="141">
        <v>34</v>
      </c>
      <c r="X32" s="126">
        <v>14</v>
      </c>
      <c r="Y32" s="126">
        <v>30</v>
      </c>
      <c r="Z32" s="126">
        <v>44</v>
      </c>
      <c r="AA32" s="103">
        <v>44</v>
      </c>
      <c r="AB32" s="141">
        <v>32</v>
      </c>
      <c r="AC32" s="141">
        <v>30</v>
      </c>
      <c r="AD32" s="123">
        <v>2</v>
      </c>
      <c r="AE32" s="123">
        <v>0</v>
      </c>
      <c r="AF32" s="123">
        <f t="shared" si="0"/>
        <v>2</v>
      </c>
      <c r="AG32" s="52">
        <v>2</v>
      </c>
      <c r="AH32" s="53"/>
      <c r="AI32" s="53"/>
      <c r="AJ32" s="14"/>
      <c r="AK32" s="15"/>
      <c r="AL32" s="54"/>
      <c r="AM32" s="52"/>
      <c r="AN32" s="51">
        <f t="shared" si="4"/>
        <v>191</v>
      </c>
      <c r="AO32" s="51">
        <f t="shared" si="5"/>
        <v>175</v>
      </c>
      <c r="AP32" s="51">
        <f t="shared" si="6"/>
        <v>91.623036649214669</v>
      </c>
    </row>
    <row r="33" spans="1:42" ht="31.5" customHeight="1">
      <c r="A33" s="118">
        <v>26</v>
      </c>
      <c r="B33" s="119">
        <v>311021104090</v>
      </c>
      <c r="C33" s="118" t="s">
        <v>63</v>
      </c>
      <c r="D33" s="141">
        <v>44</v>
      </c>
      <c r="E33" s="141">
        <v>42</v>
      </c>
      <c r="F33" s="122">
        <v>4</v>
      </c>
      <c r="G33" s="123">
        <v>40</v>
      </c>
      <c r="H33" s="123">
        <f t="shared" si="7"/>
        <v>44</v>
      </c>
      <c r="I33" s="104">
        <v>44</v>
      </c>
      <c r="J33" s="141">
        <v>42</v>
      </c>
      <c r="K33" s="141">
        <v>38</v>
      </c>
      <c r="L33" s="124">
        <v>18</v>
      </c>
      <c r="M33" s="125">
        <v>40</v>
      </c>
      <c r="N33" s="123">
        <f t="shared" si="2"/>
        <v>58</v>
      </c>
      <c r="O33" s="104">
        <v>58</v>
      </c>
      <c r="P33" s="141">
        <v>36</v>
      </c>
      <c r="Q33" s="141">
        <v>29</v>
      </c>
      <c r="R33" s="126">
        <v>44</v>
      </c>
      <c r="S33" s="127">
        <v>34</v>
      </c>
      <c r="T33" s="123">
        <f t="shared" si="3"/>
        <v>78</v>
      </c>
      <c r="U33" s="104">
        <v>78</v>
      </c>
      <c r="V33" s="141">
        <v>37</v>
      </c>
      <c r="W33" s="141">
        <v>32</v>
      </c>
      <c r="X33" s="126">
        <v>24</v>
      </c>
      <c r="Y33" s="126">
        <v>35</v>
      </c>
      <c r="Z33" s="126">
        <v>59</v>
      </c>
      <c r="AA33" s="103">
        <v>59</v>
      </c>
      <c r="AB33" s="141">
        <v>32</v>
      </c>
      <c r="AC33" s="141">
        <v>30</v>
      </c>
      <c r="AD33" s="123">
        <v>6</v>
      </c>
      <c r="AE33" s="123">
        <v>0</v>
      </c>
      <c r="AF33" s="123">
        <f t="shared" si="0"/>
        <v>6</v>
      </c>
      <c r="AG33" s="52">
        <v>6</v>
      </c>
      <c r="AH33" s="53"/>
      <c r="AI33" s="53"/>
      <c r="AJ33" s="14"/>
      <c r="AK33" s="15"/>
      <c r="AL33" s="54"/>
      <c r="AM33" s="52"/>
      <c r="AN33" s="51">
        <f t="shared" si="4"/>
        <v>191</v>
      </c>
      <c r="AO33" s="51">
        <f t="shared" si="5"/>
        <v>171</v>
      </c>
      <c r="AP33" s="51">
        <f t="shared" si="6"/>
        <v>89.528795811518322</v>
      </c>
    </row>
    <row r="34" spans="1:42" ht="25.5" customHeight="1">
      <c r="A34" s="118">
        <v>27</v>
      </c>
      <c r="B34" s="119">
        <v>311021104091</v>
      </c>
      <c r="C34" s="118" t="s">
        <v>64</v>
      </c>
      <c r="D34" s="141">
        <v>44</v>
      </c>
      <c r="E34" s="141">
        <v>38</v>
      </c>
      <c r="F34" s="122">
        <v>0</v>
      </c>
      <c r="G34" s="123">
        <v>34</v>
      </c>
      <c r="H34" s="123">
        <f t="shared" si="7"/>
        <v>34</v>
      </c>
      <c r="I34" s="104">
        <v>34</v>
      </c>
      <c r="J34" s="141">
        <v>42</v>
      </c>
      <c r="K34" s="141">
        <v>36</v>
      </c>
      <c r="L34" s="124">
        <v>0</v>
      </c>
      <c r="M34" s="125">
        <v>40</v>
      </c>
      <c r="N34" s="123">
        <f t="shared" si="2"/>
        <v>40</v>
      </c>
      <c r="O34" s="104">
        <v>40</v>
      </c>
      <c r="P34" s="141">
        <v>36</v>
      </c>
      <c r="Q34" s="141">
        <v>33</v>
      </c>
      <c r="R34" s="126">
        <v>26</v>
      </c>
      <c r="S34" s="127">
        <v>32</v>
      </c>
      <c r="T34" s="123">
        <f t="shared" si="3"/>
        <v>58</v>
      </c>
      <c r="U34" s="104">
        <v>58</v>
      </c>
      <c r="V34" s="141">
        <v>37</v>
      </c>
      <c r="W34" s="141">
        <v>34</v>
      </c>
      <c r="X34" s="126">
        <v>32</v>
      </c>
      <c r="Y34" s="128">
        <v>0</v>
      </c>
      <c r="Z34" s="126">
        <v>32</v>
      </c>
      <c r="AA34" s="103">
        <v>32</v>
      </c>
      <c r="AB34" s="141">
        <v>32</v>
      </c>
      <c r="AC34" s="141">
        <v>26</v>
      </c>
      <c r="AD34" s="123">
        <v>2</v>
      </c>
      <c r="AE34" s="123">
        <v>20</v>
      </c>
      <c r="AF34" s="123">
        <f t="shared" si="0"/>
        <v>22</v>
      </c>
      <c r="AG34" s="47">
        <v>22</v>
      </c>
      <c r="AH34" s="48"/>
      <c r="AI34" s="48"/>
      <c r="AJ34" s="14"/>
      <c r="AK34" s="15"/>
      <c r="AL34" s="49"/>
      <c r="AM34" s="47"/>
      <c r="AN34" s="51">
        <f t="shared" si="4"/>
        <v>191</v>
      </c>
      <c r="AO34" s="51">
        <f t="shared" si="5"/>
        <v>167</v>
      </c>
      <c r="AP34" s="51">
        <f t="shared" si="6"/>
        <v>87.434554973821989</v>
      </c>
    </row>
    <row r="35" spans="1:42" ht="34.5" customHeight="1">
      <c r="A35" s="118">
        <v>28</v>
      </c>
      <c r="B35" s="119">
        <v>311021104092</v>
      </c>
      <c r="C35" s="118" t="s">
        <v>65</v>
      </c>
      <c r="D35" s="141">
        <v>44</v>
      </c>
      <c r="E35" s="141">
        <v>43</v>
      </c>
      <c r="F35" s="122">
        <v>44</v>
      </c>
      <c r="G35" s="123">
        <v>40</v>
      </c>
      <c r="H35" s="123">
        <f t="shared" si="7"/>
        <v>84</v>
      </c>
      <c r="I35" s="104">
        <v>84</v>
      </c>
      <c r="J35" s="141">
        <v>42</v>
      </c>
      <c r="K35" s="141">
        <v>40</v>
      </c>
      <c r="L35" s="124">
        <v>56</v>
      </c>
      <c r="M35" s="125">
        <v>20</v>
      </c>
      <c r="N35" s="123">
        <f t="shared" si="2"/>
        <v>76</v>
      </c>
      <c r="O35" s="104">
        <v>76</v>
      </c>
      <c r="P35" s="141">
        <v>36</v>
      </c>
      <c r="Q35" s="141">
        <v>36</v>
      </c>
      <c r="R35" s="126">
        <v>64</v>
      </c>
      <c r="S35" s="127">
        <v>38</v>
      </c>
      <c r="T35" s="123">
        <f t="shared" si="3"/>
        <v>102</v>
      </c>
      <c r="U35" s="104">
        <v>100</v>
      </c>
      <c r="V35" s="141">
        <v>37</v>
      </c>
      <c r="W35" s="141">
        <v>37</v>
      </c>
      <c r="X35" s="126">
        <v>64</v>
      </c>
      <c r="Y35" s="126">
        <v>20</v>
      </c>
      <c r="Z35" s="126">
        <v>84</v>
      </c>
      <c r="AA35" s="103">
        <v>84</v>
      </c>
      <c r="AB35" s="141">
        <v>32</v>
      </c>
      <c r="AC35" s="141">
        <v>30</v>
      </c>
      <c r="AD35" s="123">
        <v>70</v>
      </c>
      <c r="AE35" s="123">
        <v>35</v>
      </c>
      <c r="AF35" s="123">
        <f t="shared" si="0"/>
        <v>105</v>
      </c>
      <c r="AG35" s="104">
        <v>100</v>
      </c>
      <c r="AH35" s="53"/>
      <c r="AI35" s="53"/>
      <c r="AJ35" s="14"/>
      <c r="AK35" s="15"/>
      <c r="AL35" s="54"/>
      <c r="AM35" s="52"/>
      <c r="AN35" s="51">
        <f t="shared" si="4"/>
        <v>191</v>
      </c>
      <c r="AO35" s="51">
        <f t="shared" si="5"/>
        <v>186</v>
      </c>
      <c r="AP35" s="51">
        <f t="shared" si="6"/>
        <v>97.382198952879577</v>
      </c>
    </row>
    <row r="36" spans="1:42" ht="16.5">
      <c r="A36" s="118">
        <v>29</v>
      </c>
      <c r="B36" s="119">
        <v>311021104093</v>
      </c>
      <c r="C36" s="118" t="s">
        <v>66</v>
      </c>
      <c r="D36" s="141">
        <v>44</v>
      </c>
      <c r="E36" s="141">
        <v>43</v>
      </c>
      <c r="F36" s="122">
        <v>90</v>
      </c>
      <c r="G36" s="123">
        <v>40</v>
      </c>
      <c r="H36" s="123">
        <f t="shared" si="7"/>
        <v>130</v>
      </c>
      <c r="I36" s="104">
        <v>100</v>
      </c>
      <c r="J36" s="141">
        <v>42</v>
      </c>
      <c r="K36" s="141">
        <v>41</v>
      </c>
      <c r="L36" s="124">
        <v>38</v>
      </c>
      <c r="M36" s="125">
        <v>40</v>
      </c>
      <c r="N36" s="123">
        <f t="shared" si="2"/>
        <v>78</v>
      </c>
      <c r="O36" s="104">
        <v>78</v>
      </c>
      <c r="P36" s="141">
        <v>36</v>
      </c>
      <c r="Q36" s="141">
        <v>35</v>
      </c>
      <c r="R36" s="126">
        <v>40</v>
      </c>
      <c r="S36" s="127">
        <v>34</v>
      </c>
      <c r="T36" s="123">
        <f t="shared" si="3"/>
        <v>74</v>
      </c>
      <c r="U36" s="104">
        <v>74</v>
      </c>
      <c r="V36" s="141">
        <v>37</v>
      </c>
      <c r="W36" s="141">
        <v>37</v>
      </c>
      <c r="X36" s="126">
        <v>72</v>
      </c>
      <c r="Y36" s="126">
        <v>20</v>
      </c>
      <c r="Z36" s="126">
        <v>92</v>
      </c>
      <c r="AA36" s="103">
        <v>92</v>
      </c>
      <c r="AB36" s="141">
        <v>32</v>
      </c>
      <c r="AC36" s="141">
        <v>31</v>
      </c>
      <c r="AD36" s="123">
        <v>54</v>
      </c>
      <c r="AE36" s="123">
        <v>35</v>
      </c>
      <c r="AF36" s="123">
        <f t="shared" si="0"/>
        <v>89</v>
      </c>
      <c r="AG36" s="52">
        <v>89</v>
      </c>
      <c r="AH36" s="53"/>
      <c r="AI36" s="53"/>
      <c r="AJ36" s="14"/>
      <c r="AK36" s="15"/>
      <c r="AL36" s="54"/>
      <c r="AM36" s="52"/>
      <c r="AN36" s="51">
        <f t="shared" si="4"/>
        <v>191</v>
      </c>
      <c r="AO36" s="51">
        <f t="shared" si="5"/>
        <v>187</v>
      </c>
      <c r="AP36" s="51">
        <f t="shared" si="6"/>
        <v>97.905759162303667</v>
      </c>
    </row>
    <row r="37" spans="1:42" ht="27.75" customHeight="1">
      <c r="A37" s="118">
        <v>30</v>
      </c>
      <c r="B37" s="119">
        <v>311021104094</v>
      </c>
      <c r="C37" s="118" t="s">
        <v>67</v>
      </c>
      <c r="D37" s="141">
        <v>44</v>
      </c>
      <c r="E37" s="141">
        <v>44</v>
      </c>
      <c r="F37" s="122">
        <v>4</v>
      </c>
      <c r="G37" s="123">
        <v>30</v>
      </c>
      <c r="H37" s="123">
        <f t="shared" si="7"/>
        <v>34</v>
      </c>
      <c r="I37" s="104">
        <v>34</v>
      </c>
      <c r="J37" s="141">
        <v>42</v>
      </c>
      <c r="K37" s="141">
        <v>42</v>
      </c>
      <c r="L37" s="124">
        <v>10</v>
      </c>
      <c r="M37" s="125">
        <v>40</v>
      </c>
      <c r="N37" s="123">
        <f t="shared" si="2"/>
        <v>50</v>
      </c>
      <c r="O37" s="104">
        <v>50</v>
      </c>
      <c r="P37" s="141">
        <v>36</v>
      </c>
      <c r="Q37" s="141">
        <v>36</v>
      </c>
      <c r="R37" s="126">
        <v>12</v>
      </c>
      <c r="S37" s="127">
        <v>30</v>
      </c>
      <c r="T37" s="123">
        <f t="shared" si="3"/>
        <v>42</v>
      </c>
      <c r="U37" s="104">
        <v>42</v>
      </c>
      <c r="V37" s="141">
        <v>37</v>
      </c>
      <c r="W37" s="141">
        <v>37</v>
      </c>
      <c r="X37" s="126">
        <v>10</v>
      </c>
      <c r="Y37" s="126">
        <v>20</v>
      </c>
      <c r="Z37" s="126">
        <v>30</v>
      </c>
      <c r="AA37" s="103">
        <v>30</v>
      </c>
      <c r="AB37" s="141">
        <v>32</v>
      </c>
      <c r="AC37" s="141">
        <v>32</v>
      </c>
      <c r="AD37" s="123">
        <v>0</v>
      </c>
      <c r="AE37" s="123">
        <v>35</v>
      </c>
      <c r="AF37" s="123">
        <f t="shared" si="0"/>
        <v>35</v>
      </c>
      <c r="AG37" s="52">
        <v>35</v>
      </c>
      <c r="AH37" s="53"/>
      <c r="AI37" s="53"/>
      <c r="AJ37" s="14"/>
      <c r="AK37" s="15"/>
      <c r="AL37" s="54"/>
      <c r="AM37" s="52"/>
      <c r="AN37" s="51">
        <f t="shared" si="4"/>
        <v>191</v>
      </c>
      <c r="AO37" s="51">
        <f t="shared" si="5"/>
        <v>191</v>
      </c>
      <c r="AP37" s="51">
        <f t="shared" si="6"/>
        <v>100</v>
      </c>
    </row>
    <row r="38" spans="1:42" ht="33.75" customHeight="1">
      <c r="A38" s="118">
        <v>31</v>
      </c>
      <c r="B38" s="119">
        <v>311021104095</v>
      </c>
      <c r="C38" s="118" t="s">
        <v>68</v>
      </c>
      <c r="D38" s="141">
        <v>44</v>
      </c>
      <c r="E38" s="141">
        <v>44</v>
      </c>
      <c r="F38" s="122">
        <v>66</v>
      </c>
      <c r="G38" s="123">
        <v>40</v>
      </c>
      <c r="H38" s="123">
        <f t="shared" si="7"/>
        <v>106</v>
      </c>
      <c r="I38" s="104">
        <v>100</v>
      </c>
      <c r="J38" s="141">
        <v>42</v>
      </c>
      <c r="K38" s="141">
        <v>42</v>
      </c>
      <c r="L38" s="124">
        <v>64</v>
      </c>
      <c r="M38" s="125">
        <v>40</v>
      </c>
      <c r="N38" s="123">
        <f t="shared" si="2"/>
        <v>104</v>
      </c>
      <c r="O38" s="104">
        <v>100</v>
      </c>
      <c r="P38" s="141">
        <v>36</v>
      </c>
      <c r="Q38" s="141">
        <v>36</v>
      </c>
      <c r="R38" s="126">
        <v>66</v>
      </c>
      <c r="S38" s="127">
        <v>38</v>
      </c>
      <c r="T38" s="123">
        <f t="shared" si="3"/>
        <v>104</v>
      </c>
      <c r="U38" s="104">
        <v>100</v>
      </c>
      <c r="V38" s="141">
        <v>37</v>
      </c>
      <c r="W38" s="141">
        <v>37</v>
      </c>
      <c r="X38" s="126">
        <v>88</v>
      </c>
      <c r="Y38" s="126">
        <v>35</v>
      </c>
      <c r="Z38" s="126">
        <v>123</v>
      </c>
      <c r="AA38" s="104">
        <v>100</v>
      </c>
      <c r="AB38" s="141">
        <v>32</v>
      </c>
      <c r="AC38" s="141">
        <v>32</v>
      </c>
      <c r="AD38" s="123">
        <v>78</v>
      </c>
      <c r="AE38" s="123">
        <v>40</v>
      </c>
      <c r="AF38" s="123">
        <f t="shared" si="0"/>
        <v>118</v>
      </c>
      <c r="AG38" s="104">
        <v>100</v>
      </c>
      <c r="AH38" s="53"/>
      <c r="AI38" s="53"/>
      <c r="AJ38" s="14"/>
      <c r="AK38" s="15"/>
      <c r="AL38" s="54"/>
      <c r="AM38" s="52"/>
      <c r="AN38" s="51">
        <f t="shared" si="4"/>
        <v>191</v>
      </c>
      <c r="AO38" s="51">
        <f t="shared" si="5"/>
        <v>191</v>
      </c>
      <c r="AP38" s="51">
        <f t="shared" si="6"/>
        <v>100</v>
      </c>
    </row>
    <row r="39" spans="1:42" ht="27.75" customHeight="1">
      <c r="A39" s="118">
        <v>32</v>
      </c>
      <c r="B39" s="119">
        <v>311021104096</v>
      </c>
      <c r="C39" s="118" t="s">
        <v>69</v>
      </c>
      <c r="D39" s="141">
        <v>44</v>
      </c>
      <c r="E39" s="141">
        <v>43</v>
      </c>
      <c r="F39" s="122">
        <v>66</v>
      </c>
      <c r="G39" s="123">
        <v>40</v>
      </c>
      <c r="H39" s="123">
        <f t="shared" si="7"/>
        <v>106</v>
      </c>
      <c r="I39" s="104">
        <v>100</v>
      </c>
      <c r="J39" s="141">
        <v>42</v>
      </c>
      <c r="K39" s="141">
        <v>41</v>
      </c>
      <c r="L39" s="124">
        <v>78</v>
      </c>
      <c r="M39" s="125">
        <v>40</v>
      </c>
      <c r="N39" s="123">
        <f t="shared" si="2"/>
        <v>118</v>
      </c>
      <c r="O39" s="104">
        <v>100</v>
      </c>
      <c r="P39" s="141">
        <v>36</v>
      </c>
      <c r="Q39" s="141">
        <v>35</v>
      </c>
      <c r="R39" s="126">
        <v>70</v>
      </c>
      <c r="S39" s="127">
        <v>40</v>
      </c>
      <c r="T39" s="123">
        <f t="shared" si="3"/>
        <v>110</v>
      </c>
      <c r="U39" s="104">
        <v>100</v>
      </c>
      <c r="V39" s="141">
        <v>37</v>
      </c>
      <c r="W39" s="141">
        <v>37</v>
      </c>
      <c r="X39" s="126">
        <v>94</v>
      </c>
      <c r="Y39" s="126">
        <v>35</v>
      </c>
      <c r="Z39" s="126">
        <v>129</v>
      </c>
      <c r="AA39" s="104">
        <v>100</v>
      </c>
      <c r="AB39" s="141">
        <v>32</v>
      </c>
      <c r="AC39" s="141">
        <v>31</v>
      </c>
      <c r="AD39" s="123">
        <v>90</v>
      </c>
      <c r="AE39" s="123">
        <v>35</v>
      </c>
      <c r="AF39" s="123">
        <f t="shared" si="0"/>
        <v>125</v>
      </c>
      <c r="AG39" s="104">
        <v>100</v>
      </c>
      <c r="AH39" s="53"/>
      <c r="AI39" s="53"/>
      <c r="AJ39" s="14"/>
      <c r="AK39" s="15"/>
      <c r="AL39" s="54"/>
      <c r="AM39" s="52"/>
      <c r="AN39" s="51">
        <f t="shared" si="4"/>
        <v>191</v>
      </c>
      <c r="AO39" s="51">
        <f t="shared" si="5"/>
        <v>187</v>
      </c>
      <c r="AP39" s="51">
        <f t="shared" si="6"/>
        <v>97.905759162303667</v>
      </c>
    </row>
    <row r="40" spans="1:42" ht="18" customHeight="1">
      <c r="A40" s="118">
        <v>33</v>
      </c>
      <c r="B40" s="119">
        <v>311021104097</v>
      </c>
      <c r="C40" s="118" t="s">
        <v>70</v>
      </c>
      <c r="D40" s="141">
        <v>44</v>
      </c>
      <c r="E40" s="141">
        <v>39</v>
      </c>
      <c r="F40" s="122" t="s">
        <v>110</v>
      </c>
      <c r="G40" s="123">
        <v>30</v>
      </c>
      <c r="H40" s="123">
        <v>30</v>
      </c>
      <c r="I40" s="104">
        <v>30</v>
      </c>
      <c r="J40" s="141">
        <v>42</v>
      </c>
      <c r="K40" s="141">
        <v>37</v>
      </c>
      <c r="L40" s="124" t="s">
        <v>111</v>
      </c>
      <c r="M40" s="125">
        <v>40</v>
      </c>
      <c r="N40" s="123" t="s">
        <v>110</v>
      </c>
      <c r="O40" s="104" t="s">
        <v>110</v>
      </c>
      <c r="P40" s="141">
        <v>36</v>
      </c>
      <c r="Q40" s="141">
        <v>28</v>
      </c>
      <c r="R40" s="128" t="s">
        <v>110</v>
      </c>
      <c r="S40" s="127">
        <v>38</v>
      </c>
      <c r="T40" s="123">
        <f>S40</f>
        <v>38</v>
      </c>
      <c r="U40" s="104">
        <v>38</v>
      </c>
      <c r="V40" s="141">
        <v>37</v>
      </c>
      <c r="W40" s="141">
        <v>32</v>
      </c>
      <c r="X40" s="126" t="s">
        <v>110</v>
      </c>
      <c r="Y40" s="126">
        <v>20</v>
      </c>
      <c r="Z40" s="126">
        <v>20</v>
      </c>
      <c r="AA40" s="103">
        <v>20</v>
      </c>
      <c r="AB40" s="141">
        <v>32</v>
      </c>
      <c r="AC40" s="141">
        <v>28</v>
      </c>
      <c r="AD40" s="123" t="s">
        <v>110</v>
      </c>
      <c r="AE40" s="123">
        <v>20</v>
      </c>
      <c r="AF40" s="123">
        <f t="shared" si="0"/>
        <v>20</v>
      </c>
      <c r="AG40" s="52">
        <v>20</v>
      </c>
      <c r="AH40" s="53"/>
      <c r="AI40" s="53"/>
      <c r="AJ40" s="14"/>
      <c r="AK40" s="15"/>
      <c r="AL40" s="54"/>
      <c r="AM40" s="52"/>
      <c r="AN40" s="51">
        <f t="shared" si="4"/>
        <v>191</v>
      </c>
      <c r="AO40" s="51">
        <f t="shared" si="5"/>
        <v>164</v>
      </c>
      <c r="AP40" s="51">
        <f t="shared" si="6"/>
        <v>85.863874345549746</v>
      </c>
    </row>
    <row r="41" spans="1:42" ht="25.5" customHeight="1">
      <c r="A41" s="118">
        <v>34</v>
      </c>
      <c r="B41" s="119">
        <v>311021104098</v>
      </c>
      <c r="C41" s="118" t="s">
        <v>71</v>
      </c>
      <c r="D41" s="141">
        <v>44</v>
      </c>
      <c r="E41" s="141">
        <v>42</v>
      </c>
      <c r="F41" s="122">
        <v>68</v>
      </c>
      <c r="G41" s="123">
        <v>40</v>
      </c>
      <c r="H41" s="123">
        <f t="shared" ref="H41:H53" si="8">F41+G41</f>
        <v>108</v>
      </c>
      <c r="I41" s="104">
        <v>100</v>
      </c>
      <c r="J41" s="141">
        <v>42</v>
      </c>
      <c r="K41" s="141">
        <v>41</v>
      </c>
      <c r="L41" s="124">
        <v>68</v>
      </c>
      <c r="M41" s="125">
        <v>20</v>
      </c>
      <c r="N41" s="123">
        <f t="shared" ref="N41:N71" si="9">(L41+M41)</f>
        <v>88</v>
      </c>
      <c r="O41" s="104">
        <v>88</v>
      </c>
      <c r="P41" s="141">
        <v>36</v>
      </c>
      <c r="Q41" s="141">
        <v>34</v>
      </c>
      <c r="R41" s="126">
        <v>60</v>
      </c>
      <c r="S41" s="127">
        <v>38</v>
      </c>
      <c r="T41" s="123">
        <f t="shared" ref="T41:T70" si="10">R41+S41</f>
        <v>98</v>
      </c>
      <c r="U41" s="104">
        <v>98</v>
      </c>
      <c r="V41" s="141">
        <v>37</v>
      </c>
      <c r="W41" s="141">
        <v>33</v>
      </c>
      <c r="X41" s="126">
        <v>50</v>
      </c>
      <c r="Y41" s="126">
        <v>35</v>
      </c>
      <c r="Z41" s="126">
        <v>85</v>
      </c>
      <c r="AA41" s="103">
        <v>85</v>
      </c>
      <c r="AB41" s="141">
        <v>32</v>
      </c>
      <c r="AC41" s="141">
        <v>30</v>
      </c>
      <c r="AD41" s="123">
        <v>52</v>
      </c>
      <c r="AE41" s="123">
        <v>35</v>
      </c>
      <c r="AF41" s="123">
        <f t="shared" si="0"/>
        <v>87</v>
      </c>
      <c r="AG41" s="52">
        <v>87</v>
      </c>
      <c r="AH41" s="53"/>
      <c r="AI41" s="53"/>
      <c r="AJ41" s="14"/>
      <c r="AK41" s="15"/>
      <c r="AL41" s="54"/>
      <c r="AM41" s="52"/>
      <c r="AN41" s="51">
        <f t="shared" si="4"/>
        <v>191</v>
      </c>
      <c r="AO41" s="51">
        <f t="shared" si="5"/>
        <v>180</v>
      </c>
      <c r="AP41" s="51">
        <f t="shared" si="6"/>
        <v>94.240837696335078</v>
      </c>
    </row>
    <row r="42" spans="1:42" ht="23.25" customHeight="1">
      <c r="A42" s="118">
        <v>35</v>
      </c>
      <c r="B42" s="119">
        <v>311021104099</v>
      </c>
      <c r="C42" s="118" t="s">
        <v>72</v>
      </c>
      <c r="D42" s="141">
        <v>44</v>
      </c>
      <c r="E42" s="141">
        <v>44</v>
      </c>
      <c r="F42" s="122">
        <v>78</v>
      </c>
      <c r="G42" s="123">
        <v>40</v>
      </c>
      <c r="H42" s="123">
        <f t="shared" si="8"/>
        <v>118</v>
      </c>
      <c r="I42" s="104">
        <v>100</v>
      </c>
      <c r="J42" s="141">
        <v>42</v>
      </c>
      <c r="K42" s="141">
        <v>40</v>
      </c>
      <c r="L42" s="124">
        <v>50</v>
      </c>
      <c r="M42" s="125">
        <v>40</v>
      </c>
      <c r="N42" s="123">
        <f t="shared" si="9"/>
        <v>90</v>
      </c>
      <c r="O42" s="104">
        <v>90</v>
      </c>
      <c r="P42" s="141">
        <v>36</v>
      </c>
      <c r="Q42" s="141">
        <v>35</v>
      </c>
      <c r="R42" s="126">
        <v>74</v>
      </c>
      <c r="S42" s="127">
        <v>40</v>
      </c>
      <c r="T42" s="123">
        <f t="shared" si="10"/>
        <v>114</v>
      </c>
      <c r="U42" s="104">
        <v>100</v>
      </c>
      <c r="V42" s="141">
        <v>37</v>
      </c>
      <c r="W42" s="141">
        <v>37</v>
      </c>
      <c r="X42" s="126">
        <v>58</v>
      </c>
      <c r="Y42" s="128">
        <v>0</v>
      </c>
      <c r="Z42" s="126">
        <v>58</v>
      </c>
      <c r="AA42" s="103">
        <v>58</v>
      </c>
      <c r="AB42" s="141">
        <v>32</v>
      </c>
      <c r="AC42" s="141">
        <v>31</v>
      </c>
      <c r="AD42" s="123">
        <v>54</v>
      </c>
      <c r="AE42" s="123">
        <v>35</v>
      </c>
      <c r="AF42" s="123">
        <f t="shared" si="0"/>
        <v>89</v>
      </c>
      <c r="AG42" s="57">
        <v>89</v>
      </c>
      <c r="AH42" s="58"/>
      <c r="AI42" s="58"/>
      <c r="AJ42" s="120"/>
      <c r="AK42" s="111"/>
      <c r="AL42" s="59"/>
      <c r="AM42" s="57"/>
      <c r="AN42" s="51">
        <f t="shared" si="4"/>
        <v>191</v>
      </c>
      <c r="AO42" s="51">
        <f t="shared" si="5"/>
        <v>187</v>
      </c>
      <c r="AP42" s="51">
        <f t="shared" si="6"/>
        <v>97.905759162303667</v>
      </c>
    </row>
    <row r="43" spans="1:42" ht="27.75" customHeight="1">
      <c r="A43" s="118">
        <v>36</v>
      </c>
      <c r="B43" s="119">
        <v>311021104100</v>
      </c>
      <c r="C43" s="118" t="s">
        <v>73</v>
      </c>
      <c r="D43" s="141">
        <v>44</v>
      </c>
      <c r="E43" s="141">
        <v>42</v>
      </c>
      <c r="F43" s="122">
        <v>50</v>
      </c>
      <c r="G43" s="123">
        <v>40</v>
      </c>
      <c r="H43" s="123">
        <f t="shared" si="8"/>
        <v>90</v>
      </c>
      <c r="I43" s="104">
        <v>90</v>
      </c>
      <c r="J43" s="141">
        <v>42</v>
      </c>
      <c r="K43" s="141">
        <v>41</v>
      </c>
      <c r="L43" s="124">
        <v>50</v>
      </c>
      <c r="M43" s="125">
        <v>40</v>
      </c>
      <c r="N43" s="123">
        <f t="shared" si="9"/>
        <v>90</v>
      </c>
      <c r="O43" s="104">
        <v>90</v>
      </c>
      <c r="P43" s="141">
        <v>36</v>
      </c>
      <c r="Q43" s="141">
        <v>32</v>
      </c>
      <c r="R43" s="126">
        <v>50</v>
      </c>
      <c r="S43" s="127">
        <v>36</v>
      </c>
      <c r="T43" s="123">
        <f t="shared" si="10"/>
        <v>86</v>
      </c>
      <c r="U43" s="104">
        <v>86</v>
      </c>
      <c r="V43" s="141">
        <v>37</v>
      </c>
      <c r="W43" s="141">
        <v>31</v>
      </c>
      <c r="X43" s="126">
        <v>50</v>
      </c>
      <c r="Y43" s="126">
        <v>30</v>
      </c>
      <c r="Z43" s="126">
        <v>80</v>
      </c>
      <c r="AA43" s="103">
        <v>80</v>
      </c>
      <c r="AB43" s="141">
        <v>32</v>
      </c>
      <c r="AC43" s="141">
        <v>30</v>
      </c>
      <c r="AD43" s="123" t="s">
        <v>110</v>
      </c>
      <c r="AE43" s="123">
        <v>35</v>
      </c>
      <c r="AF43" s="123">
        <f t="shared" si="0"/>
        <v>35</v>
      </c>
      <c r="AG43" s="52">
        <v>35</v>
      </c>
      <c r="AH43" s="53"/>
      <c r="AI43" s="53"/>
      <c r="AJ43" s="14"/>
      <c r="AK43" s="15"/>
      <c r="AL43" s="54"/>
      <c r="AM43" s="52"/>
      <c r="AN43" s="51">
        <f t="shared" si="4"/>
        <v>191</v>
      </c>
      <c r="AO43" s="51">
        <f t="shared" si="5"/>
        <v>176</v>
      </c>
      <c r="AP43" s="51">
        <f t="shared" si="6"/>
        <v>92.146596858638745</v>
      </c>
    </row>
    <row r="44" spans="1:42" ht="30.75" customHeight="1">
      <c r="A44" s="118">
        <v>37</v>
      </c>
      <c r="B44" s="119">
        <v>311021104101</v>
      </c>
      <c r="C44" s="118" t="s">
        <v>74</v>
      </c>
      <c r="D44" s="141">
        <v>44</v>
      </c>
      <c r="E44" s="141">
        <v>40</v>
      </c>
      <c r="F44" s="122">
        <v>24</v>
      </c>
      <c r="G44" s="123">
        <v>40</v>
      </c>
      <c r="H44" s="123">
        <f t="shared" si="8"/>
        <v>64</v>
      </c>
      <c r="I44" s="104">
        <v>64</v>
      </c>
      <c r="J44" s="141">
        <v>42</v>
      </c>
      <c r="K44" s="141">
        <v>36</v>
      </c>
      <c r="L44" s="124">
        <v>18</v>
      </c>
      <c r="M44" s="125">
        <v>40</v>
      </c>
      <c r="N44" s="123">
        <f t="shared" si="9"/>
        <v>58</v>
      </c>
      <c r="O44" s="104">
        <v>58</v>
      </c>
      <c r="P44" s="141">
        <v>36</v>
      </c>
      <c r="Q44" s="141">
        <v>33</v>
      </c>
      <c r="R44" s="126">
        <v>26</v>
      </c>
      <c r="S44" s="127">
        <v>32</v>
      </c>
      <c r="T44" s="123">
        <f t="shared" si="10"/>
        <v>58</v>
      </c>
      <c r="U44" s="104">
        <v>58</v>
      </c>
      <c r="V44" s="141">
        <v>37</v>
      </c>
      <c r="W44" s="141">
        <v>37</v>
      </c>
      <c r="X44" s="126">
        <v>18</v>
      </c>
      <c r="Y44" s="128">
        <v>30</v>
      </c>
      <c r="Z44" s="126">
        <v>48</v>
      </c>
      <c r="AA44" s="103">
        <v>48</v>
      </c>
      <c r="AB44" s="141">
        <v>32</v>
      </c>
      <c r="AC44" s="141">
        <v>27</v>
      </c>
      <c r="AD44" s="123">
        <v>14</v>
      </c>
      <c r="AE44" s="123">
        <v>20</v>
      </c>
      <c r="AF44" s="123">
        <f t="shared" si="0"/>
        <v>34</v>
      </c>
      <c r="AG44" s="47">
        <v>34</v>
      </c>
      <c r="AH44" s="48"/>
      <c r="AI44" s="48"/>
      <c r="AJ44" s="14"/>
      <c r="AK44" s="15"/>
      <c r="AL44" s="49"/>
      <c r="AM44" s="47"/>
      <c r="AN44" s="51">
        <f t="shared" si="4"/>
        <v>191</v>
      </c>
      <c r="AO44" s="51">
        <f t="shared" si="5"/>
        <v>173</v>
      </c>
      <c r="AP44" s="51">
        <f t="shared" si="6"/>
        <v>90.575916230366488</v>
      </c>
    </row>
    <row r="45" spans="1:42" ht="33.75" customHeight="1">
      <c r="A45" s="118">
        <v>38</v>
      </c>
      <c r="B45" s="119">
        <v>311021104102</v>
      </c>
      <c r="C45" s="118" t="s">
        <v>75</v>
      </c>
      <c r="D45" s="141">
        <v>44</v>
      </c>
      <c r="E45" s="141">
        <v>43</v>
      </c>
      <c r="F45" s="122">
        <v>38</v>
      </c>
      <c r="G45" s="123">
        <v>40</v>
      </c>
      <c r="H45" s="123">
        <f t="shared" si="8"/>
        <v>78</v>
      </c>
      <c r="I45" s="104">
        <v>78</v>
      </c>
      <c r="J45" s="141">
        <v>42</v>
      </c>
      <c r="K45" s="141">
        <v>38</v>
      </c>
      <c r="L45" s="124">
        <v>40</v>
      </c>
      <c r="M45" s="125">
        <v>40</v>
      </c>
      <c r="N45" s="123">
        <f t="shared" si="9"/>
        <v>80</v>
      </c>
      <c r="O45" s="104">
        <v>80</v>
      </c>
      <c r="P45" s="141">
        <v>36</v>
      </c>
      <c r="Q45" s="141">
        <v>35</v>
      </c>
      <c r="R45" s="126">
        <v>64</v>
      </c>
      <c r="S45" s="127">
        <v>38</v>
      </c>
      <c r="T45" s="123">
        <f t="shared" si="10"/>
        <v>102</v>
      </c>
      <c r="U45" s="104">
        <v>100</v>
      </c>
      <c r="V45" s="141">
        <v>37</v>
      </c>
      <c r="W45" s="141">
        <v>37</v>
      </c>
      <c r="X45" s="126">
        <v>50</v>
      </c>
      <c r="Y45" s="126">
        <v>35</v>
      </c>
      <c r="Z45" s="126">
        <v>85</v>
      </c>
      <c r="AA45" s="103">
        <v>85</v>
      </c>
      <c r="AB45" s="141">
        <v>32</v>
      </c>
      <c r="AC45" s="141">
        <v>29</v>
      </c>
      <c r="AD45" s="123">
        <v>40</v>
      </c>
      <c r="AE45" s="123">
        <v>40</v>
      </c>
      <c r="AF45" s="123">
        <f t="shared" si="0"/>
        <v>80</v>
      </c>
      <c r="AG45" s="47">
        <v>80</v>
      </c>
      <c r="AH45" s="48"/>
      <c r="AI45" s="48"/>
      <c r="AJ45" s="14"/>
      <c r="AK45" s="15"/>
      <c r="AL45" s="49"/>
      <c r="AM45" s="47"/>
      <c r="AN45" s="51">
        <f t="shared" si="4"/>
        <v>191</v>
      </c>
      <c r="AO45" s="51">
        <f t="shared" si="5"/>
        <v>182</v>
      </c>
      <c r="AP45" s="51">
        <f t="shared" si="6"/>
        <v>95.287958115183244</v>
      </c>
    </row>
    <row r="46" spans="1:42" ht="33.75" customHeight="1">
      <c r="A46" s="118">
        <v>39</v>
      </c>
      <c r="B46" s="119">
        <v>311021104103</v>
      </c>
      <c r="C46" s="118" t="s">
        <v>76</v>
      </c>
      <c r="D46" s="141">
        <v>44</v>
      </c>
      <c r="E46" s="141">
        <v>43</v>
      </c>
      <c r="F46" s="122">
        <v>56</v>
      </c>
      <c r="G46" s="123">
        <v>36</v>
      </c>
      <c r="H46" s="123">
        <f t="shared" si="8"/>
        <v>92</v>
      </c>
      <c r="I46" s="104">
        <v>92</v>
      </c>
      <c r="J46" s="141">
        <v>42</v>
      </c>
      <c r="K46" s="141">
        <v>39</v>
      </c>
      <c r="L46" s="124">
        <v>62</v>
      </c>
      <c r="M46" s="125">
        <v>40</v>
      </c>
      <c r="N46" s="123">
        <f t="shared" si="9"/>
        <v>102</v>
      </c>
      <c r="O46" s="104">
        <v>100</v>
      </c>
      <c r="P46" s="141">
        <v>36</v>
      </c>
      <c r="Q46" s="141">
        <v>32</v>
      </c>
      <c r="R46" s="126">
        <v>68</v>
      </c>
      <c r="S46" s="127">
        <v>38</v>
      </c>
      <c r="T46" s="123">
        <f t="shared" si="10"/>
        <v>106</v>
      </c>
      <c r="U46" s="104">
        <v>100</v>
      </c>
      <c r="V46" s="141">
        <v>37</v>
      </c>
      <c r="W46" s="141">
        <v>35</v>
      </c>
      <c r="X46" s="126">
        <v>50</v>
      </c>
      <c r="Y46" s="126">
        <v>35</v>
      </c>
      <c r="Z46" s="126">
        <v>85</v>
      </c>
      <c r="AA46" s="103">
        <v>85</v>
      </c>
      <c r="AB46" s="141">
        <v>32</v>
      </c>
      <c r="AC46" s="141">
        <v>30</v>
      </c>
      <c r="AD46" s="123">
        <v>76</v>
      </c>
      <c r="AE46" s="123">
        <v>35</v>
      </c>
      <c r="AF46" s="123">
        <f t="shared" si="0"/>
        <v>111</v>
      </c>
      <c r="AG46" s="104">
        <v>100</v>
      </c>
      <c r="AH46" s="53"/>
      <c r="AI46" s="53"/>
      <c r="AJ46" s="14"/>
      <c r="AK46" s="15"/>
      <c r="AL46" s="54"/>
      <c r="AM46" s="52"/>
      <c r="AN46" s="51">
        <f t="shared" si="4"/>
        <v>191</v>
      </c>
      <c r="AO46" s="51">
        <f t="shared" si="5"/>
        <v>179</v>
      </c>
      <c r="AP46" s="51">
        <f t="shared" si="6"/>
        <v>93.717277486911001</v>
      </c>
    </row>
    <row r="47" spans="1:42" ht="16.5">
      <c r="A47" s="118">
        <v>40</v>
      </c>
      <c r="B47" s="119">
        <v>311021104104</v>
      </c>
      <c r="C47" s="118" t="s">
        <v>77</v>
      </c>
      <c r="D47" s="141">
        <v>44</v>
      </c>
      <c r="E47" s="141">
        <v>44</v>
      </c>
      <c r="F47" s="122">
        <v>86</v>
      </c>
      <c r="G47" s="123">
        <v>40</v>
      </c>
      <c r="H47" s="123">
        <f t="shared" si="8"/>
        <v>126</v>
      </c>
      <c r="I47" s="104">
        <v>126</v>
      </c>
      <c r="J47" s="141">
        <v>42</v>
      </c>
      <c r="K47" s="141">
        <v>42</v>
      </c>
      <c r="L47" s="124">
        <v>70</v>
      </c>
      <c r="M47" s="125">
        <v>40</v>
      </c>
      <c r="N47" s="123">
        <f t="shared" si="9"/>
        <v>110</v>
      </c>
      <c r="O47" s="104">
        <v>100</v>
      </c>
      <c r="P47" s="141">
        <v>36</v>
      </c>
      <c r="Q47" s="141">
        <v>36</v>
      </c>
      <c r="R47" s="126">
        <v>70</v>
      </c>
      <c r="S47" s="127">
        <v>40</v>
      </c>
      <c r="T47" s="123">
        <f t="shared" si="10"/>
        <v>110</v>
      </c>
      <c r="U47" s="104">
        <v>100</v>
      </c>
      <c r="V47" s="141">
        <v>37</v>
      </c>
      <c r="W47" s="141">
        <v>37</v>
      </c>
      <c r="X47" s="126">
        <v>74</v>
      </c>
      <c r="Y47" s="126">
        <v>35</v>
      </c>
      <c r="Z47" s="126">
        <v>109</v>
      </c>
      <c r="AA47" s="104">
        <v>100</v>
      </c>
      <c r="AB47" s="141">
        <v>32</v>
      </c>
      <c r="AC47" s="141">
        <v>32</v>
      </c>
      <c r="AD47" s="123">
        <v>46</v>
      </c>
      <c r="AE47" s="123">
        <v>0</v>
      </c>
      <c r="AF47" s="123">
        <f t="shared" si="0"/>
        <v>46</v>
      </c>
      <c r="AG47" s="52">
        <v>46</v>
      </c>
      <c r="AH47" s="53"/>
      <c r="AI47" s="53"/>
      <c r="AJ47" s="14"/>
      <c r="AK47" s="15"/>
      <c r="AL47" s="54"/>
      <c r="AM47" s="52"/>
      <c r="AN47" s="51">
        <f t="shared" si="4"/>
        <v>191</v>
      </c>
      <c r="AO47" s="51">
        <f t="shared" si="5"/>
        <v>191</v>
      </c>
      <c r="AP47" s="51">
        <f t="shared" si="6"/>
        <v>100</v>
      </c>
    </row>
    <row r="48" spans="1:42" ht="30.75" customHeight="1">
      <c r="A48" s="118">
        <v>41</v>
      </c>
      <c r="B48" s="119">
        <v>311021104105</v>
      </c>
      <c r="C48" s="118" t="s">
        <v>78</v>
      </c>
      <c r="D48" s="141">
        <v>44</v>
      </c>
      <c r="E48" s="141">
        <v>36</v>
      </c>
      <c r="F48" s="122">
        <v>24</v>
      </c>
      <c r="G48" s="123">
        <v>38</v>
      </c>
      <c r="H48" s="123">
        <f t="shared" si="8"/>
        <v>62</v>
      </c>
      <c r="I48" s="104">
        <v>62</v>
      </c>
      <c r="J48" s="141">
        <v>42</v>
      </c>
      <c r="K48" s="141">
        <v>38</v>
      </c>
      <c r="L48" s="124">
        <v>10</v>
      </c>
      <c r="M48" s="125">
        <v>40</v>
      </c>
      <c r="N48" s="123">
        <f t="shared" si="9"/>
        <v>50</v>
      </c>
      <c r="O48" s="104">
        <v>50</v>
      </c>
      <c r="P48" s="141">
        <v>36</v>
      </c>
      <c r="Q48" s="141">
        <v>33</v>
      </c>
      <c r="R48" s="126">
        <v>38</v>
      </c>
      <c r="S48" s="127">
        <v>34</v>
      </c>
      <c r="T48" s="123">
        <f t="shared" si="10"/>
        <v>72</v>
      </c>
      <c r="U48" s="104">
        <v>72</v>
      </c>
      <c r="V48" s="141">
        <v>37</v>
      </c>
      <c r="W48" s="141">
        <v>31</v>
      </c>
      <c r="X48" s="126">
        <v>32</v>
      </c>
      <c r="Y48" s="126">
        <v>35</v>
      </c>
      <c r="Z48" s="126">
        <v>67</v>
      </c>
      <c r="AA48" s="103">
        <v>67</v>
      </c>
      <c r="AB48" s="141">
        <v>32</v>
      </c>
      <c r="AC48" s="141">
        <v>27</v>
      </c>
      <c r="AD48" s="123">
        <v>36</v>
      </c>
      <c r="AE48" s="123">
        <v>35</v>
      </c>
      <c r="AF48" s="123">
        <f t="shared" si="0"/>
        <v>71</v>
      </c>
      <c r="AG48" s="47">
        <v>71</v>
      </c>
      <c r="AH48" s="48"/>
      <c r="AI48" s="48"/>
      <c r="AJ48" s="14"/>
      <c r="AK48" s="15"/>
      <c r="AL48" s="49"/>
      <c r="AM48" s="47"/>
      <c r="AN48" s="51">
        <f t="shared" si="4"/>
        <v>191</v>
      </c>
      <c r="AO48" s="51">
        <f t="shared" si="5"/>
        <v>165</v>
      </c>
      <c r="AP48" s="51">
        <f t="shared" si="6"/>
        <v>86.387434554973822</v>
      </c>
    </row>
    <row r="49" spans="1:42" ht="27" customHeight="1">
      <c r="A49" s="118">
        <v>42</v>
      </c>
      <c r="B49" s="119">
        <v>311021104106</v>
      </c>
      <c r="C49" s="118" t="s">
        <v>79</v>
      </c>
      <c r="D49" s="141">
        <v>44</v>
      </c>
      <c r="E49" s="141">
        <v>44</v>
      </c>
      <c r="F49" s="122">
        <v>22</v>
      </c>
      <c r="G49" s="123">
        <v>40</v>
      </c>
      <c r="H49" s="123">
        <f t="shared" si="8"/>
        <v>62</v>
      </c>
      <c r="I49" s="104">
        <v>62</v>
      </c>
      <c r="J49" s="141">
        <v>42</v>
      </c>
      <c r="K49" s="141">
        <v>40</v>
      </c>
      <c r="L49" s="124">
        <v>36</v>
      </c>
      <c r="M49" s="125">
        <v>40</v>
      </c>
      <c r="N49" s="123">
        <f t="shared" si="9"/>
        <v>76</v>
      </c>
      <c r="O49" s="104">
        <v>76</v>
      </c>
      <c r="P49" s="141">
        <v>36</v>
      </c>
      <c r="Q49" s="141">
        <v>33</v>
      </c>
      <c r="R49" s="126">
        <v>70</v>
      </c>
      <c r="S49" s="127">
        <v>40</v>
      </c>
      <c r="T49" s="123">
        <f t="shared" si="10"/>
        <v>110</v>
      </c>
      <c r="U49" s="104">
        <v>100</v>
      </c>
      <c r="V49" s="141">
        <v>37</v>
      </c>
      <c r="W49" s="141">
        <v>35</v>
      </c>
      <c r="X49" s="126">
        <v>60</v>
      </c>
      <c r="Y49" s="126">
        <v>25</v>
      </c>
      <c r="Z49" s="126">
        <v>85</v>
      </c>
      <c r="AA49" s="103">
        <v>85</v>
      </c>
      <c r="AB49" s="141">
        <v>32</v>
      </c>
      <c r="AC49" s="141">
        <v>31</v>
      </c>
      <c r="AD49" s="123">
        <v>28</v>
      </c>
      <c r="AE49" s="123">
        <v>20</v>
      </c>
      <c r="AF49" s="123">
        <f t="shared" si="0"/>
        <v>48</v>
      </c>
      <c r="AG49" s="52">
        <v>48</v>
      </c>
      <c r="AH49" s="53"/>
      <c r="AI49" s="53"/>
      <c r="AJ49" s="14"/>
      <c r="AK49" s="15"/>
      <c r="AL49" s="54"/>
      <c r="AM49" s="52"/>
      <c r="AN49" s="51">
        <f t="shared" si="4"/>
        <v>191</v>
      </c>
      <c r="AO49" s="51">
        <f t="shared" si="5"/>
        <v>183</v>
      </c>
      <c r="AP49" s="51">
        <f t="shared" si="6"/>
        <v>95.81151832460732</v>
      </c>
    </row>
    <row r="50" spans="1:42" ht="34.5" customHeight="1">
      <c r="A50" s="118">
        <v>43</v>
      </c>
      <c r="B50" s="119">
        <v>311021104107</v>
      </c>
      <c r="C50" s="118" t="s">
        <v>80</v>
      </c>
      <c r="D50" s="141">
        <v>44</v>
      </c>
      <c r="E50" s="141">
        <v>42</v>
      </c>
      <c r="F50" s="122">
        <v>70</v>
      </c>
      <c r="G50" s="123">
        <v>40</v>
      </c>
      <c r="H50" s="123">
        <f t="shared" si="8"/>
        <v>110</v>
      </c>
      <c r="I50" s="104">
        <v>110</v>
      </c>
      <c r="J50" s="141">
        <v>42</v>
      </c>
      <c r="K50" s="141">
        <v>41</v>
      </c>
      <c r="L50" s="124">
        <v>50</v>
      </c>
      <c r="M50" s="125">
        <v>40</v>
      </c>
      <c r="N50" s="123">
        <f t="shared" si="9"/>
        <v>90</v>
      </c>
      <c r="O50" s="104">
        <v>90</v>
      </c>
      <c r="P50" s="141">
        <v>36</v>
      </c>
      <c r="Q50" s="141">
        <v>36</v>
      </c>
      <c r="R50" s="126">
        <v>50</v>
      </c>
      <c r="S50" s="127">
        <v>36</v>
      </c>
      <c r="T50" s="123">
        <f t="shared" si="10"/>
        <v>86</v>
      </c>
      <c r="U50" s="104">
        <v>86</v>
      </c>
      <c r="V50" s="141">
        <v>37</v>
      </c>
      <c r="W50" s="141">
        <v>35</v>
      </c>
      <c r="X50" s="126">
        <v>50</v>
      </c>
      <c r="Y50" s="126">
        <v>35</v>
      </c>
      <c r="Z50" s="126">
        <v>85</v>
      </c>
      <c r="AA50" s="103">
        <v>85</v>
      </c>
      <c r="AB50" s="141">
        <v>32</v>
      </c>
      <c r="AC50" s="141">
        <v>30</v>
      </c>
      <c r="AD50" s="123">
        <v>42</v>
      </c>
      <c r="AE50" s="123">
        <v>35</v>
      </c>
      <c r="AF50" s="123">
        <f t="shared" si="0"/>
        <v>77</v>
      </c>
      <c r="AG50" s="52">
        <v>77</v>
      </c>
      <c r="AH50" s="53"/>
      <c r="AI50" s="53"/>
      <c r="AJ50" s="14"/>
      <c r="AK50" s="15"/>
      <c r="AL50" s="54"/>
      <c r="AM50" s="52"/>
      <c r="AN50" s="51">
        <f t="shared" si="4"/>
        <v>191</v>
      </c>
      <c r="AO50" s="51">
        <f t="shared" si="5"/>
        <v>184</v>
      </c>
      <c r="AP50" s="51">
        <f t="shared" si="6"/>
        <v>96.33507853403141</v>
      </c>
    </row>
    <row r="51" spans="1:42" ht="16.5">
      <c r="A51" s="118">
        <v>44</v>
      </c>
      <c r="B51" s="119">
        <v>311021104108</v>
      </c>
      <c r="C51" s="118" t="s">
        <v>81</v>
      </c>
      <c r="D51" s="141">
        <v>44</v>
      </c>
      <c r="E51" s="141">
        <v>44</v>
      </c>
      <c r="F51" s="122">
        <v>6</v>
      </c>
      <c r="G51" s="123">
        <v>35</v>
      </c>
      <c r="H51" s="123">
        <f t="shared" si="8"/>
        <v>41</v>
      </c>
      <c r="I51" s="104">
        <v>41</v>
      </c>
      <c r="J51" s="141">
        <v>42</v>
      </c>
      <c r="K51" s="141">
        <v>40</v>
      </c>
      <c r="L51" s="124">
        <v>40</v>
      </c>
      <c r="M51" s="125">
        <v>40</v>
      </c>
      <c r="N51" s="123">
        <f t="shared" si="9"/>
        <v>80</v>
      </c>
      <c r="O51" s="104">
        <v>80</v>
      </c>
      <c r="P51" s="141">
        <v>36</v>
      </c>
      <c r="Q51" s="141">
        <v>33</v>
      </c>
      <c r="R51" s="126">
        <v>38</v>
      </c>
      <c r="S51" s="127">
        <v>34</v>
      </c>
      <c r="T51" s="123">
        <f t="shared" si="10"/>
        <v>72</v>
      </c>
      <c r="U51" s="104">
        <v>72</v>
      </c>
      <c r="V51" s="141">
        <v>37</v>
      </c>
      <c r="W51" s="141">
        <v>35</v>
      </c>
      <c r="X51" s="126">
        <v>72</v>
      </c>
      <c r="Y51" s="126">
        <v>30</v>
      </c>
      <c r="Z51" s="126">
        <v>102</v>
      </c>
      <c r="AA51" s="104">
        <v>100</v>
      </c>
      <c r="AB51" s="141">
        <v>32</v>
      </c>
      <c r="AC51" s="141">
        <v>31</v>
      </c>
      <c r="AD51" s="123">
        <v>24</v>
      </c>
      <c r="AE51" s="123">
        <v>35</v>
      </c>
      <c r="AF51" s="123">
        <f t="shared" si="0"/>
        <v>59</v>
      </c>
      <c r="AG51" s="47">
        <v>59</v>
      </c>
      <c r="AH51" s="48"/>
      <c r="AI51" s="48"/>
      <c r="AJ51" s="14"/>
      <c r="AK51" s="15"/>
      <c r="AL51" s="49"/>
      <c r="AM51" s="47"/>
      <c r="AN51" s="51">
        <f t="shared" si="4"/>
        <v>191</v>
      </c>
      <c r="AO51" s="51">
        <f t="shared" si="5"/>
        <v>183</v>
      </c>
      <c r="AP51" s="51">
        <f t="shared" si="6"/>
        <v>95.81151832460732</v>
      </c>
    </row>
    <row r="52" spans="1:42" ht="16.5">
      <c r="A52" s="118">
        <v>45</v>
      </c>
      <c r="B52" s="119">
        <v>311021104109</v>
      </c>
      <c r="C52" s="118" t="s">
        <v>82</v>
      </c>
      <c r="D52" s="141">
        <v>44</v>
      </c>
      <c r="E52" s="141">
        <v>41</v>
      </c>
      <c r="F52" s="122">
        <v>62</v>
      </c>
      <c r="G52" s="123">
        <v>40</v>
      </c>
      <c r="H52" s="123">
        <f t="shared" si="8"/>
        <v>102</v>
      </c>
      <c r="I52" s="104">
        <v>102</v>
      </c>
      <c r="J52" s="141">
        <v>42</v>
      </c>
      <c r="K52" s="141">
        <v>39</v>
      </c>
      <c r="L52" s="124">
        <v>36</v>
      </c>
      <c r="M52" s="125">
        <v>40</v>
      </c>
      <c r="N52" s="123">
        <f t="shared" si="9"/>
        <v>76</v>
      </c>
      <c r="O52" s="104">
        <v>76</v>
      </c>
      <c r="P52" s="141">
        <v>36</v>
      </c>
      <c r="Q52" s="141">
        <v>34</v>
      </c>
      <c r="R52" s="126">
        <v>52</v>
      </c>
      <c r="S52" s="127">
        <v>36</v>
      </c>
      <c r="T52" s="123">
        <f t="shared" si="10"/>
        <v>88</v>
      </c>
      <c r="U52" s="104">
        <v>88</v>
      </c>
      <c r="V52" s="141">
        <v>37</v>
      </c>
      <c r="W52" s="141">
        <v>33</v>
      </c>
      <c r="X52" s="126">
        <v>76</v>
      </c>
      <c r="Y52" s="126">
        <v>35</v>
      </c>
      <c r="Z52" s="126">
        <v>111</v>
      </c>
      <c r="AA52" s="104">
        <v>100</v>
      </c>
      <c r="AB52" s="141">
        <v>32</v>
      </c>
      <c r="AC52" s="141">
        <v>28</v>
      </c>
      <c r="AD52" s="123">
        <v>40</v>
      </c>
      <c r="AE52" s="123">
        <v>35</v>
      </c>
      <c r="AF52" s="123">
        <f t="shared" si="0"/>
        <v>75</v>
      </c>
      <c r="AG52" s="47">
        <v>75</v>
      </c>
      <c r="AH52" s="48"/>
      <c r="AI52" s="48"/>
      <c r="AJ52" s="14"/>
      <c r="AK52" s="15"/>
      <c r="AL52" s="49"/>
      <c r="AM52" s="47"/>
      <c r="AN52" s="51">
        <f t="shared" si="4"/>
        <v>191</v>
      </c>
      <c r="AO52" s="51">
        <f t="shared" si="5"/>
        <v>175</v>
      </c>
      <c r="AP52" s="51">
        <f t="shared" si="6"/>
        <v>91.623036649214669</v>
      </c>
    </row>
    <row r="53" spans="1:42" ht="16.5">
      <c r="A53" s="118">
        <v>46</v>
      </c>
      <c r="B53" s="119">
        <v>311021104110</v>
      </c>
      <c r="C53" s="118" t="s">
        <v>83</v>
      </c>
      <c r="D53" s="141">
        <v>44</v>
      </c>
      <c r="E53" s="141">
        <v>27</v>
      </c>
      <c r="F53" s="122">
        <v>10</v>
      </c>
      <c r="G53" s="123">
        <v>34</v>
      </c>
      <c r="H53" s="123">
        <f t="shared" si="8"/>
        <v>44</v>
      </c>
      <c r="I53" s="104">
        <v>44</v>
      </c>
      <c r="J53" s="141">
        <v>42</v>
      </c>
      <c r="K53" s="141">
        <v>29</v>
      </c>
      <c r="L53" s="124">
        <v>36</v>
      </c>
      <c r="M53" s="125">
        <v>40</v>
      </c>
      <c r="N53" s="123">
        <f t="shared" si="9"/>
        <v>76</v>
      </c>
      <c r="O53" s="104">
        <v>76</v>
      </c>
      <c r="P53" s="141">
        <v>36</v>
      </c>
      <c r="Q53" s="141">
        <v>25</v>
      </c>
      <c r="R53" s="126">
        <v>36</v>
      </c>
      <c r="S53" s="127">
        <v>34</v>
      </c>
      <c r="T53" s="123">
        <f t="shared" si="10"/>
        <v>70</v>
      </c>
      <c r="U53" s="104">
        <v>70</v>
      </c>
      <c r="V53" s="141">
        <v>37</v>
      </c>
      <c r="W53" s="141">
        <v>23</v>
      </c>
      <c r="X53" s="126" t="s">
        <v>110</v>
      </c>
      <c r="Y53" s="126">
        <v>30</v>
      </c>
      <c r="Z53" s="126">
        <v>30</v>
      </c>
      <c r="AA53" s="103">
        <v>30</v>
      </c>
      <c r="AB53" s="141">
        <v>32</v>
      </c>
      <c r="AC53" s="141">
        <v>25</v>
      </c>
      <c r="AD53" s="123">
        <v>54</v>
      </c>
      <c r="AE53" s="123">
        <v>35</v>
      </c>
      <c r="AF53" s="123">
        <f t="shared" si="0"/>
        <v>89</v>
      </c>
      <c r="AG53" s="52">
        <v>89</v>
      </c>
      <c r="AH53" s="53"/>
      <c r="AI53" s="53"/>
      <c r="AJ53" s="14"/>
      <c r="AK53" s="15"/>
      <c r="AL53" s="54"/>
      <c r="AM53" s="52"/>
      <c r="AN53" s="51">
        <f t="shared" si="4"/>
        <v>191</v>
      </c>
      <c r="AO53" s="51">
        <f t="shared" si="5"/>
        <v>129</v>
      </c>
      <c r="AP53" s="51">
        <f t="shared" si="6"/>
        <v>67.539267015706798</v>
      </c>
    </row>
    <row r="54" spans="1:42" ht="24.75" customHeight="1">
      <c r="A54" s="118">
        <v>47</v>
      </c>
      <c r="B54" s="119">
        <v>311021104111</v>
      </c>
      <c r="C54" s="118" t="s">
        <v>84</v>
      </c>
      <c r="D54" s="141">
        <v>44</v>
      </c>
      <c r="E54" s="141">
        <v>38</v>
      </c>
      <c r="F54" s="122" t="s">
        <v>110</v>
      </c>
      <c r="G54" s="123">
        <v>20</v>
      </c>
      <c r="H54" s="123">
        <v>20</v>
      </c>
      <c r="I54" s="104">
        <v>20</v>
      </c>
      <c r="J54" s="141">
        <v>42</v>
      </c>
      <c r="K54" s="141">
        <v>33</v>
      </c>
      <c r="L54" s="124">
        <v>28</v>
      </c>
      <c r="M54" s="125">
        <v>40</v>
      </c>
      <c r="N54" s="123">
        <f t="shared" si="9"/>
        <v>68</v>
      </c>
      <c r="O54" s="104">
        <v>68</v>
      </c>
      <c r="P54" s="141">
        <v>36</v>
      </c>
      <c r="Q54" s="141">
        <v>33</v>
      </c>
      <c r="R54" s="126">
        <v>16</v>
      </c>
      <c r="S54" s="127">
        <v>34</v>
      </c>
      <c r="T54" s="123">
        <f t="shared" si="10"/>
        <v>50</v>
      </c>
      <c r="U54" s="104">
        <v>50</v>
      </c>
      <c r="V54" s="141">
        <v>37</v>
      </c>
      <c r="W54" s="141">
        <v>33</v>
      </c>
      <c r="X54" s="126">
        <v>46</v>
      </c>
      <c r="Y54" s="128">
        <v>0</v>
      </c>
      <c r="Z54" s="126">
        <v>46</v>
      </c>
      <c r="AA54" s="103">
        <v>46</v>
      </c>
      <c r="AB54" s="141">
        <v>32</v>
      </c>
      <c r="AC54" s="141">
        <v>23</v>
      </c>
      <c r="AD54" s="123">
        <v>24</v>
      </c>
      <c r="AE54" s="123">
        <v>0</v>
      </c>
      <c r="AF54" s="123">
        <f t="shared" si="0"/>
        <v>24</v>
      </c>
      <c r="AG54" s="47">
        <v>24</v>
      </c>
      <c r="AH54" s="48"/>
      <c r="AI54" s="48"/>
      <c r="AJ54" s="14"/>
      <c r="AK54" s="15"/>
      <c r="AL54" s="49"/>
      <c r="AM54" s="47"/>
      <c r="AN54" s="51">
        <f t="shared" si="4"/>
        <v>191</v>
      </c>
      <c r="AO54" s="51">
        <f t="shared" si="5"/>
        <v>160</v>
      </c>
      <c r="AP54" s="51">
        <f t="shared" si="6"/>
        <v>83.769633507853399</v>
      </c>
    </row>
    <row r="55" spans="1:42" ht="27" customHeight="1">
      <c r="A55" s="118">
        <v>48</v>
      </c>
      <c r="B55" s="119">
        <v>311021104112</v>
      </c>
      <c r="C55" s="118" t="s">
        <v>85</v>
      </c>
      <c r="D55" s="141">
        <v>44</v>
      </c>
      <c r="E55" s="141">
        <v>40</v>
      </c>
      <c r="F55" s="122">
        <v>14</v>
      </c>
      <c r="G55" s="123">
        <v>40</v>
      </c>
      <c r="H55" s="123">
        <f t="shared" ref="H55:H56" si="11">F55+G55</f>
        <v>54</v>
      </c>
      <c r="I55" s="104">
        <v>54</v>
      </c>
      <c r="J55" s="141">
        <v>42</v>
      </c>
      <c r="K55" s="141">
        <v>40</v>
      </c>
      <c r="L55" s="124">
        <v>22</v>
      </c>
      <c r="M55" s="125">
        <v>20</v>
      </c>
      <c r="N55" s="123">
        <f t="shared" si="9"/>
        <v>42</v>
      </c>
      <c r="O55" s="104">
        <v>42</v>
      </c>
      <c r="P55" s="141">
        <v>36</v>
      </c>
      <c r="Q55" s="141">
        <v>32</v>
      </c>
      <c r="R55" s="126">
        <v>60</v>
      </c>
      <c r="S55" s="127">
        <v>38</v>
      </c>
      <c r="T55" s="123">
        <f t="shared" si="10"/>
        <v>98</v>
      </c>
      <c r="U55" s="104">
        <v>98</v>
      </c>
      <c r="V55" s="141">
        <v>37</v>
      </c>
      <c r="W55" s="141">
        <v>29</v>
      </c>
      <c r="X55" s="126">
        <v>70</v>
      </c>
      <c r="Y55" s="126">
        <v>30</v>
      </c>
      <c r="Z55" s="126">
        <v>100</v>
      </c>
      <c r="AA55" s="103">
        <v>100</v>
      </c>
      <c r="AB55" s="141">
        <v>32</v>
      </c>
      <c r="AC55" s="141">
        <v>28</v>
      </c>
      <c r="AD55" s="123">
        <v>60</v>
      </c>
      <c r="AE55" s="123">
        <v>30</v>
      </c>
      <c r="AF55" s="123">
        <f t="shared" si="0"/>
        <v>90</v>
      </c>
      <c r="AG55" s="47">
        <v>90</v>
      </c>
      <c r="AH55" s="48"/>
      <c r="AI55" s="48"/>
      <c r="AJ55" s="14"/>
      <c r="AK55" s="15"/>
      <c r="AL55" s="49"/>
      <c r="AM55" s="47"/>
      <c r="AN55" s="51">
        <f t="shared" si="4"/>
        <v>191</v>
      </c>
      <c r="AO55" s="51">
        <f t="shared" si="5"/>
        <v>169</v>
      </c>
      <c r="AP55" s="51">
        <f t="shared" si="6"/>
        <v>88.481675392670155</v>
      </c>
    </row>
    <row r="56" spans="1:42" ht="24.75" customHeight="1">
      <c r="A56" s="118">
        <v>49</v>
      </c>
      <c r="B56" s="119">
        <v>311021104113</v>
      </c>
      <c r="C56" s="118" t="s">
        <v>86</v>
      </c>
      <c r="D56" s="141">
        <v>44</v>
      </c>
      <c r="E56" s="141">
        <v>37</v>
      </c>
      <c r="F56" s="122">
        <v>84</v>
      </c>
      <c r="G56" s="123">
        <v>40</v>
      </c>
      <c r="H56" s="123">
        <f t="shared" si="11"/>
        <v>124</v>
      </c>
      <c r="I56" s="104">
        <v>124</v>
      </c>
      <c r="J56" s="141">
        <v>42</v>
      </c>
      <c r="K56" s="141">
        <v>34</v>
      </c>
      <c r="L56" s="124">
        <v>68</v>
      </c>
      <c r="M56" s="125">
        <v>40</v>
      </c>
      <c r="N56" s="123">
        <f t="shared" si="9"/>
        <v>108</v>
      </c>
      <c r="O56" s="104">
        <v>100</v>
      </c>
      <c r="P56" s="141">
        <v>36</v>
      </c>
      <c r="Q56" s="141">
        <v>33</v>
      </c>
      <c r="R56" s="126">
        <v>30</v>
      </c>
      <c r="S56" s="127">
        <v>32</v>
      </c>
      <c r="T56" s="123">
        <f t="shared" si="10"/>
        <v>62</v>
      </c>
      <c r="U56" s="104">
        <v>62</v>
      </c>
      <c r="V56" s="141">
        <v>37</v>
      </c>
      <c r="W56" s="141">
        <v>32</v>
      </c>
      <c r="X56" s="126">
        <v>50</v>
      </c>
      <c r="Y56" s="126">
        <v>35</v>
      </c>
      <c r="Z56" s="126">
        <v>85</v>
      </c>
      <c r="AA56" s="103">
        <v>85</v>
      </c>
      <c r="AB56" s="141">
        <v>32</v>
      </c>
      <c r="AC56" s="141">
        <v>24</v>
      </c>
      <c r="AD56" s="123">
        <v>32</v>
      </c>
      <c r="AE56" s="123">
        <v>35</v>
      </c>
      <c r="AF56" s="123">
        <f t="shared" si="0"/>
        <v>67</v>
      </c>
      <c r="AG56" s="47">
        <v>67</v>
      </c>
      <c r="AH56" s="63"/>
      <c r="AI56" s="63"/>
      <c r="AJ56" s="14"/>
      <c r="AK56" s="15"/>
      <c r="AL56" s="49"/>
      <c r="AM56" s="47"/>
      <c r="AN56" s="51">
        <f t="shared" si="4"/>
        <v>191</v>
      </c>
      <c r="AO56" s="51">
        <f t="shared" si="5"/>
        <v>160</v>
      </c>
      <c r="AP56" s="51">
        <f t="shared" si="6"/>
        <v>83.769633507853399</v>
      </c>
    </row>
    <row r="57" spans="1:42" ht="24.75" customHeight="1">
      <c r="A57" s="118">
        <v>50</v>
      </c>
      <c r="B57" s="119">
        <v>311021104114</v>
      </c>
      <c r="C57" s="118" t="s">
        <v>87</v>
      </c>
      <c r="D57" s="141">
        <v>44</v>
      </c>
      <c r="E57" s="141">
        <v>41</v>
      </c>
      <c r="F57" s="122" t="s">
        <v>110</v>
      </c>
      <c r="G57" s="123">
        <v>40</v>
      </c>
      <c r="H57" s="123">
        <v>40</v>
      </c>
      <c r="I57" s="104">
        <v>40</v>
      </c>
      <c r="J57" s="141">
        <v>42</v>
      </c>
      <c r="K57" s="141">
        <v>33</v>
      </c>
      <c r="L57" s="124">
        <v>54</v>
      </c>
      <c r="M57" s="125">
        <v>40</v>
      </c>
      <c r="N57" s="123">
        <f t="shared" si="9"/>
        <v>94</v>
      </c>
      <c r="O57" s="104">
        <v>94</v>
      </c>
      <c r="P57" s="141">
        <v>36</v>
      </c>
      <c r="Q57" s="141">
        <v>27</v>
      </c>
      <c r="R57" s="126">
        <v>60</v>
      </c>
      <c r="S57" s="127">
        <v>38</v>
      </c>
      <c r="T57" s="123">
        <f t="shared" si="10"/>
        <v>98</v>
      </c>
      <c r="U57" s="104">
        <v>98</v>
      </c>
      <c r="V57" s="141">
        <v>37</v>
      </c>
      <c r="W57" s="141">
        <v>33</v>
      </c>
      <c r="X57" s="126">
        <v>82</v>
      </c>
      <c r="Y57" s="126">
        <v>30</v>
      </c>
      <c r="Z57" s="126">
        <v>112</v>
      </c>
      <c r="AA57" s="104">
        <v>100</v>
      </c>
      <c r="AB57" s="141">
        <v>32</v>
      </c>
      <c r="AC57" s="141">
        <v>26</v>
      </c>
      <c r="AD57" s="123">
        <v>34</v>
      </c>
      <c r="AE57" s="123">
        <v>35</v>
      </c>
      <c r="AF57" s="123">
        <f t="shared" si="0"/>
        <v>69</v>
      </c>
      <c r="AG57" s="47">
        <v>69</v>
      </c>
      <c r="AH57" s="63"/>
      <c r="AI57" s="63"/>
      <c r="AJ57" s="14"/>
      <c r="AK57" s="15"/>
      <c r="AL57" s="49"/>
      <c r="AM57" s="47"/>
      <c r="AN57" s="51">
        <f t="shared" si="4"/>
        <v>191</v>
      </c>
      <c r="AO57" s="51">
        <f t="shared" si="5"/>
        <v>160</v>
      </c>
      <c r="AP57" s="51">
        <f t="shared" si="6"/>
        <v>83.769633507853399</v>
      </c>
    </row>
    <row r="58" spans="1:42" ht="16.5">
      <c r="A58" s="118">
        <v>51</v>
      </c>
      <c r="B58" s="119">
        <v>311021104115</v>
      </c>
      <c r="C58" s="118" t="s">
        <v>88</v>
      </c>
      <c r="D58" s="141">
        <v>44</v>
      </c>
      <c r="E58" s="141">
        <v>39</v>
      </c>
      <c r="F58" s="122" t="s">
        <v>110</v>
      </c>
      <c r="G58" s="123">
        <v>35</v>
      </c>
      <c r="H58" s="123">
        <v>35</v>
      </c>
      <c r="I58" s="104">
        <v>35</v>
      </c>
      <c r="J58" s="141">
        <v>42</v>
      </c>
      <c r="K58" s="141">
        <v>32</v>
      </c>
      <c r="L58" s="124">
        <v>30</v>
      </c>
      <c r="M58" s="125">
        <v>40</v>
      </c>
      <c r="N58" s="123">
        <f t="shared" si="9"/>
        <v>70</v>
      </c>
      <c r="O58" s="104">
        <v>70</v>
      </c>
      <c r="P58" s="141">
        <v>36</v>
      </c>
      <c r="Q58" s="141">
        <v>29</v>
      </c>
      <c r="R58" s="126">
        <v>16</v>
      </c>
      <c r="S58" s="127">
        <v>30</v>
      </c>
      <c r="T58" s="123">
        <f t="shared" si="10"/>
        <v>46</v>
      </c>
      <c r="U58" s="104">
        <v>46</v>
      </c>
      <c r="V58" s="141">
        <v>37</v>
      </c>
      <c r="W58" s="141">
        <v>35</v>
      </c>
      <c r="X58" s="126">
        <v>24</v>
      </c>
      <c r="Y58" s="126">
        <v>40</v>
      </c>
      <c r="Z58" s="126">
        <v>64</v>
      </c>
      <c r="AA58" s="103">
        <v>64</v>
      </c>
      <c r="AB58" s="141">
        <v>32</v>
      </c>
      <c r="AC58" s="141">
        <v>24</v>
      </c>
      <c r="AD58" s="123">
        <v>52</v>
      </c>
      <c r="AE58" s="123">
        <v>0</v>
      </c>
      <c r="AF58" s="123">
        <f t="shared" si="0"/>
        <v>52</v>
      </c>
      <c r="AG58" s="52">
        <v>52</v>
      </c>
      <c r="AH58" s="65"/>
      <c r="AI58" s="65"/>
      <c r="AJ58" s="14"/>
      <c r="AK58" s="15"/>
      <c r="AL58" s="54"/>
      <c r="AM58" s="52"/>
      <c r="AN58" s="51">
        <f t="shared" si="4"/>
        <v>191</v>
      </c>
      <c r="AO58" s="51">
        <f t="shared" si="5"/>
        <v>159</v>
      </c>
      <c r="AP58" s="51">
        <f t="shared" si="6"/>
        <v>83.246073298429323</v>
      </c>
    </row>
    <row r="59" spans="1:42" ht="28.5" customHeight="1">
      <c r="A59" s="118">
        <v>52</v>
      </c>
      <c r="B59" s="119">
        <v>311021104116</v>
      </c>
      <c r="C59" s="118" t="s">
        <v>89</v>
      </c>
      <c r="D59" s="141">
        <v>44</v>
      </c>
      <c r="E59" s="141">
        <v>40</v>
      </c>
      <c r="F59" s="122">
        <v>18</v>
      </c>
      <c r="G59" s="123">
        <v>36</v>
      </c>
      <c r="H59" s="123">
        <f t="shared" ref="H59:H61" si="12">F59+G59</f>
        <v>54</v>
      </c>
      <c r="I59" s="104">
        <v>54</v>
      </c>
      <c r="J59" s="141">
        <v>42</v>
      </c>
      <c r="K59" s="141">
        <v>40</v>
      </c>
      <c r="L59" s="124">
        <v>6</v>
      </c>
      <c r="M59" s="125">
        <v>40</v>
      </c>
      <c r="N59" s="123">
        <f t="shared" si="9"/>
        <v>46</v>
      </c>
      <c r="O59" s="104">
        <v>46</v>
      </c>
      <c r="P59" s="141">
        <v>36</v>
      </c>
      <c r="Q59" s="141">
        <v>36</v>
      </c>
      <c r="R59" s="126">
        <v>62</v>
      </c>
      <c r="S59" s="127">
        <v>38</v>
      </c>
      <c r="T59" s="123">
        <f t="shared" si="10"/>
        <v>100</v>
      </c>
      <c r="U59" s="104">
        <v>100</v>
      </c>
      <c r="V59" s="141">
        <v>37</v>
      </c>
      <c r="W59" s="141">
        <v>33</v>
      </c>
      <c r="X59" s="126">
        <v>52</v>
      </c>
      <c r="Y59" s="126">
        <v>35</v>
      </c>
      <c r="Z59" s="126">
        <v>87</v>
      </c>
      <c r="AA59" s="103">
        <v>87</v>
      </c>
      <c r="AB59" s="141">
        <v>32</v>
      </c>
      <c r="AC59" s="141">
        <v>28</v>
      </c>
      <c r="AD59" s="123">
        <v>18</v>
      </c>
      <c r="AE59" s="123">
        <v>35</v>
      </c>
      <c r="AF59" s="123">
        <f t="shared" si="0"/>
        <v>53</v>
      </c>
      <c r="AG59" s="52">
        <v>53</v>
      </c>
      <c r="AH59" s="65"/>
      <c r="AI59" s="65"/>
      <c r="AJ59" s="14"/>
      <c r="AK59" s="15"/>
      <c r="AL59" s="54"/>
      <c r="AM59" s="52"/>
      <c r="AN59" s="51">
        <f t="shared" si="4"/>
        <v>191</v>
      </c>
      <c r="AO59" s="51">
        <f t="shared" si="5"/>
        <v>177</v>
      </c>
      <c r="AP59" s="51">
        <f t="shared" si="6"/>
        <v>92.670157068062835</v>
      </c>
    </row>
    <row r="60" spans="1:42" ht="32.25" customHeight="1">
      <c r="A60" s="118">
        <v>53</v>
      </c>
      <c r="B60" s="119">
        <v>311021104117</v>
      </c>
      <c r="C60" s="118" t="s">
        <v>90</v>
      </c>
      <c r="D60" s="141">
        <v>44</v>
      </c>
      <c r="E60" s="141">
        <v>43</v>
      </c>
      <c r="F60" s="122">
        <v>6</v>
      </c>
      <c r="G60" s="123">
        <v>38</v>
      </c>
      <c r="H60" s="123">
        <f t="shared" si="12"/>
        <v>44</v>
      </c>
      <c r="I60" s="104">
        <v>44</v>
      </c>
      <c r="J60" s="141">
        <v>42</v>
      </c>
      <c r="K60" s="141">
        <v>39</v>
      </c>
      <c r="L60" s="124">
        <v>18</v>
      </c>
      <c r="M60" s="125">
        <v>40</v>
      </c>
      <c r="N60" s="123">
        <f t="shared" si="9"/>
        <v>58</v>
      </c>
      <c r="O60" s="104">
        <v>58</v>
      </c>
      <c r="P60" s="141">
        <v>36</v>
      </c>
      <c r="Q60" s="141">
        <v>34</v>
      </c>
      <c r="R60" s="126">
        <v>76</v>
      </c>
      <c r="S60" s="127">
        <v>40</v>
      </c>
      <c r="T60" s="123">
        <f t="shared" si="10"/>
        <v>116</v>
      </c>
      <c r="U60" s="104">
        <v>100</v>
      </c>
      <c r="V60" s="141">
        <v>37</v>
      </c>
      <c r="W60" s="141">
        <v>37</v>
      </c>
      <c r="X60" s="126">
        <v>50</v>
      </c>
      <c r="Y60" s="128">
        <v>0</v>
      </c>
      <c r="Z60" s="126">
        <v>50</v>
      </c>
      <c r="AA60" s="103">
        <v>50</v>
      </c>
      <c r="AB60" s="141">
        <v>32</v>
      </c>
      <c r="AC60" s="141">
        <v>30</v>
      </c>
      <c r="AD60" s="123">
        <v>14</v>
      </c>
      <c r="AE60" s="123">
        <v>30</v>
      </c>
      <c r="AF60" s="123">
        <f t="shared" si="0"/>
        <v>44</v>
      </c>
      <c r="AG60" s="52">
        <v>44</v>
      </c>
      <c r="AH60" s="65"/>
      <c r="AI60" s="65"/>
      <c r="AJ60" s="14"/>
      <c r="AK60" s="15"/>
      <c r="AL60" s="54"/>
      <c r="AM60" s="52"/>
      <c r="AN60" s="51">
        <f t="shared" si="4"/>
        <v>191</v>
      </c>
      <c r="AO60" s="51">
        <f t="shared" si="5"/>
        <v>183</v>
      </c>
      <c r="AP60" s="51">
        <f t="shared" si="6"/>
        <v>95.81151832460732</v>
      </c>
    </row>
    <row r="61" spans="1:42" ht="28.5" customHeight="1">
      <c r="A61" s="118">
        <v>54</v>
      </c>
      <c r="B61" s="119">
        <v>311021104118</v>
      </c>
      <c r="C61" s="118" t="s">
        <v>91</v>
      </c>
      <c r="D61" s="141">
        <v>44</v>
      </c>
      <c r="E61" s="141">
        <v>44</v>
      </c>
      <c r="F61" s="122">
        <v>14</v>
      </c>
      <c r="G61" s="123">
        <v>35</v>
      </c>
      <c r="H61" s="123">
        <f t="shared" si="12"/>
        <v>49</v>
      </c>
      <c r="I61" s="104">
        <v>49</v>
      </c>
      <c r="J61" s="141">
        <v>42</v>
      </c>
      <c r="K61" s="141">
        <v>42</v>
      </c>
      <c r="L61" s="124">
        <v>11</v>
      </c>
      <c r="M61" s="125">
        <v>40</v>
      </c>
      <c r="N61" s="123">
        <f t="shared" si="9"/>
        <v>51</v>
      </c>
      <c r="O61" s="104">
        <v>51</v>
      </c>
      <c r="P61" s="141">
        <v>36</v>
      </c>
      <c r="Q61" s="141">
        <v>36</v>
      </c>
      <c r="R61" s="126">
        <v>50</v>
      </c>
      <c r="S61" s="127">
        <v>34</v>
      </c>
      <c r="T61" s="123">
        <f t="shared" si="10"/>
        <v>84</v>
      </c>
      <c r="U61" s="104">
        <v>84</v>
      </c>
      <c r="V61" s="141">
        <v>37</v>
      </c>
      <c r="W61" s="141">
        <v>37</v>
      </c>
      <c r="X61" s="126">
        <v>30</v>
      </c>
      <c r="Y61" s="126">
        <v>30</v>
      </c>
      <c r="Z61" s="126">
        <v>60</v>
      </c>
      <c r="AA61" s="103">
        <v>60</v>
      </c>
      <c r="AB61" s="141">
        <v>32</v>
      </c>
      <c r="AC61" s="141">
        <v>32</v>
      </c>
      <c r="AD61" s="123">
        <v>24</v>
      </c>
      <c r="AE61" s="123">
        <v>20</v>
      </c>
      <c r="AF61" s="123">
        <f t="shared" si="0"/>
        <v>44</v>
      </c>
      <c r="AG61" s="52">
        <v>44</v>
      </c>
      <c r="AH61" s="104"/>
      <c r="AI61" s="65"/>
      <c r="AJ61" s="14"/>
      <c r="AK61" s="15"/>
      <c r="AL61" s="54"/>
      <c r="AM61" s="52"/>
      <c r="AN61" s="51">
        <f t="shared" si="4"/>
        <v>191</v>
      </c>
      <c r="AO61" s="51">
        <f t="shared" si="5"/>
        <v>191</v>
      </c>
      <c r="AP61" s="51">
        <f t="shared" si="6"/>
        <v>100</v>
      </c>
    </row>
    <row r="62" spans="1:42" ht="29.25" customHeight="1">
      <c r="A62" s="118">
        <v>55</v>
      </c>
      <c r="B62" s="119">
        <v>311021104119</v>
      </c>
      <c r="C62" s="118" t="s">
        <v>92</v>
      </c>
      <c r="D62" s="141">
        <v>44</v>
      </c>
      <c r="E62" s="141">
        <v>41</v>
      </c>
      <c r="F62" s="122" t="s">
        <v>110</v>
      </c>
      <c r="G62" s="123">
        <v>38</v>
      </c>
      <c r="H62" s="123">
        <v>38</v>
      </c>
      <c r="I62" s="104">
        <v>38</v>
      </c>
      <c r="J62" s="141">
        <v>42</v>
      </c>
      <c r="K62" s="141">
        <v>34</v>
      </c>
      <c r="L62" s="124">
        <v>52</v>
      </c>
      <c r="M62" s="125">
        <v>40</v>
      </c>
      <c r="N62" s="123">
        <f t="shared" si="9"/>
        <v>92</v>
      </c>
      <c r="O62" s="104">
        <v>92</v>
      </c>
      <c r="P62" s="141">
        <v>36</v>
      </c>
      <c r="Q62" s="141">
        <v>26</v>
      </c>
      <c r="R62" s="126">
        <v>72</v>
      </c>
      <c r="S62" s="127">
        <v>40</v>
      </c>
      <c r="T62" s="123">
        <f t="shared" si="10"/>
        <v>112</v>
      </c>
      <c r="U62" s="104">
        <v>100</v>
      </c>
      <c r="V62" s="141">
        <v>37</v>
      </c>
      <c r="W62" s="141">
        <v>33</v>
      </c>
      <c r="X62" s="126">
        <v>72</v>
      </c>
      <c r="Y62" s="126">
        <v>30</v>
      </c>
      <c r="Z62" s="126">
        <v>102</v>
      </c>
      <c r="AA62" s="104">
        <v>100</v>
      </c>
      <c r="AB62" s="141">
        <v>32</v>
      </c>
      <c r="AC62" s="141">
        <v>27</v>
      </c>
      <c r="AD62" s="123">
        <v>34</v>
      </c>
      <c r="AE62" s="123">
        <v>35</v>
      </c>
      <c r="AF62" s="123">
        <f t="shared" si="0"/>
        <v>69</v>
      </c>
      <c r="AG62" s="52">
        <v>69</v>
      </c>
      <c r="AH62" s="65"/>
      <c r="AI62" s="65"/>
      <c r="AJ62" s="14"/>
      <c r="AK62" s="15"/>
      <c r="AL62" s="54"/>
      <c r="AM62" s="52"/>
      <c r="AN62" s="51">
        <f t="shared" si="4"/>
        <v>191</v>
      </c>
      <c r="AO62" s="51">
        <f t="shared" si="5"/>
        <v>161</v>
      </c>
      <c r="AP62" s="51">
        <f t="shared" si="6"/>
        <v>84.293193717277475</v>
      </c>
    </row>
    <row r="63" spans="1:42" ht="30" customHeight="1">
      <c r="A63" s="118">
        <v>56</v>
      </c>
      <c r="B63" s="119">
        <v>311021104120</v>
      </c>
      <c r="C63" s="118" t="s">
        <v>93</v>
      </c>
      <c r="D63" s="141">
        <v>44</v>
      </c>
      <c r="E63" s="141">
        <v>41</v>
      </c>
      <c r="F63" s="122">
        <v>60</v>
      </c>
      <c r="G63" s="123">
        <v>40</v>
      </c>
      <c r="H63" s="123">
        <f t="shared" ref="H63:H69" si="13">F63+G63</f>
        <v>100</v>
      </c>
      <c r="I63" s="104">
        <v>100</v>
      </c>
      <c r="J63" s="141">
        <v>42</v>
      </c>
      <c r="K63" s="141">
        <v>40</v>
      </c>
      <c r="L63" s="124">
        <v>54</v>
      </c>
      <c r="M63" s="125">
        <v>40</v>
      </c>
      <c r="N63" s="123">
        <f t="shared" si="9"/>
        <v>94</v>
      </c>
      <c r="O63" s="104">
        <v>94</v>
      </c>
      <c r="P63" s="141">
        <v>36</v>
      </c>
      <c r="Q63" s="141">
        <v>33</v>
      </c>
      <c r="R63" s="126">
        <v>82</v>
      </c>
      <c r="S63" s="127">
        <v>40</v>
      </c>
      <c r="T63" s="123">
        <f t="shared" si="10"/>
        <v>122</v>
      </c>
      <c r="U63" s="104">
        <v>100</v>
      </c>
      <c r="V63" s="141">
        <v>37</v>
      </c>
      <c r="W63" s="141">
        <v>33</v>
      </c>
      <c r="X63" s="126">
        <v>74</v>
      </c>
      <c r="Y63" s="126">
        <v>35</v>
      </c>
      <c r="Z63" s="126">
        <v>109</v>
      </c>
      <c r="AA63" s="104">
        <v>100</v>
      </c>
      <c r="AB63" s="141">
        <v>32</v>
      </c>
      <c r="AC63" s="141">
        <v>29</v>
      </c>
      <c r="AD63" s="123">
        <v>86</v>
      </c>
      <c r="AE63" s="123">
        <v>35</v>
      </c>
      <c r="AF63" s="123">
        <f t="shared" si="0"/>
        <v>121</v>
      </c>
      <c r="AG63" s="104">
        <v>100</v>
      </c>
      <c r="AH63" s="65"/>
      <c r="AI63" s="65"/>
      <c r="AJ63" s="14"/>
      <c r="AK63" s="15"/>
      <c r="AL63" s="54"/>
      <c r="AM63" s="52"/>
      <c r="AN63" s="51">
        <f t="shared" si="4"/>
        <v>191</v>
      </c>
      <c r="AO63" s="51">
        <f t="shared" si="5"/>
        <v>176</v>
      </c>
      <c r="AP63" s="51">
        <f t="shared" si="6"/>
        <v>92.146596858638745</v>
      </c>
    </row>
    <row r="64" spans="1:42" ht="27.75" customHeight="1">
      <c r="A64" s="118">
        <v>57</v>
      </c>
      <c r="B64" s="119">
        <v>311021104121</v>
      </c>
      <c r="C64" s="118" t="s">
        <v>94</v>
      </c>
      <c r="D64" s="141">
        <v>44</v>
      </c>
      <c r="E64" s="141">
        <v>44</v>
      </c>
      <c r="F64" s="122">
        <v>60</v>
      </c>
      <c r="G64" s="123">
        <v>40</v>
      </c>
      <c r="H64" s="123">
        <f t="shared" si="13"/>
        <v>100</v>
      </c>
      <c r="I64" s="104">
        <v>100</v>
      </c>
      <c r="J64" s="141">
        <v>42</v>
      </c>
      <c r="K64" s="141">
        <v>42</v>
      </c>
      <c r="L64" s="124">
        <v>68</v>
      </c>
      <c r="M64" s="125">
        <v>40</v>
      </c>
      <c r="N64" s="123">
        <f t="shared" si="9"/>
        <v>108</v>
      </c>
      <c r="O64" s="104">
        <v>100</v>
      </c>
      <c r="P64" s="141">
        <v>36</v>
      </c>
      <c r="Q64" s="141">
        <v>36</v>
      </c>
      <c r="R64" s="126">
        <v>72</v>
      </c>
      <c r="S64" s="127">
        <v>40</v>
      </c>
      <c r="T64" s="123">
        <f t="shared" si="10"/>
        <v>112</v>
      </c>
      <c r="U64" s="104">
        <v>100</v>
      </c>
      <c r="V64" s="141">
        <v>37</v>
      </c>
      <c r="W64" s="141">
        <v>37</v>
      </c>
      <c r="X64" s="126">
        <v>76</v>
      </c>
      <c r="Y64" s="126">
        <v>35</v>
      </c>
      <c r="Z64" s="126">
        <v>111</v>
      </c>
      <c r="AA64" s="104">
        <v>100</v>
      </c>
      <c r="AB64" s="141">
        <v>32</v>
      </c>
      <c r="AC64" s="141">
        <v>32</v>
      </c>
      <c r="AD64" s="123">
        <v>76</v>
      </c>
      <c r="AE64" s="123">
        <v>35</v>
      </c>
      <c r="AF64" s="123">
        <f t="shared" si="0"/>
        <v>111</v>
      </c>
      <c r="AG64" s="104">
        <v>100</v>
      </c>
      <c r="AH64" s="65"/>
      <c r="AI64" s="65"/>
      <c r="AJ64" s="14"/>
      <c r="AK64" s="15"/>
      <c r="AL64" s="54"/>
      <c r="AM64" s="52"/>
      <c r="AN64" s="51">
        <f t="shared" si="4"/>
        <v>191</v>
      </c>
      <c r="AO64" s="51">
        <f t="shared" si="5"/>
        <v>191</v>
      </c>
      <c r="AP64" s="51">
        <f t="shared" si="6"/>
        <v>100</v>
      </c>
    </row>
    <row r="65" spans="1:42" ht="25.5" customHeight="1">
      <c r="A65" s="118">
        <v>58</v>
      </c>
      <c r="B65" s="119">
        <v>311021104122</v>
      </c>
      <c r="C65" s="118" t="s">
        <v>95</v>
      </c>
      <c r="D65" s="141">
        <v>44</v>
      </c>
      <c r="E65" s="141">
        <v>42</v>
      </c>
      <c r="F65" s="122">
        <v>96</v>
      </c>
      <c r="G65" s="123">
        <v>40</v>
      </c>
      <c r="H65" s="123">
        <f t="shared" si="13"/>
        <v>136</v>
      </c>
      <c r="I65" s="104">
        <v>100</v>
      </c>
      <c r="J65" s="141">
        <v>42</v>
      </c>
      <c r="K65" s="141">
        <v>41</v>
      </c>
      <c r="L65" s="124">
        <v>70</v>
      </c>
      <c r="M65" s="125">
        <v>40</v>
      </c>
      <c r="N65" s="123">
        <f t="shared" si="9"/>
        <v>110</v>
      </c>
      <c r="O65" s="104">
        <v>100</v>
      </c>
      <c r="P65" s="141">
        <v>36</v>
      </c>
      <c r="Q65" s="141">
        <v>36</v>
      </c>
      <c r="R65" s="126">
        <v>74</v>
      </c>
      <c r="S65" s="127">
        <v>40</v>
      </c>
      <c r="T65" s="123">
        <f t="shared" si="10"/>
        <v>114</v>
      </c>
      <c r="U65" s="104">
        <v>100</v>
      </c>
      <c r="V65" s="141">
        <v>37</v>
      </c>
      <c r="W65" s="141">
        <v>35</v>
      </c>
      <c r="X65" s="126">
        <v>90</v>
      </c>
      <c r="Y65" s="126">
        <v>35</v>
      </c>
      <c r="Z65" s="126">
        <v>125</v>
      </c>
      <c r="AA65" s="104">
        <v>100</v>
      </c>
      <c r="AB65" s="141">
        <v>32</v>
      </c>
      <c r="AC65" s="141">
        <v>32</v>
      </c>
      <c r="AD65" s="123">
        <v>90</v>
      </c>
      <c r="AE65" s="123">
        <v>40</v>
      </c>
      <c r="AF65" s="123">
        <f t="shared" si="0"/>
        <v>130</v>
      </c>
      <c r="AG65" s="104">
        <v>100</v>
      </c>
      <c r="AH65" s="65"/>
      <c r="AI65" s="65"/>
      <c r="AJ65" s="14"/>
      <c r="AK65" s="15"/>
      <c r="AL65" s="54"/>
      <c r="AM65" s="52"/>
      <c r="AN65" s="51">
        <f t="shared" si="4"/>
        <v>191</v>
      </c>
      <c r="AO65" s="51">
        <f t="shared" si="5"/>
        <v>186</v>
      </c>
      <c r="AP65" s="51">
        <f t="shared" si="6"/>
        <v>97.382198952879577</v>
      </c>
    </row>
    <row r="66" spans="1:42" ht="27" customHeight="1">
      <c r="A66" s="118">
        <v>59</v>
      </c>
      <c r="B66" s="119">
        <v>311021104123</v>
      </c>
      <c r="C66" s="118" t="s">
        <v>96</v>
      </c>
      <c r="D66" s="141">
        <v>44</v>
      </c>
      <c r="E66" s="141">
        <v>41</v>
      </c>
      <c r="F66" s="122">
        <v>32</v>
      </c>
      <c r="G66" s="123">
        <v>40</v>
      </c>
      <c r="H66" s="123">
        <f t="shared" si="13"/>
        <v>72</v>
      </c>
      <c r="I66" s="104">
        <v>72</v>
      </c>
      <c r="J66" s="141">
        <v>42</v>
      </c>
      <c r="K66" s="141">
        <v>39</v>
      </c>
      <c r="L66" s="124">
        <v>42</v>
      </c>
      <c r="M66" s="125">
        <v>40</v>
      </c>
      <c r="N66" s="123">
        <f t="shared" si="9"/>
        <v>82</v>
      </c>
      <c r="O66" s="104">
        <v>82</v>
      </c>
      <c r="P66" s="141">
        <v>36</v>
      </c>
      <c r="Q66" s="141">
        <v>31</v>
      </c>
      <c r="R66" s="126">
        <v>26</v>
      </c>
      <c r="S66" s="127">
        <v>32</v>
      </c>
      <c r="T66" s="123">
        <f t="shared" si="10"/>
        <v>58</v>
      </c>
      <c r="U66" s="104">
        <v>58</v>
      </c>
      <c r="V66" s="141">
        <v>37</v>
      </c>
      <c r="W66" s="141">
        <v>34</v>
      </c>
      <c r="X66" s="126">
        <v>50</v>
      </c>
      <c r="Y66" s="126">
        <v>30</v>
      </c>
      <c r="Z66" s="126">
        <v>80</v>
      </c>
      <c r="AA66" s="103">
        <v>80</v>
      </c>
      <c r="AB66" s="141">
        <v>32</v>
      </c>
      <c r="AC66" s="141">
        <v>30</v>
      </c>
      <c r="AD66" s="123">
        <v>86</v>
      </c>
      <c r="AE66" s="123">
        <v>0</v>
      </c>
      <c r="AF66" s="123">
        <f t="shared" si="0"/>
        <v>86</v>
      </c>
      <c r="AG66" s="52">
        <v>86</v>
      </c>
      <c r="AH66" s="65"/>
      <c r="AI66" s="65"/>
      <c r="AJ66" s="14"/>
      <c r="AK66" s="15"/>
      <c r="AL66" s="54"/>
      <c r="AM66" s="52"/>
      <c r="AN66" s="51">
        <f t="shared" si="4"/>
        <v>191</v>
      </c>
      <c r="AO66" s="51">
        <f t="shared" si="5"/>
        <v>175</v>
      </c>
      <c r="AP66" s="51">
        <f t="shared" si="6"/>
        <v>91.623036649214669</v>
      </c>
    </row>
    <row r="67" spans="1:42" ht="27" customHeight="1">
      <c r="A67" s="118">
        <v>60</v>
      </c>
      <c r="B67" s="119">
        <v>311021104124</v>
      </c>
      <c r="C67" s="118" t="s">
        <v>97</v>
      </c>
      <c r="D67" s="141">
        <v>44</v>
      </c>
      <c r="E67" s="141">
        <v>43</v>
      </c>
      <c r="F67" s="122">
        <v>50</v>
      </c>
      <c r="G67" s="123">
        <v>36</v>
      </c>
      <c r="H67" s="123">
        <f t="shared" si="13"/>
        <v>86</v>
      </c>
      <c r="I67" s="104">
        <v>86</v>
      </c>
      <c r="J67" s="141">
        <v>42</v>
      </c>
      <c r="K67" s="141">
        <v>37</v>
      </c>
      <c r="L67" s="124">
        <v>66</v>
      </c>
      <c r="M67" s="125">
        <v>20</v>
      </c>
      <c r="N67" s="123">
        <f t="shared" si="9"/>
        <v>86</v>
      </c>
      <c r="O67" s="104">
        <v>86</v>
      </c>
      <c r="P67" s="141">
        <v>36</v>
      </c>
      <c r="Q67" s="141">
        <v>33</v>
      </c>
      <c r="R67" s="126">
        <v>50</v>
      </c>
      <c r="S67" s="127">
        <v>34</v>
      </c>
      <c r="T67" s="123">
        <f t="shared" si="10"/>
        <v>84</v>
      </c>
      <c r="U67" s="104">
        <v>84</v>
      </c>
      <c r="V67" s="141">
        <v>37</v>
      </c>
      <c r="W67" s="141">
        <v>37</v>
      </c>
      <c r="X67" s="126">
        <v>72</v>
      </c>
      <c r="Y67" s="126">
        <v>30</v>
      </c>
      <c r="Z67" s="126">
        <v>102</v>
      </c>
      <c r="AA67" s="104">
        <v>100</v>
      </c>
      <c r="AB67" s="141">
        <v>32</v>
      </c>
      <c r="AC67" s="141">
        <v>29</v>
      </c>
      <c r="AD67" s="123">
        <v>68</v>
      </c>
      <c r="AE67" s="123">
        <v>35</v>
      </c>
      <c r="AF67" s="123">
        <f t="shared" si="0"/>
        <v>103</v>
      </c>
      <c r="AG67" s="104">
        <v>100</v>
      </c>
      <c r="AH67" s="65"/>
      <c r="AI67" s="65"/>
      <c r="AJ67" s="14"/>
      <c r="AK67" s="15"/>
      <c r="AL67" s="54"/>
      <c r="AM67" s="52"/>
      <c r="AN67" s="51">
        <f t="shared" si="4"/>
        <v>191</v>
      </c>
      <c r="AO67" s="51">
        <f t="shared" si="5"/>
        <v>179</v>
      </c>
      <c r="AP67" s="51">
        <f t="shared" si="6"/>
        <v>93.717277486911001</v>
      </c>
    </row>
    <row r="68" spans="1:42" ht="22.5" customHeight="1">
      <c r="A68" s="118">
        <v>61</v>
      </c>
      <c r="B68" s="119">
        <v>311021104125</v>
      </c>
      <c r="C68" s="118" t="s">
        <v>98</v>
      </c>
      <c r="D68" s="141">
        <v>44</v>
      </c>
      <c r="E68" s="141">
        <v>42</v>
      </c>
      <c r="F68" s="122">
        <v>4</v>
      </c>
      <c r="G68" s="123">
        <v>32</v>
      </c>
      <c r="H68" s="123">
        <f t="shared" si="13"/>
        <v>36</v>
      </c>
      <c r="I68" s="104">
        <v>36</v>
      </c>
      <c r="J68" s="141">
        <v>42</v>
      </c>
      <c r="K68" s="141">
        <v>37</v>
      </c>
      <c r="L68" s="124">
        <v>0</v>
      </c>
      <c r="M68" s="125">
        <v>40</v>
      </c>
      <c r="N68" s="123">
        <f t="shared" si="9"/>
        <v>40</v>
      </c>
      <c r="O68" s="104">
        <v>40</v>
      </c>
      <c r="P68" s="141">
        <v>36</v>
      </c>
      <c r="Q68" s="141">
        <v>32</v>
      </c>
      <c r="R68" s="126">
        <v>18</v>
      </c>
      <c r="S68" s="127">
        <v>32</v>
      </c>
      <c r="T68" s="123">
        <f t="shared" si="10"/>
        <v>50</v>
      </c>
      <c r="U68" s="104">
        <v>50</v>
      </c>
      <c r="V68" s="141">
        <v>37</v>
      </c>
      <c r="W68" s="141">
        <v>33</v>
      </c>
      <c r="X68" s="126">
        <v>24</v>
      </c>
      <c r="Y68" s="126">
        <v>30</v>
      </c>
      <c r="Z68" s="126">
        <v>54</v>
      </c>
      <c r="AA68" s="103">
        <v>54</v>
      </c>
      <c r="AB68" s="141">
        <v>32</v>
      </c>
      <c r="AC68" s="141">
        <v>28</v>
      </c>
      <c r="AD68" s="123">
        <v>16</v>
      </c>
      <c r="AE68" s="123">
        <v>35</v>
      </c>
      <c r="AF68" s="123">
        <f t="shared" si="0"/>
        <v>51</v>
      </c>
      <c r="AG68" s="52">
        <v>51</v>
      </c>
      <c r="AH68" s="65"/>
      <c r="AI68" s="65"/>
      <c r="AJ68" s="14"/>
      <c r="AK68" s="15"/>
      <c r="AL68" s="54"/>
      <c r="AM68" s="52"/>
      <c r="AN68" s="51">
        <f t="shared" si="4"/>
        <v>191</v>
      </c>
      <c r="AO68" s="51">
        <f t="shared" si="5"/>
        <v>172</v>
      </c>
      <c r="AP68" s="51">
        <f t="shared" si="6"/>
        <v>90.052356020942398</v>
      </c>
    </row>
    <row r="69" spans="1:42" ht="21.75" customHeight="1">
      <c r="A69" s="118">
        <v>62</v>
      </c>
      <c r="B69" s="119">
        <v>311021104126</v>
      </c>
      <c r="C69" s="118" t="s">
        <v>99</v>
      </c>
      <c r="D69" s="141">
        <v>44</v>
      </c>
      <c r="E69" s="141">
        <v>37</v>
      </c>
      <c r="F69" s="122">
        <v>90</v>
      </c>
      <c r="G69" s="123">
        <v>40</v>
      </c>
      <c r="H69" s="123">
        <f t="shared" si="13"/>
        <v>130</v>
      </c>
      <c r="I69" s="104">
        <v>100</v>
      </c>
      <c r="J69" s="141">
        <v>42</v>
      </c>
      <c r="K69" s="141">
        <v>39</v>
      </c>
      <c r="L69" s="124">
        <v>66</v>
      </c>
      <c r="M69" s="125">
        <v>20</v>
      </c>
      <c r="N69" s="123">
        <f t="shared" si="9"/>
        <v>86</v>
      </c>
      <c r="O69" s="104">
        <v>86</v>
      </c>
      <c r="P69" s="141">
        <v>36</v>
      </c>
      <c r="Q69" s="141">
        <v>34</v>
      </c>
      <c r="R69" s="126">
        <v>74</v>
      </c>
      <c r="S69" s="127">
        <v>40</v>
      </c>
      <c r="T69" s="123">
        <f t="shared" si="10"/>
        <v>114</v>
      </c>
      <c r="U69" s="104">
        <v>100</v>
      </c>
      <c r="V69" s="141">
        <v>37</v>
      </c>
      <c r="W69" s="141">
        <v>33</v>
      </c>
      <c r="X69" s="126">
        <v>66</v>
      </c>
      <c r="Y69" s="126">
        <v>35</v>
      </c>
      <c r="Z69" s="126">
        <v>105</v>
      </c>
      <c r="AA69" s="104">
        <v>100</v>
      </c>
      <c r="AB69" s="141">
        <v>32</v>
      </c>
      <c r="AC69" s="141">
        <v>30</v>
      </c>
      <c r="AD69" s="123">
        <v>72</v>
      </c>
      <c r="AE69" s="123">
        <v>40</v>
      </c>
      <c r="AF69" s="123">
        <f t="shared" si="0"/>
        <v>112</v>
      </c>
      <c r="AG69" s="104">
        <v>100</v>
      </c>
      <c r="AH69" s="65"/>
      <c r="AI69" s="65"/>
      <c r="AJ69" s="14"/>
      <c r="AK69" s="15"/>
      <c r="AL69" s="54"/>
      <c r="AM69" s="52"/>
      <c r="AN69" s="51">
        <f t="shared" si="4"/>
        <v>191</v>
      </c>
      <c r="AO69" s="51">
        <f t="shared" si="5"/>
        <v>173</v>
      </c>
      <c r="AP69" s="51">
        <f t="shared" si="6"/>
        <v>90.575916230366488</v>
      </c>
    </row>
    <row r="70" spans="1:42" ht="25.5" customHeight="1">
      <c r="A70" s="121">
        <v>63</v>
      </c>
      <c r="B70" s="102" t="s">
        <v>104</v>
      </c>
      <c r="C70" s="101" t="s">
        <v>100</v>
      </c>
      <c r="D70" s="141">
        <v>44</v>
      </c>
      <c r="E70" s="141">
        <v>25</v>
      </c>
      <c r="F70" s="129" t="s">
        <v>110</v>
      </c>
      <c r="G70" s="130">
        <v>20</v>
      </c>
      <c r="H70" s="130">
        <v>20</v>
      </c>
      <c r="I70" s="130">
        <v>20</v>
      </c>
      <c r="J70" s="141">
        <v>42</v>
      </c>
      <c r="K70" s="141">
        <v>25</v>
      </c>
      <c r="L70" s="131">
        <v>20</v>
      </c>
      <c r="M70" s="132">
        <v>0</v>
      </c>
      <c r="N70" s="130">
        <f t="shared" si="9"/>
        <v>20</v>
      </c>
      <c r="O70" s="133">
        <v>20</v>
      </c>
      <c r="P70" s="141">
        <v>34</v>
      </c>
      <c r="Q70" s="141">
        <v>21</v>
      </c>
      <c r="R70" s="130">
        <v>18</v>
      </c>
      <c r="S70" s="134">
        <v>32</v>
      </c>
      <c r="T70" s="130">
        <f t="shared" si="10"/>
        <v>50</v>
      </c>
      <c r="U70" s="133">
        <v>50</v>
      </c>
      <c r="V70" s="141">
        <v>35</v>
      </c>
      <c r="W70" s="141">
        <v>22</v>
      </c>
      <c r="X70" s="135" t="s">
        <v>110</v>
      </c>
      <c r="Y70" s="135" t="s">
        <v>110</v>
      </c>
      <c r="Z70" s="135" t="s">
        <v>110</v>
      </c>
      <c r="AA70" s="136" t="s">
        <v>110</v>
      </c>
      <c r="AB70" s="141">
        <v>32</v>
      </c>
      <c r="AC70" s="141">
        <v>16</v>
      </c>
      <c r="AD70" s="130" t="s">
        <v>110</v>
      </c>
      <c r="AE70" s="130">
        <v>0</v>
      </c>
      <c r="AF70" s="130">
        <f t="shared" si="0"/>
        <v>0</v>
      </c>
      <c r="AG70" s="47">
        <v>0</v>
      </c>
      <c r="AH70" s="63"/>
      <c r="AI70" s="63"/>
      <c r="AJ70" s="14"/>
      <c r="AK70" s="15"/>
      <c r="AL70" s="49"/>
      <c r="AM70" s="47"/>
      <c r="AN70" s="51">
        <f t="shared" si="4"/>
        <v>187</v>
      </c>
      <c r="AO70" s="51">
        <f t="shared" si="5"/>
        <v>109</v>
      </c>
      <c r="AP70" s="51">
        <f t="shared" si="6"/>
        <v>58.288770053475936</v>
      </c>
    </row>
    <row r="71" spans="1:42" ht="23.25" customHeight="1">
      <c r="A71" s="121">
        <v>64</v>
      </c>
      <c r="B71" s="102" t="s">
        <v>105</v>
      </c>
      <c r="C71" s="101" t="s">
        <v>77</v>
      </c>
      <c r="D71" s="141">
        <v>44</v>
      </c>
      <c r="E71" s="141">
        <v>25</v>
      </c>
      <c r="F71" s="129" t="s">
        <v>110</v>
      </c>
      <c r="G71" s="130" t="s">
        <v>112</v>
      </c>
      <c r="H71" s="130" t="s">
        <v>112</v>
      </c>
      <c r="I71" s="130" t="s">
        <v>112</v>
      </c>
      <c r="J71" s="141">
        <v>42</v>
      </c>
      <c r="K71" s="141">
        <v>22</v>
      </c>
      <c r="L71" s="131">
        <v>24</v>
      </c>
      <c r="M71" s="132">
        <v>0</v>
      </c>
      <c r="N71" s="130">
        <f t="shared" si="9"/>
        <v>24</v>
      </c>
      <c r="O71" s="133">
        <v>24</v>
      </c>
      <c r="P71" s="141">
        <v>34</v>
      </c>
      <c r="Q71" s="141">
        <v>20</v>
      </c>
      <c r="R71" s="130" t="s">
        <v>110</v>
      </c>
      <c r="S71" s="134" t="s">
        <v>110</v>
      </c>
      <c r="T71" s="130" t="s">
        <v>110</v>
      </c>
      <c r="U71" s="133" t="s">
        <v>110</v>
      </c>
      <c r="V71" s="141">
        <v>35</v>
      </c>
      <c r="W71" s="141">
        <v>23</v>
      </c>
      <c r="X71" s="135" t="s">
        <v>110</v>
      </c>
      <c r="Y71" s="135" t="s">
        <v>110</v>
      </c>
      <c r="Z71" s="135" t="s">
        <v>110</v>
      </c>
      <c r="AA71" s="136" t="s">
        <v>110</v>
      </c>
      <c r="AB71" s="141">
        <v>32</v>
      </c>
      <c r="AC71" s="141">
        <v>17</v>
      </c>
      <c r="AD71" s="130" t="s">
        <v>110</v>
      </c>
      <c r="AE71" s="130">
        <v>20</v>
      </c>
      <c r="AF71" s="130">
        <f t="shared" si="0"/>
        <v>20</v>
      </c>
      <c r="AG71" s="133">
        <v>20</v>
      </c>
      <c r="AH71" s="133"/>
      <c r="AI71" s="63"/>
      <c r="AJ71" s="14"/>
      <c r="AK71" s="93"/>
      <c r="AL71" s="137"/>
      <c r="AM71" s="138"/>
      <c r="AN71" s="51">
        <f t="shared" si="4"/>
        <v>187</v>
      </c>
      <c r="AO71" s="51">
        <f t="shared" si="5"/>
        <v>107</v>
      </c>
      <c r="AP71" s="51">
        <f t="shared" si="6"/>
        <v>57.219251336898388</v>
      </c>
    </row>
    <row r="72" spans="1:42" ht="27" customHeight="1">
      <c r="A72" s="121">
        <v>65</v>
      </c>
      <c r="B72" s="102" t="s">
        <v>106</v>
      </c>
      <c r="C72" s="101" t="s">
        <v>101</v>
      </c>
      <c r="D72" s="141">
        <v>22</v>
      </c>
      <c r="E72" s="141">
        <v>22</v>
      </c>
      <c r="F72" s="133"/>
      <c r="G72" s="133"/>
      <c r="H72" s="133"/>
      <c r="I72" s="133"/>
      <c r="J72" s="141">
        <v>28</v>
      </c>
      <c r="K72" s="141">
        <v>24</v>
      </c>
      <c r="L72" s="133"/>
      <c r="M72" s="133"/>
      <c r="N72" s="133"/>
      <c r="O72" s="133"/>
      <c r="P72" s="141">
        <v>20</v>
      </c>
      <c r="Q72" s="141">
        <v>20</v>
      </c>
      <c r="R72" s="133"/>
      <c r="S72" s="136"/>
      <c r="T72" s="133"/>
      <c r="U72" s="133"/>
      <c r="V72" s="141">
        <v>19</v>
      </c>
      <c r="W72" s="141">
        <v>19</v>
      </c>
      <c r="X72" s="133"/>
      <c r="Y72" s="133"/>
      <c r="Z72" s="133"/>
      <c r="AA72" s="133"/>
      <c r="AB72" s="141">
        <v>29</v>
      </c>
      <c r="AC72" s="141">
        <v>26</v>
      </c>
      <c r="AD72" s="133"/>
      <c r="AE72" s="133"/>
      <c r="AF72" s="133"/>
      <c r="AG72" s="47"/>
      <c r="AH72" s="63"/>
      <c r="AI72" s="63"/>
      <c r="AJ72" s="14"/>
      <c r="AK72" s="139"/>
      <c r="AL72" s="47"/>
      <c r="AM72" s="47"/>
      <c r="AN72" s="51">
        <f t="shared" si="4"/>
        <v>118</v>
      </c>
      <c r="AO72" s="51">
        <f t="shared" si="5"/>
        <v>111</v>
      </c>
      <c r="AP72" s="51">
        <f t="shared" si="6"/>
        <v>94.067796610169495</v>
      </c>
    </row>
    <row r="73" spans="1:42" ht="22.5" customHeight="1">
      <c r="A73" s="121">
        <v>66</v>
      </c>
      <c r="B73" s="102" t="s">
        <v>107</v>
      </c>
      <c r="C73" s="101" t="s">
        <v>102</v>
      </c>
      <c r="D73" s="141">
        <v>41</v>
      </c>
      <c r="E73" s="141">
        <v>40</v>
      </c>
      <c r="F73" s="136">
        <v>84</v>
      </c>
      <c r="G73" s="133">
        <v>40</v>
      </c>
      <c r="H73" s="133">
        <v>124</v>
      </c>
      <c r="I73" s="133">
        <v>100</v>
      </c>
      <c r="J73" s="141">
        <v>42</v>
      </c>
      <c r="K73" s="141">
        <v>41</v>
      </c>
      <c r="L73" s="131">
        <v>58</v>
      </c>
      <c r="M73" s="132">
        <v>40</v>
      </c>
      <c r="N73" s="130">
        <f t="shared" ref="N73" si="14">(L73+M73)</f>
        <v>98</v>
      </c>
      <c r="O73" s="133">
        <v>98</v>
      </c>
      <c r="P73" s="141">
        <v>32</v>
      </c>
      <c r="Q73" s="141">
        <v>31</v>
      </c>
      <c r="R73" s="130">
        <v>74</v>
      </c>
      <c r="S73" s="134">
        <v>40</v>
      </c>
      <c r="T73" s="130">
        <f t="shared" ref="T73" si="15">R73+S73</f>
        <v>114</v>
      </c>
      <c r="U73" s="133">
        <v>100</v>
      </c>
      <c r="V73" s="141">
        <v>34</v>
      </c>
      <c r="W73" s="141">
        <v>34</v>
      </c>
      <c r="X73" s="135">
        <v>78</v>
      </c>
      <c r="Y73" s="130">
        <v>35</v>
      </c>
      <c r="Z73" s="130">
        <v>113</v>
      </c>
      <c r="AA73" s="133">
        <v>100</v>
      </c>
      <c r="AB73" s="141">
        <v>29</v>
      </c>
      <c r="AC73" s="141">
        <v>28</v>
      </c>
      <c r="AD73" s="130">
        <v>72</v>
      </c>
      <c r="AE73" s="130">
        <v>35</v>
      </c>
      <c r="AF73" s="130">
        <f t="shared" ref="AF73" si="16">SUM(AD73:AE73)</f>
        <v>107</v>
      </c>
      <c r="AG73" s="47">
        <v>100</v>
      </c>
      <c r="AH73" s="63"/>
      <c r="AI73" s="63"/>
      <c r="AJ73" s="14"/>
      <c r="AK73" s="139"/>
      <c r="AL73" s="47"/>
      <c r="AM73" s="47"/>
      <c r="AN73" s="51">
        <f t="shared" ref="AN73:AN74" si="17">AH73+AB73+V73+P73+J73+D73</f>
        <v>178</v>
      </c>
      <c r="AO73" s="51">
        <f t="shared" ref="AO73:AO74" si="18">AI73+AC73+W73+Q73+K73+E73</f>
        <v>174</v>
      </c>
      <c r="AP73" s="51">
        <f t="shared" ref="AP73:AP74" si="19">AO73/AN73*100</f>
        <v>97.752808988764045</v>
      </c>
    </row>
    <row r="74" spans="1:42" ht="30" customHeight="1">
      <c r="A74" s="121">
        <v>67</v>
      </c>
      <c r="B74" s="102" t="s">
        <v>108</v>
      </c>
      <c r="C74" s="101" t="s">
        <v>103</v>
      </c>
      <c r="D74" s="141">
        <v>39</v>
      </c>
      <c r="E74" s="141">
        <v>31</v>
      </c>
      <c r="F74" s="129" t="s">
        <v>110</v>
      </c>
      <c r="G74" s="130">
        <v>40</v>
      </c>
      <c r="H74" s="130">
        <v>40</v>
      </c>
      <c r="I74" s="133">
        <v>40</v>
      </c>
      <c r="J74" s="141">
        <v>42</v>
      </c>
      <c r="K74" s="141">
        <v>40</v>
      </c>
      <c r="L74" s="131" t="s">
        <v>111</v>
      </c>
      <c r="M74" s="132">
        <v>0</v>
      </c>
      <c r="N74" s="130" t="s">
        <v>110</v>
      </c>
      <c r="O74" s="133" t="s">
        <v>110</v>
      </c>
      <c r="P74" s="141">
        <v>31</v>
      </c>
      <c r="Q74" s="141">
        <v>27</v>
      </c>
      <c r="R74" s="130">
        <v>50</v>
      </c>
      <c r="S74" s="134">
        <v>34</v>
      </c>
      <c r="T74" s="130">
        <f t="shared" ref="T74" si="20">R74+S74</f>
        <v>84</v>
      </c>
      <c r="U74" s="133">
        <v>84</v>
      </c>
      <c r="V74" s="141">
        <v>33</v>
      </c>
      <c r="W74" s="141">
        <v>29</v>
      </c>
      <c r="X74" s="135" t="s">
        <v>110</v>
      </c>
      <c r="Y74" s="130">
        <v>25</v>
      </c>
      <c r="Z74" s="130">
        <v>25</v>
      </c>
      <c r="AA74" s="133">
        <v>25</v>
      </c>
      <c r="AB74" s="141">
        <v>29</v>
      </c>
      <c r="AC74" s="141">
        <v>26</v>
      </c>
      <c r="AD74" s="130" t="s">
        <v>110</v>
      </c>
      <c r="AE74" s="130">
        <v>20</v>
      </c>
      <c r="AF74" s="130">
        <f t="shared" ref="AF74" si="21">SUM(AD74:AE74)</f>
        <v>20</v>
      </c>
      <c r="AG74" s="47">
        <v>20</v>
      </c>
      <c r="AH74" s="63"/>
      <c r="AI74" s="63"/>
      <c r="AJ74" s="63"/>
      <c r="AK74" s="140"/>
      <c r="AL74" s="47"/>
      <c r="AM74" s="47"/>
      <c r="AN74" s="51">
        <f t="shared" si="17"/>
        <v>174</v>
      </c>
      <c r="AO74" s="51">
        <f t="shared" si="18"/>
        <v>153</v>
      </c>
      <c r="AP74" s="51">
        <f t="shared" si="19"/>
        <v>87.931034482758619</v>
      </c>
    </row>
    <row r="75" spans="1:42" ht="15.75">
      <c r="A75" s="494" t="s">
        <v>22</v>
      </c>
      <c r="B75" s="494"/>
      <c r="C75" s="494"/>
      <c r="D75" s="74"/>
      <c r="E75" s="74"/>
      <c r="F75" s="75">
        <v>51</v>
      </c>
      <c r="G75" s="74"/>
      <c r="H75" s="74"/>
      <c r="I75" s="76"/>
      <c r="J75" s="76"/>
      <c r="K75" s="74"/>
      <c r="L75" s="75">
        <v>51</v>
      </c>
      <c r="M75" s="74"/>
      <c r="N75" s="74"/>
      <c r="O75" s="74"/>
      <c r="P75" s="74"/>
      <c r="Q75" s="74"/>
      <c r="R75" s="75">
        <v>51</v>
      </c>
      <c r="S75" s="74"/>
      <c r="T75" s="74"/>
      <c r="U75" s="74"/>
      <c r="V75" s="74"/>
      <c r="W75" s="74"/>
      <c r="X75" s="75">
        <v>51</v>
      </c>
      <c r="Y75" s="74"/>
      <c r="Z75" s="74"/>
      <c r="AA75" s="77"/>
      <c r="AB75" s="70"/>
      <c r="AC75" s="70"/>
      <c r="AD75" s="75">
        <v>51</v>
      </c>
      <c r="AE75" s="70"/>
      <c r="AF75" s="70"/>
      <c r="AG75" s="70"/>
      <c r="AH75" s="70"/>
      <c r="AI75" s="70"/>
      <c r="AJ75" s="75">
        <v>51</v>
      </c>
      <c r="AK75" s="113"/>
      <c r="AL75" s="70"/>
      <c r="AM75" s="70"/>
      <c r="AN75" s="71"/>
      <c r="AO75" s="71"/>
      <c r="AP75" s="71"/>
    </row>
    <row r="76" spans="1:42" ht="15.75">
      <c r="A76" s="494" t="s">
        <v>23</v>
      </c>
      <c r="B76" s="494"/>
      <c r="C76" s="494"/>
      <c r="D76" s="74"/>
      <c r="E76" s="74"/>
      <c r="F76" s="75">
        <f>F75-F77</f>
        <v>51</v>
      </c>
      <c r="G76" s="74"/>
      <c r="H76" s="74"/>
      <c r="I76" s="76"/>
      <c r="J76" s="76"/>
      <c r="K76" s="74"/>
      <c r="L76" s="75">
        <f>L75-L77</f>
        <v>51</v>
      </c>
      <c r="M76" s="74"/>
      <c r="N76" s="74"/>
      <c r="O76" s="74"/>
      <c r="P76" s="74"/>
      <c r="Q76" s="74"/>
      <c r="R76" s="75">
        <f>R75-R77</f>
        <v>51</v>
      </c>
      <c r="S76" s="74"/>
      <c r="T76" s="74"/>
      <c r="U76" s="74"/>
      <c r="V76" s="74"/>
      <c r="W76" s="74"/>
      <c r="X76" s="75">
        <f>X75-X77</f>
        <v>51</v>
      </c>
      <c r="Y76" s="74"/>
      <c r="Z76" s="74"/>
      <c r="AA76" s="77"/>
      <c r="AB76" s="70"/>
      <c r="AC76" s="70"/>
      <c r="AD76" s="75">
        <f>AD75-AD77</f>
        <v>51</v>
      </c>
      <c r="AE76" s="70"/>
      <c r="AF76" s="70"/>
      <c r="AG76" s="70"/>
      <c r="AH76" s="70"/>
      <c r="AI76" s="70"/>
      <c r="AJ76" s="75">
        <f>AJ75-AJ77</f>
        <v>51</v>
      </c>
      <c r="AK76" s="113"/>
      <c r="AL76" s="70"/>
      <c r="AM76" s="70"/>
      <c r="AN76" s="71"/>
      <c r="AO76" s="71"/>
      <c r="AP76" s="71"/>
    </row>
    <row r="77" spans="1:42" ht="15.75">
      <c r="A77" s="494" t="s">
        <v>24</v>
      </c>
      <c r="B77" s="494"/>
      <c r="C77" s="494"/>
      <c r="D77" s="78"/>
      <c r="E77" s="78"/>
      <c r="F77" s="79">
        <f>COUNTIF(F10:F74,"=AB")</f>
        <v>0</v>
      </c>
      <c r="G77" s="78"/>
      <c r="H77" s="78"/>
      <c r="I77" s="76"/>
      <c r="J77" s="76"/>
      <c r="K77" s="78"/>
      <c r="L77" s="79">
        <f>COUNTIF(L10:L74,"=AB")</f>
        <v>0</v>
      </c>
      <c r="M77" s="78"/>
      <c r="N77" s="78"/>
      <c r="O77" s="78"/>
      <c r="P77" s="78"/>
      <c r="Q77" s="78"/>
      <c r="R77" s="79">
        <f>COUNTIF(R10:R74,"=AB")</f>
        <v>0</v>
      </c>
      <c r="S77" s="78"/>
      <c r="T77" s="78"/>
      <c r="U77" s="78"/>
      <c r="V77" s="78"/>
      <c r="W77" s="78"/>
      <c r="X77" s="79">
        <f>COUNTIF(X10:X74,"=AB")</f>
        <v>0</v>
      </c>
      <c r="Y77" s="78"/>
      <c r="Z77" s="78"/>
      <c r="AA77" s="80"/>
      <c r="AB77" s="70"/>
      <c r="AC77" s="70"/>
      <c r="AD77" s="79">
        <f>COUNTIF(AD10:AD74,"=AB")</f>
        <v>0</v>
      </c>
      <c r="AE77" s="70"/>
      <c r="AF77" s="70"/>
      <c r="AG77" s="70"/>
      <c r="AH77" s="70"/>
      <c r="AI77" s="70"/>
      <c r="AJ77" s="79">
        <f>COUNTIF(AJ10:AJ74,"=AB")</f>
        <v>0</v>
      </c>
      <c r="AK77" s="113"/>
      <c r="AL77" s="70"/>
      <c r="AM77" s="70"/>
      <c r="AN77" s="71"/>
      <c r="AO77" s="71"/>
      <c r="AP77" s="71"/>
    </row>
    <row r="78" spans="1:42" ht="18">
      <c r="A78" s="494" t="s">
        <v>25</v>
      </c>
      <c r="B78" s="494"/>
      <c r="C78" s="494"/>
      <c r="D78" s="81"/>
      <c r="E78" s="81"/>
      <c r="F78" s="75">
        <f>COUNTIF(F10:F74,"&gt;=50")</f>
        <v>29</v>
      </c>
      <c r="G78" s="81"/>
      <c r="H78" s="81"/>
      <c r="I78" s="76"/>
      <c r="J78" s="76"/>
      <c r="K78" s="81"/>
      <c r="L78" s="75">
        <f>COUNTIF(L10:L74,"&gt;=50")</f>
        <v>35</v>
      </c>
      <c r="M78" s="81"/>
      <c r="N78" s="81"/>
      <c r="O78" s="81"/>
      <c r="P78" s="81"/>
      <c r="Q78" s="81"/>
      <c r="R78" s="75">
        <f>COUNTIF(R10:R74,"&gt;=50")</f>
        <v>45</v>
      </c>
      <c r="S78" s="81"/>
      <c r="T78" s="81"/>
      <c r="U78" s="81"/>
      <c r="V78" s="81"/>
      <c r="W78" s="81"/>
      <c r="X78" s="75">
        <f>COUNTIF(X10:X74,"&gt;=50")</f>
        <v>45</v>
      </c>
      <c r="Y78" s="81"/>
      <c r="Z78" s="81"/>
      <c r="AA78" s="82"/>
      <c r="AB78" s="70"/>
      <c r="AC78" s="70"/>
      <c r="AD78" s="75">
        <f>COUNTIF(AD10:AD74,"&gt;=50")</f>
        <v>35</v>
      </c>
      <c r="AE78" s="70"/>
      <c r="AF78" s="70"/>
      <c r="AG78" s="70"/>
      <c r="AH78" s="70"/>
      <c r="AI78" s="70"/>
      <c r="AJ78" s="75">
        <f>COUNTIF(AJ10:AJ74,"&gt;=50")</f>
        <v>0</v>
      </c>
      <c r="AK78" s="113"/>
      <c r="AL78" s="70"/>
      <c r="AM78" s="70"/>
      <c r="AN78" s="71"/>
      <c r="AO78" s="71"/>
      <c r="AP78" s="71"/>
    </row>
    <row r="79" spans="1:42" ht="18">
      <c r="A79" s="516" t="s">
        <v>26</v>
      </c>
      <c r="B79" s="517"/>
      <c r="C79" s="518"/>
      <c r="D79" s="114"/>
      <c r="E79" s="114"/>
      <c r="F79" s="115">
        <f>COUNTIF(F10:F74,"&lt;=49")</f>
        <v>26</v>
      </c>
      <c r="G79" s="114"/>
      <c r="H79" s="114"/>
      <c r="I79" s="116"/>
      <c r="J79" s="116"/>
      <c r="K79" s="114"/>
      <c r="L79" s="115">
        <f>COUNTIF(L10:L74,"&lt;=49")</f>
        <v>27</v>
      </c>
      <c r="M79" s="114"/>
      <c r="N79" s="114"/>
      <c r="O79" s="114"/>
      <c r="P79" s="114"/>
      <c r="Q79" s="114"/>
      <c r="R79" s="115">
        <f>COUNTIF(R10:R74,"&lt;=49")</f>
        <v>17</v>
      </c>
      <c r="S79" s="114"/>
      <c r="T79" s="114"/>
      <c r="U79" s="114"/>
      <c r="V79" s="114"/>
      <c r="W79" s="114"/>
      <c r="X79" s="115">
        <f>COUNTIF(X10:X74,"&lt;=49")</f>
        <v>13</v>
      </c>
      <c r="Y79" s="114"/>
      <c r="Z79" s="114"/>
      <c r="AA79" s="117"/>
      <c r="AB79" s="72"/>
      <c r="AC79" s="72"/>
      <c r="AD79" s="115">
        <f>COUNTIF(AD10:AD74,"&lt;=49")</f>
        <v>24</v>
      </c>
      <c r="AE79" s="72"/>
      <c r="AF79" s="72"/>
      <c r="AG79" s="72"/>
      <c r="AH79" s="72"/>
      <c r="AI79" s="72"/>
      <c r="AJ79" s="115">
        <f>COUNTIF(AJ10:AJ74,"&lt;=49")</f>
        <v>0</v>
      </c>
      <c r="AK79" s="70"/>
      <c r="AL79" s="70"/>
      <c r="AM79" s="70"/>
      <c r="AN79" s="71"/>
      <c r="AO79" s="71"/>
      <c r="AP79" s="71"/>
    </row>
    <row r="80" spans="1:42" ht="15.75">
      <c r="A80" s="519" t="s">
        <v>27</v>
      </c>
      <c r="B80" s="520"/>
      <c r="C80" s="521"/>
      <c r="D80" s="83"/>
      <c r="E80" s="83"/>
      <c r="F80" s="84">
        <f>F78/F76*100</f>
        <v>56.862745098039213</v>
      </c>
      <c r="G80" s="83"/>
      <c r="H80" s="83"/>
      <c r="I80" s="76"/>
      <c r="J80" s="76"/>
      <c r="K80" s="83"/>
      <c r="L80" s="85">
        <f>L78/L76*100</f>
        <v>68.627450980392155</v>
      </c>
      <c r="M80" s="83"/>
      <c r="N80" s="83"/>
      <c r="O80" s="83"/>
      <c r="P80" s="83"/>
      <c r="Q80" s="83"/>
      <c r="R80" s="84">
        <f>R78/R76*100</f>
        <v>88.235294117647058</v>
      </c>
      <c r="S80" s="83"/>
      <c r="T80" s="83"/>
      <c r="U80" s="83"/>
      <c r="V80" s="83"/>
      <c r="W80" s="83"/>
      <c r="X80" s="84">
        <f>X78/X76*100</f>
        <v>88.235294117647058</v>
      </c>
      <c r="Y80" s="83"/>
      <c r="Z80" s="83"/>
      <c r="AA80" s="86"/>
      <c r="AB80" s="70"/>
      <c r="AC80" s="70"/>
      <c r="AD80" s="85">
        <f>AD78/AD76*100</f>
        <v>68.627450980392155</v>
      </c>
      <c r="AE80" s="70"/>
      <c r="AF80" s="70"/>
      <c r="AG80" s="70"/>
      <c r="AH80" s="70"/>
      <c r="AI80" s="70"/>
      <c r="AJ80" s="84">
        <f>AJ78/AJ76*100</f>
        <v>0</v>
      </c>
      <c r="AK80" s="70"/>
      <c r="AL80" s="70"/>
      <c r="AM80" s="70"/>
      <c r="AN80" s="71"/>
      <c r="AO80" s="71"/>
      <c r="AP80" s="71"/>
    </row>
    <row r="81" spans="1:42" ht="15.75">
      <c r="A81" s="519" t="s">
        <v>28</v>
      </c>
      <c r="B81" s="520"/>
      <c r="C81" s="521"/>
      <c r="D81" s="87"/>
      <c r="E81" s="87"/>
      <c r="F81" s="88">
        <f>AVERAGE(F10:F74)</f>
        <v>48.509090909090908</v>
      </c>
      <c r="G81" s="87"/>
      <c r="H81" s="87"/>
      <c r="I81" s="76"/>
      <c r="J81" s="76"/>
      <c r="K81" s="87"/>
      <c r="L81" s="89">
        <f>AVERAGE(L10:L74)</f>
        <v>47.274193548387096</v>
      </c>
      <c r="M81" s="87"/>
      <c r="N81" s="87"/>
      <c r="O81" s="87"/>
      <c r="P81" s="87"/>
      <c r="Q81" s="87"/>
      <c r="R81" s="88">
        <f>AVERAGE(R10:R74)</f>
        <v>55.483870967741936</v>
      </c>
      <c r="S81" s="87"/>
      <c r="T81" s="87"/>
      <c r="U81" s="87"/>
      <c r="V81" s="87"/>
      <c r="W81" s="87"/>
      <c r="X81" s="88">
        <f>AVERAGE(X10:X74)</f>
        <v>58.310344827586206</v>
      </c>
      <c r="Y81" s="87"/>
      <c r="Z81" s="87"/>
      <c r="AA81" s="70"/>
      <c r="AB81" s="70"/>
      <c r="AC81" s="70"/>
      <c r="AD81" s="89">
        <f>AVERAGE(AD10:AD74)</f>
        <v>50.745762711864408</v>
      </c>
      <c r="AE81" s="70"/>
      <c r="AF81" s="70"/>
      <c r="AG81" s="70"/>
      <c r="AH81" s="70"/>
      <c r="AI81" s="70"/>
      <c r="AJ81" s="88" t="e">
        <f>AVERAGE(AJ10:AJ74)</f>
        <v>#DIV/0!</v>
      </c>
      <c r="AK81" s="70"/>
      <c r="AL81" s="70"/>
      <c r="AM81" s="70"/>
      <c r="AN81" s="71"/>
      <c r="AO81" s="71"/>
      <c r="AP81" s="71"/>
    </row>
    <row r="82" spans="1:42" ht="15.75">
      <c r="A82" s="528" t="s">
        <v>11</v>
      </c>
      <c r="B82" s="529"/>
      <c r="C82" s="530"/>
      <c r="D82" s="525" t="s">
        <v>19</v>
      </c>
      <c r="E82" s="526"/>
      <c r="F82" s="526"/>
      <c r="G82" s="526"/>
      <c r="H82" s="526"/>
      <c r="I82" s="527"/>
      <c r="J82" s="525" t="s">
        <v>29</v>
      </c>
      <c r="K82" s="526"/>
      <c r="L82" s="526"/>
      <c r="M82" s="526"/>
      <c r="N82" s="526"/>
      <c r="O82" s="527"/>
      <c r="P82" s="525" t="s">
        <v>30</v>
      </c>
      <c r="Q82" s="526"/>
      <c r="R82" s="526"/>
      <c r="S82" s="526"/>
      <c r="T82" s="526"/>
      <c r="U82" s="527"/>
      <c r="V82" s="522" t="s">
        <v>18</v>
      </c>
      <c r="W82" s="523"/>
      <c r="X82" s="523"/>
      <c r="Y82" s="523"/>
      <c r="Z82" s="523"/>
      <c r="AA82" s="524"/>
      <c r="AB82" s="525" t="s">
        <v>31</v>
      </c>
      <c r="AC82" s="526"/>
      <c r="AD82" s="526"/>
      <c r="AE82" s="526"/>
      <c r="AF82" s="526"/>
      <c r="AG82" s="527"/>
      <c r="AH82" s="513" t="s">
        <v>32</v>
      </c>
      <c r="AI82" s="514"/>
      <c r="AJ82" s="514"/>
      <c r="AK82" s="514"/>
      <c r="AL82" s="514"/>
      <c r="AM82" s="515"/>
      <c r="AN82" s="71"/>
      <c r="AO82" s="71"/>
      <c r="AP82" s="71"/>
    </row>
  </sheetData>
  <mergeCells count="31">
    <mergeCell ref="V82:AA82"/>
    <mergeCell ref="AB82:AG82"/>
    <mergeCell ref="AH82:AM82"/>
    <mergeCell ref="A80:C80"/>
    <mergeCell ref="A81:C81"/>
    <mergeCell ref="A82:C82"/>
    <mergeCell ref="D82:I82"/>
    <mergeCell ref="J82:O82"/>
    <mergeCell ref="P82:U82"/>
    <mergeCell ref="AP5:AP6"/>
    <mergeCell ref="A75:C75"/>
    <mergeCell ref="A76:C76"/>
    <mergeCell ref="A77:C77"/>
    <mergeCell ref="A78:C78"/>
    <mergeCell ref="AN5:AN6"/>
    <mergeCell ref="AO5:AO6"/>
    <mergeCell ref="A79:C79"/>
    <mergeCell ref="P5:U5"/>
    <mergeCell ref="V5:AA5"/>
    <mergeCell ref="AB5:AG5"/>
    <mergeCell ref="AH5:AM5"/>
    <mergeCell ref="A5:A7"/>
    <mergeCell ref="B5:B7"/>
    <mergeCell ref="C5:C7"/>
    <mergeCell ref="D5:I5"/>
    <mergeCell ref="J5:O5"/>
    <mergeCell ref="A1:AH1"/>
    <mergeCell ref="A2:AH2"/>
    <mergeCell ref="A3:AH3"/>
    <mergeCell ref="A4:D4"/>
    <mergeCell ref="W4:AH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6464-CD3C-4729-96C4-609129093885}">
  <dimension ref="A1:P989"/>
  <sheetViews>
    <sheetView tabSelected="1" view="pageBreakPreview" topLeftCell="A67" zoomScaleNormal="100" zoomScaleSheetLayoutView="100" workbookViewId="0">
      <selection activeCell="C11" sqref="C11"/>
    </sheetView>
  </sheetViews>
  <sheetFormatPr defaultColWidth="14.42578125" defaultRowHeight="12.75"/>
  <cols>
    <col min="1" max="1" width="5.5703125" customWidth="1"/>
    <col min="2" max="2" width="16.5703125" customWidth="1"/>
    <col min="3" max="3" width="27.85546875" customWidth="1"/>
    <col min="4" max="4" width="6.42578125" customWidth="1"/>
    <col min="5" max="5" width="6.42578125" style="174" customWidth="1"/>
    <col min="6" max="6" width="7.85546875" customWidth="1"/>
    <col min="7" max="7" width="7.85546875" style="174" customWidth="1"/>
    <col min="8" max="8" width="9.5703125" customWidth="1"/>
    <col min="9" max="9" width="7.5703125" style="174" customWidth="1"/>
    <col min="10" max="10" width="7.140625" customWidth="1"/>
    <col min="11" max="11" width="7.7109375" style="174" customWidth="1"/>
    <col min="12" max="12" width="7.5703125" customWidth="1"/>
    <col min="13" max="13" width="7.5703125" style="174" customWidth="1"/>
    <col min="14" max="14" width="9.7109375" hidden="1" customWidth="1"/>
    <col min="15" max="15" width="9.85546875" hidden="1" customWidth="1"/>
    <col min="16" max="16" width="11.5703125" hidden="1" customWidth="1"/>
  </cols>
  <sheetData>
    <row r="1" spans="1:16" ht="15.75">
      <c r="A1" s="142"/>
      <c r="B1" s="143" t="s">
        <v>116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</row>
    <row r="2" spans="1:16" ht="15.75">
      <c r="A2" s="142"/>
      <c r="B2" s="143" t="s">
        <v>117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</row>
    <row r="3" spans="1:16" ht="15.75">
      <c r="A3" s="142"/>
      <c r="B3" s="143" t="s">
        <v>118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</row>
    <row r="4" spans="1:16" ht="15.75">
      <c r="A4" s="142"/>
      <c r="B4" s="143" t="s">
        <v>129</v>
      </c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</row>
    <row r="5" spans="1:16" ht="15.75">
      <c r="A5" s="143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</row>
    <row r="6" spans="1:16" ht="15.75" customHeight="1">
      <c r="A6" s="542" t="s">
        <v>119</v>
      </c>
      <c r="B6" s="542" t="s">
        <v>120</v>
      </c>
      <c r="C6" s="601" t="s">
        <v>121</v>
      </c>
      <c r="D6" s="537" t="s">
        <v>33</v>
      </c>
      <c r="E6" s="538"/>
      <c r="F6" s="537" t="s">
        <v>34</v>
      </c>
      <c r="G6" s="538"/>
      <c r="H6" s="537" t="s">
        <v>35</v>
      </c>
      <c r="I6" s="538"/>
      <c r="J6" s="537" t="s">
        <v>36</v>
      </c>
      <c r="K6" s="538"/>
      <c r="L6" s="537" t="s">
        <v>37</v>
      </c>
      <c r="M6" s="600"/>
      <c r="N6" s="154" t="s">
        <v>130</v>
      </c>
      <c r="O6" s="154" t="s">
        <v>131</v>
      </c>
      <c r="P6" s="154" t="s">
        <v>132</v>
      </c>
    </row>
    <row r="7" spans="1:16" ht="15" customHeight="1">
      <c r="A7" s="602"/>
      <c r="B7" s="602"/>
      <c r="C7" s="602"/>
      <c r="D7" s="155" t="s">
        <v>8</v>
      </c>
      <c r="E7" s="202" t="s">
        <v>133</v>
      </c>
      <c r="F7" s="155" t="s">
        <v>8</v>
      </c>
      <c r="G7" s="202" t="s">
        <v>133</v>
      </c>
      <c r="H7" s="155" t="s">
        <v>8</v>
      </c>
      <c r="I7" s="202" t="s">
        <v>133</v>
      </c>
      <c r="J7" s="155" t="s">
        <v>8</v>
      </c>
      <c r="K7" s="202" t="s">
        <v>133</v>
      </c>
      <c r="L7" s="155" t="s">
        <v>8</v>
      </c>
      <c r="M7" s="202" t="s">
        <v>133</v>
      </c>
      <c r="N7" s="156">
        <v>100</v>
      </c>
      <c r="O7" s="156">
        <v>100</v>
      </c>
      <c r="P7" s="156">
        <v>100</v>
      </c>
    </row>
    <row r="8" spans="1:16" ht="12.75" hidden="1" customHeight="1">
      <c r="A8" s="602"/>
      <c r="B8" s="602"/>
      <c r="C8" s="602"/>
      <c r="D8" s="157">
        <v>100</v>
      </c>
      <c r="E8" s="203">
        <v>140</v>
      </c>
      <c r="F8" s="157">
        <v>100</v>
      </c>
      <c r="G8" s="203">
        <v>140</v>
      </c>
      <c r="H8" s="157">
        <v>100</v>
      </c>
      <c r="I8" s="203">
        <v>140</v>
      </c>
      <c r="J8" s="157">
        <v>100</v>
      </c>
      <c r="K8" s="203">
        <v>140</v>
      </c>
      <c r="L8" s="157">
        <v>100</v>
      </c>
      <c r="M8" s="203"/>
      <c r="N8" s="156"/>
      <c r="O8" s="156"/>
      <c r="P8" s="156"/>
    </row>
    <row r="9" spans="1:16" ht="15.75" customHeight="1">
      <c r="A9" s="95">
        <v>1</v>
      </c>
      <c r="B9" s="96">
        <v>311021104064</v>
      </c>
      <c r="C9" s="158" t="s">
        <v>38</v>
      </c>
      <c r="D9" s="122">
        <v>12</v>
      </c>
      <c r="E9" s="204">
        <f>D9/100*75</f>
        <v>9</v>
      </c>
      <c r="F9" s="124">
        <v>22</v>
      </c>
      <c r="G9" s="204">
        <f>F9/100*75</f>
        <v>16.5</v>
      </c>
      <c r="H9" s="122">
        <v>32</v>
      </c>
      <c r="I9" s="204">
        <f>H9/100*75</f>
        <v>24</v>
      </c>
      <c r="J9" s="126">
        <v>37</v>
      </c>
      <c r="K9" s="206">
        <f>J9/100*75</f>
        <v>27.75</v>
      </c>
      <c r="L9" s="122">
        <v>33</v>
      </c>
      <c r="M9" s="207">
        <f>L9/100*75</f>
        <v>24.75</v>
      </c>
      <c r="N9" s="159"/>
      <c r="O9" s="122">
        <v>86</v>
      </c>
      <c r="P9" s="156">
        <v>88</v>
      </c>
    </row>
    <row r="10" spans="1:16" ht="15.75" customHeight="1">
      <c r="A10" s="98">
        <v>2</v>
      </c>
      <c r="B10" s="99">
        <v>311021104065</v>
      </c>
      <c r="C10" s="160" t="s">
        <v>39</v>
      </c>
      <c r="D10" s="122">
        <v>42</v>
      </c>
      <c r="E10" s="204">
        <f t="shared" ref="E10:E73" si="0">D10/100*75</f>
        <v>31.5</v>
      </c>
      <c r="F10" s="124">
        <v>66</v>
      </c>
      <c r="G10" s="204">
        <f t="shared" ref="G10:G73" si="1">F10/100*75</f>
        <v>49.5</v>
      </c>
      <c r="H10" s="122">
        <v>59</v>
      </c>
      <c r="I10" s="204">
        <f t="shared" ref="I10:I73" si="2">H10/100*75</f>
        <v>44.25</v>
      </c>
      <c r="J10" s="126">
        <v>63</v>
      </c>
      <c r="K10" s="206">
        <f t="shared" ref="K10:K73" si="3">J10/100*75</f>
        <v>47.25</v>
      </c>
      <c r="L10" s="122">
        <v>79</v>
      </c>
      <c r="M10" s="207">
        <f t="shared" ref="M10:M73" si="4">L10/100*75</f>
        <v>59.25</v>
      </c>
      <c r="N10" s="159"/>
      <c r="O10" s="122">
        <v>87</v>
      </c>
      <c r="P10" s="156">
        <v>93</v>
      </c>
    </row>
    <row r="11" spans="1:16" ht="15.75" customHeight="1">
      <c r="A11" s="98">
        <v>3</v>
      </c>
      <c r="B11" s="99">
        <v>311021104066</v>
      </c>
      <c r="C11" s="160" t="s">
        <v>40</v>
      </c>
      <c r="D11" s="122">
        <v>40</v>
      </c>
      <c r="E11" s="204">
        <f t="shared" si="0"/>
        <v>30</v>
      </c>
      <c r="F11" s="124">
        <v>56</v>
      </c>
      <c r="G11" s="204">
        <f t="shared" si="1"/>
        <v>42.000000000000007</v>
      </c>
      <c r="H11" s="122">
        <v>65</v>
      </c>
      <c r="I11" s="204">
        <f t="shared" si="2"/>
        <v>48.75</v>
      </c>
      <c r="J11" s="126">
        <v>53</v>
      </c>
      <c r="K11" s="206">
        <f t="shared" si="3"/>
        <v>39.75</v>
      </c>
      <c r="L11" s="122">
        <v>62</v>
      </c>
      <c r="M11" s="207">
        <f t="shared" si="4"/>
        <v>46.5</v>
      </c>
      <c r="N11" s="159"/>
      <c r="O11" s="122">
        <v>83</v>
      </c>
      <c r="P11" s="156">
        <v>95</v>
      </c>
    </row>
    <row r="12" spans="1:16" ht="15.75" customHeight="1">
      <c r="A12" s="98">
        <v>4</v>
      </c>
      <c r="B12" s="99">
        <v>311021104067</v>
      </c>
      <c r="C12" s="160" t="s">
        <v>41</v>
      </c>
      <c r="D12" s="122">
        <v>78</v>
      </c>
      <c r="E12" s="204">
        <f t="shared" si="0"/>
        <v>58.5</v>
      </c>
      <c r="F12" s="124">
        <v>81</v>
      </c>
      <c r="G12" s="204">
        <f t="shared" si="1"/>
        <v>60.750000000000007</v>
      </c>
      <c r="H12" s="122">
        <v>72</v>
      </c>
      <c r="I12" s="204">
        <f t="shared" si="2"/>
        <v>54</v>
      </c>
      <c r="J12" s="126">
        <v>72</v>
      </c>
      <c r="K12" s="206">
        <f t="shared" si="3"/>
        <v>54</v>
      </c>
      <c r="L12" s="122">
        <v>84</v>
      </c>
      <c r="M12" s="207">
        <f t="shared" si="4"/>
        <v>63</v>
      </c>
      <c r="N12" s="159"/>
      <c r="O12" s="122">
        <v>97</v>
      </c>
      <c r="P12" s="156">
        <v>98</v>
      </c>
    </row>
    <row r="13" spans="1:16" ht="15.75" customHeight="1">
      <c r="A13" s="98">
        <v>5</v>
      </c>
      <c r="B13" s="99">
        <v>311021104068</v>
      </c>
      <c r="C13" s="160" t="s">
        <v>42</v>
      </c>
      <c r="D13" s="122">
        <v>36</v>
      </c>
      <c r="E13" s="204">
        <f t="shared" si="0"/>
        <v>27</v>
      </c>
      <c r="F13" s="124">
        <v>60</v>
      </c>
      <c r="G13" s="204">
        <f t="shared" si="1"/>
        <v>45</v>
      </c>
      <c r="H13" s="122">
        <v>62</v>
      </c>
      <c r="I13" s="204">
        <f t="shared" si="2"/>
        <v>46.5</v>
      </c>
      <c r="J13" s="126">
        <v>52</v>
      </c>
      <c r="K13" s="206">
        <f t="shared" si="3"/>
        <v>39</v>
      </c>
      <c r="L13" s="122">
        <v>51</v>
      </c>
      <c r="M13" s="207">
        <f t="shared" si="4"/>
        <v>38.25</v>
      </c>
      <c r="N13" s="159"/>
      <c r="O13" s="122">
        <v>92</v>
      </c>
      <c r="P13" s="156">
        <v>94</v>
      </c>
    </row>
    <row r="14" spans="1:16" ht="15.75" customHeight="1">
      <c r="A14" s="98">
        <v>6</v>
      </c>
      <c r="B14" s="99">
        <v>311021104069</v>
      </c>
      <c r="C14" s="160" t="s">
        <v>43</v>
      </c>
      <c r="D14" s="122">
        <v>85</v>
      </c>
      <c r="E14" s="204">
        <f t="shared" si="0"/>
        <v>63.75</v>
      </c>
      <c r="F14" s="124">
        <v>79</v>
      </c>
      <c r="G14" s="204">
        <f t="shared" si="1"/>
        <v>59.25</v>
      </c>
      <c r="H14" s="122">
        <v>78</v>
      </c>
      <c r="I14" s="204">
        <f t="shared" si="2"/>
        <v>58.5</v>
      </c>
      <c r="J14" s="126">
        <v>88</v>
      </c>
      <c r="K14" s="206">
        <f t="shared" si="3"/>
        <v>66</v>
      </c>
      <c r="L14" s="122" t="s">
        <v>109</v>
      </c>
      <c r="M14" s="207" t="s">
        <v>109</v>
      </c>
      <c r="N14" s="159"/>
      <c r="O14" s="122">
        <v>90</v>
      </c>
      <c r="P14" s="156">
        <v>100</v>
      </c>
    </row>
    <row r="15" spans="1:16" ht="15.75" customHeight="1">
      <c r="A15" s="98">
        <v>7</v>
      </c>
      <c r="B15" s="99">
        <v>311021104070</v>
      </c>
      <c r="C15" s="160" t="s">
        <v>44</v>
      </c>
      <c r="D15" s="122">
        <v>54</v>
      </c>
      <c r="E15" s="204">
        <f t="shared" si="0"/>
        <v>40.5</v>
      </c>
      <c r="F15" s="124">
        <v>72</v>
      </c>
      <c r="G15" s="204">
        <f t="shared" si="1"/>
        <v>54</v>
      </c>
      <c r="H15" s="122">
        <v>82</v>
      </c>
      <c r="I15" s="204">
        <f t="shared" si="2"/>
        <v>61.499999999999993</v>
      </c>
      <c r="J15" s="126">
        <v>67</v>
      </c>
      <c r="K15" s="206">
        <f t="shared" si="3"/>
        <v>50.25</v>
      </c>
      <c r="L15" s="122">
        <v>52</v>
      </c>
      <c r="M15" s="207">
        <f t="shared" si="4"/>
        <v>39</v>
      </c>
      <c r="N15" s="159"/>
      <c r="O15" s="122">
        <v>87</v>
      </c>
      <c r="P15" s="156">
        <v>100</v>
      </c>
    </row>
    <row r="16" spans="1:16" ht="15.75" customHeight="1">
      <c r="A16" s="98">
        <v>8</v>
      </c>
      <c r="B16" s="99">
        <v>311021104071</v>
      </c>
      <c r="C16" s="160" t="s">
        <v>45</v>
      </c>
      <c r="D16" s="122">
        <v>44</v>
      </c>
      <c r="E16" s="204">
        <f t="shared" si="0"/>
        <v>33</v>
      </c>
      <c r="F16" s="124">
        <v>34</v>
      </c>
      <c r="G16" s="204">
        <f t="shared" si="1"/>
        <v>25.500000000000004</v>
      </c>
      <c r="H16" s="122">
        <v>60</v>
      </c>
      <c r="I16" s="204">
        <f t="shared" si="2"/>
        <v>45</v>
      </c>
      <c r="J16" s="126">
        <v>38</v>
      </c>
      <c r="K16" s="206">
        <f t="shared" si="3"/>
        <v>28.5</v>
      </c>
      <c r="L16" s="122">
        <v>60</v>
      </c>
      <c r="M16" s="207">
        <f t="shared" si="4"/>
        <v>45</v>
      </c>
      <c r="N16" s="159"/>
      <c r="O16" s="122">
        <v>88</v>
      </c>
      <c r="P16" s="156">
        <v>95</v>
      </c>
    </row>
    <row r="17" spans="1:16" ht="15.75" customHeight="1">
      <c r="A17" s="98">
        <v>9</v>
      </c>
      <c r="B17" s="99">
        <v>311021104072</v>
      </c>
      <c r="C17" s="160" t="s">
        <v>46</v>
      </c>
      <c r="D17" s="122">
        <v>53</v>
      </c>
      <c r="E17" s="204">
        <f t="shared" si="0"/>
        <v>39.75</v>
      </c>
      <c r="F17" s="124">
        <v>78</v>
      </c>
      <c r="G17" s="204">
        <f t="shared" si="1"/>
        <v>58.5</v>
      </c>
      <c r="H17" s="122">
        <v>68</v>
      </c>
      <c r="I17" s="204">
        <f t="shared" si="2"/>
        <v>51.000000000000007</v>
      </c>
      <c r="J17" s="126">
        <v>80</v>
      </c>
      <c r="K17" s="206">
        <f t="shared" si="3"/>
        <v>60</v>
      </c>
      <c r="L17" s="122">
        <v>56</v>
      </c>
      <c r="M17" s="207">
        <f t="shared" si="4"/>
        <v>42.000000000000007</v>
      </c>
      <c r="N17" s="159"/>
      <c r="O17" s="122">
        <v>85</v>
      </c>
      <c r="P17" s="156">
        <v>95</v>
      </c>
    </row>
    <row r="18" spans="1:16" ht="15.75" customHeight="1">
      <c r="A18" s="98">
        <v>10</v>
      </c>
      <c r="B18" s="99">
        <v>311021104073</v>
      </c>
      <c r="C18" s="160" t="s">
        <v>47</v>
      </c>
      <c r="D18" s="122">
        <v>57</v>
      </c>
      <c r="E18" s="204">
        <f t="shared" si="0"/>
        <v>42.749999999999993</v>
      </c>
      <c r="F18" s="124">
        <v>60</v>
      </c>
      <c r="G18" s="204">
        <f t="shared" si="1"/>
        <v>45</v>
      </c>
      <c r="H18" s="122">
        <v>86</v>
      </c>
      <c r="I18" s="204">
        <f t="shared" si="2"/>
        <v>64.5</v>
      </c>
      <c r="J18" s="126">
        <v>56</v>
      </c>
      <c r="K18" s="206">
        <f t="shared" si="3"/>
        <v>42.000000000000007</v>
      </c>
      <c r="L18" s="122">
        <v>62</v>
      </c>
      <c r="M18" s="207">
        <f t="shared" si="4"/>
        <v>46.5</v>
      </c>
      <c r="N18" s="159"/>
      <c r="O18" s="122">
        <v>84</v>
      </c>
      <c r="P18" s="156">
        <v>95</v>
      </c>
    </row>
    <row r="19" spans="1:16" ht="15.75" customHeight="1">
      <c r="A19" s="98">
        <v>11</v>
      </c>
      <c r="B19" s="99">
        <v>311021104074</v>
      </c>
      <c r="C19" s="160" t="s">
        <v>48</v>
      </c>
      <c r="D19" s="122">
        <v>41</v>
      </c>
      <c r="E19" s="204">
        <f t="shared" si="0"/>
        <v>30.749999999999996</v>
      </c>
      <c r="F19" s="124">
        <v>69</v>
      </c>
      <c r="G19" s="204">
        <f t="shared" si="1"/>
        <v>51.749999999999993</v>
      </c>
      <c r="H19" s="122">
        <v>50</v>
      </c>
      <c r="I19" s="204">
        <f t="shared" si="2"/>
        <v>37.5</v>
      </c>
      <c r="J19" s="126" t="s">
        <v>109</v>
      </c>
      <c r="K19" s="206" t="s">
        <v>109</v>
      </c>
      <c r="L19" s="122">
        <v>68</v>
      </c>
      <c r="M19" s="207">
        <f t="shared" si="4"/>
        <v>51.000000000000007</v>
      </c>
      <c r="N19" s="159"/>
      <c r="O19" s="122">
        <v>87</v>
      </c>
      <c r="P19" s="156">
        <v>93</v>
      </c>
    </row>
    <row r="20" spans="1:16" ht="15.75" customHeight="1">
      <c r="A20" s="98">
        <v>12</v>
      </c>
      <c r="B20" s="99">
        <v>311021104075</v>
      </c>
      <c r="C20" s="160" t="s">
        <v>49</v>
      </c>
      <c r="D20" s="122">
        <v>67</v>
      </c>
      <c r="E20" s="204">
        <f t="shared" si="0"/>
        <v>50.25</v>
      </c>
      <c r="F20" s="124">
        <v>88</v>
      </c>
      <c r="G20" s="204">
        <f t="shared" si="1"/>
        <v>66</v>
      </c>
      <c r="H20" s="122">
        <v>86</v>
      </c>
      <c r="I20" s="204">
        <f t="shared" si="2"/>
        <v>64.5</v>
      </c>
      <c r="J20" s="126">
        <v>94</v>
      </c>
      <c r="K20" s="206">
        <f t="shared" si="3"/>
        <v>70.5</v>
      </c>
      <c r="L20" s="122">
        <v>58</v>
      </c>
      <c r="M20" s="207">
        <f t="shared" si="4"/>
        <v>43.5</v>
      </c>
      <c r="N20" s="159"/>
      <c r="O20" s="122">
        <v>86</v>
      </c>
      <c r="P20" s="156">
        <v>100</v>
      </c>
    </row>
    <row r="21" spans="1:16" ht="15.75" customHeight="1">
      <c r="A21" s="98">
        <v>13</v>
      </c>
      <c r="B21" s="99">
        <v>311021104076</v>
      </c>
      <c r="C21" s="160" t="s">
        <v>50</v>
      </c>
      <c r="D21" s="122">
        <v>76</v>
      </c>
      <c r="E21" s="204">
        <f t="shared" si="0"/>
        <v>57</v>
      </c>
      <c r="F21" s="124">
        <v>93</v>
      </c>
      <c r="G21" s="204">
        <f t="shared" si="1"/>
        <v>69.75</v>
      </c>
      <c r="H21" s="122">
        <v>93</v>
      </c>
      <c r="I21" s="204">
        <f t="shared" si="2"/>
        <v>69.75</v>
      </c>
      <c r="J21" s="126">
        <v>91</v>
      </c>
      <c r="K21" s="206">
        <f t="shared" si="3"/>
        <v>68.25</v>
      </c>
      <c r="L21" s="122">
        <v>72</v>
      </c>
      <c r="M21" s="207">
        <f t="shared" si="4"/>
        <v>54</v>
      </c>
      <c r="N21" s="159"/>
      <c r="O21" s="122">
        <v>84</v>
      </c>
      <c r="P21" s="156">
        <v>100</v>
      </c>
    </row>
    <row r="22" spans="1:16" ht="15.75" customHeight="1">
      <c r="A22" s="98">
        <v>14</v>
      </c>
      <c r="B22" s="99">
        <v>311021104077</v>
      </c>
      <c r="C22" s="160" t="s">
        <v>51</v>
      </c>
      <c r="D22" s="122">
        <v>71</v>
      </c>
      <c r="E22" s="204">
        <f t="shared" si="0"/>
        <v>53.25</v>
      </c>
      <c r="F22" s="124">
        <v>81</v>
      </c>
      <c r="G22" s="204">
        <f t="shared" si="1"/>
        <v>60.750000000000007</v>
      </c>
      <c r="H22" s="122">
        <v>66</v>
      </c>
      <c r="I22" s="204">
        <f t="shared" si="2"/>
        <v>49.5</v>
      </c>
      <c r="J22" s="126">
        <v>67</v>
      </c>
      <c r="K22" s="206">
        <f t="shared" si="3"/>
        <v>50.25</v>
      </c>
      <c r="L22" s="122">
        <v>63</v>
      </c>
      <c r="M22" s="207">
        <f t="shared" si="4"/>
        <v>47.25</v>
      </c>
      <c r="N22" s="159"/>
      <c r="O22" s="122">
        <v>83</v>
      </c>
      <c r="P22" s="156">
        <v>98</v>
      </c>
    </row>
    <row r="23" spans="1:16" ht="15.75" customHeight="1">
      <c r="A23" s="98">
        <v>15</v>
      </c>
      <c r="B23" s="99">
        <v>311021104078</v>
      </c>
      <c r="C23" s="160" t="s">
        <v>52</v>
      </c>
      <c r="D23" s="122">
        <v>19</v>
      </c>
      <c r="E23" s="204">
        <f t="shared" si="0"/>
        <v>14.25</v>
      </c>
      <c r="F23" s="124">
        <v>26</v>
      </c>
      <c r="G23" s="204">
        <f t="shared" si="1"/>
        <v>19.5</v>
      </c>
      <c r="H23" s="122">
        <v>32</v>
      </c>
      <c r="I23" s="204">
        <f t="shared" si="2"/>
        <v>24</v>
      </c>
      <c r="J23" s="126">
        <v>40</v>
      </c>
      <c r="K23" s="206">
        <f t="shared" si="3"/>
        <v>30</v>
      </c>
      <c r="L23" s="122">
        <v>8</v>
      </c>
      <c r="M23" s="207">
        <f t="shared" si="4"/>
        <v>6</v>
      </c>
      <c r="N23" s="159"/>
      <c r="O23" s="122">
        <v>88</v>
      </c>
      <c r="P23" s="156">
        <v>88</v>
      </c>
    </row>
    <row r="24" spans="1:16" ht="15.75" customHeight="1">
      <c r="A24" s="98">
        <v>16</v>
      </c>
      <c r="B24" s="99">
        <v>311021104079</v>
      </c>
      <c r="C24" s="160" t="s">
        <v>53</v>
      </c>
      <c r="D24" s="122">
        <v>54</v>
      </c>
      <c r="E24" s="204">
        <f t="shared" si="0"/>
        <v>40.5</v>
      </c>
      <c r="F24" s="124">
        <v>76</v>
      </c>
      <c r="G24" s="204">
        <f t="shared" si="1"/>
        <v>57</v>
      </c>
      <c r="H24" s="122">
        <v>58</v>
      </c>
      <c r="I24" s="204">
        <f t="shared" si="2"/>
        <v>43.5</v>
      </c>
      <c r="J24" s="126">
        <v>67</v>
      </c>
      <c r="K24" s="206">
        <f t="shared" si="3"/>
        <v>50.25</v>
      </c>
      <c r="L24" s="122">
        <v>61</v>
      </c>
      <c r="M24" s="207">
        <f t="shared" si="4"/>
        <v>45.75</v>
      </c>
      <c r="N24" s="159"/>
      <c r="O24" s="122">
        <v>87</v>
      </c>
      <c r="P24" s="156">
        <v>95</v>
      </c>
    </row>
    <row r="25" spans="1:16" ht="15.75" customHeight="1">
      <c r="A25" s="98">
        <v>17</v>
      </c>
      <c r="B25" s="99">
        <v>311021104080</v>
      </c>
      <c r="C25" s="160" t="s">
        <v>54</v>
      </c>
      <c r="D25" s="122">
        <v>29</v>
      </c>
      <c r="E25" s="204">
        <f t="shared" si="0"/>
        <v>21.75</v>
      </c>
      <c r="F25" s="124">
        <v>42</v>
      </c>
      <c r="G25" s="204">
        <f t="shared" si="1"/>
        <v>31.5</v>
      </c>
      <c r="H25" s="122">
        <v>52</v>
      </c>
      <c r="I25" s="204">
        <f t="shared" si="2"/>
        <v>39</v>
      </c>
      <c r="J25" s="126">
        <v>53</v>
      </c>
      <c r="K25" s="206">
        <f t="shared" si="3"/>
        <v>39.75</v>
      </c>
      <c r="L25" s="122">
        <v>35</v>
      </c>
      <c r="M25" s="207">
        <f t="shared" si="4"/>
        <v>26.25</v>
      </c>
      <c r="N25" s="159"/>
      <c r="O25" s="122">
        <v>87</v>
      </c>
      <c r="P25" s="156">
        <v>92</v>
      </c>
    </row>
    <row r="26" spans="1:16" ht="15.75" customHeight="1">
      <c r="A26" s="98">
        <v>18</v>
      </c>
      <c r="B26" s="99">
        <v>311021104081</v>
      </c>
      <c r="C26" s="160" t="s">
        <v>55</v>
      </c>
      <c r="D26" s="122">
        <v>47</v>
      </c>
      <c r="E26" s="204">
        <f t="shared" si="0"/>
        <v>35.25</v>
      </c>
      <c r="F26" s="124">
        <v>64</v>
      </c>
      <c r="G26" s="204">
        <f t="shared" si="1"/>
        <v>48</v>
      </c>
      <c r="H26" s="122">
        <v>68</v>
      </c>
      <c r="I26" s="204">
        <f t="shared" si="2"/>
        <v>51.000000000000007</v>
      </c>
      <c r="J26" s="126">
        <v>81</v>
      </c>
      <c r="K26" s="206">
        <f t="shared" si="3"/>
        <v>60.750000000000007</v>
      </c>
      <c r="L26" s="122">
        <v>64</v>
      </c>
      <c r="M26" s="207">
        <f t="shared" si="4"/>
        <v>48</v>
      </c>
      <c r="N26" s="159"/>
      <c r="O26" s="122">
        <v>90</v>
      </c>
      <c r="P26" s="156">
        <v>94</v>
      </c>
    </row>
    <row r="27" spans="1:16" ht="15.75" customHeight="1">
      <c r="A27" s="98">
        <v>19</v>
      </c>
      <c r="B27" s="99">
        <v>311021104082</v>
      </c>
      <c r="C27" s="160" t="s">
        <v>56</v>
      </c>
      <c r="D27" s="122">
        <v>22</v>
      </c>
      <c r="E27" s="204">
        <f t="shared" si="0"/>
        <v>16.5</v>
      </c>
      <c r="F27" s="124">
        <v>50</v>
      </c>
      <c r="G27" s="204">
        <f t="shared" si="1"/>
        <v>37.5</v>
      </c>
      <c r="H27" s="122">
        <v>50</v>
      </c>
      <c r="I27" s="204">
        <f t="shared" si="2"/>
        <v>37.5</v>
      </c>
      <c r="J27" s="126">
        <v>56</v>
      </c>
      <c r="K27" s="206">
        <f t="shared" si="3"/>
        <v>42.000000000000007</v>
      </c>
      <c r="L27" s="122">
        <v>55</v>
      </c>
      <c r="M27" s="207">
        <f t="shared" si="4"/>
        <v>41.25</v>
      </c>
      <c r="N27" s="159"/>
      <c r="O27" s="122">
        <v>80</v>
      </c>
      <c r="P27" s="156">
        <v>88</v>
      </c>
    </row>
    <row r="28" spans="1:16" ht="15.75" customHeight="1">
      <c r="A28" s="98">
        <v>20</v>
      </c>
      <c r="B28" s="99">
        <v>311021104083</v>
      </c>
      <c r="C28" s="160" t="s">
        <v>57</v>
      </c>
      <c r="D28" s="122">
        <v>31</v>
      </c>
      <c r="E28" s="204">
        <f t="shared" si="0"/>
        <v>23.25</v>
      </c>
      <c r="F28" s="124">
        <v>42</v>
      </c>
      <c r="G28" s="204">
        <f t="shared" si="1"/>
        <v>31.5</v>
      </c>
      <c r="H28" s="122">
        <v>60</v>
      </c>
      <c r="I28" s="204">
        <f t="shared" si="2"/>
        <v>45</v>
      </c>
      <c r="J28" s="126">
        <v>51</v>
      </c>
      <c r="K28" s="206">
        <f t="shared" si="3"/>
        <v>38.25</v>
      </c>
      <c r="L28" s="122">
        <v>57</v>
      </c>
      <c r="M28" s="207">
        <f t="shared" si="4"/>
        <v>42.749999999999993</v>
      </c>
      <c r="N28" s="159"/>
      <c r="O28" s="122">
        <v>85</v>
      </c>
      <c r="P28" s="156">
        <v>92</v>
      </c>
    </row>
    <row r="29" spans="1:16" ht="15.75" customHeight="1">
      <c r="A29" s="98">
        <v>21</v>
      </c>
      <c r="B29" s="99">
        <v>311021104084</v>
      </c>
      <c r="C29" s="160" t="s">
        <v>58</v>
      </c>
      <c r="D29" s="122">
        <v>50</v>
      </c>
      <c r="E29" s="204">
        <f t="shared" si="0"/>
        <v>37.5</v>
      </c>
      <c r="F29" s="124">
        <v>74</v>
      </c>
      <c r="G29" s="204">
        <f t="shared" si="1"/>
        <v>55.5</v>
      </c>
      <c r="H29" s="122">
        <v>61</v>
      </c>
      <c r="I29" s="204">
        <f t="shared" si="2"/>
        <v>45.75</v>
      </c>
      <c r="J29" s="126">
        <v>83</v>
      </c>
      <c r="K29" s="206">
        <f t="shared" si="3"/>
        <v>62.25</v>
      </c>
      <c r="L29" s="122">
        <v>54</v>
      </c>
      <c r="M29" s="207">
        <f t="shared" si="4"/>
        <v>40.5</v>
      </c>
      <c r="N29" s="159"/>
      <c r="O29" s="122">
        <v>86</v>
      </c>
      <c r="P29" s="156">
        <v>93</v>
      </c>
    </row>
    <row r="30" spans="1:16" ht="15.75" customHeight="1">
      <c r="A30" s="98">
        <v>22</v>
      </c>
      <c r="B30" s="99">
        <v>311021104085</v>
      </c>
      <c r="C30" s="160" t="s">
        <v>59</v>
      </c>
      <c r="D30" s="122">
        <v>94</v>
      </c>
      <c r="E30" s="204">
        <f t="shared" si="0"/>
        <v>70.5</v>
      </c>
      <c r="F30" s="124">
        <v>76</v>
      </c>
      <c r="G30" s="204">
        <f t="shared" si="1"/>
        <v>57</v>
      </c>
      <c r="H30" s="122">
        <v>87</v>
      </c>
      <c r="I30" s="204">
        <f t="shared" si="2"/>
        <v>65.25</v>
      </c>
      <c r="J30" s="126">
        <v>93</v>
      </c>
      <c r="K30" s="206">
        <f t="shared" si="3"/>
        <v>69.75</v>
      </c>
      <c r="L30" s="122">
        <v>82</v>
      </c>
      <c r="M30" s="207">
        <f t="shared" si="4"/>
        <v>61.499999999999993</v>
      </c>
      <c r="N30" s="159"/>
      <c r="O30" s="122">
        <v>97</v>
      </c>
      <c r="P30" s="156">
        <v>100</v>
      </c>
    </row>
    <row r="31" spans="1:16" ht="15.75" customHeight="1">
      <c r="A31" s="98">
        <v>23</v>
      </c>
      <c r="B31" s="99">
        <v>311021104087</v>
      </c>
      <c r="C31" s="160" t="s">
        <v>60</v>
      </c>
      <c r="D31" s="122">
        <v>41</v>
      </c>
      <c r="E31" s="204">
        <f t="shared" si="0"/>
        <v>30.749999999999996</v>
      </c>
      <c r="F31" s="124">
        <v>73</v>
      </c>
      <c r="G31" s="204">
        <f t="shared" si="1"/>
        <v>54.75</v>
      </c>
      <c r="H31" s="122">
        <v>60</v>
      </c>
      <c r="I31" s="204">
        <f t="shared" si="2"/>
        <v>45</v>
      </c>
      <c r="J31" s="126">
        <v>58</v>
      </c>
      <c r="K31" s="206">
        <f t="shared" si="3"/>
        <v>43.5</v>
      </c>
      <c r="L31" s="122">
        <v>57</v>
      </c>
      <c r="M31" s="207">
        <f t="shared" si="4"/>
        <v>42.749999999999993</v>
      </c>
      <c r="N31" s="159"/>
      <c r="O31" s="122">
        <v>95</v>
      </c>
      <c r="P31" s="156">
        <v>98</v>
      </c>
    </row>
    <row r="32" spans="1:16" ht="15.75" customHeight="1">
      <c r="A32" s="98">
        <v>24</v>
      </c>
      <c r="B32" s="99">
        <v>311021104088</v>
      </c>
      <c r="C32" s="160" t="s">
        <v>61</v>
      </c>
      <c r="D32" s="122">
        <v>44</v>
      </c>
      <c r="E32" s="204">
        <f t="shared" si="0"/>
        <v>33</v>
      </c>
      <c r="F32" s="124">
        <v>18</v>
      </c>
      <c r="G32" s="204">
        <f t="shared" si="1"/>
        <v>13.5</v>
      </c>
      <c r="H32" s="122">
        <v>34</v>
      </c>
      <c r="I32" s="204">
        <f t="shared" si="2"/>
        <v>25.500000000000004</v>
      </c>
      <c r="J32" s="126">
        <v>50</v>
      </c>
      <c r="K32" s="206">
        <f t="shared" si="3"/>
        <v>37.5</v>
      </c>
      <c r="L32" s="122">
        <v>30</v>
      </c>
      <c r="M32" s="207">
        <f t="shared" si="4"/>
        <v>22.5</v>
      </c>
      <c r="N32" s="159"/>
      <c r="O32" s="122">
        <v>93</v>
      </c>
      <c r="P32" s="156">
        <v>88</v>
      </c>
    </row>
    <row r="33" spans="1:16" ht="15.75" customHeight="1">
      <c r="A33" s="98">
        <v>25</v>
      </c>
      <c r="B33" s="99">
        <v>311021104089</v>
      </c>
      <c r="C33" s="160" t="s">
        <v>62</v>
      </c>
      <c r="D33" s="122">
        <v>11</v>
      </c>
      <c r="E33" s="204">
        <f t="shared" si="0"/>
        <v>8.25</v>
      </c>
      <c r="F33" s="124">
        <v>10</v>
      </c>
      <c r="G33" s="204">
        <f t="shared" si="1"/>
        <v>7.5</v>
      </c>
      <c r="H33" s="122">
        <v>21</v>
      </c>
      <c r="I33" s="204">
        <f t="shared" si="2"/>
        <v>15.75</v>
      </c>
      <c r="J33" s="126">
        <v>4</v>
      </c>
      <c r="K33" s="206">
        <f t="shared" si="3"/>
        <v>3</v>
      </c>
      <c r="L33" s="122">
        <v>11</v>
      </c>
      <c r="M33" s="207">
        <f t="shared" si="4"/>
        <v>8.25</v>
      </c>
      <c r="N33" s="159"/>
      <c r="O33" s="122">
        <v>92</v>
      </c>
      <c r="P33" s="156">
        <v>85</v>
      </c>
    </row>
    <row r="34" spans="1:16" ht="15.75" customHeight="1">
      <c r="A34" s="98">
        <v>26</v>
      </c>
      <c r="B34" s="99">
        <v>311021104090</v>
      </c>
      <c r="C34" s="160" t="s">
        <v>63</v>
      </c>
      <c r="D34" s="122">
        <v>0</v>
      </c>
      <c r="E34" s="204">
        <f t="shared" si="0"/>
        <v>0</v>
      </c>
      <c r="F34" s="124">
        <v>25</v>
      </c>
      <c r="G34" s="204">
        <f t="shared" si="1"/>
        <v>18.75</v>
      </c>
      <c r="H34" s="122">
        <v>32</v>
      </c>
      <c r="I34" s="204">
        <f t="shared" si="2"/>
        <v>24</v>
      </c>
      <c r="J34" s="126">
        <v>30</v>
      </c>
      <c r="K34" s="206">
        <f t="shared" si="3"/>
        <v>22.5</v>
      </c>
      <c r="L34" s="122">
        <v>20</v>
      </c>
      <c r="M34" s="207">
        <f t="shared" si="4"/>
        <v>15</v>
      </c>
      <c r="N34" s="159"/>
      <c r="O34" s="122">
        <v>91</v>
      </c>
      <c r="P34" s="156">
        <v>88</v>
      </c>
    </row>
    <row r="35" spans="1:16" ht="15.75" customHeight="1">
      <c r="A35" s="98">
        <v>27</v>
      </c>
      <c r="B35" s="99">
        <v>311021104091</v>
      </c>
      <c r="C35" s="160" t="s">
        <v>64</v>
      </c>
      <c r="D35" s="122">
        <v>20</v>
      </c>
      <c r="E35" s="204">
        <f t="shared" si="0"/>
        <v>15</v>
      </c>
      <c r="F35" s="124">
        <v>24</v>
      </c>
      <c r="G35" s="204">
        <f t="shared" si="1"/>
        <v>18</v>
      </c>
      <c r="H35" s="122">
        <v>34</v>
      </c>
      <c r="I35" s="204">
        <f t="shared" si="2"/>
        <v>25.500000000000004</v>
      </c>
      <c r="J35" s="126">
        <v>31</v>
      </c>
      <c r="K35" s="206">
        <f t="shared" si="3"/>
        <v>23.25</v>
      </c>
      <c r="L35" s="122">
        <v>5</v>
      </c>
      <c r="M35" s="207">
        <f t="shared" si="4"/>
        <v>3.75</v>
      </c>
      <c r="N35" s="159"/>
      <c r="O35" s="122">
        <v>98</v>
      </c>
      <c r="P35" s="156">
        <v>88</v>
      </c>
    </row>
    <row r="36" spans="1:16" ht="15.75" customHeight="1">
      <c r="A36" s="98">
        <v>28</v>
      </c>
      <c r="B36" s="99">
        <v>311021104092</v>
      </c>
      <c r="C36" s="160" t="s">
        <v>65</v>
      </c>
      <c r="D36" s="122">
        <v>51</v>
      </c>
      <c r="E36" s="204">
        <f t="shared" si="0"/>
        <v>38.25</v>
      </c>
      <c r="F36" s="124">
        <v>65</v>
      </c>
      <c r="G36" s="204">
        <f t="shared" si="1"/>
        <v>48.75</v>
      </c>
      <c r="H36" s="122">
        <v>68</v>
      </c>
      <c r="I36" s="204">
        <f t="shared" si="2"/>
        <v>51.000000000000007</v>
      </c>
      <c r="J36" s="126">
        <v>60</v>
      </c>
      <c r="K36" s="206">
        <f t="shared" si="3"/>
        <v>45</v>
      </c>
      <c r="L36" s="122">
        <v>53</v>
      </c>
      <c r="M36" s="207">
        <f t="shared" si="4"/>
        <v>39.75</v>
      </c>
      <c r="N36" s="159"/>
      <c r="O36" s="122">
        <v>91</v>
      </c>
      <c r="P36" s="156">
        <v>94</v>
      </c>
    </row>
    <row r="37" spans="1:16" ht="15.75" customHeight="1">
      <c r="A37" s="98">
        <v>29</v>
      </c>
      <c r="B37" s="99">
        <v>311021104093</v>
      </c>
      <c r="C37" s="160" t="s">
        <v>66</v>
      </c>
      <c r="D37" s="122">
        <v>45</v>
      </c>
      <c r="E37" s="204">
        <f t="shared" si="0"/>
        <v>33.75</v>
      </c>
      <c r="F37" s="124">
        <v>39</v>
      </c>
      <c r="G37" s="204">
        <f t="shared" si="1"/>
        <v>29.25</v>
      </c>
      <c r="H37" s="122">
        <v>45</v>
      </c>
      <c r="I37" s="204">
        <f t="shared" si="2"/>
        <v>33.75</v>
      </c>
      <c r="J37" s="126">
        <v>63</v>
      </c>
      <c r="K37" s="206">
        <f t="shared" si="3"/>
        <v>47.25</v>
      </c>
      <c r="L37" s="122">
        <v>39</v>
      </c>
      <c r="M37" s="207">
        <f t="shared" si="4"/>
        <v>29.25</v>
      </c>
      <c r="N37" s="159"/>
      <c r="O37" s="122">
        <v>92</v>
      </c>
      <c r="P37" s="156">
        <v>85</v>
      </c>
    </row>
    <row r="38" spans="1:16" ht="15.75" customHeight="1">
      <c r="A38" s="98">
        <v>30</v>
      </c>
      <c r="B38" s="99">
        <v>311021104094</v>
      </c>
      <c r="C38" s="160" t="s">
        <v>67</v>
      </c>
      <c r="D38" s="122">
        <v>3</v>
      </c>
      <c r="E38" s="204">
        <f t="shared" si="0"/>
        <v>2.25</v>
      </c>
      <c r="F38" s="124">
        <v>8</v>
      </c>
      <c r="G38" s="204">
        <f t="shared" si="1"/>
        <v>6</v>
      </c>
      <c r="H38" s="122">
        <v>26</v>
      </c>
      <c r="I38" s="204">
        <f t="shared" si="2"/>
        <v>19.5</v>
      </c>
      <c r="J38" s="126">
        <v>20</v>
      </c>
      <c r="K38" s="206">
        <f t="shared" si="3"/>
        <v>15</v>
      </c>
      <c r="L38" s="122">
        <v>1</v>
      </c>
      <c r="M38" s="207">
        <f t="shared" si="4"/>
        <v>0.75</v>
      </c>
      <c r="N38" s="159"/>
      <c r="O38" s="122">
        <v>90</v>
      </c>
      <c r="P38" s="156">
        <v>85</v>
      </c>
    </row>
    <row r="39" spans="1:16" ht="15.75" customHeight="1">
      <c r="A39" s="98">
        <v>31</v>
      </c>
      <c r="B39" s="99">
        <v>311021104095</v>
      </c>
      <c r="C39" s="160" t="s">
        <v>68</v>
      </c>
      <c r="D39" s="122">
        <v>56</v>
      </c>
      <c r="E39" s="204">
        <f t="shared" si="0"/>
        <v>42.000000000000007</v>
      </c>
      <c r="F39" s="124">
        <v>81</v>
      </c>
      <c r="G39" s="204">
        <f t="shared" si="1"/>
        <v>60.750000000000007</v>
      </c>
      <c r="H39" s="122">
        <v>78</v>
      </c>
      <c r="I39" s="204">
        <f t="shared" si="2"/>
        <v>58.5</v>
      </c>
      <c r="J39" s="126">
        <v>80</v>
      </c>
      <c r="K39" s="206">
        <f t="shared" si="3"/>
        <v>60</v>
      </c>
      <c r="L39" s="122">
        <v>75</v>
      </c>
      <c r="M39" s="207">
        <f t="shared" si="4"/>
        <v>56.25</v>
      </c>
      <c r="N39" s="159"/>
      <c r="O39" s="122">
        <v>98</v>
      </c>
      <c r="P39" s="156">
        <v>98</v>
      </c>
    </row>
    <row r="40" spans="1:16" ht="15.75" customHeight="1">
      <c r="A40" s="98">
        <v>32</v>
      </c>
      <c r="B40" s="99">
        <v>311021104096</v>
      </c>
      <c r="C40" s="160" t="s">
        <v>69</v>
      </c>
      <c r="D40" s="122">
        <v>65</v>
      </c>
      <c r="E40" s="204">
        <f t="shared" si="0"/>
        <v>48.75</v>
      </c>
      <c r="F40" s="124">
        <v>83</v>
      </c>
      <c r="G40" s="204">
        <f t="shared" si="1"/>
        <v>62.25</v>
      </c>
      <c r="H40" s="122">
        <v>73</v>
      </c>
      <c r="I40" s="204">
        <f t="shared" si="2"/>
        <v>54.75</v>
      </c>
      <c r="J40" s="126">
        <v>77</v>
      </c>
      <c r="K40" s="206">
        <f t="shared" si="3"/>
        <v>57.75</v>
      </c>
      <c r="L40" s="122">
        <v>72</v>
      </c>
      <c r="M40" s="207">
        <f t="shared" si="4"/>
        <v>54</v>
      </c>
      <c r="N40" s="159"/>
      <c r="O40" s="122">
        <v>95</v>
      </c>
      <c r="P40" s="156">
        <v>94</v>
      </c>
    </row>
    <row r="41" spans="1:16" ht="15.75" customHeight="1">
      <c r="A41" s="98">
        <v>33</v>
      </c>
      <c r="B41" s="99">
        <v>311021104097</v>
      </c>
      <c r="C41" s="160" t="s">
        <v>70</v>
      </c>
      <c r="D41" s="122">
        <v>9</v>
      </c>
      <c r="E41" s="204">
        <f t="shared" si="0"/>
        <v>6.75</v>
      </c>
      <c r="F41" s="124">
        <v>34</v>
      </c>
      <c r="G41" s="204">
        <f t="shared" si="1"/>
        <v>25.500000000000004</v>
      </c>
      <c r="H41" s="122">
        <v>32</v>
      </c>
      <c r="I41" s="204">
        <f t="shared" si="2"/>
        <v>24</v>
      </c>
      <c r="J41" s="126" t="s">
        <v>109</v>
      </c>
      <c r="K41" s="206" t="s">
        <v>109</v>
      </c>
      <c r="L41" s="122">
        <v>25</v>
      </c>
      <c r="M41" s="207">
        <f t="shared" si="4"/>
        <v>18.75</v>
      </c>
      <c r="N41" s="159"/>
      <c r="O41" s="122">
        <v>92</v>
      </c>
      <c r="P41" s="156">
        <v>85</v>
      </c>
    </row>
    <row r="42" spans="1:16" ht="15.75" customHeight="1">
      <c r="A42" s="98">
        <v>34</v>
      </c>
      <c r="B42" s="99">
        <v>311021104098</v>
      </c>
      <c r="C42" s="160" t="s">
        <v>71</v>
      </c>
      <c r="D42" s="122">
        <v>58</v>
      </c>
      <c r="E42" s="204">
        <f t="shared" si="0"/>
        <v>43.5</v>
      </c>
      <c r="F42" s="124">
        <v>33</v>
      </c>
      <c r="G42" s="204">
        <f t="shared" si="1"/>
        <v>24.75</v>
      </c>
      <c r="H42" s="122">
        <v>70</v>
      </c>
      <c r="I42" s="204">
        <f t="shared" si="2"/>
        <v>52.5</v>
      </c>
      <c r="J42" s="126">
        <v>76</v>
      </c>
      <c r="K42" s="206">
        <f t="shared" si="3"/>
        <v>57</v>
      </c>
      <c r="L42" s="122">
        <v>59</v>
      </c>
      <c r="M42" s="207">
        <f t="shared" si="4"/>
        <v>44.25</v>
      </c>
      <c r="N42" s="159"/>
      <c r="O42" s="122">
        <v>94</v>
      </c>
      <c r="P42" s="156">
        <v>94</v>
      </c>
    </row>
    <row r="43" spans="1:16" ht="15.75" customHeight="1">
      <c r="A43" s="98">
        <v>35</v>
      </c>
      <c r="B43" s="99">
        <v>311021104099</v>
      </c>
      <c r="C43" s="160" t="s">
        <v>72</v>
      </c>
      <c r="D43" s="122">
        <v>61</v>
      </c>
      <c r="E43" s="204">
        <f t="shared" si="0"/>
        <v>45.75</v>
      </c>
      <c r="F43" s="124">
        <v>74</v>
      </c>
      <c r="G43" s="204">
        <f t="shared" si="1"/>
        <v>55.5</v>
      </c>
      <c r="H43" s="122">
        <v>60</v>
      </c>
      <c r="I43" s="204">
        <f t="shared" si="2"/>
        <v>45</v>
      </c>
      <c r="J43" s="126">
        <v>63</v>
      </c>
      <c r="K43" s="206">
        <f t="shared" si="3"/>
        <v>47.25</v>
      </c>
      <c r="L43" s="122">
        <v>77</v>
      </c>
      <c r="M43" s="207">
        <f t="shared" si="4"/>
        <v>57.75</v>
      </c>
      <c r="N43" s="159"/>
      <c r="O43" s="122">
        <v>96</v>
      </c>
      <c r="P43" s="156">
        <v>94</v>
      </c>
    </row>
    <row r="44" spans="1:16" ht="15.75" customHeight="1">
      <c r="A44" s="98">
        <v>36</v>
      </c>
      <c r="B44" s="99">
        <v>311021104100</v>
      </c>
      <c r="C44" s="160" t="s">
        <v>73</v>
      </c>
      <c r="D44" s="122">
        <v>63</v>
      </c>
      <c r="E44" s="204">
        <f t="shared" si="0"/>
        <v>47.25</v>
      </c>
      <c r="F44" s="124">
        <v>43</v>
      </c>
      <c r="G44" s="204">
        <f t="shared" si="1"/>
        <v>32.25</v>
      </c>
      <c r="H44" s="122">
        <v>50</v>
      </c>
      <c r="I44" s="204">
        <f t="shared" si="2"/>
        <v>37.5</v>
      </c>
      <c r="J44" s="126">
        <v>55</v>
      </c>
      <c r="K44" s="206">
        <f t="shared" si="3"/>
        <v>41.25</v>
      </c>
      <c r="L44" s="122">
        <v>57</v>
      </c>
      <c r="M44" s="207">
        <f t="shared" si="4"/>
        <v>42.749999999999993</v>
      </c>
      <c r="N44" s="159"/>
      <c r="O44" s="122">
        <v>92</v>
      </c>
      <c r="P44" s="156">
        <v>90</v>
      </c>
    </row>
    <row r="45" spans="1:16" ht="15.75" customHeight="1">
      <c r="A45" s="98">
        <v>37</v>
      </c>
      <c r="B45" s="99">
        <v>311021104101</v>
      </c>
      <c r="C45" s="160" t="s">
        <v>74</v>
      </c>
      <c r="D45" s="122">
        <v>29</v>
      </c>
      <c r="E45" s="204">
        <f t="shared" si="0"/>
        <v>21.75</v>
      </c>
      <c r="F45" s="124">
        <v>14</v>
      </c>
      <c r="G45" s="204">
        <f t="shared" si="1"/>
        <v>10.500000000000002</v>
      </c>
      <c r="H45" s="122">
        <v>26</v>
      </c>
      <c r="I45" s="204">
        <f t="shared" si="2"/>
        <v>19.5</v>
      </c>
      <c r="J45" s="126">
        <v>29</v>
      </c>
      <c r="K45" s="206">
        <f t="shared" si="3"/>
        <v>21.75</v>
      </c>
      <c r="L45" s="122">
        <v>15</v>
      </c>
      <c r="M45" s="207">
        <f t="shared" si="4"/>
        <v>11.25</v>
      </c>
      <c r="N45" s="159"/>
      <c r="O45" s="122">
        <v>88</v>
      </c>
      <c r="P45" s="156">
        <v>85</v>
      </c>
    </row>
    <row r="46" spans="1:16" ht="15.75" customHeight="1">
      <c r="A46" s="98">
        <v>38</v>
      </c>
      <c r="B46" s="99">
        <v>311021104102</v>
      </c>
      <c r="C46" s="160" t="s">
        <v>75</v>
      </c>
      <c r="D46" s="122">
        <v>33</v>
      </c>
      <c r="E46" s="204">
        <f t="shared" si="0"/>
        <v>24.75</v>
      </c>
      <c r="F46" s="124">
        <v>38</v>
      </c>
      <c r="G46" s="204">
        <f t="shared" si="1"/>
        <v>28.5</v>
      </c>
      <c r="H46" s="122">
        <v>50</v>
      </c>
      <c r="I46" s="204">
        <f t="shared" si="2"/>
        <v>37.5</v>
      </c>
      <c r="J46" s="126">
        <v>38</v>
      </c>
      <c r="K46" s="206">
        <f t="shared" si="3"/>
        <v>28.5</v>
      </c>
      <c r="L46" s="122">
        <v>43</v>
      </c>
      <c r="M46" s="207">
        <f t="shared" si="4"/>
        <v>32.25</v>
      </c>
      <c r="N46" s="159"/>
      <c r="O46" s="122">
        <v>87</v>
      </c>
      <c r="P46" s="156">
        <v>88</v>
      </c>
    </row>
    <row r="47" spans="1:16" ht="15.75" customHeight="1">
      <c r="A47" s="98">
        <v>39</v>
      </c>
      <c r="B47" s="99">
        <v>311021104103</v>
      </c>
      <c r="C47" s="160" t="s">
        <v>76</v>
      </c>
      <c r="D47" s="122">
        <v>27</v>
      </c>
      <c r="E47" s="204">
        <f t="shared" si="0"/>
        <v>20.25</v>
      </c>
      <c r="F47" s="124">
        <v>27</v>
      </c>
      <c r="G47" s="204">
        <f t="shared" si="1"/>
        <v>20.25</v>
      </c>
      <c r="H47" s="122">
        <v>53</v>
      </c>
      <c r="I47" s="204">
        <f t="shared" si="2"/>
        <v>39.75</v>
      </c>
      <c r="J47" s="126">
        <v>62</v>
      </c>
      <c r="K47" s="206">
        <f t="shared" si="3"/>
        <v>46.5</v>
      </c>
      <c r="L47" s="122">
        <v>74</v>
      </c>
      <c r="M47" s="207">
        <f t="shared" si="4"/>
        <v>55.5</v>
      </c>
      <c r="N47" s="159"/>
      <c r="O47" s="122">
        <v>84</v>
      </c>
      <c r="P47" s="156">
        <v>90</v>
      </c>
    </row>
    <row r="48" spans="1:16" ht="15.75" customHeight="1">
      <c r="A48" s="98">
        <v>40</v>
      </c>
      <c r="B48" s="99">
        <v>311021104104</v>
      </c>
      <c r="C48" s="160" t="s">
        <v>77</v>
      </c>
      <c r="D48" s="122">
        <v>56</v>
      </c>
      <c r="E48" s="204">
        <f t="shared" si="0"/>
        <v>42.000000000000007</v>
      </c>
      <c r="F48" s="124">
        <v>63</v>
      </c>
      <c r="G48" s="204">
        <f t="shared" si="1"/>
        <v>47.25</v>
      </c>
      <c r="H48" s="122">
        <v>62</v>
      </c>
      <c r="I48" s="204">
        <f t="shared" si="2"/>
        <v>46.5</v>
      </c>
      <c r="J48" s="126">
        <v>63</v>
      </c>
      <c r="K48" s="206">
        <f t="shared" si="3"/>
        <v>47.25</v>
      </c>
      <c r="L48" s="122">
        <v>71</v>
      </c>
      <c r="M48" s="207">
        <f t="shared" si="4"/>
        <v>53.25</v>
      </c>
      <c r="N48" s="159"/>
      <c r="O48" s="122">
        <v>83</v>
      </c>
      <c r="P48" s="156">
        <v>94</v>
      </c>
    </row>
    <row r="49" spans="1:16" ht="15.75" customHeight="1">
      <c r="A49" s="98">
        <v>41</v>
      </c>
      <c r="B49" s="99">
        <v>311021104105</v>
      </c>
      <c r="C49" s="160" t="s">
        <v>78</v>
      </c>
      <c r="D49" s="122">
        <v>21</v>
      </c>
      <c r="E49" s="204">
        <f t="shared" si="0"/>
        <v>15.75</v>
      </c>
      <c r="F49" s="124">
        <v>28</v>
      </c>
      <c r="G49" s="204">
        <f t="shared" si="1"/>
        <v>21.000000000000004</v>
      </c>
      <c r="H49" s="122">
        <v>62</v>
      </c>
      <c r="I49" s="204">
        <f t="shared" si="2"/>
        <v>46.5</v>
      </c>
      <c r="J49" s="126">
        <v>50</v>
      </c>
      <c r="K49" s="206">
        <f t="shared" si="3"/>
        <v>37.5</v>
      </c>
      <c r="L49" s="122">
        <v>25</v>
      </c>
      <c r="M49" s="207">
        <f t="shared" si="4"/>
        <v>18.75</v>
      </c>
      <c r="N49" s="159"/>
      <c r="O49" s="122">
        <v>84</v>
      </c>
      <c r="P49" s="156">
        <v>90</v>
      </c>
    </row>
    <row r="50" spans="1:16" ht="15.75" customHeight="1">
      <c r="A50" s="98">
        <v>42</v>
      </c>
      <c r="B50" s="99">
        <v>311021104106</v>
      </c>
      <c r="C50" s="160" t="s">
        <v>79</v>
      </c>
      <c r="D50" s="122">
        <v>18</v>
      </c>
      <c r="E50" s="204">
        <f t="shared" si="0"/>
        <v>13.5</v>
      </c>
      <c r="F50" s="124">
        <v>50</v>
      </c>
      <c r="G50" s="204">
        <f t="shared" si="1"/>
        <v>37.5</v>
      </c>
      <c r="H50" s="122">
        <v>51</v>
      </c>
      <c r="I50" s="204">
        <f t="shared" si="2"/>
        <v>38.25</v>
      </c>
      <c r="J50" s="126">
        <v>51</v>
      </c>
      <c r="K50" s="206">
        <f t="shared" si="3"/>
        <v>38.25</v>
      </c>
      <c r="L50" s="122">
        <v>37</v>
      </c>
      <c r="M50" s="207">
        <f t="shared" si="4"/>
        <v>27.75</v>
      </c>
      <c r="N50" s="159"/>
      <c r="O50" s="122">
        <v>94</v>
      </c>
      <c r="P50" s="156">
        <v>92</v>
      </c>
    </row>
    <row r="51" spans="1:16" ht="15.75" customHeight="1">
      <c r="A51" s="98">
        <v>43</v>
      </c>
      <c r="B51" s="99">
        <v>311021104107</v>
      </c>
      <c r="C51" s="160" t="s">
        <v>80</v>
      </c>
      <c r="D51" s="122">
        <v>29</v>
      </c>
      <c r="E51" s="204">
        <f t="shared" si="0"/>
        <v>21.75</v>
      </c>
      <c r="F51" s="124">
        <v>33</v>
      </c>
      <c r="G51" s="204">
        <f t="shared" si="1"/>
        <v>24.75</v>
      </c>
      <c r="H51" s="122">
        <v>50</v>
      </c>
      <c r="I51" s="204">
        <f t="shared" si="2"/>
        <v>37.5</v>
      </c>
      <c r="J51" s="126">
        <v>50</v>
      </c>
      <c r="K51" s="206">
        <f t="shared" si="3"/>
        <v>37.5</v>
      </c>
      <c r="L51" s="122">
        <v>56</v>
      </c>
      <c r="M51" s="207">
        <f t="shared" si="4"/>
        <v>42.000000000000007</v>
      </c>
      <c r="N51" s="159"/>
      <c r="O51" s="122">
        <v>96</v>
      </c>
      <c r="P51" s="156">
        <v>90</v>
      </c>
    </row>
    <row r="52" spans="1:16" ht="15.75" customHeight="1">
      <c r="A52" s="98">
        <v>44</v>
      </c>
      <c r="B52" s="99">
        <v>311021104108</v>
      </c>
      <c r="C52" s="160" t="s">
        <v>81</v>
      </c>
      <c r="D52" s="122">
        <v>50</v>
      </c>
      <c r="E52" s="204">
        <f t="shared" si="0"/>
        <v>37.5</v>
      </c>
      <c r="F52" s="124">
        <v>63</v>
      </c>
      <c r="G52" s="204">
        <f t="shared" si="1"/>
        <v>47.25</v>
      </c>
      <c r="H52" s="122">
        <v>50</v>
      </c>
      <c r="I52" s="204">
        <f t="shared" si="2"/>
        <v>37.5</v>
      </c>
      <c r="J52" s="126">
        <v>73</v>
      </c>
      <c r="K52" s="206">
        <f t="shared" si="3"/>
        <v>54.75</v>
      </c>
      <c r="L52" s="122">
        <v>34</v>
      </c>
      <c r="M52" s="207">
        <f t="shared" si="4"/>
        <v>25.500000000000004</v>
      </c>
      <c r="N52" s="159"/>
      <c r="O52" s="122">
        <v>93</v>
      </c>
      <c r="P52" s="156">
        <v>90</v>
      </c>
    </row>
    <row r="53" spans="1:16" ht="15.75" customHeight="1">
      <c r="A53" s="98">
        <v>45</v>
      </c>
      <c r="B53" s="99">
        <v>311021104109</v>
      </c>
      <c r="C53" s="160" t="s">
        <v>82</v>
      </c>
      <c r="D53" s="122">
        <v>64</v>
      </c>
      <c r="E53" s="204">
        <f t="shared" si="0"/>
        <v>48</v>
      </c>
      <c r="F53" s="124">
        <v>60</v>
      </c>
      <c r="G53" s="204">
        <f t="shared" si="1"/>
        <v>45</v>
      </c>
      <c r="H53" s="122">
        <v>51</v>
      </c>
      <c r="I53" s="204">
        <f t="shared" si="2"/>
        <v>38.25</v>
      </c>
      <c r="J53" s="126">
        <v>80</v>
      </c>
      <c r="K53" s="206">
        <f t="shared" si="3"/>
        <v>60</v>
      </c>
      <c r="L53" s="122">
        <v>68</v>
      </c>
      <c r="M53" s="207">
        <f t="shared" si="4"/>
        <v>51.000000000000007</v>
      </c>
      <c r="N53" s="159"/>
      <c r="O53" s="122">
        <v>94</v>
      </c>
      <c r="P53" s="156">
        <v>93</v>
      </c>
    </row>
    <row r="54" spans="1:16" ht="15.75" customHeight="1">
      <c r="A54" s="98">
        <v>46</v>
      </c>
      <c r="B54" s="99">
        <v>311021104110</v>
      </c>
      <c r="C54" s="160" t="s">
        <v>83</v>
      </c>
      <c r="D54" s="122" t="s">
        <v>109</v>
      </c>
      <c r="E54" s="207" t="s">
        <v>109</v>
      </c>
      <c r="F54" s="124">
        <v>28</v>
      </c>
      <c r="G54" s="204">
        <f t="shared" si="1"/>
        <v>21.000000000000004</v>
      </c>
      <c r="H54" s="122" t="s">
        <v>109</v>
      </c>
      <c r="I54" s="207" t="s">
        <v>109</v>
      </c>
      <c r="J54" s="126">
        <v>38</v>
      </c>
      <c r="K54" s="206">
        <f t="shared" si="3"/>
        <v>28.5</v>
      </c>
      <c r="L54" s="122">
        <v>18</v>
      </c>
      <c r="M54" s="207">
        <f t="shared" si="4"/>
        <v>13.5</v>
      </c>
      <c r="N54" s="159"/>
      <c r="O54" s="122">
        <v>91</v>
      </c>
      <c r="P54" s="156">
        <v>90</v>
      </c>
    </row>
    <row r="55" spans="1:16" ht="15.75" customHeight="1">
      <c r="A55" s="98">
        <v>47</v>
      </c>
      <c r="B55" s="99">
        <v>311021104111</v>
      </c>
      <c r="C55" s="160" t="s">
        <v>84</v>
      </c>
      <c r="D55" s="122">
        <v>7</v>
      </c>
      <c r="E55" s="204">
        <f t="shared" si="0"/>
        <v>5.2500000000000009</v>
      </c>
      <c r="F55" s="124">
        <v>0</v>
      </c>
      <c r="G55" s="204">
        <f t="shared" si="1"/>
        <v>0</v>
      </c>
      <c r="H55" s="122">
        <v>33</v>
      </c>
      <c r="I55" s="204">
        <f t="shared" si="2"/>
        <v>24.75</v>
      </c>
      <c r="J55" s="126" t="s">
        <v>109</v>
      </c>
      <c r="K55" s="206" t="s">
        <v>109</v>
      </c>
      <c r="L55" s="122">
        <v>11</v>
      </c>
      <c r="M55" s="207">
        <f t="shared" si="4"/>
        <v>8.25</v>
      </c>
      <c r="N55" s="159"/>
      <c r="O55" s="122">
        <v>91</v>
      </c>
      <c r="P55" s="156">
        <v>85</v>
      </c>
    </row>
    <row r="56" spans="1:16" ht="15.75" customHeight="1">
      <c r="A56" s="98">
        <v>48</v>
      </c>
      <c r="B56" s="99">
        <v>311021104112</v>
      </c>
      <c r="C56" s="160" t="s">
        <v>85</v>
      </c>
      <c r="D56" s="122">
        <v>19</v>
      </c>
      <c r="E56" s="204">
        <f t="shared" si="0"/>
        <v>14.25</v>
      </c>
      <c r="F56" s="124">
        <v>53</v>
      </c>
      <c r="G56" s="204">
        <f t="shared" si="1"/>
        <v>39.75</v>
      </c>
      <c r="H56" s="122">
        <v>35</v>
      </c>
      <c r="I56" s="204">
        <f t="shared" si="2"/>
        <v>26.25</v>
      </c>
      <c r="J56" s="126">
        <v>38</v>
      </c>
      <c r="K56" s="206">
        <f t="shared" si="3"/>
        <v>28.5</v>
      </c>
      <c r="L56" s="122">
        <v>52</v>
      </c>
      <c r="M56" s="207">
        <f t="shared" si="4"/>
        <v>39</v>
      </c>
      <c r="N56" s="159"/>
      <c r="O56" s="122">
        <v>81</v>
      </c>
      <c r="P56" s="156">
        <v>90</v>
      </c>
    </row>
    <row r="57" spans="1:16" ht="15.75" customHeight="1">
      <c r="A57" s="98">
        <v>49</v>
      </c>
      <c r="B57" s="99">
        <v>311021104113</v>
      </c>
      <c r="C57" s="160" t="s">
        <v>86</v>
      </c>
      <c r="D57" s="122">
        <v>43</v>
      </c>
      <c r="E57" s="204">
        <f t="shared" si="0"/>
        <v>32.25</v>
      </c>
      <c r="F57" s="124">
        <v>63</v>
      </c>
      <c r="G57" s="204">
        <f t="shared" si="1"/>
        <v>47.25</v>
      </c>
      <c r="H57" s="122">
        <v>68</v>
      </c>
      <c r="I57" s="204">
        <f t="shared" si="2"/>
        <v>51.000000000000007</v>
      </c>
      <c r="J57" s="126">
        <v>69</v>
      </c>
      <c r="K57" s="206">
        <f t="shared" si="3"/>
        <v>51.749999999999993</v>
      </c>
      <c r="L57" s="122">
        <v>45</v>
      </c>
      <c r="M57" s="207">
        <f t="shared" si="4"/>
        <v>33.75</v>
      </c>
      <c r="N57" s="159"/>
      <c r="O57" s="122">
        <v>89</v>
      </c>
      <c r="P57" s="156">
        <v>94</v>
      </c>
    </row>
    <row r="58" spans="1:16" ht="15.75" customHeight="1">
      <c r="A58" s="98">
        <v>50</v>
      </c>
      <c r="B58" s="99">
        <v>311021104114</v>
      </c>
      <c r="C58" s="160" t="s">
        <v>87</v>
      </c>
      <c r="D58" s="122">
        <v>24</v>
      </c>
      <c r="E58" s="204">
        <f t="shared" si="0"/>
        <v>18</v>
      </c>
      <c r="F58" s="124">
        <v>66</v>
      </c>
      <c r="G58" s="204">
        <f t="shared" si="1"/>
        <v>49.5</v>
      </c>
      <c r="H58" s="122">
        <v>65</v>
      </c>
      <c r="I58" s="204">
        <f t="shared" si="2"/>
        <v>48.75</v>
      </c>
      <c r="J58" s="126">
        <v>54</v>
      </c>
      <c r="K58" s="206">
        <f t="shared" si="3"/>
        <v>40.5</v>
      </c>
      <c r="L58" s="122">
        <v>57</v>
      </c>
      <c r="M58" s="207">
        <f t="shared" si="4"/>
        <v>42.749999999999993</v>
      </c>
      <c r="N58" s="159"/>
      <c r="O58" s="122">
        <v>90</v>
      </c>
      <c r="P58" s="156">
        <v>92</v>
      </c>
    </row>
    <row r="59" spans="1:16" ht="15.75" customHeight="1">
      <c r="A59" s="98">
        <v>51</v>
      </c>
      <c r="B59" s="99">
        <v>311021104115</v>
      </c>
      <c r="C59" s="160" t="s">
        <v>88</v>
      </c>
      <c r="D59" s="122">
        <v>14</v>
      </c>
      <c r="E59" s="204">
        <f t="shared" si="0"/>
        <v>10.500000000000002</v>
      </c>
      <c r="F59" s="124">
        <v>50</v>
      </c>
      <c r="G59" s="204">
        <f t="shared" si="1"/>
        <v>37.5</v>
      </c>
      <c r="H59" s="122">
        <v>34</v>
      </c>
      <c r="I59" s="204">
        <f t="shared" si="2"/>
        <v>25.500000000000004</v>
      </c>
      <c r="J59" s="126">
        <v>27</v>
      </c>
      <c r="K59" s="206">
        <f t="shared" si="3"/>
        <v>20.25</v>
      </c>
      <c r="L59" s="122">
        <v>61</v>
      </c>
      <c r="M59" s="207">
        <f t="shared" si="4"/>
        <v>45.75</v>
      </c>
      <c r="N59" s="159"/>
      <c r="O59" s="122">
        <v>91</v>
      </c>
      <c r="P59" s="156">
        <v>88</v>
      </c>
    </row>
    <row r="60" spans="1:16" ht="15.75" customHeight="1">
      <c r="A60" s="98">
        <v>52</v>
      </c>
      <c r="B60" s="99">
        <v>311021104116</v>
      </c>
      <c r="C60" s="160" t="s">
        <v>89</v>
      </c>
      <c r="D60" s="122">
        <v>15</v>
      </c>
      <c r="E60" s="204">
        <f t="shared" si="0"/>
        <v>11.25</v>
      </c>
      <c r="F60" s="124">
        <v>57</v>
      </c>
      <c r="G60" s="204">
        <f t="shared" si="1"/>
        <v>42.749999999999993</v>
      </c>
      <c r="H60" s="122">
        <v>44</v>
      </c>
      <c r="I60" s="204">
        <f t="shared" si="2"/>
        <v>33</v>
      </c>
      <c r="J60" s="126">
        <v>28</v>
      </c>
      <c r="K60" s="206">
        <f t="shared" si="3"/>
        <v>21.000000000000004</v>
      </c>
      <c r="L60" s="122">
        <v>35</v>
      </c>
      <c r="M60" s="207">
        <f t="shared" si="4"/>
        <v>26.25</v>
      </c>
      <c r="N60" s="159"/>
      <c r="O60" s="122">
        <v>89</v>
      </c>
      <c r="P60" s="156">
        <v>88</v>
      </c>
    </row>
    <row r="61" spans="1:16" ht="15.75" customHeight="1">
      <c r="A61" s="98">
        <v>53</v>
      </c>
      <c r="B61" s="99">
        <v>311021104117</v>
      </c>
      <c r="C61" s="160" t="s">
        <v>90</v>
      </c>
      <c r="D61" s="122">
        <v>0</v>
      </c>
      <c r="E61" s="204">
        <f t="shared" si="0"/>
        <v>0</v>
      </c>
      <c r="F61" s="124">
        <v>34</v>
      </c>
      <c r="G61" s="204">
        <f t="shared" si="1"/>
        <v>25.500000000000004</v>
      </c>
      <c r="H61" s="122">
        <v>31</v>
      </c>
      <c r="I61" s="204">
        <f t="shared" si="2"/>
        <v>23.25</v>
      </c>
      <c r="J61" s="126">
        <v>34</v>
      </c>
      <c r="K61" s="206">
        <f t="shared" si="3"/>
        <v>25.500000000000004</v>
      </c>
      <c r="L61" s="122">
        <v>24</v>
      </c>
      <c r="M61" s="207">
        <f t="shared" si="4"/>
        <v>18</v>
      </c>
      <c r="N61" s="159"/>
      <c r="O61" s="122">
        <v>85</v>
      </c>
      <c r="P61" s="156">
        <v>88</v>
      </c>
    </row>
    <row r="62" spans="1:16" ht="15.75" customHeight="1">
      <c r="A62" s="98">
        <v>54</v>
      </c>
      <c r="B62" s="99">
        <v>311021104118</v>
      </c>
      <c r="C62" s="160" t="s">
        <v>91</v>
      </c>
      <c r="D62" s="122">
        <v>9</v>
      </c>
      <c r="E62" s="204">
        <f t="shared" si="0"/>
        <v>6.75</v>
      </c>
      <c r="F62" s="124">
        <v>51</v>
      </c>
      <c r="G62" s="204">
        <f t="shared" si="1"/>
        <v>38.25</v>
      </c>
      <c r="H62" s="122">
        <v>51</v>
      </c>
      <c r="I62" s="204">
        <f t="shared" si="2"/>
        <v>38.25</v>
      </c>
      <c r="J62" s="126">
        <v>22</v>
      </c>
      <c r="K62" s="206">
        <f t="shared" si="3"/>
        <v>16.5</v>
      </c>
      <c r="L62" s="122">
        <v>12</v>
      </c>
      <c r="M62" s="207">
        <f t="shared" si="4"/>
        <v>9</v>
      </c>
      <c r="N62" s="159"/>
      <c r="O62" s="122">
        <v>82</v>
      </c>
      <c r="P62" s="156">
        <v>92</v>
      </c>
    </row>
    <row r="63" spans="1:16" ht="15.75" customHeight="1">
      <c r="A63" s="98">
        <v>55</v>
      </c>
      <c r="B63" s="99">
        <v>311021104119</v>
      </c>
      <c r="C63" s="160" t="s">
        <v>92</v>
      </c>
      <c r="D63" s="122">
        <v>50</v>
      </c>
      <c r="E63" s="204">
        <f t="shared" si="0"/>
        <v>37.5</v>
      </c>
      <c r="F63" s="124">
        <v>50</v>
      </c>
      <c r="G63" s="204">
        <f t="shared" si="1"/>
        <v>37.5</v>
      </c>
      <c r="H63" s="122">
        <v>60</v>
      </c>
      <c r="I63" s="204">
        <f t="shared" si="2"/>
        <v>45</v>
      </c>
      <c r="J63" s="126">
        <v>58</v>
      </c>
      <c r="K63" s="206">
        <f t="shared" si="3"/>
        <v>43.5</v>
      </c>
      <c r="L63" s="122">
        <v>72</v>
      </c>
      <c r="M63" s="207">
        <f t="shared" si="4"/>
        <v>54</v>
      </c>
      <c r="N63" s="159"/>
      <c r="O63" s="122">
        <v>95</v>
      </c>
      <c r="P63" s="156">
        <v>94</v>
      </c>
    </row>
    <row r="64" spans="1:16" ht="15.75" customHeight="1">
      <c r="A64" s="98">
        <v>56</v>
      </c>
      <c r="B64" s="99">
        <v>311021104120</v>
      </c>
      <c r="C64" s="160" t="s">
        <v>93</v>
      </c>
      <c r="D64" s="122">
        <v>55</v>
      </c>
      <c r="E64" s="204">
        <f t="shared" si="0"/>
        <v>41.25</v>
      </c>
      <c r="F64" s="124">
        <v>71</v>
      </c>
      <c r="G64" s="204">
        <f t="shared" si="1"/>
        <v>53.25</v>
      </c>
      <c r="H64" s="122" t="s">
        <v>134</v>
      </c>
      <c r="I64" s="204" t="s">
        <v>134</v>
      </c>
      <c r="J64" s="126">
        <v>80</v>
      </c>
      <c r="K64" s="206">
        <f t="shared" si="3"/>
        <v>60</v>
      </c>
      <c r="L64" s="122">
        <v>86</v>
      </c>
      <c r="M64" s="207">
        <f t="shared" si="4"/>
        <v>64.5</v>
      </c>
      <c r="N64" s="159"/>
      <c r="O64" s="122">
        <v>98</v>
      </c>
      <c r="P64" s="156">
        <v>98</v>
      </c>
    </row>
    <row r="65" spans="1:16" ht="15.75" customHeight="1">
      <c r="A65" s="98">
        <v>57</v>
      </c>
      <c r="B65" s="99">
        <v>311021104121</v>
      </c>
      <c r="C65" s="160" t="s">
        <v>94</v>
      </c>
      <c r="D65" s="122">
        <v>56</v>
      </c>
      <c r="E65" s="204">
        <f t="shared" si="0"/>
        <v>42.000000000000007</v>
      </c>
      <c r="F65" s="124">
        <v>67</v>
      </c>
      <c r="G65" s="204">
        <f t="shared" si="1"/>
        <v>50.25</v>
      </c>
      <c r="H65" s="122">
        <v>60</v>
      </c>
      <c r="I65" s="204">
        <f t="shared" si="2"/>
        <v>45</v>
      </c>
      <c r="J65" s="126">
        <v>72</v>
      </c>
      <c r="K65" s="206">
        <f t="shared" si="3"/>
        <v>54</v>
      </c>
      <c r="L65" s="122">
        <v>62</v>
      </c>
      <c r="M65" s="207">
        <f t="shared" si="4"/>
        <v>46.5</v>
      </c>
      <c r="N65" s="159"/>
      <c r="O65" s="122">
        <v>98</v>
      </c>
      <c r="P65" s="156">
        <v>96</v>
      </c>
    </row>
    <row r="66" spans="1:16" ht="15.75" customHeight="1">
      <c r="A66" s="98">
        <v>58</v>
      </c>
      <c r="B66" s="99">
        <v>311021104122</v>
      </c>
      <c r="C66" s="160" t="s">
        <v>95</v>
      </c>
      <c r="D66" s="122">
        <v>68</v>
      </c>
      <c r="E66" s="204">
        <f t="shared" si="0"/>
        <v>51.000000000000007</v>
      </c>
      <c r="F66" s="124">
        <v>78</v>
      </c>
      <c r="G66" s="204">
        <f t="shared" si="1"/>
        <v>58.5</v>
      </c>
      <c r="H66" s="122">
        <v>72</v>
      </c>
      <c r="I66" s="204">
        <f t="shared" si="2"/>
        <v>54</v>
      </c>
      <c r="J66" s="126">
        <v>65</v>
      </c>
      <c r="K66" s="206">
        <f t="shared" si="3"/>
        <v>48.75</v>
      </c>
      <c r="L66" s="122">
        <v>73</v>
      </c>
      <c r="M66" s="207">
        <f t="shared" si="4"/>
        <v>54.75</v>
      </c>
      <c r="N66" s="159"/>
      <c r="O66" s="122">
        <v>97</v>
      </c>
      <c r="P66" s="156">
        <v>98</v>
      </c>
    </row>
    <row r="67" spans="1:16" ht="15.75" customHeight="1">
      <c r="A67" s="98">
        <v>59</v>
      </c>
      <c r="B67" s="99">
        <v>311021104123</v>
      </c>
      <c r="C67" s="160" t="s">
        <v>96</v>
      </c>
      <c r="D67" s="122">
        <v>39</v>
      </c>
      <c r="E67" s="204">
        <f t="shared" si="0"/>
        <v>29.25</v>
      </c>
      <c r="F67" s="124">
        <v>6</v>
      </c>
      <c r="G67" s="204">
        <f t="shared" si="1"/>
        <v>4.5</v>
      </c>
      <c r="H67" s="122">
        <v>68</v>
      </c>
      <c r="I67" s="204">
        <f t="shared" si="2"/>
        <v>51.000000000000007</v>
      </c>
      <c r="J67" s="126">
        <v>50</v>
      </c>
      <c r="K67" s="206">
        <f t="shared" si="3"/>
        <v>37.5</v>
      </c>
      <c r="L67" s="122">
        <v>42</v>
      </c>
      <c r="M67" s="207">
        <f t="shared" si="4"/>
        <v>31.5</v>
      </c>
      <c r="N67" s="159"/>
      <c r="O67" s="122">
        <v>92</v>
      </c>
      <c r="P67" s="156">
        <v>90</v>
      </c>
    </row>
    <row r="68" spans="1:16" ht="15.75" customHeight="1">
      <c r="A68" s="98">
        <v>60</v>
      </c>
      <c r="B68" s="99">
        <v>311021104124</v>
      </c>
      <c r="C68" s="160" t="s">
        <v>97</v>
      </c>
      <c r="D68" s="122">
        <v>52</v>
      </c>
      <c r="E68" s="204">
        <f t="shared" si="0"/>
        <v>39</v>
      </c>
      <c r="F68" s="124">
        <v>15</v>
      </c>
      <c r="G68" s="204">
        <f t="shared" si="1"/>
        <v>11.25</v>
      </c>
      <c r="H68" s="122">
        <v>64</v>
      </c>
      <c r="I68" s="204">
        <f t="shared" si="2"/>
        <v>48</v>
      </c>
      <c r="J68" s="126">
        <v>50</v>
      </c>
      <c r="K68" s="206">
        <f t="shared" si="3"/>
        <v>37.5</v>
      </c>
      <c r="L68" s="122">
        <v>39</v>
      </c>
      <c r="M68" s="207">
        <f t="shared" si="4"/>
        <v>29.25</v>
      </c>
      <c r="N68" s="159"/>
      <c r="O68" s="122">
        <v>94</v>
      </c>
      <c r="P68" s="156">
        <v>93</v>
      </c>
    </row>
    <row r="69" spans="1:16" ht="15.75" customHeight="1">
      <c r="A69" s="98">
        <v>61</v>
      </c>
      <c r="B69" s="99">
        <v>311021104125</v>
      </c>
      <c r="C69" s="160" t="s">
        <v>98</v>
      </c>
      <c r="D69" s="122">
        <v>8</v>
      </c>
      <c r="E69" s="204">
        <f t="shared" si="0"/>
        <v>6</v>
      </c>
      <c r="F69" s="124">
        <v>4</v>
      </c>
      <c r="G69" s="204">
        <f t="shared" si="1"/>
        <v>3</v>
      </c>
      <c r="H69" s="122">
        <v>24</v>
      </c>
      <c r="I69" s="204">
        <f t="shared" si="2"/>
        <v>18</v>
      </c>
      <c r="J69" s="126">
        <v>27</v>
      </c>
      <c r="K69" s="206">
        <f t="shared" si="3"/>
        <v>20.25</v>
      </c>
      <c r="L69" s="122">
        <v>3</v>
      </c>
      <c r="M69" s="207">
        <f t="shared" si="4"/>
        <v>2.25</v>
      </c>
      <c r="N69" s="159"/>
      <c r="O69" s="122">
        <v>93</v>
      </c>
      <c r="P69" s="156">
        <v>85</v>
      </c>
    </row>
    <row r="70" spans="1:16" ht="15.75" customHeight="1">
      <c r="A70" s="98">
        <v>62</v>
      </c>
      <c r="B70" s="99">
        <v>311021104126</v>
      </c>
      <c r="C70" s="160" t="s">
        <v>99</v>
      </c>
      <c r="D70" s="122">
        <v>71</v>
      </c>
      <c r="E70" s="204">
        <f t="shared" si="0"/>
        <v>53.25</v>
      </c>
      <c r="F70" s="124" t="s">
        <v>109</v>
      </c>
      <c r="G70" s="204" t="s">
        <v>109</v>
      </c>
      <c r="H70" s="122">
        <v>67</v>
      </c>
      <c r="I70" s="204">
        <f t="shared" si="2"/>
        <v>50.25</v>
      </c>
      <c r="J70" s="126">
        <v>68</v>
      </c>
      <c r="K70" s="206">
        <f t="shared" si="3"/>
        <v>51.000000000000007</v>
      </c>
      <c r="L70" s="122">
        <v>50</v>
      </c>
      <c r="M70" s="207">
        <f t="shared" si="4"/>
        <v>37.5</v>
      </c>
      <c r="N70" s="159"/>
      <c r="O70" s="122">
        <v>91</v>
      </c>
      <c r="P70" s="156">
        <v>98</v>
      </c>
    </row>
    <row r="71" spans="1:16" ht="15.75" customHeight="1">
      <c r="A71" s="161">
        <v>63</v>
      </c>
      <c r="B71" s="162" t="s">
        <v>104</v>
      </c>
      <c r="C71" s="154" t="s">
        <v>100</v>
      </c>
      <c r="D71" s="122">
        <v>3</v>
      </c>
      <c r="E71" s="204">
        <f t="shared" si="0"/>
        <v>2.25</v>
      </c>
      <c r="F71" s="124">
        <v>10</v>
      </c>
      <c r="G71" s="204">
        <f t="shared" si="1"/>
        <v>7.5</v>
      </c>
      <c r="H71" s="123" t="s">
        <v>109</v>
      </c>
      <c r="I71" s="204" t="s">
        <v>109</v>
      </c>
      <c r="J71" s="126">
        <v>6</v>
      </c>
      <c r="K71" s="206">
        <f t="shared" si="3"/>
        <v>4.5</v>
      </c>
      <c r="L71" s="122">
        <v>4</v>
      </c>
      <c r="M71" s="207">
        <f t="shared" si="4"/>
        <v>3</v>
      </c>
      <c r="N71" s="159"/>
      <c r="O71" s="122">
        <v>80</v>
      </c>
      <c r="P71" s="156">
        <v>85</v>
      </c>
    </row>
    <row r="72" spans="1:16" ht="15.75" customHeight="1">
      <c r="A72" s="161">
        <v>64</v>
      </c>
      <c r="B72" s="162" t="s">
        <v>105</v>
      </c>
      <c r="C72" s="154" t="s">
        <v>77</v>
      </c>
      <c r="D72" s="122">
        <v>3</v>
      </c>
      <c r="E72" s="204">
        <f t="shared" si="0"/>
        <v>2.25</v>
      </c>
      <c r="F72" s="124">
        <v>30</v>
      </c>
      <c r="G72" s="204">
        <f t="shared" si="1"/>
        <v>22.5</v>
      </c>
      <c r="H72" s="123">
        <v>16</v>
      </c>
      <c r="I72" s="204">
        <f t="shared" si="2"/>
        <v>12</v>
      </c>
      <c r="J72" s="126">
        <v>26</v>
      </c>
      <c r="K72" s="206">
        <f t="shared" si="3"/>
        <v>19.5</v>
      </c>
      <c r="L72" s="122">
        <v>19</v>
      </c>
      <c r="M72" s="207">
        <f t="shared" si="4"/>
        <v>14.25</v>
      </c>
      <c r="N72" s="159"/>
      <c r="O72" s="122">
        <v>82</v>
      </c>
      <c r="P72" s="156">
        <v>85</v>
      </c>
    </row>
    <row r="73" spans="1:16" ht="15.75" customHeight="1">
      <c r="A73" s="161">
        <v>65</v>
      </c>
      <c r="B73" s="162" t="s">
        <v>106</v>
      </c>
      <c r="C73" s="154" t="s">
        <v>101</v>
      </c>
      <c r="D73" s="122">
        <v>22</v>
      </c>
      <c r="E73" s="204">
        <f t="shared" si="0"/>
        <v>16.5</v>
      </c>
      <c r="F73" s="124">
        <v>34</v>
      </c>
      <c r="G73" s="204">
        <f t="shared" si="1"/>
        <v>25.500000000000004</v>
      </c>
      <c r="H73" s="123">
        <v>26</v>
      </c>
      <c r="I73" s="204">
        <f t="shared" si="2"/>
        <v>19.5</v>
      </c>
      <c r="J73" s="126">
        <v>35</v>
      </c>
      <c r="K73" s="206">
        <f t="shared" si="3"/>
        <v>26.25</v>
      </c>
      <c r="L73" s="122">
        <v>28</v>
      </c>
      <c r="M73" s="207">
        <f t="shared" si="4"/>
        <v>21.000000000000004</v>
      </c>
      <c r="N73" s="159"/>
      <c r="O73" s="122">
        <v>81</v>
      </c>
      <c r="P73" s="156">
        <v>85</v>
      </c>
    </row>
    <row r="74" spans="1:16" ht="15.75" customHeight="1">
      <c r="A74" s="161">
        <v>66</v>
      </c>
      <c r="B74" s="162" t="s">
        <v>107</v>
      </c>
      <c r="C74" s="154" t="s">
        <v>102</v>
      </c>
      <c r="D74" s="122">
        <v>62</v>
      </c>
      <c r="E74" s="204">
        <f t="shared" ref="E74:E75" si="5">D74/100*75</f>
        <v>46.5</v>
      </c>
      <c r="F74" s="124">
        <v>82</v>
      </c>
      <c r="G74" s="204">
        <f t="shared" ref="G74:G75" si="6">F74/100*75</f>
        <v>61.499999999999993</v>
      </c>
      <c r="H74" s="123">
        <v>76</v>
      </c>
      <c r="I74" s="204">
        <f t="shared" ref="I74:I75" si="7">H74/100*75</f>
        <v>57</v>
      </c>
      <c r="J74" s="126">
        <v>68</v>
      </c>
      <c r="K74" s="206">
        <f t="shared" ref="K74:K75" si="8">J74/100*75</f>
        <v>51.000000000000007</v>
      </c>
      <c r="L74" s="122">
        <v>60</v>
      </c>
      <c r="M74" s="207">
        <f t="shared" ref="M74:M75" si="9">L74/100*75</f>
        <v>45</v>
      </c>
      <c r="N74" s="159"/>
      <c r="O74" s="122">
        <v>95</v>
      </c>
      <c r="P74" s="156">
        <v>98</v>
      </c>
    </row>
    <row r="75" spans="1:16" ht="24" customHeight="1">
      <c r="A75" s="161">
        <v>67</v>
      </c>
      <c r="B75" s="162" t="s">
        <v>108</v>
      </c>
      <c r="C75" s="154" t="s">
        <v>103</v>
      </c>
      <c r="D75" s="163">
        <v>42</v>
      </c>
      <c r="E75" s="204">
        <f t="shared" si="5"/>
        <v>31.5</v>
      </c>
      <c r="F75" s="123" t="s">
        <v>135</v>
      </c>
      <c r="G75" s="204" t="s">
        <v>109</v>
      </c>
      <c r="H75" s="123">
        <v>60</v>
      </c>
      <c r="I75" s="204">
        <f t="shared" si="7"/>
        <v>45</v>
      </c>
      <c r="J75" s="126">
        <v>55</v>
      </c>
      <c r="K75" s="206">
        <f t="shared" si="8"/>
        <v>41.25</v>
      </c>
      <c r="L75" s="122">
        <v>46</v>
      </c>
      <c r="M75" s="207">
        <f t="shared" si="9"/>
        <v>34.5</v>
      </c>
      <c r="N75" s="159"/>
      <c r="O75" s="122">
        <v>90</v>
      </c>
      <c r="P75" s="156">
        <v>96</v>
      </c>
    </row>
    <row r="76" spans="1:16" ht="24" customHeight="1">
      <c r="A76" s="589"/>
      <c r="B76" s="590"/>
      <c r="C76" s="220"/>
      <c r="D76" s="591"/>
      <c r="E76" s="592"/>
      <c r="F76" s="593"/>
      <c r="G76" s="592"/>
      <c r="H76" s="593"/>
      <c r="I76" s="592"/>
      <c r="J76" s="594"/>
      <c r="K76" s="595"/>
      <c r="L76" s="596"/>
      <c r="M76" s="597"/>
      <c r="N76" s="159"/>
      <c r="O76" s="122"/>
      <c r="P76" s="156"/>
    </row>
    <row r="77" spans="1:16" ht="22.5" customHeight="1">
      <c r="C77" s="147" t="s">
        <v>11</v>
      </c>
      <c r="D77" s="598" t="s">
        <v>170</v>
      </c>
      <c r="E77" s="599"/>
      <c r="F77" s="598"/>
      <c r="G77" s="599"/>
      <c r="H77" s="598" t="s">
        <v>123</v>
      </c>
      <c r="I77" s="599"/>
      <c r="J77" s="598"/>
      <c r="K77" s="599"/>
      <c r="L77" s="598" t="s">
        <v>136</v>
      </c>
      <c r="M77" s="599"/>
      <c r="N77" s="156"/>
      <c r="O77" s="156"/>
      <c r="P77" s="156"/>
    </row>
    <row r="78" spans="1:16" ht="15.75" customHeight="1">
      <c r="C78" s="148"/>
      <c r="D78" s="149"/>
      <c r="E78"/>
      <c r="G78"/>
      <c r="I78"/>
      <c r="K78"/>
      <c r="M78"/>
    </row>
    <row r="79" spans="1:16" ht="15.75" customHeight="1">
      <c r="C79" s="148"/>
      <c r="D79" s="149"/>
      <c r="E79"/>
      <c r="G79"/>
      <c r="I79"/>
      <c r="K79"/>
      <c r="M79"/>
    </row>
    <row r="80" spans="1:16" ht="15.75" customHeight="1">
      <c r="C80" s="148"/>
      <c r="D80" s="149"/>
      <c r="E80"/>
      <c r="G80"/>
      <c r="I80"/>
      <c r="K80"/>
      <c r="M80"/>
    </row>
    <row r="81" spans="3:13" ht="15.75" customHeight="1">
      <c r="C81" s="148"/>
      <c r="D81" s="149"/>
      <c r="E81"/>
      <c r="G81"/>
      <c r="I81"/>
      <c r="K81"/>
      <c r="M81"/>
    </row>
    <row r="82" spans="3:13" ht="15.75" customHeight="1">
      <c r="C82" s="148"/>
      <c r="D82" s="149"/>
      <c r="E82"/>
      <c r="G82"/>
      <c r="I82"/>
      <c r="K82"/>
      <c r="M82"/>
    </row>
    <row r="83" spans="3:13" ht="15.75" customHeight="1">
      <c r="C83" s="148"/>
      <c r="D83" s="149"/>
      <c r="E83"/>
      <c r="G83"/>
      <c r="I83"/>
      <c r="K83"/>
      <c r="M83"/>
    </row>
    <row r="84" spans="3:13" ht="15.75" customHeight="1">
      <c r="C84" s="148"/>
      <c r="D84" s="149"/>
      <c r="E84"/>
      <c r="G84"/>
      <c r="I84"/>
      <c r="K84"/>
      <c r="M84"/>
    </row>
    <row r="85" spans="3:13" ht="15.75" customHeight="1">
      <c r="C85" s="148"/>
      <c r="D85" s="149"/>
      <c r="E85"/>
      <c r="G85"/>
      <c r="I85"/>
      <c r="K85"/>
      <c r="M85"/>
    </row>
    <row r="86" spans="3:13" ht="15.75" customHeight="1">
      <c r="C86" s="148"/>
      <c r="D86" s="149"/>
      <c r="E86"/>
      <c r="G86"/>
      <c r="I86"/>
      <c r="K86"/>
      <c r="M86"/>
    </row>
    <row r="87" spans="3:13" ht="15.75" customHeight="1">
      <c r="C87" s="148"/>
      <c r="D87" s="149"/>
      <c r="E87"/>
      <c r="G87"/>
      <c r="I87"/>
      <c r="K87"/>
      <c r="M87"/>
    </row>
    <row r="88" spans="3:13" ht="15.75" customHeight="1">
      <c r="C88" s="148"/>
      <c r="D88" s="149"/>
      <c r="E88"/>
      <c r="G88"/>
      <c r="I88"/>
      <c r="K88"/>
      <c r="M88"/>
    </row>
    <row r="89" spans="3:13" ht="15.75" customHeight="1">
      <c r="C89" s="148"/>
      <c r="D89" s="149"/>
      <c r="E89"/>
      <c r="G89"/>
      <c r="I89"/>
      <c r="K89"/>
      <c r="M89"/>
    </row>
    <row r="90" spans="3:13" ht="15.75" customHeight="1">
      <c r="C90" s="148"/>
      <c r="D90" s="149"/>
      <c r="E90"/>
      <c r="G90"/>
      <c r="I90"/>
      <c r="K90"/>
      <c r="M90"/>
    </row>
    <row r="91" spans="3:13" ht="15.75" customHeight="1">
      <c r="C91" s="148"/>
      <c r="D91" s="149"/>
      <c r="E91"/>
      <c r="G91"/>
      <c r="I91"/>
      <c r="K91"/>
      <c r="M91"/>
    </row>
    <row r="92" spans="3:13" ht="15.75" customHeight="1">
      <c r="C92" s="148"/>
      <c r="D92" s="149"/>
      <c r="E92"/>
      <c r="G92"/>
      <c r="I92"/>
      <c r="K92"/>
      <c r="M92"/>
    </row>
    <row r="93" spans="3:13" ht="15.75" customHeight="1">
      <c r="C93" s="148"/>
      <c r="D93" s="149"/>
      <c r="E93"/>
      <c r="G93"/>
      <c r="I93"/>
      <c r="K93"/>
      <c r="M93"/>
    </row>
    <row r="94" spans="3:13" ht="15.75" customHeight="1">
      <c r="C94" s="148"/>
      <c r="D94" s="149"/>
      <c r="E94"/>
      <c r="G94"/>
      <c r="I94"/>
      <c r="K94"/>
      <c r="M94"/>
    </row>
    <row r="95" spans="3:13" ht="15.75" customHeight="1">
      <c r="C95" s="148"/>
      <c r="D95" s="149"/>
      <c r="E95"/>
      <c r="G95"/>
      <c r="I95"/>
      <c r="K95"/>
      <c r="M95"/>
    </row>
    <row r="96" spans="3:13" ht="15.75" customHeight="1">
      <c r="C96" s="148"/>
      <c r="D96" s="149"/>
      <c r="E96"/>
      <c r="G96"/>
      <c r="I96"/>
      <c r="K96"/>
      <c r="M96"/>
    </row>
    <row r="97" spans="3:13" ht="15.75" customHeight="1">
      <c r="C97" s="148"/>
      <c r="D97" s="149"/>
      <c r="E97"/>
      <c r="G97"/>
      <c r="I97"/>
      <c r="K97"/>
      <c r="M97"/>
    </row>
    <row r="98" spans="3:13" ht="15.75" customHeight="1">
      <c r="C98" s="148"/>
      <c r="D98" s="149"/>
      <c r="E98"/>
      <c r="G98"/>
      <c r="I98"/>
      <c r="K98"/>
      <c r="M98"/>
    </row>
    <row r="99" spans="3:13" ht="15.75" customHeight="1">
      <c r="C99" s="148"/>
      <c r="D99" s="149"/>
      <c r="E99" s="205"/>
      <c r="F99" s="149"/>
      <c r="G99" s="205"/>
      <c r="H99" s="149"/>
      <c r="I99" s="205"/>
      <c r="J99" s="149"/>
      <c r="K99" s="205"/>
      <c r="L99" s="149"/>
      <c r="M99" s="205"/>
    </row>
    <row r="100" spans="3:13" ht="15.75" customHeight="1">
      <c r="C100" s="148"/>
      <c r="D100" s="149"/>
      <c r="E100" s="205"/>
      <c r="F100" s="149"/>
      <c r="G100" s="205"/>
      <c r="H100" s="149"/>
      <c r="I100" s="205"/>
      <c r="J100" s="149"/>
      <c r="K100" s="205"/>
      <c r="L100" s="149"/>
      <c r="M100" s="205"/>
    </row>
    <row r="101" spans="3:13" ht="15.75" customHeight="1">
      <c r="C101" s="148"/>
      <c r="D101" s="149"/>
      <c r="E101" s="205"/>
      <c r="F101" s="149"/>
      <c r="G101" s="205"/>
      <c r="H101" s="149"/>
      <c r="I101" s="205"/>
      <c r="J101" s="149"/>
      <c r="K101" s="205"/>
      <c r="L101" s="149"/>
      <c r="M101" s="205"/>
    </row>
    <row r="102" spans="3:13" ht="15.75" customHeight="1">
      <c r="C102" s="148"/>
      <c r="D102" s="149"/>
      <c r="E102" s="205"/>
      <c r="F102" s="149"/>
      <c r="G102" s="205"/>
      <c r="H102" s="149"/>
      <c r="I102" s="205"/>
      <c r="J102" s="149"/>
      <c r="K102" s="205"/>
      <c r="L102" s="149"/>
      <c r="M102" s="205"/>
    </row>
    <row r="103" spans="3:13" ht="15.75" customHeight="1">
      <c r="C103" s="148"/>
      <c r="D103" s="149"/>
      <c r="E103" s="205"/>
      <c r="F103" s="149"/>
      <c r="G103" s="205"/>
      <c r="H103" s="149"/>
      <c r="I103" s="205"/>
      <c r="J103" s="149"/>
      <c r="K103" s="205"/>
      <c r="L103" s="149"/>
      <c r="M103" s="205"/>
    </row>
    <row r="104" spans="3:13" ht="15.75" customHeight="1">
      <c r="C104" s="148"/>
      <c r="D104" s="149"/>
      <c r="E104" s="205"/>
      <c r="F104" s="149"/>
      <c r="G104" s="205"/>
      <c r="H104" s="149"/>
      <c r="I104" s="205"/>
      <c r="J104" s="149"/>
      <c r="K104" s="205"/>
      <c r="L104" s="149"/>
      <c r="M104" s="205"/>
    </row>
    <row r="105" spans="3:13" ht="15.75" customHeight="1">
      <c r="C105" s="148"/>
      <c r="D105" s="149"/>
      <c r="E105" s="205"/>
      <c r="F105" s="149"/>
      <c r="G105" s="205"/>
      <c r="H105" s="149"/>
      <c r="I105" s="205"/>
      <c r="J105" s="149"/>
      <c r="K105" s="205"/>
      <c r="L105" s="149"/>
      <c r="M105" s="205"/>
    </row>
    <row r="106" spans="3:13" ht="15.75" customHeight="1">
      <c r="C106" s="148"/>
      <c r="D106" s="149"/>
      <c r="E106" s="205"/>
      <c r="F106" s="149"/>
      <c r="G106" s="205"/>
      <c r="H106" s="149"/>
      <c r="I106" s="205"/>
      <c r="J106" s="149"/>
      <c r="K106" s="205"/>
      <c r="L106" s="149"/>
      <c r="M106" s="205"/>
    </row>
    <row r="107" spans="3:13" ht="15.75" customHeight="1">
      <c r="C107" s="148"/>
      <c r="D107" s="149"/>
      <c r="E107" s="205"/>
      <c r="F107" s="149"/>
      <c r="G107" s="205"/>
      <c r="H107" s="149"/>
      <c r="I107" s="205"/>
      <c r="J107" s="149"/>
      <c r="K107" s="205"/>
      <c r="L107" s="149"/>
      <c r="M107" s="205"/>
    </row>
    <row r="108" spans="3:13" ht="15.75" customHeight="1">
      <c r="C108" s="148"/>
      <c r="D108" s="149"/>
      <c r="E108" s="205"/>
      <c r="F108" s="149"/>
      <c r="G108" s="205"/>
      <c r="H108" s="149"/>
      <c r="I108" s="205"/>
      <c r="J108" s="149"/>
      <c r="K108" s="205"/>
      <c r="L108" s="149"/>
      <c r="M108" s="205"/>
    </row>
    <row r="109" spans="3:13" ht="15.75" customHeight="1">
      <c r="C109" s="148"/>
      <c r="D109" s="149"/>
      <c r="E109" s="205"/>
      <c r="F109" s="149"/>
      <c r="G109" s="205"/>
      <c r="H109" s="149"/>
      <c r="I109" s="205"/>
      <c r="J109" s="149"/>
      <c r="K109" s="205"/>
      <c r="L109" s="149"/>
      <c r="M109" s="205"/>
    </row>
    <row r="110" spans="3:13" ht="15.75" customHeight="1">
      <c r="C110" s="148"/>
      <c r="D110" s="149"/>
      <c r="E110" s="205"/>
      <c r="F110" s="149"/>
      <c r="G110" s="205"/>
      <c r="H110" s="149"/>
      <c r="I110" s="205"/>
      <c r="J110" s="149"/>
      <c r="K110" s="205"/>
      <c r="L110" s="149"/>
      <c r="M110" s="205"/>
    </row>
    <row r="111" spans="3:13" ht="15.75" customHeight="1">
      <c r="C111" s="148"/>
      <c r="D111" s="149"/>
      <c r="E111" s="205"/>
      <c r="F111" s="149"/>
      <c r="G111" s="205"/>
      <c r="H111" s="149"/>
      <c r="I111" s="205"/>
      <c r="J111" s="149"/>
      <c r="K111" s="205"/>
      <c r="L111" s="149"/>
      <c r="M111" s="205"/>
    </row>
    <row r="112" spans="3:13" ht="15.75" customHeight="1">
      <c r="C112" s="148"/>
      <c r="D112" s="149"/>
      <c r="E112" s="205"/>
      <c r="F112" s="149"/>
      <c r="G112" s="205"/>
      <c r="H112" s="149"/>
      <c r="I112" s="205"/>
      <c r="J112" s="149"/>
      <c r="K112" s="205"/>
      <c r="L112" s="149"/>
      <c r="M112" s="205"/>
    </row>
    <row r="113" spans="3:13" ht="15.75" customHeight="1">
      <c r="C113" s="148"/>
      <c r="D113" s="149"/>
      <c r="E113" s="205"/>
      <c r="F113" s="149"/>
      <c r="G113" s="205"/>
      <c r="H113" s="149"/>
      <c r="I113" s="205"/>
      <c r="J113" s="149"/>
      <c r="K113" s="205"/>
      <c r="L113" s="149"/>
      <c r="M113" s="205"/>
    </row>
    <row r="114" spans="3:13" ht="15.75" customHeight="1">
      <c r="C114" s="148"/>
      <c r="D114" s="149"/>
      <c r="E114" s="205"/>
      <c r="F114" s="149"/>
      <c r="G114" s="205"/>
      <c r="H114" s="149"/>
      <c r="I114" s="205"/>
      <c r="J114" s="149"/>
      <c r="K114" s="205"/>
      <c r="L114" s="149"/>
      <c r="M114" s="205"/>
    </row>
    <row r="115" spans="3:13" ht="15.75" customHeight="1">
      <c r="C115" s="148"/>
      <c r="D115" s="149"/>
      <c r="E115" s="205"/>
      <c r="F115" s="149"/>
      <c r="G115" s="205"/>
      <c r="H115" s="149"/>
      <c r="I115" s="205"/>
      <c r="J115" s="149"/>
      <c r="K115" s="205"/>
      <c r="L115" s="149"/>
      <c r="M115" s="205"/>
    </row>
    <row r="116" spans="3:13" ht="15.75" customHeight="1">
      <c r="C116" s="148"/>
      <c r="D116" s="149"/>
      <c r="E116" s="205"/>
      <c r="F116" s="149"/>
      <c r="G116" s="205"/>
      <c r="H116" s="149"/>
      <c r="I116" s="205"/>
      <c r="J116" s="149"/>
      <c r="K116" s="205"/>
      <c r="L116" s="149"/>
      <c r="M116" s="205"/>
    </row>
    <row r="117" spans="3:13" ht="15.75" customHeight="1">
      <c r="C117" s="148"/>
      <c r="D117" s="149"/>
      <c r="E117" s="205"/>
      <c r="F117" s="149"/>
      <c r="G117" s="205"/>
      <c r="H117" s="149"/>
      <c r="I117" s="205"/>
      <c r="J117" s="149"/>
      <c r="K117" s="205"/>
      <c r="L117" s="149"/>
      <c r="M117" s="205"/>
    </row>
    <row r="118" spans="3:13" ht="15.75" customHeight="1">
      <c r="C118" s="148"/>
      <c r="D118" s="149"/>
      <c r="E118" s="205"/>
      <c r="F118" s="149"/>
      <c r="G118" s="205"/>
      <c r="H118" s="149"/>
      <c r="I118" s="205"/>
      <c r="J118" s="149"/>
      <c r="K118" s="205"/>
      <c r="L118" s="149"/>
      <c r="M118" s="205"/>
    </row>
    <row r="119" spans="3:13" ht="15.75" customHeight="1">
      <c r="C119" s="148"/>
      <c r="D119" s="149"/>
      <c r="E119" s="205"/>
      <c r="F119" s="149"/>
      <c r="G119" s="205"/>
      <c r="H119" s="149"/>
      <c r="I119" s="205"/>
      <c r="J119" s="149"/>
      <c r="K119" s="205"/>
      <c r="L119" s="149"/>
      <c r="M119" s="205"/>
    </row>
    <row r="120" spans="3:13" ht="15.75" customHeight="1">
      <c r="C120" s="148"/>
      <c r="D120" s="149"/>
      <c r="E120" s="205"/>
      <c r="F120" s="149"/>
      <c r="G120" s="205"/>
      <c r="H120" s="149"/>
      <c r="I120" s="205"/>
      <c r="J120" s="149"/>
      <c r="K120" s="205"/>
      <c r="L120" s="149"/>
      <c r="M120" s="205"/>
    </row>
    <row r="121" spans="3:13" ht="15.75" customHeight="1">
      <c r="C121" s="148"/>
      <c r="D121" s="149"/>
      <c r="E121" s="205"/>
      <c r="F121" s="149"/>
      <c r="G121" s="205"/>
      <c r="H121" s="149"/>
      <c r="I121" s="205"/>
      <c r="J121" s="149"/>
      <c r="K121" s="205"/>
      <c r="L121" s="149"/>
      <c r="M121" s="205"/>
    </row>
    <row r="122" spans="3:13" ht="15.75" customHeight="1">
      <c r="C122" s="148"/>
      <c r="D122" s="149"/>
      <c r="E122" s="205"/>
      <c r="F122" s="149"/>
      <c r="G122" s="205"/>
      <c r="H122" s="149"/>
      <c r="I122" s="205"/>
      <c r="J122" s="149"/>
      <c r="K122" s="205"/>
      <c r="L122" s="149"/>
      <c r="M122" s="205"/>
    </row>
    <row r="123" spans="3:13" ht="15.75" customHeight="1">
      <c r="C123" s="148"/>
      <c r="D123" s="149"/>
      <c r="E123" s="205"/>
      <c r="F123" s="149"/>
      <c r="G123" s="205"/>
      <c r="H123" s="149"/>
      <c r="I123" s="205"/>
      <c r="J123" s="149"/>
      <c r="K123" s="205"/>
      <c r="L123" s="149"/>
      <c r="M123" s="205"/>
    </row>
    <row r="124" spans="3:13" ht="15.75" customHeight="1">
      <c r="C124" s="148"/>
      <c r="D124" s="149"/>
      <c r="E124" s="205"/>
      <c r="F124" s="149"/>
      <c r="G124" s="205"/>
      <c r="H124" s="149"/>
      <c r="I124" s="205"/>
      <c r="J124" s="149"/>
      <c r="K124" s="205"/>
      <c r="L124" s="149"/>
      <c r="M124" s="205"/>
    </row>
    <row r="125" spans="3:13" ht="15.75" customHeight="1">
      <c r="C125" s="148"/>
      <c r="D125" s="149"/>
      <c r="E125" s="205"/>
      <c r="F125" s="149"/>
      <c r="G125" s="205"/>
      <c r="H125" s="149"/>
      <c r="I125" s="205"/>
      <c r="J125" s="149"/>
      <c r="K125" s="205"/>
      <c r="L125" s="149"/>
      <c r="M125" s="205"/>
    </row>
    <row r="126" spans="3:13" ht="15.75" customHeight="1">
      <c r="C126" s="148"/>
      <c r="D126" s="149"/>
      <c r="E126" s="205"/>
      <c r="F126" s="149"/>
      <c r="G126" s="205"/>
      <c r="H126" s="149"/>
      <c r="I126" s="205"/>
      <c r="J126" s="149"/>
      <c r="K126" s="205"/>
      <c r="L126" s="149"/>
      <c r="M126" s="205"/>
    </row>
    <row r="127" spans="3:13" ht="15.75" customHeight="1">
      <c r="C127" s="148"/>
      <c r="D127" s="149"/>
      <c r="E127" s="205"/>
      <c r="F127" s="149"/>
      <c r="G127" s="205"/>
      <c r="H127" s="149"/>
      <c r="I127" s="205"/>
      <c r="J127" s="149"/>
      <c r="K127" s="205"/>
      <c r="L127" s="149"/>
      <c r="M127" s="205"/>
    </row>
    <row r="128" spans="3:13" ht="15.75" customHeight="1">
      <c r="C128" s="148"/>
      <c r="D128" s="149"/>
      <c r="E128" s="205"/>
      <c r="F128" s="149"/>
      <c r="G128" s="205"/>
      <c r="H128" s="149"/>
      <c r="I128" s="205"/>
      <c r="J128" s="149"/>
      <c r="K128" s="205"/>
      <c r="L128" s="149"/>
      <c r="M128" s="205"/>
    </row>
    <row r="129" spans="3:13" ht="15.75" customHeight="1">
      <c r="C129" s="148"/>
      <c r="D129" s="149"/>
      <c r="E129" s="205"/>
      <c r="F129" s="149"/>
      <c r="G129" s="205"/>
      <c r="H129" s="149"/>
      <c r="I129" s="205"/>
      <c r="J129" s="149"/>
      <c r="K129" s="205"/>
      <c r="L129" s="149"/>
      <c r="M129" s="205"/>
    </row>
    <row r="130" spans="3:13" ht="15.75" customHeight="1">
      <c r="C130" s="148"/>
      <c r="D130" s="149"/>
      <c r="E130" s="205"/>
      <c r="F130" s="149"/>
      <c r="G130" s="205"/>
      <c r="H130" s="149"/>
      <c r="I130" s="205"/>
      <c r="J130" s="149"/>
      <c r="K130" s="205"/>
      <c r="L130" s="149"/>
      <c r="M130" s="205"/>
    </row>
    <row r="131" spans="3:13" ht="15.75" customHeight="1">
      <c r="C131" s="148"/>
      <c r="D131" s="149"/>
      <c r="E131" s="205"/>
      <c r="F131" s="149"/>
      <c r="G131" s="205"/>
      <c r="H131" s="149"/>
      <c r="I131" s="205"/>
      <c r="J131" s="149"/>
      <c r="K131" s="205"/>
      <c r="L131" s="149"/>
      <c r="M131" s="205"/>
    </row>
    <row r="132" spans="3:13" ht="15.75" customHeight="1">
      <c r="C132" s="148"/>
      <c r="D132" s="149"/>
      <c r="E132" s="205"/>
      <c r="F132" s="149"/>
      <c r="G132" s="205"/>
      <c r="H132" s="149"/>
      <c r="I132" s="205"/>
      <c r="J132" s="149"/>
      <c r="K132" s="205"/>
      <c r="L132" s="149"/>
      <c r="M132" s="205"/>
    </row>
    <row r="133" spans="3:13" ht="15.75" customHeight="1">
      <c r="C133" s="148"/>
      <c r="D133" s="149"/>
      <c r="E133" s="205"/>
      <c r="F133" s="149"/>
      <c r="G133" s="205"/>
      <c r="H133" s="149"/>
      <c r="I133" s="205"/>
      <c r="J133" s="149"/>
      <c r="K133" s="205"/>
      <c r="L133" s="149"/>
      <c r="M133" s="205"/>
    </row>
    <row r="134" spans="3:13" ht="15.75" customHeight="1">
      <c r="C134" s="148"/>
      <c r="D134" s="149"/>
      <c r="E134" s="205"/>
      <c r="F134" s="149"/>
      <c r="G134" s="205"/>
      <c r="H134" s="149"/>
      <c r="I134" s="205"/>
      <c r="J134" s="149"/>
      <c r="K134" s="205"/>
      <c r="L134" s="149"/>
      <c r="M134" s="205"/>
    </row>
    <row r="135" spans="3:13" ht="15.75" customHeight="1">
      <c r="C135" s="148"/>
      <c r="D135" s="149"/>
      <c r="E135" s="205"/>
      <c r="F135" s="149"/>
      <c r="G135" s="205"/>
      <c r="H135" s="149"/>
      <c r="I135" s="205"/>
      <c r="J135" s="149"/>
      <c r="K135" s="205"/>
      <c r="L135" s="149"/>
      <c r="M135" s="205"/>
    </row>
    <row r="136" spans="3:13" ht="15.75" customHeight="1">
      <c r="C136" s="148"/>
      <c r="D136" s="149"/>
      <c r="E136" s="205"/>
      <c r="F136" s="149"/>
      <c r="G136" s="205"/>
      <c r="H136" s="149"/>
      <c r="I136" s="205"/>
      <c r="J136" s="149"/>
      <c r="K136" s="205"/>
      <c r="L136" s="149"/>
      <c r="M136" s="205"/>
    </row>
    <row r="137" spans="3:13" ht="15.75" customHeight="1">
      <c r="C137" s="148"/>
      <c r="D137" s="149"/>
      <c r="E137" s="205"/>
      <c r="F137" s="149"/>
      <c r="G137" s="205"/>
      <c r="H137" s="149"/>
      <c r="I137" s="205"/>
      <c r="J137" s="149"/>
      <c r="K137" s="205"/>
      <c r="L137" s="149"/>
      <c r="M137" s="205"/>
    </row>
    <row r="138" spans="3:13" ht="15.75" customHeight="1">
      <c r="C138" s="148"/>
      <c r="D138" s="149"/>
      <c r="E138" s="205"/>
      <c r="F138" s="149"/>
      <c r="G138" s="205"/>
      <c r="H138" s="149"/>
      <c r="I138" s="205"/>
      <c r="J138" s="149"/>
      <c r="K138" s="205"/>
      <c r="L138" s="149"/>
      <c r="M138" s="205"/>
    </row>
    <row r="139" spans="3:13" ht="15.75" customHeight="1">
      <c r="C139" s="148"/>
      <c r="D139" s="149"/>
      <c r="E139" s="205"/>
      <c r="F139" s="149"/>
      <c r="G139" s="205"/>
      <c r="H139" s="149"/>
      <c r="I139" s="205"/>
      <c r="J139" s="149"/>
      <c r="K139" s="205"/>
      <c r="L139" s="149"/>
      <c r="M139" s="205"/>
    </row>
    <row r="140" spans="3:13" ht="15.75" customHeight="1">
      <c r="C140" s="148"/>
      <c r="D140" s="149"/>
      <c r="E140" s="205"/>
      <c r="F140" s="149"/>
      <c r="G140" s="205"/>
      <c r="H140" s="149"/>
      <c r="I140" s="205"/>
      <c r="J140" s="149"/>
      <c r="K140" s="205"/>
      <c r="L140" s="149"/>
      <c r="M140" s="205"/>
    </row>
    <row r="141" spans="3:13" ht="15.75" customHeight="1">
      <c r="C141" s="148"/>
      <c r="D141" s="149"/>
      <c r="E141" s="205"/>
      <c r="F141" s="149"/>
      <c r="G141" s="205"/>
      <c r="H141" s="149"/>
      <c r="I141" s="205"/>
      <c r="J141" s="149"/>
      <c r="K141" s="205"/>
      <c r="L141" s="149"/>
      <c r="M141" s="205"/>
    </row>
    <row r="142" spans="3:13" ht="15.75" customHeight="1">
      <c r="C142" s="148"/>
      <c r="D142" s="149"/>
      <c r="E142" s="205"/>
      <c r="F142" s="149"/>
      <c r="G142" s="205"/>
      <c r="H142" s="149"/>
      <c r="I142" s="205"/>
      <c r="J142" s="149"/>
      <c r="K142" s="205"/>
      <c r="L142" s="149"/>
      <c r="M142" s="205"/>
    </row>
    <row r="143" spans="3:13" ht="15.75" customHeight="1">
      <c r="C143" s="148"/>
      <c r="D143" s="149"/>
      <c r="E143" s="205"/>
      <c r="F143" s="149"/>
      <c r="G143" s="205"/>
      <c r="H143" s="149"/>
      <c r="I143" s="205"/>
      <c r="J143" s="149"/>
      <c r="K143" s="205"/>
      <c r="L143" s="149"/>
      <c r="M143" s="205"/>
    </row>
    <row r="144" spans="3:13" ht="15.75" customHeight="1">
      <c r="C144" s="148"/>
      <c r="D144" s="149"/>
      <c r="E144" s="205"/>
      <c r="F144" s="149"/>
      <c r="G144" s="205"/>
      <c r="H144" s="149"/>
      <c r="I144" s="205"/>
      <c r="J144" s="149"/>
      <c r="K144" s="205"/>
      <c r="L144" s="149"/>
      <c r="M144" s="205"/>
    </row>
    <row r="145" spans="3:13" ht="15.75" customHeight="1">
      <c r="C145" s="148"/>
      <c r="D145" s="149"/>
      <c r="E145" s="205"/>
      <c r="F145" s="149"/>
      <c r="G145" s="205"/>
      <c r="H145" s="149"/>
      <c r="I145" s="205"/>
      <c r="J145" s="149"/>
      <c r="K145" s="205"/>
      <c r="L145" s="149"/>
      <c r="M145" s="205"/>
    </row>
    <row r="146" spans="3:13" ht="15.75" customHeight="1">
      <c r="C146" s="148"/>
      <c r="D146" s="149"/>
      <c r="E146" s="205"/>
      <c r="F146" s="149"/>
      <c r="G146" s="205"/>
      <c r="H146" s="149"/>
      <c r="I146" s="205"/>
      <c r="J146" s="149"/>
      <c r="K146" s="205"/>
      <c r="L146" s="149"/>
      <c r="M146" s="205"/>
    </row>
    <row r="147" spans="3:13" ht="15.75" customHeight="1">
      <c r="C147" s="148"/>
      <c r="D147" s="149"/>
      <c r="E147" s="205"/>
      <c r="F147" s="149"/>
      <c r="G147" s="205"/>
      <c r="H147" s="149"/>
      <c r="I147" s="205"/>
      <c r="J147" s="149"/>
      <c r="K147" s="205"/>
      <c r="L147" s="149"/>
      <c r="M147" s="205"/>
    </row>
    <row r="148" spans="3:13" ht="15.75" customHeight="1">
      <c r="C148" s="148"/>
      <c r="D148" s="149"/>
      <c r="E148" s="205"/>
      <c r="F148" s="149"/>
      <c r="G148" s="205"/>
      <c r="H148" s="149"/>
      <c r="I148" s="205"/>
      <c r="J148" s="149"/>
      <c r="K148" s="205"/>
      <c r="L148" s="149"/>
      <c r="M148" s="205"/>
    </row>
    <row r="149" spans="3:13" ht="15.75" customHeight="1">
      <c r="C149" s="148"/>
      <c r="D149" s="149"/>
      <c r="E149" s="205"/>
      <c r="F149" s="149"/>
      <c r="G149" s="205"/>
      <c r="H149" s="149"/>
      <c r="I149" s="205"/>
      <c r="J149" s="149"/>
      <c r="K149" s="205"/>
      <c r="L149" s="149"/>
      <c r="M149" s="205"/>
    </row>
    <row r="150" spans="3:13" ht="15.75" customHeight="1">
      <c r="C150" s="148"/>
      <c r="D150" s="149"/>
      <c r="E150" s="205"/>
      <c r="F150" s="149"/>
      <c r="G150" s="205"/>
      <c r="H150" s="149"/>
      <c r="I150" s="205"/>
      <c r="J150" s="149"/>
      <c r="K150" s="205"/>
      <c r="L150" s="149"/>
      <c r="M150" s="205"/>
    </row>
    <row r="151" spans="3:13" ht="15.75" customHeight="1">
      <c r="C151" s="148"/>
      <c r="D151" s="149"/>
      <c r="E151" s="205"/>
      <c r="F151" s="149"/>
      <c r="G151" s="205"/>
      <c r="H151" s="149"/>
      <c r="I151" s="205"/>
      <c r="J151" s="149"/>
      <c r="K151" s="205"/>
      <c r="L151" s="149"/>
      <c r="M151" s="205"/>
    </row>
    <row r="152" spans="3:13" ht="15.75" customHeight="1">
      <c r="C152" s="148"/>
      <c r="D152" s="149"/>
      <c r="E152" s="205"/>
      <c r="F152" s="149"/>
      <c r="G152" s="205"/>
      <c r="H152" s="149"/>
      <c r="I152" s="205"/>
      <c r="J152" s="149"/>
      <c r="K152" s="205"/>
      <c r="L152" s="149"/>
      <c r="M152" s="205"/>
    </row>
    <row r="153" spans="3:13" ht="15.75" customHeight="1">
      <c r="C153" s="148"/>
      <c r="D153" s="149"/>
      <c r="E153" s="205"/>
      <c r="F153" s="149"/>
      <c r="G153" s="205"/>
      <c r="H153" s="149"/>
      <c r="I153" s="205"/>
      <c r="J153" s="149"/>
      <c r="K153" s="205"/>
      <c r="L153" s="149"/>
      <c r="M153" s="205"/>
    </row>
    <row r="154" spans="3:13" ht="15.75" customHeight="1">
      <c r="C154" s="148"/>
      <c r="D154" s="149"/>
      <c r="E154" s="205"/>
      <c r="F154" s="149"/>
      <c r="G154" s="205"/>
      <c r="H154" s="149"/>
      <c r="I154" s="205"/>
      <c r="J154" s="149"/>
      <c r="K154" s="205"/>
      <c r="L154" s="149"/>
      <c r="M154" s="205"/>
    </row>
    <row r="155" spans="3:13" ht="15.75" customHeight="1">
      <c r="C155" s="148"/>
      <c r="D155" s="149"/>
      <c r="E155" s="205"/>
      <c r="F155" s="149"/>
      <c r="G155" s="205"/>
      <c r="H155" s="149"/>
      <c r="I155" s="205"/>
      <c r="J155" s="149"/>
      <c r="K155" s="205"/>
      <c r="L155" s="149"/>
      <c r="M155" s="205"/>
    </row>
    <row r="156" spans="3:13" ht="15.75" customHeight="1">
      <c r="C156" s="148"/>
      <c r="D156" s="149"/>
      <c r="E156" s="205"/>
      <c r="F156" s="149"/>
      <c r="G156" s="205"/>
      <c r="H156" s="149"/>
      <c r="I156" s="205"/>
      <c r="J156" s="149"/>
      <c r="K156" s="205"/>
      <c r="L156" s="149"/>
      <c r="M156" s="205"/>
    </row>
    <row r="157" spans="3:13" ht="15.75" customHeight="1">
      <c r="C157" s="148"/>
      <c r="D157" s="149"/>
      <c r="E157" s="205"/>
      <c r="F157" s="149"/>
      <c r="G157" s="205"/>
      <c r="H157" s="149"/>
      <c r="I157" s="205"/>
      <c r="J157" s="149"/>
      <c r="K157" s="205"/>
      <c r="L157" s="149"/>
      <c r="M157" s="205"/>
    </row>
    <row r="158" spans="3:13" ht="15.75" customHeight="1">
      <c r="C158" s="148"/>
      <c r="D158" s="149"/>
      <c r="E158" s="205"/>
      <c r="F158" s="149"/>
      <c r="G158" s="205"/>
      <c r="H158" s="149"/>
      <c r="I158" s="205"/>
      <c r="J158" s="149"/>
      <c r="K158" s="205"/>
      <c r="L158" s="149"/>
      <c r="M158" s="205"/>
    </row>
    <row r="159" spans="3:13" ht="15.75" customHeight="1">
      <c r="C159" s="148"/>
      <c r="D159" s="149"/>
      <c r="E159" s="205"/>
      <c r="F159" s="149"/>
      <c r="G159" s="205"/>
      <c r="H159" s="149"/>
      <c r="I159" s="205"/>
      <c r="J159" s="149"/>
      <c r="K159" s="205"/>
      <c r="L159" s="149"/>
      <c r="M159" s="205"/>
    </row>
    <row r="160" spans="3:13" ht="15.75" customHeight="1">
      <c r="C160" s="148"/>
      <c r="D160" s="149"/>
      <c r="E160" s="205"/>
      <c r="F160" s="149"/>
      <c r="G160" s="205"/>
      <c r="H160" s="149"/>
      <c r="I160" s="205"/>
      <c r="J160" s="149"/>
      <c r="K160" s="205"/>
      <c r="L160" s="149"/>
      <c r="M160" s="205"/>
    </row>
    <row r="161" spans="3:13" ht="15.75" customHeight="1">
      <c r="C161" s="148"/>
      <c r="D161" s="149"/>
      <c r="E161" s="205"/>
      <c r="F161" s="149"/>
      <c r="G161" s="205"/>
      <c r="H161" s="149"/>
      <c r="I161" s="205"/>
      <c r="J161" s="149"/>
      <c r="K161" s="205"/>
      <c r="L161" s="149"/>
      <c r="M161" s="205"/>
    </row>
    <row r="162" spans="3:13" ht="15.75" customHeight="1">
      <c r="C162" s="148"/>
      <c r="D162" s="149"/>
      <c r="E162" s="205"/>
      <c r="F162" s="149"/>
      <c r="G162" s="205"/>
      <c r="H162" s="149"/>
      <c r="I162" s="205"/>
      <c r="J162" s="149"/>
      <c r="K162" s="205"/>
      <c r="L162" s="149"/>
      <c r="M162" s="205"/>
    </row>
    <row r="163" spans="3:13" ht="15.75" customHeight="1">
      <c r="C163" s="148"/>
      <c r="D163" s="149"/>
      <c r="E163" s="205"/>
      <c r="F163" s="149"/>
      <c r="G163" s="205"/>
      <c r="H163" s="149"/>
      <c r="I163" s="205"/>
      <c r="J163" s="149"/>
      <c r="K163" s="205"/>
      <c r="L163" s="149"/>
      <c r="M163" s="205"/>
    </row>
    <row r="164" spans="3:13" ht="15.75" customHeight="1">
      <c r="C164" s="148"/>
      <c r="D164" s="149"/>
      <c r="E164" s="205"/>
      <c r="F164" s="149"/>
      <c r="G164" s="205"/>
      <c r="H164" s="149"/>
      <c r="I164" s="205"/>
      <c r="J164" s="149"/>
      <c r="K164" s="205"/>
      <c r="L164" s="149"/>
      <c r="M164" s="205"/>
    </row>
    <row r="165" spans="3:13" ht="15.75" customHeight="1">
      <c r="C165" s="148"/>
      <c r="D165" s="149"/>
      <c r="E165" s="205"/>
      <c r="F165" s="149"/>
      <c r="G165" s="205"/>
      <c r="H165" s="149"/>
      <c r="I165" s="205"/>
      <c r="J165" s="149"/>
      <c r="K165" s="205"/>
      <c r="L165" s="149"/>
      <c r="M165" s="205"/>
    </row>
    <row r="166" spans="3:13" ht="15.75" customHeight="1">
      <c r="C166" s="148"/>
      <c r="D166" s="149"/>
      <c r="E166" s="205"/>
      <c r="F166" s="149"/>
      <c r="G166" s="205"/>
      <c r="H166" s="149"/>
      <c r="I166" s="205"/>
      <c r="J166" s="149"/>
      <c r="K166" s="205"/>
      <c r="L166" s="149"/>
      <c r="M166" s="205"/>
    </row>
    <row r="167" spans="3:13" ht="15.75" customHeight="1">
      <c r="C167" s="148"/>
      <c r="D167" s="149"/>
      <c r="E167" s="205"/>
      <c r="F167" s="149"/>
      <c r="G167" s="205"/>
      <c r="H167" s="149"/>
      <c r="I167" s="205"/>
      <c r="J167" s="149"/>
      <c r="K167" s="205"/>
      <c r="L167" s="149"/>
      <c r="M167" s="205"/>
    </row>
    <row r="168" spans="3:13" ht="15.75" customHeight="1">
      <c r="C168" s="148"/>
      <c r="D168" s="149"/>
      <c r="E168" s="205"/>
      <c r="F168" s="149"/>
      <c r="G168" s="205"/>
      <c r="H168" s="149"/>
      <c r="I168" s="205"/>
      <c r="J168" s="149"/>
      <c r="K168" s="205"/>
      <c r="L168" s="149"/>
      <c r="M168" s="205"/>
    </row>
    <row r="169" spans="3:13" ht="15.75" customHeight="1">
      <c r="C169" s="148"/>
      <c r="D169" s="149"/>
      <c r="E169" s="205"/>
      <c r="F169" s="149"/>
      <c r="G169" s="205"/>
      <c r="H169" s="149"/>
      <c r="I169" s="205"/>
      <c r="J169" s="149"/>
      <c r="K169" s="205"/>
      <c r="L169" s="149"/>
      <c r="M169" s="205"/>
    </row>
    <row r="170" spans="3:13" ht="15.75" customHeight="1">
      <c r="C170" s="148"/>
      <c r="D170" s="149"/>
      <c r="E170" s="205"/>
      <c r="F170" s="149"/>
      <c r="G170" s="205"/>
      <c r="H170" s="149"/>
      <c r="I170" s="205"/>
      <c r="J170" s="149"/>
      <c r="K170" s="205"/>
      <c r="L170" s="149"/>
      <c r="M170" s="205"/>
    </row>
    <row r="171" spans="3:13" ht="15.75" customHeight="1">
      <c r="C171" s="148"/>
      <c r="D171" s="149"/>
      <c r="E171" s="205"/>
      <c r="F171" s="149"/>
      <c r="G171" s="205"/>
      <c r="H171" s="149"/>
      <c r="I171" s="205"/>
      <c r="J171" s="149"/>
      <c r="K171" s="205"/>
      <c r="L171" s="149"/>
      <c r="M171" s="205"/>
    </row>
    <row r="172" spans="3:13" ht="15.75" customHeight="1">
      <c r="C172" s="148"/>
      <c r="D172" s="149"/>
      <c r="E172" s="205"/>
      <c r="F172" s="149"/>
      <c r="G172" s="205"/>
      <c r="H172" s="149"/>
      <c r="I172" s="205"/>
      <c r="J172" s="149"/>
      <c r="K172" s="205"/>
      <c r="L172" s="149"/>
      <c r="M172" s="205"/>
    </row>
    <row r="173" spans="3:13" ht="15.75" customHeight="1">
      <c r="C173" s="148"/>
      <c r="D173" s="149"/>
      <c r="E173" s="205"/>
      <c r="F173" s="149"/>
      <c r="G173" s="205"/>
      <c r="H173" s="149"/>
      <c r="I173" s="205"/>
      <c r="J173" s="149"/>
      <c r="K173" s="205"/>
      <c r="L173" s="149"/>
      <c r="M173" s="205"/>
    </row>
    <row r="174" spans="3:13" ht="15.75" customHeight="1">
      <c r="C174" s="148"/>
      <c r="D174" s="149"/>
      <c r="E174" s="205"/>
      <c r="F174" s="149"/>
      <c r="G174" s="205"/>
      <c r="H174" s="149"/>
      <c r="I174" s="205"/>
      <c r="J174" s="149"/>
      <c r="K174" s="205"/>
      <c r="L174" s="149"/>
      <c r="M174" s="205"/>
    </row>
    <row r="175" spans="3:13" ht="15.75" customHeight="1">
      <c r="C175" s="148"/>
      <c r="D175" s="149"/>
      <c r="E175" s="205"/>
      <c r="F175" s="149"/>
      <c r="G175" s="205"/>
      <c r="H175" s="149"/>
      <c r="I175" s="205"/>
      <c r="J175" s="149"/>
      <c r="K175" s="205"/>
      <c r="L175" s="149"/>
      <c r="M175" s="205"/>
    </row>
    <row r="176" spans="3:13" ht="15.75" customHeight="1">
      <c r="C176" s="148"/>
      <c r="D176" s="149"/>
      <c r="E176" s="205"/>
      <c r="F176" s="149"/>
      <c r="G176" s="205"/>
      <c r="H176" s="149"/>
      <c r="I176" s="205"/>
      <c r="J176" s="149"/>
      <c r="K176" s="205"/>
      <c r="L176" s="149"/>
      <c r="M176" s="205"/>
    </row>
    <row r="177" spans="3:13" ht="15.75" customHeight="1">
      <c r="C177" s="148"/>
      <c r="D177" s="149"/>
      <c r="E177" s="205"/>
      <c r="F177" s="149"/>
      <c r="G177" s="205"/>
      <c r="H177" s="149"/>
      <c r="I177" s="205"/>
      <c r="J177" s="149"/>
      <c r="K177" s="205"/>
      <c r="L177" s="149"/>
      <c r="M177" s="205"/>
    </row>
    <row r="178" spans="3:13" ht="15.75" customHeight="1">
      <c r="C178" s="148"/>
      <c r="D178" s="149"/>
      <c r="E178" s="205"/>
      <c r="F178" s="149"/>
      <c r="G178" s="205"/>
      <c r="H178" s="149"/>
      <c r="I178" s="205"/>
      <c r="J178" s="149"/>
      <c r="K178" s="205"/>
      <c r="L178" s="149"/>
      <c r="M178" s="205"/>
    </row>
    <row r="179" spans="3:13" ht="15.75" customHeight="1">
      <c r="C179" s="148"/>
      <c r="D179" s="149"/>
      <c r="E179" s="205"/>
      <c r="F179" s="149"/>
      <c r="G179" s="205"/>
      <c r="H179" s="149"/>
      <c r="I179" s="205"/>
      <c r="J179" s="149"/>
      <c r="K179" s="205"/>
      <c r="L179" s="149"/>
      <c r="M179" s="205"/>
    </row>
    <row r="180" spans="3:13" ht="15.75" customHeight="1">
      <c r="C180" s="148"/>
      <c r="D180" s="149"/>
      <c r="E180" s="205"/>
      <c r="F180" s="149"/>
      <c r="G180" s="205"/>
      <c r="H180" s="149"/>
      <c r="I180" s="205"/>
      <c r="J180" s="149"/>
      <c r="K180" s="205"/>
      <c r="L180" s="149"/>
      <c r="M180" s="205"/>
    </row>
    <row r="181" spans="3:13" ht="15.75" customHeight="1">
      <c r="C181" s="148"/>
      <c r="D181" s="149"/>
      <c r="E181" s="205"/>
      <c r="F181" s="149"/>
      <c r="G181" s="205"/>
      <c r="H181" s="149"/>
      <c r="I181" s="205"/>
      <c r="J181" s="149"/>
      <c r="K181" s="205"/>
      <c r="L181" s="149"/>
      <c r="M181" s="205"/>
    </row>
    <row r="182" spans="3:13" ht="15.75" customHeight="1">
      <c r="C182" s="148"/>
      <c r="D182" s="149"/>
      <c r="E182" s="205"/>
      <c r="F182" s="149"/>
      <c r="G182" s="205"/>
      <c r="H182" s="149"/>
      <c r="I182" s="205"/>
      <c r="J182" s="149"/>
      <c r="K182" s="205"/>
      <c r="L182" s="149"/>
      <c r="M182" s="205"/>
    </row>
    <row r="183" spans="3:13" ht="15.75" customHeight="1">
      <c r="C183" s="148"/>
      <c r="D183" s="149"/>
      <c r="E183" s="205"/>
      <c r="F183" s="149"/>
      <c r="G183" s="205"/>
      <c r="H183" s="149"/>
      <c r="I183" s="205"/>
      <c r="J183" s="149"/>
      <c r="K183" s="205"/>
      <c r="L183" s="149"/>
      <c r="M183" s="205"/>
    </row>
    <row r="184" spans="3:13" ht="15.75" customHeight="1">
      <c r="C184" s="148"/>
      <c r="D184" s="149"/>
      <c r="E184" s="205"/>
      <c r="F184" s="149"/>
      <c r="G184" s="205"/>
      <c r="H184" s="149"/>
      <c r="I184" s="205"/>
      <c r="J184" s="149"/>
      <c r="K184" s="205"/>
      <c r="L184" s="149"/>
      <c r="M184" s="205"/>
    </row>
    <row r="185" spans="3:13" ht="15.75" customHeight="1">
      <c r="C185" s="148"/>
      <c r="D185" s="149"/>
      <c r="E185" s="205"/>
      <c r="F185" s="149"/>
      <c r="G185" s="205"/>
      <c r="H185" s="149"/>
      <c r="I185" s="205"/>
      <c r="J185" s="149"/>
      <c r="K185" s="205"/>
      <c r="L185" s="149"/>
      <c r="M185" s="205"/>
    </row>
    <row r="186" spans="3:13" ht="15.75" customHeight="1">
      <c r="C186" s="148"/>
      <c r="D186" s="149"/>
      <c r="E186" s="205"/>
      <c r="F186" s="149"/>
      <c r="G186" s="205"/>
      <c r="H186" s="149"/>
      <c r="I186" s="205"/>
      <c r="J186" s="149"/>
      <c r="K186" s="205"/>
      <c r="L186" s="149"/>
      <c r="M186" s="205"/>
    </row>
    <row r="187" spans="3:13" ht="15.75" customHeight="1">
      <c r="C187" s="148"/>
      <c r="D187" s="149"/>
      <c r="E187" s="205"/>
      <c r="F187" s="149"/>
      <c r="G187" s="205"/>
      <c r="H187" s="149"/>
      <c r="I187" s="205"/>
      <c r="J187" s="149"/>
      <c r="K187" s="205"/>
      <c r="L187" s="149"/>
      <c r="M187" s="205"/>
    </row>
    <row r="188" spans="3:13" ht="15.75" customHeight="1">
      <c r="C188" s="148"/>
      <c r="D188" s="149"/>
      <c r="E188" s="205"/>
      <c r="F188" s="149"/>
      <c r="G188" s="205"/>
      <c r="H188" s="149"/>
      <c r="I188" s="205"/>
      <c r="J188" s="149"/>
      <c r="K188" s="205"/>
      <c r="L188" s="149"/>
      <c r="M188" s="205"/>
    </row>
    <row r="189" spans="3:13" ht="15.75" customHeight="1">
      <c r="C189" s="148"/>
      <c r="D189" s="149"/>
      <c r="E189" s="205"/>
      <c r="F189" s="149"/>
      <c r="G189" s="205"/>
      <c r="H189" s="149"/>
      <c r="I189" s="205"/>
      <c r="J189" s="149"/>
      <c r="K189" s="205"/>
      <c r="L189" s="149"/>
      <c r="M189" s="205"/>
    </row>
    <row r="190" spans="3:13" ht="15.75" customHeight="1">
      <c r="C190" s="148"/>
      <c r="D190" s="149"/>
      <c r="E190" s="205"/>
      <c r="F190" s="149"/>
      <c r="G190" s="205"/>
      <c r="H190" s="149"/>
      <c r="I190" s="205"/>
      <c r="J190" s="149"/>
      <c r="K190" s="205"/>
      <c r="L190" s="149"/>
      <c r="M190" s="205"/>
    </row>
    <row r="191" spans="3:13" ht="15.75" customHeight="1">
      <c r="C191" s="148"/>
      <c r="D191" s="149"/>
      <c r="E191" s="205"/>
      <c r="F191" s="149"/>
      <c r="G191" s="205"/>
      <c r="H191" s="149"/>
      <c r="I191" s="205"/>
      <c r="J191" s="149"/>
      <c r="K191" s="205"/>
      <c r="L191" s="149"/>
      <c r="M191" s="205"/>
    </row>
    <row r="192" spans="3:13" ht="15.75" customHeight="1">
      <c r="C192" s="148"/>
      <c r="D192" s="149"/>
      <c r="E192" s="205"/>
      <c r="F192" s="149"/>
      <c r="G192" s="205"/>
      <c r="H192" s="149"/>
      <c r="I192" s="205"/>
      <c r="J192" s="149"/>
      <c r="K192" s="205"/>
      <c r="L192" s="149"/>
      <c r="M192" s="205"/>
    </row>
    <row r="193" spans="3:13" ht="15.75" customHeight="1">
      <c r="C193" s="148"/>
      <c r="D193" s="149"/>
      <c r="E193" s="205"/>
      <c r="F193" s="149"/>
      <c r="G193" s="205"/>
      <c r="H193" s="149"/>
      <c r="I193" s="205"/>
      <c r="J193" s="149"/>
      <c r="K193" s="205"/>
      <c r="L193" s="149"/>
      <c r="M193" s="205"/>
    </row>
    <row r="194" spans="3:13" ht="15.75" customHeight="1">
      <c r="C194" s="148"/>
      <c r="D194" s="149"/>
      <c r="E194" s="205"/>
      <c r="F194" s="149"/>
      <c r="G194" s="205"/>
      <c r="H194" s="149"/>
      <c r="I194" s="205"/>
      <c r="J194" s="149"/>
      <c r="K194" s="205"/>
      <c r="L194" s="149"/>
      <c r="M194" s="205"/>
    </row>
    <row r="195" spans="3:13" ht="15.75" customHeight="1">
      <c r="C195" s="148"/>
      <c r="D195" s="149"/>
      <c r="E195" s="205"/>
      <c r="F195" s="149"/>
      <c r="G195" s="205"/>
      <c r="H195" s="149"/>
      <c r="I195" s="205"/>
      <c r="J195" s="149"/>
      <c r="K195" s="205"/>
      <c r="L195" s="149"/>
      <c r="M195" s="205"/>
    </row>
    <row r="196" spans="3:13" ht="15.75" customHeight="1">
      <c r="C196" s="148"/>
      <c r="D196" s="149"/>
      <c r="E196" s="205"/>
      <c r="F196" s="149"/>
      <c r="G196" s="205"/>
      <c r="H196" s="149"/>
      <c r="I196" s="205"/>
      <c r="J196" s="149"/>
      <c r="K196" s="205"/>
      <c r="L196" s="149"/>
      <c r="M196" s="205"/>
    </row>
    <row r="197" spans="3:13" ht="15.75" customHeight="1">
      <c r="C197" s="148"/>
      <c r="D197" s="149"/>
      <c r="E197" s="205"/>
      <c r="F197" s="149"/>
      <c r="G197" s="205"/>
      <c r="H197" s="149"/>
      <c r="I197" s="205"/>
      <c r="J197" s="149"/>
      <c r="K197" s="205"/>
      <c r="L197" s="149"/>
      <c r="M197" s="205"/>
    </row>
    <row r="198" spans="3:13" ht="15.75" customHeight="1">
      <c r="C198" s="148"/>
      <c r="D198" s="149"/>
      <c r="E198" s="205"/>
      <c r="F198" s="149"/>
      <c r="G198" s="205"/>
      <c r="H198" s="149"/>
      <c r="I198" s="205"/>
      <c r="J198" s="149"/>
      <c r="K198" s="205"/>
      <c r="L198" s="149"/>
      <c r="M198" s="205"/>
    </row>
    <row r="199" spans="3:13" ht="15.75" customHeight="1">
      <c r="C199" s="148"/>
      <c r="D199" s="149"/>
      <c r="E199" s="205"/>
      <c r="F199" s="149"/>
      <c r="G199" s="205"/>
      <c r="H199" s="149"/>
      <c r="I199" s="205"/>
      <c r="J199" s="149"/>
      <c r="K199" s="205"/>
      <c r="L199" s="149"/>
      <c r="M199" s="205"/>
    </row>
    <row r="200" spans="3:13" ht="15.75" customHeight="1">
      <c r="C200" s="148"/>
      <c r="D200" s="149"/>
      <c r="E200" s="205"/>
      <c r="F200" s="149"/>
      <c r="G200" s="205"/>
      <c r="H200" s="149"/>
      <c r="I200" s="205"/>
      <c r="J200" s="149"/>
      <c r="K200" s="205"/>
      <c r="L200" s="149"/>
      <c r="M200" s="205"/>
    </row>
    <row r="201" spans="3:13" ht="15.75" customHeight="1">
      <c r="C201" s="148"/>
      <c r="D201" s="149"/>
      <c r="E201" s="205"/>
      <c r="F201" s="149"/>
      <c r="G201" s="205"/>
      <c r="H201" s="149"/>
      <c r="I201" s="205"/>
      <c r="J201" s="149"/>
      <c r="K201" s="205"/>
      <c r="L201" s="149"/>
      <c r="M201" s="205"/>
    </row>
    <row r="202" spans="3:13" ht="15.75" customHeight="1">
      <c r="C202" s="148"/>
      <c r="D202" s="149"/>
      <c r="E202" s="205"/>
      <c r="F202" s="149"/>
      <c r="G202" s="205"/>
      <c r="H202" s="149"/>
      <c r="I202" s="205"/>
      <c r="J202" s="149"/>
      <c r="K202" s="205"/>
      <c r="L202" s="149"/>
      <c r="M202" s="205"/>
    </row>
    <row r="203" spans="3:13" ht="15.75" customHeight="1">
      <c r="C203" s="148"/>
      <c r="D203" s="149"/>
      <c r="E203" s="205"/>
      <c r="F203" s="149"/>
      <c r="G203" s="205"/>
      <c r="H203" s="149"/>
      <c r="I203" s="205"/>
      <c r="J203" s="149"/>
      <c r="K203" s="205"/>
      <c r="L203" s="149"/>
      <c r="M203" s="205"/>
    </row>
    <row r="204" spans="3:13" ht="15.75" customHeight="1">
      <c r="C204" s="148"/>
      <c r="D204" s="149"/>
      <c r="E204" s="205"/>
      <c r="F204" s="149"/>
      <c r="G204" s="205"/>
      <c r="H204" s="149"/>
      <c r="I204" s="205"/>
      <c r="J204" s="149"/>
      <c r="K204" s="205"/>
      <c r="L204" s="149"/>
      <c r="M204" s="205"/>
    </row>
    <row r="205" spans="3:13" ht="15.75" customHeight="1">
      <c r="C205" s="148"/>
      <c r="D205" s="149"/>
      <c r="E205" s="205"/>
      <c r="F205" s="149"/>
      <c r="G205" s="205"/>
      <c r="H205" s="149"/>
      <c r="I205" s="205"/>
      <c r="J205" s="149"/>
      <c r="K205" s="205"/>
      <c r="L205" s="149"/>
      <c r="M205" s="205"/>
    </row>
    <row r="206" spans="3:13" ht="15.75" customHeight="1">
      <c r="C206" s="148"/>
      <c r="D206" s="149"/>
      <c r="E206" s="205"/>
      <c r="F206" s="149"/>
      <c r="G206" s="205"/>
      <c r="H206" s="149"/>
      <c r="I206" s="205"/>
      <c r="J206" s="149"/>
      <c r="K206" s="205"/>
      <c r="L206" s="149"/>
      <c r="M206" s="205"/>
    </row>
    <row r="207" spans="3:13" ht="15.75" customHeight="1">
      <c r="C207" s="148"/>
      <c r="D207" s="149"/>
      <c r="E207" s="205"/>
      <c r="F207" s="149"/>
      <c r="G207" s="205"/>
      <c r="H207" s="149"/>
      <c r="I207" s="205"/>
      <c r="J207" s="149"/>
      <c r="K207" s="205"/>
      <c r="L207" s="149"/>
      <c r="M207" s="205"/>
    </row>
    <row r="208" spans="3:13" ht="15.75" customHeight="1">
      <c r="C208" s="148"/>
      <c r="D208" s="149"/>
      <c r="E208" s="205"/>
      <c r="F208" s="149"/>
      <c r="G208" s="205"/>
      <c r="H208" s="149"/>
      <c r="I208" s="205"/>
      <c r="J208" s="149"/>
      <c r="K208" s="205"/>
      <c r="L208" s="149"/>
      <c r="M208" s="205"/>
    </row>
    <row r="209" spans="3:13" ht="15.75" customHeight="1">
      <c r="C209" s="148"/>
      <c r="D209" s="149"/>
      <c r="E209" s="205"/>
      <c r="F209" s="149"/>
      <c r="G209" s="205"/>
      <c r="H209" s="149"/>
      <c r="I209" s="205"/>
      <c r="J209" s="149"/>
      <c r="K209" s="205"/>
      <c r="L209" s="149"/>
      <c r="M209" s="205"/>
    </row>
    <row r="210" spans="3:13" ht="15.75" customHeight="1">
      <c r="C210" s="148"/>
      <c r="D210" s="149"/>
      <c r="E210" s="205"/>
      <c r="F210" s="149"/>
      <c r="G210" s="205"/>
      <c r="H210" s="149"/>
      <c r="I210" s="205"/>
      <c r="J210" s="149"/>
      <c r="K210" s="205"/>
      <c r="L210" s="149"/>
      <c r="M210" s="205"/>
    </row>
    <row r="211" spans="3:13" ht="15.75" customHeight="1">
      <c r="C211" s="148"/>
      <c r="D211" s="149"/>
      <c r="E211" s="205"/>
      <c r="F211" s="149"/>
      <c r="G211" s="205"/>
      <c r="H211" s="149"/>
      <c r="I211" s="205"/>
      <c r="J211" s="149"/>
      <c r="K211" s="205"/>
      <c r="L211" s="149"/>
      <c r="M211" s="205"/>
    </row>
    <row r="212" spans="3:13" ht="15.75" customHeight="1">
      <c r="C212" s="148"/>
      <c r="D212" s="149"/>
      <c r="E212" s="205"/>
      <c r="F212" s="149"/>
      <c r="G212" s="205"/>
      <c r="H212" s="149"/>
      <c r="I212" s="205"/>
      <c r="J212" s="149"/>
      <c r="K212" s="205"/>
      <c r="L212" s="149"/>
      <c r="M212" s="205"/>
    </row>
    <row r="213" spans="3:13" ht="15.75" customHeight="1">
      <c r="C213" s="148"/>
      <c r="D213" s="149"/>
      <c r="E213" s="205"/>
      <c r="F213" s="149"/>
      <c r="G213" s="205"/>
      <c r="H213" s="149"/>
      <c r="I213" s="205"/>
      <c r="J213" s="149"/>
      <c r="K213" s="205"/>
      <c r="L213" s="149"/>
      <c r="M213" s="205"/>
    </row>
    <row r="214" spans="3:13" ht="15.75" customHeight="1">
      <c r="C214" s="148"/>
      <c r="D214" s="149"/>
      <c r="E214" s="205"/>
      <c r="F214" s="149"/>
      <c r="G214" s="205"/>
      <c r="H214" s="149"/>
      <c r="I214" s="205"/>
      <c r="J214" s="149"/>
      <c r="K214" s="205"/>
      <c r="L214" s="149"/>
      <c r="M214" s="205"/>
    </row>
    <row r="215" spans="3:13" ht="15.75" customHeight="1">
      <c r="C215" s="148"/>
      <c r="D215" s="149"/>
      <c r="E215" s="205"/>
      <c r="F215" s="149"/>
      <c r="G215" s="205"/>
      <c r="H215" s="149"/>
      <c r="I215" s="205"/>
      <c r="J215" s="149"/>
      <c r="K215" s="205"/>
      <c r="L215" s="149"/>
      <c r="M215" s="205"/>
    </row>
    <row r="216" spans="3:13" ht="15.75" customHeight="1">
      <c r="C216" s="148"/>
      <c r="D216" s="149"/>
      <c r="E216" s="205"/>
      <c r="F216" s="149"/>
      <c r="G216" s="205"/>
      <c r="H216" s="149"/>
      <c r="I216" s="205"/>
      <c r="J216" s="149"/>
      <c r="K216" s="205"/>
      <c r="L216" s="149"/>
      <c r="M216" s="205"/>
    </row>
    <row r="217" spans="3:13" ht="15.75" customHeight="1">
      <c r="C217" s="148"/>
      <c r="D217" s="149"/>
      <c r="E217" s="205"/>
      <c r="F217" s="149"/>
      <c r="G217" s="205"/>
      <c r="H217" s="149"/>
      <c r="I217" s="205"/>
      <c r="J217" s="149"/>
      <c r="K217" s="205"/>
      <c r="L217" s="149"/>
      <c r="M217" s="205"/>
    </row>
    <row r="218" spans="3:13" ht="15.75" customHeight="1">
      <c r="C218" s="148"/>
      <c r="D218" s="149"/>
      <c r="E218" s="205"/>
      <c r="F218" s="149"/>
      <c r="G218" s="205"/>
      <c r="H218" s="149"/>
      <c r="I218" s="205"/>
      <c r="J218" s="149"/>
      <c r="K218" s="205"/>
      <c r="L218" s="149"/>
      <c r="M218" s="205"/>
    </row>
    <row r="219" spans="3:13" ht="15.75" customHeight="1">
      <c r="C219" s="148"/>
      <c r="D219" s="149"/>
      <c r="E219" s="205"/>
      <c r="F219" s="149"/>
      <c r="G219" s="205"/>
      <c r="H219" s="149"/>
      <c r="I219" s="205"/>
      <c r="J219" s="149"/>
      <c r="K219" s="205"/>
      <c r="L219" s="149"/>
      <c r="M219" s="205"/>
    </row>
    <row r="220" spans="3:13" ht="15.75" customHeight="1">
      <c r="C220" s="148"/>
      <c r="D220" s="149"/>
      <c r="E220" s="205"/>
      <c r="F220" s="149"/>
      <c r="G220" s="205"/>
      <c r="H220" s="149"/>
      <c r="I220" s="205"/>
      <c r="J220" s="149"/>
      <c r="K220" s="205"/>
      <c r="L220" s="149"/>
      <c r="M220" s="205"/>
    </row>
    <row r="221" spans="3:13" ht="15.75" customHeight="1">
      <c r="C221" s="148"/>
      <c r="D221" s="149"/>
      <c r="E221" s="205"/>
      <c r="F221" s="149"/>
      <c r="G221" s="205"/>
      <c r="H221" s="149"/>
      <c r="I221" s="205"/>
      <c r="J221" s="149"/>
      <c r="K221" s="205"/>
      <c r="L221" s="149"/>
      <c r="M221" s="205"/>
    </row>
    <row r="222" spans="3:13" ht="15.75" customHeight="1">
      <c r="C222" s="148"/>
      <c r="D222" s="149"/>
      <c r="E222" s="205"/>
      <c r="F222" s="149"/>
      <c r="G222" s="205"/>
      <c r="H222" s="149"/>
      <c r="I222" s="205"/>
      <c r="J222" s="149"/>
      <c r="K222" s="205"/>
      <c r="L222" s="149"/>
      <c r="M222" s="205"/>
    </row>
    <row r="223" spans="3:13" ht="15.75" customHeight="1">
      <c r="C223" s="148"/>
      <c r="D223" s="149"/>
      <c r="E223" s="205"/>
      <c r="F223" s="149"/>
      <c r="G223" s="205"/>
      <c r="H223" s="149"/>
      <c r="I223" s="205"/>
      <c r="J223" s="149"/>
      <c r="K223" s="205"/>
      <c r="L223" s="149"/>
      <c r="M223" s="205"/>
    </row>
    <row r="224" spans="3:13" ht="15.75" customHeight="1">
      <c r="C224" s="148"/>
      <c r="D224" s="149"/>
      <c r="E224" s="205"/>
      <c r="F224" s="149"/>
      <c r="G224" s="205"/>
      <c r="H224" s="149"/>
      <c r="I224" s="205"/>
      <c r="J224" s="149"/>
      <c r="K224" s="205"/>
      <c r="L224" s="149"/>
      <c r="M224" s="205"/>
    </row>
    <row r="225" spans="3:13" ht="15.75" customHeight="1">
      <c r="C225" s="148"/>
      <c r="D225" s="149"/>
      <c r="E225" s="205"/>
      <c r="F225" s="149"/>
      <c r="G225" s="205"/>
      <c r="H225" s="149"/>
      <c r="I225" s="205"/>
      <c r="J225" s="149"/>
      <c r="K225" s="205"/>
      <c r="L225" s="149"/>
      <c r="M225" s="205"/>
    </row>
    <row r="226" spans="3:13" ht="15.75" customHeight="1">
      <c r="C226" s="148"/>
      <c r="D226" s="149"/>
      <c r="E226" s="205"/>
      <c r="F226" s="149"/>
      <c r="G226" s="205"/>
      <c r="H226" s="149"/>
      <c r="I226" s="205"/>
      <c r="J226" s="149"/>
      <c r="K226" s="205"/>
      <c r="L226" s="149"/>
      <c r="M226" s="205"/>
    </row>
    <row r="227" spans="3:13" ht="15.75" customHeight="1">
      <c r="C227" s="148"/>
      <c r="D227" s="149"/>
      <c r="E227" s="205"/>
      <c r="F227" s="149"/>
      <c r="G227" s="205"/>
      <c r="H227" s="149"/>
      <c r="I227" s="205"/>
      <c r="J227" s="149"/>
      <c r="K227" s="205"/>
      <c r="L227" s="149"/>
      <c r="M227" s="205"/>
    </row>
    <row r="228" spans="3:13" ht="15.75" customHeight="1">
      <c r="C228" s="148"/>
      <c r="D228" s="149"/>
      <c r="E228" s="205"/>
      <c r="F228" s="149"/>
      <c r="G228" s="205"/>
      <c r="H228" s="149"/>
      <c r="I228" s="205"/>
      <c r="J228" s="149"/>
      <c r="K228" s="205"/>
      <c r="L228" s="149"/>
      <c r="M228" s="205"/>
    </row>
    <row r="229" spans="3:13" ht="15.75" customHeight="1">
      <c r="C229" s="148"/>
      <c r="D229" s="149"/>
      <c r="E229" s="205"/>
      <c r="F229" s="149"/>
      <c r="G229" s="205"/>
      <c r="H229" s="149"/>
      <c r="I229" s="205"/>
      <c r="J229" s="149"/>
      <c r="K229" s="205"/>
      <c r="L229" s="149"/>
      <c r="M229" s="205"/>
    </row>
    <row r="230" spans="3:13" ht="15.75" customHeight="1">
      <c r="C230" s="148"/>
      <c r="D230" s="149"/>
      <c r="E230" s="205"/>
      <c r="F230" s="149"/>
      <c r="G230" s="205"/>
      <c r="H230" s="149"/>
      <c r="I230" s="205"/>
      <c r="J230" s="149"/>
      <c r="K230" s="205"/>
      <c r="L230" s="149"/>
      <c r="M230" s="205"/>
    </row>
    <row r="231" spans="3:13" ht="15.75" customHeight="1">
      <c r="C231" s="148"/>
      <c r="D231" s="149"/>
      <c r="E231" s="205"/>
      <c r="F231" s="149"/>
      <c r="G231" s="205"/>
      <c r="H231" s="149"/>
      <c r="I231" s="205"/>
      <c r="J231" s="149"/>
      <c r="K231" s="205"/>
      <c r="L231" s="149"/>
      <c r="M231" s="205"/>
    </row>
    <row r="232" spans="3:13" ht="15.75" customHeight="1">
      <c r="C232" s="148"/>
      <c r="D232" s="149"/>
      <c r="E232" s="205"/>
      <c r="F232" s="149"/>
      <c r="G232" s="205"/>
      <c r="H232" s="149"/>
      <c r="I232" s="205"/>
      <c r="J232" s="149"/>
      <c r="K232" s="205"/>
      <c r="L232" s="149"/>
      <c r="M232" s="205"/>
    </row>
    <row r="233" spans="3:13" ht="15.75" customHeight="1">
      <c r="C233" s="148"/>
      <c r="D233" s="149"/>
      <c r="E233" s="205"/>
      <c r="F233" s="149"/>
      <c r="G233" s="205"/>
      <c r="H233" s="149"/>
      <c r="I233" s="205"/>
      <c r="J233" s="149"/>
      <c r="K233" s="205"/>
      <c r="L233" s="149"/>
      <c r="M233" s="205"/>
    </row>
    <row r="234" spans="3:13" ht="15.75" customHeight="1">
      <c r="C234" s="148"/>
      <c r="D234" s="149"/>
      <c r="E234" s="205"/>
      <c r="F234" s="149"/>
      <c r="G234" s="205"/>
      <c r="H234" s="149"/>
      <c r="I234" s="205"/>
      <c r="J234" s="149"/>
      <c r="K234" s="205"/>
      <c r="L234" s="149"/>
      <c r="M234" s="205"/>
    </row>
    <row r="235" spans="3:13" ht="15.75" customHeight="1">
      <c r="C235" s="148"/>
      <c r="D235" s="149"/>
      <c r="E235" s="205"/>
      <c r="F235" s="149"/>
      <c r="G235" s="205"/>
      <c r="H235" s="149"/>
      <c r="I235" s="205"/>
      <c r="J235" s="149"/>
      <c r="K235" s="205"/>
      <c r="L235" s="149"/>
      <c r="M235" s="205"/>
    </row>
    <row r="236" spans="3:13" ht="15.75" customHeight="1">
      <c r="C236" s="148"/>
      <c r="D236" s="149"/>
      <c r="E236" s="205"/>
      <c r="F236" s="149"/>
      <c r="G236" s="205"/>
      <c r="H236" s="149"/>
      <c r="I236" s="205"/>
      <c r="J236" s="149"/>
      <c r="K236" s="205"/>
      <c r="L236" s="149"/>
      <c r="M236" s="205"/>
    </row>
    <row r="237" spans="3:13" ht="15.75" customHeight="1">
      <c r="C237" s="148"/>
      <c r="D237" s="149"/>
      <c r="E237" s="205"/>
      <c r="F237" s="149"/>
      <c r="G237" s="205"/>
      <c r="H237" s="149"/>
      <c r="I237" s="205"/>
      <c r="J237" s="149"/>
      <c r="K237" s="205"/>
      <c r="L237" s="149"/>
      <c r="M237" s="205"/>
    </row>
    <row r="238" spans="3:13" ht="15.75" customHeight="1">
      <c r="C238" s="148"/>
      <c r="D238" s="149"/>
      <c r="E238" s="205"/>
      <c r="F238" s="149"/>
      <c r="G238" s="205"/>
      <c r="H238" s="149"/>
      <c r="I238" s="205"/>
      <c r="J238" s="149"/>
      <c r="K238" s="205"/>
      <c r="L238" s="149"/>
      <c r="M238" s="205"/>
    </row>
    <row r="239" spans="3:13" ht="15.75" customHeight="1">
      <c r="C239" s="148"/>
      <c r="D239" s="149"/>
      <c r="E239" s="205"/>
      <c r="F239" s="149"/>
      <c r="G239" s="205"/>
      <c r="H239" s="149"/>
      <c r="I239" s="205"/>
      <c r="J239" s="149"/>
      <c r="K239" s="205"/>
      <c r="L239" s="149"/>
      <c r="M239" s="205"/>
    </row>
    <row r="240" spans="3:13" ht="15.75" customHeight="1">
      <c r="C240" s="148"/>
      <c r="D240" s="149"/>
      <c r="E240" s="205"/>
      <c r="F240" s="149"/>
      <c r="G240" s="205"/>
      <c r="H240" s="149"/>
      <c r="I240" s="205"/>
      <c r="J240" s="149"/>
      <c r="K240" s="205"/>
      <c r="L240" s="149"/>
      <c r="M240" s="205"/>
    </row>
    <row r="241" spans="3:13" ht="15.75" customHeight="1">
      <c r="C241" s="148"/>
      <c r="D241" s="149"/>
      <c r="E241" s="205"/>
      <c r="F241" s="149"/>
      <c r="G241" s="205"/>
      <c r="H241" s="149"/>
      <c r="I241" s="205"/>
      <c r="J241" s="149"/>
      <c r="K241" s="205"/>
      <c r="L241" s="149"/>
      <c r="M241" s="205"/>
    </row>
    <row r="242" spans="3:13" ht="15.75" customHeight="1">
      <c r="C242" s="148"/>
      <c r="D242" s="149"/>
      <c r="E242" s="205"/>
      <c r="F242" s="149"/>
      <c r="G242" s="205"/>
      <c r="H242" s="149"/>
      <c r="I242" s="205"/>
      <c r="J242" s="149"/>
      <c r="K242" s="205"/>
      <c r="L242" s="149"/>
      <c r="M242" s="205"/>
    </row>
    <row r="243" spans="3:13" ht="15.75" customHeight="1">
      <c r="C243" s="148"/>
      <c r="D243" s="149"/>
      <c r="E243" s="205"/>
      <c r="F243" s="149"/>
      <c r="G243" s="205"/>
      <c r="H243" s="149"/>
      <c r="I243" s="205"/>
      <c r="J243" s="149"/>
      <c r="K243" s="205"/>
      <c r="L243" s="149"/>
      <c r="M243" s="205"/>
    </row>
    <row r="244" spans="3:13" ht="15.75" customHeight="1">
      <c r="C244" s="148"/>
      <c r="D244" s="149"/>
      <c r="E244" s="205"/>
      <c r="F244" s="149"/>
      <c r="G244" s="205"/>
      <c r="H244" s="149"/>
      <c r="I244" s="205"/>
      <c r="J244" s="149"/>
      <c r="K244" s="205"/>
      <c r="L244" s="149"/>
      <c r="M244" s="205"/>
    </row>
    <row r="245" spans="3:13" ht="15.75" customHeight="1">
      <c r="C245" s="148"/>
      <c r="D245" s="149"/>
      <c r="E245" s="205"/>
      <c r="F245" s="149"/>
      <c r="G245" s="205"/>
      <c r="H245" s="149"/>
      <c r="I245" s="205"/>
      <c r="J245" s="149"/>
      <c r="K245" s="205"/>
      <c r="L245" s="149"/>
      <c r="M245" s="205"/>
    </row>
    <row r="246" spans="3:13" ht="15.75" customHeight="1">
      <c r="C246" s="148"/>
      <c r="D246" s="149"/>
      <c r="E246" s="205"/>
      <c r="F246" s="149"/>
      <c r="G246" s="205"/>
      <c r="H246" s="149"/>
      <c r="I246" s="205"/>
      <c r="J246" s="149"/>
      <c r="K246" s="205"/>
      <c r="L246" s="149"/>
      <c r="M246" s="205"/>
    </row>
    <row r="247" spans="3:13" ht="15.75" customHeight="1">
      <c r="C247" s="148"/>
      <c r="D247" s="149"/>
      <c r="E247" s="205"/>
      <c r="F247" s="149"/>
      <c r="G247" s="205"/>
      <c r="H247" s="149"/>
      <c r="I247" s="205"/>
      <c r="J247" s="149"/>
      <c r="K247" s="205"/>
      <c r="L247" s="149"/>
      <c r="M247" s="205"/>
    </row>
    <row r="248" spans="3:13" ht="15.75" customHeight="1">
      <c r="C248" s="148"/>
      <c r="D248" s="149"/>
      <c r="E248" s="205"/>
      <c r="F248" s="149"/>
      <c r="G248" s="205"/>
      <c r="H248" s="149"/>
      <c r="I248" s="205"/>
      <c r="J248" s="149"/>
      <c r="K248" s="205"/>
      <c r="L248" s="149"/>
      <c r="M248" s="205"/>
    </row>
    <row r="249" spans="3:13" ht="15.75" customHeight="1">
      <c r="C249" s="148"/>
      <c r="D249" s="149"/>
      <c r="E249" s="205"/>
      <c r="F249" s="149"/>
      <c r="G249" s="205"/>
      <c r="H249" s="149"/>
      <c r="I249" s="205"/>
      <c r="J249" s="149"/>
      <c r="K249" s="205"/>
      <c r="L249" s="149"/>
      <c r="M249" s="205"/>
    </row>
    <row r="250" spans="3:13" ht="15.75" customHeight="1">
      <c r="C250" s="148"/>
      <c r="D250" s="149"/>
      <c r="E250" s="205"/>
      <c r="F250" s="149"/>
      <c r="G250" s="205"/>
      <c r="H250" s="149"/>
      <c r="I250" s="205"/>
      <c r="J250" s="149"/>
      <c r="K250" s="205"/>
      <c r="L250" s="149"/>
      <c r="M250" s="205"/>
    </row>
    <row r="251" spans="3:13" ht="15.75" customHeight="1">
      <c r="C251" s="148"/>
      <c r="D251" s="149"/>
      <c r="E251" s="205"/>
      <c r="F251" s="149"/>
      <c r="G251" s="205"/>
      <c r="H251" s="149"/>
      <c r="I251" s="205"/>
      <c r="J251" s="149"/>
      <c r="K251" s="205"/>
      <c r="L251" s="149"/>
      <c r="M251" s="205"/>
    </row>
    <row r="252" spans="3:13" ht="15.75" customHeight="1">
      <c r="C252" s="148"/>
      <c r="D252" s="149"/>
      <c r="E252" s="205"/>
      <c r="F252" s="149"/>
      <c r="G252" s="205"/>
      <c r="H252" s="149"/>
      <c r="I252" s="205"/>
      <c r="J252" s="149"/>
      <c r="K252" s="205"/>
      <c r="L252" s="149"/>
      <c r="M252" s="205"/>
    </row>
    <row r="253" spans="3:13" ht="15.75" customHeight="1">
      <c r="C253" s="148"/>
      <c r="D253" s="149"/>
      <c r="E253" s="205"/>
      <c r="F253" s="149"/>
      <c r="G253" s="205"/>
      <c r="H253" s="149"/>
      <c r="I253" s="205"/>
      <c r="J253" s="149"/>
      <c r="K253" s="205"/>
      <c r="L253" s="149"/>
      <c r="M253" s="205"/>
    </row>
    <row r="254" spans="3:13" ht="15.75" customHeight="1">
      <c r="C254" s="148"/>
      <c r="D254" s="149"/>
      <c r="E254" s="205"/>
      <c r="F254" s="149"/>
      <c r="G254" s="205"/>
      <c r="H254" s="149"/>
      <c r="I254" s="205"/>
      <c r="J254" s="149"/>
      <c r="K254" s="205"/>
      <c r="L254" s="149"/>
      <c r="M254" s="205"/>
    </row>
    <row r="255" spans="3:13" ht="15.75" customHeight="1">
      <c r="C255" s="148"/>
      <c r="D255" s="149"/>
      <c r="E255" s="205"/>
      <c r="F255" s="149"/>
      <c r="G255" s="205"/>
      <c r="H255" s="149"/>
      <c r="I255" s="205"/>
      <c r="J255" s="149"/>
      <c r="K255" s="205"/>
      <c r="L255" s="149"/>
      <c r="M255" s="205"/>
    </row>
    <row r="256" spans="3:13" ht="15.75" customHeight="1">
      <c r="C256" s="148"/>
      <c r="D256" s="149"/>
      <c r="E256" s="205"/>
      <c r="F256" s="149"/>
      <c r="G256" s="205"/>
      <c r="H256" s="149"/>
      <c r="I256" s="205"/>
      <c r="J256" s="149"/>
      <c r="K256" s="205"/>
      <c r="L256" s="149"/>
      <c r="M256" s="205"/>
    </row>
    <row r="257" spans="3:13" ht="15.75" customHeight="1">
      <c r="C257" s="148"/>
      <c r="D257" s="149"/>
      <c r="E257" s="205"/>
      <c r="F257" s="149"/>
      <c r="G257" s="205"/>
      <c r="H257" s="149"/>
      <c r="I257" s="205"/>
      <c r="J257" s="149"/>
      <c r="K257" s="205"/>
      <c r="L257" s="149"/>
      <c r="M257" s="205"/>
    </row>
    <row r="258" spans="3:13" ht="15.75" customHeight="1">
      <c r="C258" s="148"/>
      <c r="D258" s="149"/>
      <c r="E258" s="205"/>
      <c r="F258" s="149"/>
      <c r="G258" s="205"/>
      <c r="H258" s="149"/>
      <c r="I258" s="205"/>
      <c r="J258" s="149"/>
      <c r="K258" s="205"/>
      <c r="L258" s="149"/>
      <c r="M258" s="205"/>
    </row>
    <row r="259" spans="3:13" ht="15.75" customHeight="1">
      <c r="C259" s="148"/>
      <c r="D259" s="149"/>
      <c r="E259" s="205"/>
      <c r="F259" s="149"/>
      <c r="G259" s="205"/>
      <c r="H259" s="149"/>
      <c r="I259" s="205"/>
      <c r="J259" s="149"/>
      <c r="K259" s="205"/>
      <c r="L259" s="149"/>
      <c r="M259" s="205"/>
    </row>
    <row r="260" spans="3:13" ht="15.75" customHeight="1">
      <c r="C260" s="148"/>
      <c r="D260" s="149"/>
      <c r="E260" s="205"/>
      <c r="F260" s="149"/>
      <c r="G260" s="205"/>
      <c r="H260" s="149"/>
      <c r="I260" s="205"/>
      <c r="J260" s="149"/>
      <c r="K260" s="205"/>
      <c r="L260" s="149"/>
      <c r="M260" s="205"/>
    </row>
    <row r="261" spans="3:13" ht="15.75" customHeight="1">
      <c r="C261" s="148"/>
      <c r="D261" s="149"/>
      <c r="E261" s="205"/>
      <c r="F261" s="149"/>
      <c r="G261" s="205"/>
      <c r="H261" s="149"/>
      <c r="I261" s="205"/>
      <c r="J261" s="149"/>
      <c r="K261" s="205"/>
      <c r="L261" s="149"/>
      <c r="M261" s="205"/>
    </row>
    <row r="262" spans="3:13" ht="15.75" customHeight="1">
      <c r="C262" s="148"/>
      <c r="D262" s="149"/>
      <c r="E262" s="205"/>
      <c r="F262" s="149"/>
      <c r="G262" s="205"/>
      <c r="H262" s="149"/>
      <c r="I262" s="205"/>
      <c r="J262" s="149"/>
      <c r="K262" s="205"/>
      <c r="L262" s="149"/>
      <c r="M262" s="205"/>
    </row>
    <row r="263" spans="3:13" ht="15.75" customHeight="1">
      <c r="C263" s="148"/>
      <c r="D263" s="149"/>
      <c r="E263" s="205"/>
      <c r="F263" s="149"/>
      <c r="G263" s="205"/>
      <c r="H263" s="149"/>
      <c r="I263" s="205"/>
      <c r="J263" s="149"/>
      <c r="K263" s="205"/>
      <c r="L263" s="149"/>
      <c r="M263" s="205"/>
    </row>
    <row r="264" spans="3:13" ht="15.75" customHeight="1">
      <c r="C264" s="148"/>
      <c r="D264" s="149"/>
      <c r="E264" s="205"/>
      <c r="F264" s="149"/>
      <c r="G264" s="205"/>
      <c r="H264" s="149"/>
      <c r="I264" s="205"/>
      <c r="J264" s="149"/>
      <c r="K264" s="205"/>
      <c r="L264" s="149"/>
      <c r="M264" s="205"/>
    </row>
    <row r="265" spans="3:13" ht="15.75" customHeight="1">
      <c r="C265" s="148"/>
      <c r="D265" s="149"/>
      <c r="E265" s="205"/>
      <c r="F265" s="149"/>
      <c r="G265" s="205"/>
      <c r="H265" s="149"/>
      <c r="I265" s="205"/>
      <c r="J265" s="149"/>
      <c r="K265" s="205"/>
      <c r="L265" s="149"/>
      <c r="M265" s="205"/>
    </row>
    <row r="266" spans="3:13" ht="15.75" customHeight="1">
      <c r="C266" s="148"/>
      <c r="D266" s="149"/>
      <c r="E266" s="205"/>
      <c r="F266" s="149"/>
      <c r="G266" s="205"/>
      <c r="H266" s="149"/>
      <c r="I266" s="205"/>
      <c r="J266" s="149"/>
      <c r="K266" s="205"/>
      <c r="L266" s="149"/>
      <c r="M266" s="205"/>
    </row>
    <row r="267" spans="3:13" ht="15.75" customHeight="1">
      <c r="C267" s="148"/>
      <c r="D267" s="149"/>
      <c r="E267" s="205"/>
      <c r="F267" s="149"/>
      <c r="G267" s="205"/>
      <c r="H267" s="149"/>
      <c r="I267" s="205"/>
      <c r="J267" s="149"/>
      <c r="K267" s="205"/>
      <c r="L267" s="149"/>
      <c r="M267" s="205"/>
    </row>
    <row r="268" spans="3:13" ht="15.75" customHeight="1">
      <c r="C268" s="148"/>
      <c r="D268" s="149"/>
      <c r="E268" s="205"/>
      <c r="F268" s="149"/>
      <c r="G268" s="205"/>
      <c r="H268" s="149"/>
      <c r="I268" s="205"/>
      <c r="J268" s="149"/>
      <c r="K268" s="205"/>
      <c r="L268" s="149"/>
      <c r="M268" s="205"/>
    </row>
    <row r="269" spans="3:13" ht="15.75" customHeight="1">
      <c r="C269" s="148"/>
      <c r="D269" s="149"/>
      <c r="E269" s="205"/>
      <c r="F269" s="149"/>
      <c r="G269" s="205"/>
      <c r="H269" s="149"/>
      <c r="I269" s="205"/>
      <c r="J269" s="149"/>
      <c r="K269" s="205"/>
      <c r="L269" s="149"/>
      <c r="M269" s="205"/>
    </row>
    <row r="270" spans="3:13" ht="15.75" customHeight="1">
      <c r="C270" s="148"/>
      <c r="D270" s="149"/>
      <c r="E270" s="205"/>
      <c r="F270" s="149"/>
      <c r="G270" s="205"/>
      <c r="H270" s="149"/>
      <c r="I270" s="205"/>
      <c r="J270" s="149"/>
      <c r="K270" s="205"/>
      <c r="L270" s="149"/>
      <c r="M270" s="205"/>
    </row>
    <row r="271" spans="3:13" ht="15.75" customHeight="1">
      <c r="C271" s="148"/>
      <c r="D271" s="149"/>
      <c r="E271" s="205"/>
      <c r="F271" s="149"/>
      <c r="G271" s="205"/>
      <c r="H271" s="149"/>
      <c r="I271" s="205"/>
      <c r="J271" s="149"/>
      <c r="K271" s="205"/>
      <c r="L271" s="149"/>
      <c r="M271" s="205"/>
    </row>
    <row r="272" spans="3:13" ht="15.75" customHeight="1">
      <c r="C272" s="148"/>
      <c r="D272" s="149"/>
      <c r="E272" s="205"/>
      <c r="F272" s="149"/>
      <c r="G272" s="205"/>
      <c r="H272" s="149"/>
      <c r="I272" s="205"/>
      <c r="J272" s="149"/>
      <c r="K272" s="205"/>
      <c r="L272" s="149"/>
      <c r="M272" s="205"/>
    </row>
    <row r="273" spans="3:13" ht="15.75" customHeight="1">
      <c r="C273" s="148"/>
      <c r="D273" s="149"/>
      <c r="E273" s="205"/>
      <c r="F273" s="149"/>
      <c r="G273" s="205"/>
      <c r="H273" s="149"/>
      <c r="I273" s="205"/>
      <c r="J273" s="149"/>
      <c r="K273" s="205"/>
      <c r="L273" s="149"/>
      <c r="M273" s="205"/>
    </row>
    <row r="274" spans="3:13" ht="15.75" customHeight="1">
      <c r="C274" s="148"/>
      <c r="D274" s="149"/>
      <c r="E274" s="205"/>
      <c r="F274" s="149"/>
      <c r="G274" s="205"/>
      <c r="H274" s="149"/>
      <c r="I274" s="205"/>
      <c r="J274" s="149"/>
      <c r="K274" s="205"/>
      <c r="L274" s="149"/>
      <c r="M274" s="205"/>
    </row>
    <row r="275" spans="3:13" ht="15.75" customHeight="1">
      <c r="C275" s="148"/>
      <c r="D275" s="149"/>
      <c r="E275" s="205"/>
      <c r="F275" s="149"/>
      <c r="G275" s="205"/>
      <c r="H275" s="149"/>
      <c r="I275" s="205"/>
      <c r="J275" s="149"/>
      <c r="K275" s="205"/>
      <c r="L275" s="149"/>
      <c r="M275" s="205"/>
    </row>
    <row r="276" spans="3:13" ht="15.75" customHeight="1">
      <c r="C276" s="148"/>
      <c r="D276" s="149"/>
      <c r="E276" s="205"/>
      <c r="F276" s="149"/>
      <c r="G276" s="205"/>
      <c r="H276" s="149"/>
      <c r="I276" s="205"/>
      <c r="J276" s="149"/>
      <c r="K276" s="205"/>
      <c r="L276" s="149"/>
      <c r="M276" s="205"/>
    </row>
    <row r="277" spans="3:13" ht="15.75" customHeight="1"/>
    <row r="278" spans="3:13" ht="15.75" customHeight="1"/>
    <row r="279" spans="3:13" ht="15.75" customHeight="1"/>
    <row r="280" spans="3:13" ht="15.75" customHeight="1"/>
    <row r="281" spans="3:13" ht="15.75" customHeight="1"/>
    <row r="282" spans="3:13" ht="15.75" customHeight="1"/>
    <row r="283" spans="3:13" ht="15.75" customHeight="1"/>
    <row r="284" spans="3:13" ht="15.75" customHeight="1"/>
    <row r="285" spans="3:13" ht="15.75" customHeight="1"/>
    <row r="286" spans="3:13" ht="15.75" customHeight="1"/>
    <row r="287" spans="3:13" ht="15.75" customHeight="1"/>
    <row r="288" spans="3:1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3">
    <mergeCell ref="L77:M77"/>
    <mergeCell ref="L6:M6"/>
    <mergeCell ref="J77:K77"/>
    <mergeCell ref="J6:K6"/>
    <mergeCell ref="D77:E77"/>
    <mergeCell ref="F77:G77"/>
    <mergeCell ref="H77:I77"/>
    <mergeCell ref="A6:A8"/>
    <mergeCell ref="B6:B8"/>
    <mergeCell ref="C6:C8"/>
    <mergeCell ref="D6:E6"/>
    <mergeCell ref="F6:G6"/>
    <mergeCell ref="H6:I6"/>
  </mergeCells>
  <pageMargins left="0.7" right="0.7" top="0.75" bottom="0.75" header="0.3" footer="0.3"/>
  <pageSetup paperSize="9" scale="7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D117-AC45-4D91-A73C-B4A19DBA84F1}">
  <dimension ref="A1:Y988"/>
  <sheetViews>
    <sheetView topLeftCell="A66" zoomScale="70" zoomScaleNormal="70" workbookViewId="0">
      <selection activeCell="D76" sqref="D76:G76"/>
    </sheetView>
  </sheetViews>
  <sheetFormatPr defaultColWidth="14.42578125" defaultRowHeight="12.75"/>
  <cols>
    <col min="1" max="1" width="5.5703125" customWidth="1"/>
    <col min="2" max="2" width="14.5703125" customWidth="1"/>
    <col min="3" max="3" width="27.7109375" customWidth="1"/>
    <col min="4" max="23" width="7.7109375" customWidth="1"/>
  </cols>
  <sheetData>
    <row r="1" spans="1:25" ht="24.75" customHeight="1">
      <c r="A1" s="142"/>
      <c r="B1" s="143" t="s">
        <v>116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44"/>
      <c r="V1" s="44"/>
      <c r="W1" s="44"/>
    </row>
    <row r="2" spans="1:25" ht="24.75" customHeight="1">
      <c r="A2" s="142"/>
      <c r="B2" s="531" t="s">
        <v>117</v>
      </c>
      <c r="C2" s="532"/>
      <c r="D2" s="532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44"/>
      <c r="V2" s="44"/>
      <c r="W2" s="44"/>
    </row>
    <row r="3" spans="1:25" ht="24.75" customHeight="1">
      <c r="A3" s="142"/>
      <c r="B3" s="531" t="s">
        <v>118</v>
      </c>
      <c r="C3" s="532"/>
      <c r="D3" s="532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44"/>
      <c r="V3" s="44"/>
      <c r="W3" s="44"/>
    </row>
    <row r="4" spans="1:25" ht="24.75" customHeight="1">
      <c r="A4" s="142"/>
      <c r="B4" s="533"/>
      <c r="C4" s="532"/>
      <c r="D4" s="532"/>
      <c r="E4" s="532"/>
      <c r="F4" s="532"/>
      <c r="G4" s="532"/>
      <c r="H4" s="532"/>
      <c r="I4" s="532"/>
      <c r="J4" s="532"/>
      <c r="K4" s="532"/>
      <c r="L4" s="532"/>
      <c r="P4" s="143"/>
      <c r="Q4" s="143"/>
      <c r="R4" s="143"/>
      <c r="S4" s="143"/>
      <c r="T4" s="143"/>
      <c r="U4" s="44"/>
      <c r="V4" s="44"/>
      <c r="W4" s="44"/>
    </row>
    <row r="5" spans="1:25" ht="10.5" customHeight="1">
      <c r="A5" s="143"/>
      <c r="B5" s="143"/>
      <c r="C5" s="143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</row>
    <row r="6" spans="1:25" ht="39" customHeight="1">
      <c r="A6" s="542" t="s">
        <v>119</v>
      </c>
      <c r="B6" s="542" t="s">
        <v>120</v>
      </c>
      <c r="C6" s="544" t="s">
        <v>121</v>
      </c>
      <c r="D6" s="549" t="s">
        <v>33</v>
      </c>
      <c r="E6" s="550"/>
      <c r="F6" s="550"/>
      <c r="G6" s="550"/>
      <c r="H6" s="546" t="s">
        <v>34</v>
      </c>
      <c r="I6" s="547"/>
      <c r="J6" s="547"/>
      <c r="K6" s="548"/>
      <c r="L6" s="546" t="s">
        <v>35</v>
      </c>
      <c r="M6" s="547"/>
      <c r="N6" s="547"/>
      <c r="O6" s="548"/>
      <c r="P6" s="546" t="s">
        <v>36</v>
      </c>
      <c r="Q6" s="547"/>
      <c r="R6" s="547"/>
      <c r="S6" s="548"/>
      <c r="T6" s="507" t="s">
        <v>37</v>
      </c>
      <c r="U6" s="507"/>
      <c r="V6" s="507"/>
      <c r="W6" s="405"/>
    </row>
    <row r="7" spans="1:25" ht="25.5" customHeight="1">
      <c r="A7" s="543"/>
      <c r="B7" s="543"/>
      <c r="C7" s="545"/>
      <c r="D7" s="363" t="s">
        <v>124</v>
      </c>
      <c r="E7" s="363" t="s">
        <v>125</v>
      </c>
      <c r="F7" s="363" t="s">
        <v>16</v>
      </c>
      <c r="G7" s="364" t="s">
        <v>126</v>
      </c>
      <c r="H7" s="363" t="s">
        <v>124</v>
      </c>
      <c r="I7" s="363" t="s">
        <v>125</v>
      </c>
      <c r="J7" s="363" t="s">
        <v>16</v>
      </c>
      <c r="K7" s="364" t="s">
        <v>126</v>
      </c>
      <c r="L7" s="363" t="s">
        <v>124</v>
      </c>
      <c r="M7" s="363" t="s">
        <v>125</v>
      </c>
      <c r="N7" s="363" t="s">
        <v>16</v>
      </c>
      <c r="O7" s="364" t="s">
        <v>126</v>
      </c>
      <c r="P7" s="363" t="s">
        <v>124</v>
      </c>
      <c r="Q7" s="364" t="s">
        <v>125</v>
      </c>
      <c r="R7" s="364" t="s">
        <v>16</v>
      </c>
      <c r="S7" s="364" t="s">
        <v>126</v>
      </c>
      <c r="T7" s="363" t="s">
        <v>124</v>
      </c>
      <c r="U7" s="363" t="s">
        <v>125</v>
      </c>
      <c r="V7" s="405" t="s">
        <v>16</v>
      </c>
      <c r="W7" s="363" t="s">
        <v>126</v>
      </c>
    </row>
    <row r="8" spans="1:25" ht="18" customHeight="1">
      <c r="A8" s="543"/>
      <c r="B8" s="543"/>
      <c r="C8" s="545"/>
      <c r="D8" s="363">
        <v>100</v>
      </c>
      <c r="E8" s="363">
        <v>100</v>
      </c>
      <c r="F8" s="363">
        <v>200</v>
      </c>
      <c r="G8" s="363">
        <v>20</v>
      </c>
      <c r="H8" s="363">
        <v>100</v>
      </c>
      <c r="I8" s="363">
        <v>100</v>
      </c>
      <c r="J8" s="363">
        <v>200</v>
      </c>
      <c r="K8" s="363">
        <v>20</v>
      </c>
      <c r="L8" s="363">
        <v>100</v>
      </c>
      <c r="M8" s="363">
        <v>100</v>
      </c>
      <c r="N8" s="363">
        <v>200</v>
      </c>
      <c r="O8" s="363">
        <v>20</v>
      </c>
      <c r="P8" s="363">
        <v>100</v>
      </c>
      <c r="Q8" s="363">
        <v>100</v>
      </c>
      <c r="R8" s="363">
        <v>200</v>
      </c>
      <c r="S8" s="363">
        <v>20</v>
      </c>
      <c r="T8" s="363">
        <v>100</v>
      </c>
      <c r="U8" s="363">
        <v>100</v>
      </c>
      <c r="V8" s="363">
        <v>200</v>
      </c>
      <c r="W8" s="405">
        <v>20</v>
      </c>
    </row>
    <row r="9" spans="1:25" s="451" customFormat="1" ht="15.75" customHeight="1">
      <c r="A9" s="474">
        <v>1</v>
      </c>
      <c r="B9" s="475">
        <v>311021104064</v>
      </c>
      <c r="C9" s="476" t="s">
        <v>38</v>
      </c>
      <c r="D9" s="448">
        <v>38</v>
      </c>
      <c r="E9" s="441">
        <v>55.959183673469383</v>
      </c>
      <c r="F9" s="441">
        <f>SUM(D9:E9)</f>
        <v>93.959183673469383</v>
      </c>
      <c r="G9" s="472">
        <f>F9/200*20</f>
        <v>9.3959183673469386</v>
      </c>
      <c r="H9" s="391" t="s">
        <v>174</v>
      </c>
      <c r="I9" s="437">
        <v>69.536585365853654</v>
      </c>
      <c r="J9" s="437">
        <f>SUM(H9:I9)</f>
        <v>69.536585365853654</v>
      </c>
      <c r="K9" s="375">
        <f>J9/200*20</f>
        <v>6.9536585365853654</v>
      </c>
      <c r="L9" s="391" t="s">
        <v>174</v>
      </c>
      <c r="M9" s="441">
        <v>79</v>
      </c>
      <c r="N9" s="441">
        <f>SUM(L9:M9)</f>
        <v>79</v>
      </c>
      <c r="O9" s="440">
        <f>N9/200*20</f>
        <v>7.9</v>
      </c>
      <c r="P9" s="449">
        <v>20</v>
      </c>
      <c r="Q9" s="447">
        <v>79.825757575757578</v>
      </c>
      <c r="R9" s="447">
        <f>SUM(P9:Q9)</f>
        <v>99.825757575757578</v>
      </c>
      <c r="S9" s="479">
        <f>R9/200*20</f>
        <v>9.9825757575757574</v>
      </c>
      <c r="T9" s="361" t="s">
        <v>112</v>
      </c>
      <c r="U9" s="445">
        <v>78.681372549019613</v>
      </c>
      <c r="V9" s="445">
        <f>SUM(T9:U9)</f>
        <v>78.681372549019613</v>
      </c>
      <c r="W9" s="481">
        <f>V9/200*20</f>
        <v>7.8681372549019617</v>
      </c>
      <c r="Y9" s="483"/>
    </row>
    <row r="10" spans="1:25" ht="15.75" customHeight="1">
      <c r="A10" s="409">
        <v>2</v>
      </c>
      <c r="B10" s="410">
        <v>311021104065</v>
      </c>
      <c r="C10" s="424" t="s">
        <v>39</v>
      </c>
      <c r="D10" s="19">
        <v>100</v>
      </c>
      <c r="E10" s="372">
        <v>86.642857142857139</v>
      </c>
      <c r="F10" s="372">
        <f t="shared" ref="F10:F73" si="0">SUM(D10:E10)</f>
        <v>186.64285714285714</v>
      </c>
      <c r="G10" s="373">
        <f t="shared" ref="G10:G73" si="1">F10/200*20</f>
        <v>18.664285714285715</v>
      </c>
      <c r="H10" s="19">
        <v>100</v>
      </c>
      <c r="I10" s="374">
        <v>100</v>
      </c>
      <c r="J10" s="374">
        <f t="shared" ref="J10:J73" si="2">SUM(H10:I10)</f>
        <v>200</v>
      </c>
      <c r="K10" s="375">
        <f t="shared" ref="K10:K73" si="3">J10/200*20</f>
        <v>20</v>
      </c>
      <c r="L10" s="19">
        <v>100</v>
      </c>
      <c r="M10" s="372">
        <v>100</v>
      </c>
      <c r="N10" s="372">
        <f t="shared" ref="N10:N73" si="4">SUM(L10:M10)</f>
        <v>200</v>
      </c>
      <c r="O10" s="376">
        <f t="shared" ref="O10:O73" si="5">N10/200*20</f>
        <v>20</v>
      </c>
      <c r="P10" s="19">
        <v>100</v>
      </c>
      <c r="Q10" s="377">
        <v>100</v>
      </c>
      <c r="R10" s="377">
        <f t="shared" ref="R10:R73" si="6">SUM(P10:Q10)</f>
        <v>200</v>
      </c>
      <c r="S10" s="378">
        <f t="shared" ref="S10:S73" si="7">R10/200*20</f>
        <v>20</v>
      </c>
      <c r="T10" s="19">
        <v>100</v>
      </c>
      <c r="U10" s="411">
        <v>100</v>
      </c>
      <c r="V10" s="411">
        <f t="shared" ref="V10:V73" si="8">SUM(T10:U10)</f>
        <v>200</v>
      </c>
      <c r="W10" s="412">
        <f t="shared" ref="W10:W73" si="9">V10/200*20</f>
        <v>20</v>
      </c>
      <c r="Y10" s="483"/>
    </row>
    <row r="11" spans="1:25" ht="15.75" customHeight="1">
      <c r="A11" s="409">
        <v>3</v>
      </c>
      <c r="B11" s="410">
        <v>311021104066</v>
      </c>
      <c r="C11" s="424" t="s">
        <v>40</v>
      </c>
      <c r="D11" s="19">
        <v>66</v>
      </c>
      <c r="E11" s="372">
        <v>86.010204081632651</v>
      </c>
      <c r="F11" s="372">
        <f t="shared" si="0"/>
        <v>152.01020408163265</v>
      </c>
      <c r="G11" s="373">
        <f t="shared" si="1"/>
        <v>15.201020408163266</v>
      </c>
      <c r="H11" s="19">
        <v>84</v>
      </c>
      <c r="I11" s="374">
        <v>100</v>
      </c>
      <c r="J11" s="374">
        <f t="shared" si="2"/>
        <v>184</v>
      </c>
      <c r="K11" s="375">
        <f t="shared" si="3"/>
        <v>18.400000000000002</v>
      </c>
      <c r="L11" s="19">
        <v>100</v>
      </c>
      <c r="M11" s="372">
        <v>100</v>
      </c>
      <c r="N11" s="372">
        <f t="shared" si="4"/>
        <v>200</v>
      </c>
      <c r="O11" s="376">
        <f t="shared" si="5"/>
        <v>20</v>
      </c>
      <c r="P11" s="379">
        <v>95</v>
      </c>
      <c r="Q11" s="377">
        <v>100</v>
      </c>
      <c r="R11" s="377">
        <f t="shared" si="6"/>
        <v>195</v>
      </c>
      <c r="S11" s="378">
        <f t="shared" si="7"/>
        <v>19.5</v>
      </c>
      <c r="T11" s="52">
        <v>85</v>
      </c>
      <c r="U11" s="413">
        <v>100</v>
      </c>
      <c r="V11" s="411">
        <f t="shared" si="8"/>
        <v>185</v>
      </c>
      <c r="W11" s="412">
        <f t="shared" si="9"/>
        <v>18.5</v>
      </c>
      <c r="Y11" s="483"/>
    </row>
    <row r="12" spans="1:25" ht="15.75" customHeight="1">
      <c r="A12" s="409">
        <v>4</v>
      </c>
      <c r="B12" s="410">
        <v>311021104067</v>
      </c>
      <c r="C12" s="424" t="s">
        <v>41</v>
      </c>
      <c r="D12" s="19">
        <v>100</v>
      </c>
      <c r="E12" s="372">
        <v>100</v>
      </c>
      <c r="F12" s="372">
        <f t="shared" si="0"/>
        <v>200</v>
      </c>
      <c r="G12" s="373">
        <f t="shared" si="1"/>
        <v>20</v>
      </c>
      <c r="H12" s="19">
        <v>100</v>
      </c>
      <c r="I12" s="374">
        <v>100</v>
      </c>
      <c r="J12" s="374">
        <f t="shared" si="2"/>
        <v>200</v>
      </c>
      <c r="K12" s="375">
        <f t="shared" si="3"/>
        <v>20</v>
      </c>
      <c r="L12" s="19">
        <v>100</v>
      </c>
      <c r="M12" s="372">
        <v>100</v>
      </c>
      <c r="N12" s="372">
        <f t="shared" si="4"/>
        <v>200</v>
      </c>
      <c r="O12" s="376">
        <f t="shared" si="5"/>
        <v>20</v>
      </c>
      <c r="P12" s="379">
        <v>94</v>
      </c>
      <c r="Q12" s="377">
        <v>100</v>
      </c>
      <c r="R12" s="377">
        <f t="shared" si="6"/>
        <v>194</v>
      </c>
      <c r="S12" s="378">
        <f t="shared" si="7"/>
        <v>19.399999999999999</v>
      </c>
      <c r="T12" s="52">
        <v>92</v>
      </c>
      <c r="U12" s="411">
        <v>100</v>
      </c>
      <c r="V12" s="411">
        <f t="shared" si="8"/>
        <v>192</v>
      </c>
      <c r="W12" s="412">
        <f t="shared" si="9"/>
        <v>19.2</v>
      </c>
      <c r="Y12" s="483"/>
    </row>
    <row r="13" spans="1:25" ht="15.75" customHeight="1">
      <c r="A13" s="409">
        <v>5</v>
      </c>
      <c r="B13" s="410">
        <v>311021104068</v>
      </c>
      <c r="C13" s="424" t="s">
        <v>42</v>
      </c>
      <c r="D13" s="19">
        <v>70</v>
      </c>
      <c r="E13" s="372">
        <v>80.775510204081627</v>
      </c>
      <c r="F13" s="372">
        <f t="shared" si="0"/>
        <v>150.77551020408163</v>
      </c>
      <c r="G13" s="373">
        <f t="shared" si="1"/>
        <v>15.077551020408162</v>
      </c>
      <c r="H13" s="19">
        <v>100</v>
      </c>
      <c r="I13" s="374">
        <v>100</v>
      </c>
      <c r="J13" s="374">
        <f t="shared" si="2"/>
        <v>200</v>
      </c>
      <c r="K13" s="375">
        <f t="shared" si="3"/>
        <v>20</v>
      </c>
      <c r="L13" s="19">
        <v>100</v>
      </c>
      <c r="M13" s="372">
        <v>100</v>
      </c>
      <c r="N13" s="372">
        <f t="shared" si="4"/>
        <v>200</v>
      </c>
      <c r="O13" s="376">
        <f t="shared" si="5"/>
        <v>20</v>
      </c>
      <c r="P13" s="379">
        <v>95</v>
      </c>
      <c r="Q13" s="377">
        <v>97.219696969696969</v>
      </c>
      <c r="R13" s="377">
        <f t="shared" si="6"/>
        <v>192.21969696969697</v>
      </c>
      <c r="S13" s="378">
        <f t="shared" si="7"/>
        <v>19.221969696969698</v>
      </c>
      <c r="T13" s="47">
        <v>87</v>
      </c>
      <c r="U13" s="411">
        <v>100</v>
      </c>
      <c r="V13" s="411">
        <f t="shared" si="8"/>
        <v>187</v>
      </c>
      <c r="W13" s="412">
        <f t="shared" si="9"/>
        <v>18.700000000000003</v>
      </c>
      <c r="Y13" s="483"/>
    </row>
    <row r="14" spans="1:25" s="226" customFormat="1" ht="15.75" customHeight="1">
      <c r="A14" s="433">
        <v>6</v>
      </c>
      <c r="B14" s="434">
        <v>311021104069</v>
      </c>
      <c r="C14" s="435" t="s">
        <v>43</v>
      </c>
      <c r="D14" s="393">
        <v>100</v>
      </c>
      <c r="E14" s="436">
        <v>100</v>
      </c>
      <c r="F14" s="436">
        <f t="shared" si="0"/>
        <v>200</v>
      </c>
      <c r="G14" s="373">
        <f t="shared" si="1"/>
        <v>20</v>
      </c>
      <c r="H14" s="393">
        <v>100</v>
      </c>
      <c r="I14" s="437">
        <v>100</v>
      </c>
      <c r="J14" s="437">
        <f t="shared" si="2"/>
        <v>200</v>
      </c>
      <c r="K14" s="375">
        <f t="shared" si="3"/>
        <v>20</v>
      </c>
      <c r="L14" s="393">
        <v>100</v>
      </c>
      <c r="M14" s="436">
        <v>100</v>
      </c>
      <c r="N14" s="436">
        <f t="shared" si="4"/>
        <v>200</v>
      </c>
      <c r="O14" s="376">
        <f t="shared" si="5"/>
        <v>20</v>
      </c>
      <c r="P14" s="393">
        <v>100</v>
      </c>
      <c r="Q14" s="438">
        <v>100</v>
      </c>
      <c r="R14" s="438">
        <f t="shared" si="6"/>
        <v>200</v>
      </c>
      <c r="S14" s="378">
        <f t="shared" si="7"/>
        <v>20</v>
      </c>
      <c r="T14" s="393">
        <v>100</v>
      </c>
      <c r="U14" s="441">
        <v>49</v>
      </c>
      <c r="V14" s="445">
        <f t="shared" si="8"/>
        <v>149</v>
      </c>
      <c r="W14" s="412">
        <f t="shared" si="9"/>
        <v>14.9</v>
      </c>
      <c r="Y14" s="483"/>
    </row>
    <row r="15" spans="1:25" ht="15.75" customHeight="1">
      <c r="A15" s="409">
        <v>7</v>
      </c>
      <c r="B15" s="410">
        <v>311021104070</v>
      </c>
      <c r="C15" s="424" t="s">
        <v>44</v>
      </c>
      <c r="D15" s="19">
        <v>98</v>
      </c>
      <c r="E15" s="372">
        <v>92.091836734693885</v>
      </c>
      <c r="F15" s="372">
        <f t="shared" si="0"/>
        <v>190.09183673469389</v>
      </c>
      <c r="G15" s="373">
        <f t="shared" si="1"/>
        <v>19.009183673469387</v>
      </c>
      <c r="H15" s="19">
        <v>100</v>
      </c>
      <c r="I15" s="374">
        <v>100</v>
      </c>
      <c r="J15" s="374">
        <f t="shared" si="2"/>
        <v>200</v>
      </c>
      <c r="K15" s="375">
        <f t="shared" si="3"/>
        <v>20</v>
      </c>
      <c r="L15" s="19">
        <v>100</v>
      </c>
      <c r="M15" s="372">
        <v>100</v>
      </c>
      <c r="N15" s="372">
        <f t="shared" si="4"/>
        <v>200</v>
      </c>
      <c r="O15" s="376">
        <f t="shared" si="5"/>
        <v>20</v>
      </c>
      <c r="P15" s="19">
        <v>100</v>
      </c>
      <c r="Q15" s="377">
        <v>100</v>
      </c>
      <c r="R15" s="377">
        <f t="shared" si="6"/>
        <v>200</v>
      </c>
      <c r="S15" s="378">
        <f t="shared" si="7"/>
        <v>20</v>
      </c>
      <c r="T15" s="52">
        <v>100</v>
      </c>
      <c r="U15" s="411">
        <v>100</v>
      </c>
      <c r="V15" s="411">
        <f t="shared" si="8"/>
        <v>200</v>
      </c>
      <c r="W15" s="412">
        <f t="shared" si="9"/>
        <v>20</v>
      </c>
      <c r="Y15" s="483"/>
    </row>
    <row r="16" spans="1:25" ht="15.75" customHeight="1">
      <c r="A16" s="409">
        <v>8</v>
      </c>
      <c r="B16" s="410">
        <v>311021104071</v>
      </c>
      <c r="C16" s="424" t="s">
        <v>45</v>
      </c>
      <c r="D16" s="19">
        <v>100</v>
      </c>
      <c r="E16" s="372">
        <v>90.183673469387756</v>
      </c>
      <c r="F16" s="372">
        <f t="shared" si="0"/>
        <v>190.18367346938777</v>
      </c>
      <c r="G16" s="373">
        <f t="shared" si="1"/>
        <v>19.018367346938774</v>
      </c>
      <c r="H16" s="19">
        <v>92</v>
      </c>
      <c r="I16" s="374">
        <v>82.524390243902445</v>
      </c>
      <c r="J16" s="374">
        <f t="shared" si="2"/>
        <v>174.52439024390245</v>
      </c>
      <c r="K16" s="375">
        <f t="shared" si="3"/>
        <v>17.452439024390245</v>
      </c>
      <c r="L16" s="19">
        <v>100</v>
      </c>
      <c r="M16" s="372">
        <v>100</v>
      </c>
      <c r="N16" s="372">
        <f t="shared" si="4"/>
        <v>200</v>
      </c>
      <c r="O16" s="376">
        <f t="shared" si="5"/>
        <v>20</v>
      </c>
      <c r="P16" s="379">
        <v>80</v>
      </c>
      <c r="Q16" s="377">
        <v>92.287878787878782</v>
      </c>
      <c r="R16" s="377">
        <f t="shared" si="6"/>
        <v>172.28787878787878</v>
      </c>
      <c r="S16" s="378">
        <f t="shared" si="7"/>
        <v>17.22878787878788</v>
      </c>
      <c r="T16" s="19">
        <v>100</v>
      </c>
      <c r="U16" s="411">
        <v>100</v>
      </c>
      <c r="V16" s="411">
        <f t="shared" si="8"/>
        <v>200</v>
      </c>
      <c r="W16" s="412">
        <f t="shared" si="9"/>
        <v>20</v>
      </c>
      <c r="Y16" s="483"/>
    </row>
    <row r="17" spans="1:25" ht="15.75" customHeight="1">
      <c r="A17" s="409">
        <v>9</v>
      </c>
      <c r="B17" s="410">
        <v>311021104072</v>
      </c>
      <c r="C17" s="424" t="s">
        <v>46</v>
      </c>
      <c r="D17" s="19">
        <v>72</v>
      </c>
      <c r="E17" s="372">
        <v>100</v>
      </c>
      <c r="F17" s="372">
        <f t="shared" si="0"/>
        <v>172</v>
      </c>
      <c r="G17" s="373">
        <f t="shared" si="1"/>
        <v>17.2</v>
      </c>
      <c r="H17" s="19">
        <v>100</v>
      </c>
      <c r="I17" s="374">
        <v>100</v>
      </c>
      <c r="J17" s="374">
        <f t="shared" si="2"/>
        <v>200</v>
      </c>
      <c r="K17" s="375">
        <f t="shared" si="3"/>
        <v>20</v>
      </c>
      <c r="L17" s="19">
        <v>100</v>
      </c>
      <c r="M17" s="372">
        <v>100</v>
      </c>
      <c r="N17" s="372">
        <f t="shared" si="4"/>
        <v>200</v>
      </c>
      <c r="O17" s="376">
        <f t="shared" si="5"/>
        <v>20</v>
      </c>
      <c r="P17" s="379">
        <v>99</v>
      </c>
      <c r="Q17" s="377">
        <v>100</v>
      </c>
      <c r="R17" s="377">
        <f t="shared" si="6"/>
        <v>199</v>
      </c>
      <c r="S17" s="378">
        <f t="shared" si="7"/>
        <v>19.899999999999999</v>
      </c>
      <c r="T17" s="19">
        <v>100</v>
      </c>
      <c r="U17" s="411">
        <v>100</v>
      </c>
      <c r="V17" s="411">
        <f t="shared" si="8"/>
        <v>200</v>
      </c>
      <c r="W17" s="412">
        <f t="shared" si="9"/>
        <v>20</v>
      </c>
      <c r="Y17" s="483"/>
    </row>
    <row r="18" spans="1:25" ht="15.75" customHeight="1">
      <c r="A18" s="409">
        <v>10</v>
      </c>
      <c r="B18" s="410">
        <v>311021104073</v>
      </c>
      <c r="C18" s="424" t="s">
        <v>47</v>
      </c>
      <c r="D18" s="19">
        <v>100</v>
      </c>
      <c r="E18" s="372">
        <v>98.301020408163268</v>
      </c>
      <c r="F18" s="372">
        <f t="shared" si="0"/>
        <v>198.30102040816325</v>
      </c>
      <c r="G18" s="373">
        <f t="shared" si="1"/>
        <v>19.830102040816328</v>
      </c>
      <c r="H18" s="19">
        <v>100</v>
      </c>
      <c r="I18" s="374">
        <v>100</v>
      </c>
      <c r="J18" s="374">
        <f t="shared" si="2"/>
        <v>200</v>
      </c>
      <c r="K18" s="375">
        <f t="shared" si="3"/>
        <v>20</v>
      </c>
      <c r="L18" s="19">
        <v>86</v>
      </c>
      <c r="M18" s="372">
        <v>100</v>
      </c>
      <c r="N18" s="372">
        <f t="shared" si="4"/>
        <v>186</v>
      </c>
      <c r="O18" s="376">
        <f t="shared" si="5"/>
        <v>18.600000000000001</v>
      </c>
      <c r="P18" s="19">
        <v>100</v>
      </c>
      <c r="Q18" s="377">
        <v>100</v>
      </c>
      <c r="R18" s="377">
        <f t="shared" si="6"/>
        <v>200</v>
      </c>
      <c r="S18" s="378">
        <f t="shared" si="7"/>
        <v>20</v>
      </c>
      <c r="T18" s="19">
        <v>100</v>
      </c>
      <c r="U18" s="413">
        <v>100</v>
      </c>
      <c r="V18" s="411">
        <f t="shared" si="8"/>
        <v>200</v>
      </c>
      <c r="W18" s="412">
        <f t="shared" si="9"/>
        <v>20</v>
      </c>
      <c r="Y18" s="483"/>
    </row>
    <row r="19" spans="1:25" s="226" customFormat="1" ht="15.75" customHeight="1">
      <c r="A19" s="433">
        <v>11</v>
      </c>
      <c r="B19" s="434">
        <v>311021104074</v>
      </c>
      <c r="C19" s="435" t="s">
        <v>48</v>
      </c>
      <c r="D19" s="393">
        <v>66</v>
      </c>
      <c r="E19" s="436">
        <v>83.076530612244895</v>
      </c>
      <c r="F19" s="436">
        <f t="shared" si="0"/>
        <v>149.07653061224488</v>
      </c>
      <c r="G19" s="373">
        <f t="shared" si="1"/>
        <v>14.907653061224488</v>
      </c>
      <c r="H19" s="393">
        <v>100</v>
      </c>
      <c r="I19" s="437">
        <v>100</v>
      </c>
      <c r="J19" s="437">
        <f t="shared" si="2"/>
        <v>200</v>
      </c>
      <c r="K19" s="375">
        <f t="shared" si="3"/>
        <v>20</v>
      </c>
      <c r="L19" s="393">
        <v>98</v>
      </c>
      <c r="M19" s="436">
        <v>82.256756756756758</v>
      </c>
      <c r="N19" s="436">
        <f t="shared" si="4"/>
        <v>180.25675675675677</v>
      </c>
      <c r="O19" s="376">
        <f t="shared" si="5"/>
        <v>18.025675675675675</v>
      </c>
      <c r="P19" s="446">
        <v>62</v>
      </c>
      <c r="Q19" s="447">
        <v>55</v>
      </c>
      <c r="R19" s="447">
        <f t="shared" si="6"/>
        <v>117</v>
      </c>
      <c r="S19" s="479">
        <f t="shared" si="7"/>
        <v>11.7</v>
      </c>
      <c r="T19" s="47">
        <v>99</v>
      </c>
      <c r="U19" s="439">
        <v>100</v>
      </c>
      <c r="V19" s="439">
        <f t="shared" si="8"/>
        <v>199</v>
      </c>
      <c r="W19" s="412">
        <f t="shared" si="9"/>
        <v>19.899999999999999</v>
      </c>
      <c r="Y19" s="483"/>
    </row>
    <row r="20" spans="1:25" ht="15.75" customHeight="1">
      <c r="A20" s="409">
        <v>12</v>
      </c>
      <c r="B20" s="410">
        <v>311021104075</v>
      </c>
      <c r="C20" s="424" t="s">
        <v>49</v>
      </c>
      <c r="D20" s="19">
        <v>40</v>
      </c>
      <c r="E20" s="372">
        <v>100</v>
      </c>
      <c r="F20" s="372">
        <f t="shared" si="0"/>
        <v>140</v>
      </c>
      <c r="G20" s="373">
        <f t="shared" si="1"/>
        <v>14</v>
      </c>
      <c r="H20" s="19">
        <v>100</v>
      </c>
      <c r="I20" s="374">
        <v>100</v>
      </c>
      <c r="J20" s="374">
        <f t="shared" si="2"/>
        <v>200</v>
      </c>
      <c r="K20" s="375">
        <f t="shared" si="3"/>
        <v>20</v>
      </c>
      <c r="L20" s="19">
        <v>100</v>
      </c>
      <c r="M20" s="372">
        <v>100</v>
      </c>
      <c r="N20" s="372">
        <f t="shared" si="4"/>
        <v>200</v>
      </c>
      <c r="O20" s="376">
        <f t="shared" si="5"/>
        <v>20</v>
      </c>
      <c r="P20" s="379">
        <v>25</v>
      </c>
      <c r="Q20" s="377">
        <v>100</v>
      </c>
      <c r="R20" s="377">
        <f t="shared" si="6"/>
        <v>125</v>
      </c>
      <c r="S20" s="378">
        <f t="shared" si="7"/>
        <v>12.5</v>
      </c>
      <c r="T20" s="19">
        <v>100</v>
      </c>
      <c r="U20" s="413">
        <v>100</v>
      </c>
      <c r="V20" s="411">
        <f t="shared" si="8"/>
        <v>200</v>
      </c>
      <c r="W20" s="412">
        <f t="shared" si="9"/>
        <v>20</v>
      </c>
      <c r="Y20" s="483"/>
    </row>
    <row r="21" spans="1:25" ht="15.75" customHeight="1">
      <c r="A21" s="409">
        <v>13</v>
      </c>
      <c r="B21" s="410">
        <v>311021104076</v>
      </c>
      <c r="C21" s="424" t="s">
        <v>50</v>
      </c>
      <c r="D21" s="19">
        <v>100</v>
      </c>
      <c r="E21" s="372">
        <v>100</v>
      </c>
      <c r="F21" s="372">
        <f t="shared" si="0"/>
        <v>200</v>
      </c>
      <c r="G21" s="373">
        <f t="shared" si="1"/>
        <v>20</v>
      </c>
      <c r="H21" s="19">
        <v>100</v>
      </c>
      <c r="I21" s="374">
        <v>100</v>
      </c>
      <c r="J21" s="374">
        <f t="shared" si="2"/>
        <v>200</v>
      </c>
      <c r="K21" s="375">
        <f t="shared" si="3"/>
        <v>20</v>
      </c>
      <c r="L21" s="19">
        <v>100</v>
      </c>
      <c r="M21" s="372">
        <v>100</v>
      </c>
      <c r="N21" s="372">
        <f t="shared" si="4"/>
        <v>200</v>
      </c>
      <c r="O21" s="376">
        <f t="shared" si="5"/>
        <v>20</v>
      </c>
      <c r="P21" s="19">
        <v>100</v>
      </c>
      <c r="Q21" s="377">
        <v>100</v>
      </c>
      <c r="R21" s="377">
        <f t="shared" si="6"/>
        <v>200</v>
      </c>
      <c r="S21" s="378">
        <f t="shared" si="7"/>
        <v>20</v>
      </c>
      <c r="T21" s="19">
        <v>100</v>
      </c>
      <c r="U21" s="411">
        <v>100</v>
      </c>
      <c r="V21" s="411">
        <f t="shared" si="8"/>
        <v>200</v>
      </c>
      <c r="W21" s="412">
        <f t="shared" si="9"/>
        <v>20</v>
      </c>
      <c r="Y21" s="483"/>
    </row>
    <row r="22" spans="1:25" ht="15.75" customHeight="1">
      <c r="A22" s="409">
        <v>14</v>
      </c>
      <c r="B22" s="410">
        <v>311021104077</v>
      </c>
      <c r="C22" s="424" t="s">
        <v>51</v>
      </c>
      <c r="D22" s="19">
        <v>100</v>
      </c>
      <c r="E22" s="372">
        <v>100</v>
      </c>
      <c r="F22" s="372">
        <f t="shared" si="0"/>
        <v>200</v>
      </c>
      <c r="G22" s="373">
        <f t="shared" si="1"/>
        <v>20</v>
      </c>
      <c r="H22" s="19">
        <v>100</v>
      </c>
      <c r="I22" s="374">
        <v>100</v>
      </c>
      <c r="J22" s="374">
        <f t="shared" si="2"/>
        <v>200</v>
      </c>
      <c r="K22" s="375">
        <f t="shared" si="3"/>
        <v>20</v>
      </c>
      <c r="L22" s="19">
        <v>100</v>
      </c>
      <c r="M22" s="372">
        <v>100</v>
      </c>
      <c r="N22" s="372">
        <f t="shared" si="4"/>
        <v>200</v>
      </c>
      <c r="O22" s="376">
        <f t="shared" si="5"/>
        <v>20</v>
      </c>
      <c r="P22" s="19">
        <v>100</v>
      </c>
      <c r="Q22" s="377">
        <v>100</v>
      </c>
      <c r="R22" s="377">
        <f t="shared" si="6"/>
        <v>200</v>
      </c>
      <c r="S22" s="378">
        <f t="shared" si="7"/>
        <v>20</v>
      </c>
      <c r="T22" s="52">
        <v>94</v>
      </c>
      <c r="U22" s="413">
        <v>100</v>
      </c>
      <c r="V22" s="411">
        <f t="shared" si="8"/>
        <v>194</v>
      </c>
      <c r="W22" s="412">
        <f t="shared" si="9"/>
        <v>19.399999999999999</v>
      </c>
      <c r="Y22" s="483"/>
    </row>
    <row r="23" spans="1:25" ht="15.75" customHeight="1">
      <c r="A23" s="409">
        <v>15</v>
      </c>
      <c r="B23" s="410">
        <v>311021104078</v>
      </c>
      <c r="C23" s="424" t="s">
        <v>52</v>
      </c>
      <c r="D23" s="19">
        <v>52</v>
      </c>
      <c r="E23" s="372">
        <v>70.117346938775512</v>
      </c>
      <c r="F23" s="372">
        <f t="shared" si="0"/>
        <v>122.11734693877551</v>
      </c>
      <c r="G23" s="373">
        <f t="shared" si="1"/>
        <v>12.211734693877553</v>
      </c>
      <c r="H23" s="19">
        <v>62</v>
      </c>
      <c r="I23" s="374">
        <v>75.5</v>
      </c>
      <c r="J23" s="374">
        <f t="shared" si="2"/>
        <v>137.5</v>
      </c>
      <c r="K23" s="375">
        <f t="shared" si="3"/>
        <v>13.75</v>
      </c>
      <c r="L23" s="19">
        <v>66</v>
      </c>
      <c r="M23" s="372">
        <v>72.344594594594597</v>
      </c>
      <c r="N23" s="372">
        <f t="shared" si="4"/>
        <v>138.34459459459458</v>
      </c>
      <c r="O23" s="376">
        <f t="shared" si="5"/>
        <v>13.834459459459458</v>
      </c>
      <c r="P23" s="379">
        <v>52</v>
      </c>
      <c r="Q23" s="377">
        <v>86.469696969696969</v>
      </c>
      <c r="R23" s="377">
        <f t="shared" si="6"/>
        <v>138.46969696969697</v>
      </c>
      <c r="S23" s="378">
        <f t="shared" si="7"/>
        <v>13.846969696969698</v>
      </c>
      <c r="T23" s="47">
        <v>51</v>
      </c>
      <c r="U23" s="413">
        <v>57.53921568627451</v>
      </c>
      <c r="V23" s="411">
        <f t="shared" si="8"/>
        <v>108.5392156862745</v>
      </c>
      <c r="W23" s="412">
        <f t="shared" si="9"/>
        <v>10.853921568627449</v>
      </c>
      <c r="Y23" s="483"/>
    </row>
    <row r="24" spans="1:25" ht="15.75" customHeight="1">
      <c r="A24" s="409">
        <v>16</v>
      </c>
      <c r="B24" s="410">
        <v>311021104079</v>
      </c>
      <c r="C24" s="424" t="s">
        <v>53</v>
      </c>
      <c r="D24" s="19">
        <v>100</v>
      </c>
      <c r="E24" s="372">
        <v>88.051020408163268</v>
      </c>
      <c r="F24" s="372">
        <f t="shared" si="0"/>
        <v>188.05102040816325</v>
      </c>
      <c r="G24" s="373">
        <f t="shared" si="1"/>
        <v>18.805102040816326</v>
      </c>
      <c r="H24" s="19">
        <v>100</v>
      </c>
      <c r="I24" s="374">
        <v>100</v>
      </c>
      <c r="J24" s="374">
        <f t="shared" si="2"/>
        <v>200</v>
      </c>
      <c r="K24" s="375">
        <f t="shared" si="3"/>
        <v>20</v>
      </c>
      <c r="L24" s="19">
        <v>100</v>
      </c>
      <c r="M24" s="372">
        <v>100</v>
      </c>
      <c r="N24" s="372">
        <f t="shared" si="4"/>
        <v>200</v>
      </c>
      <c r="O24" s="376">
        <f t="shared" si="5"/>
        <v>20</v>
      </c>
      <c r="P24" s="379">
        <v>90</v>
      </c>
      <c r="Q24" s="377">
        <v>100</v>
      </c>
      <c r="R24" s="377">
        <f t="shared" si="6"/>
        <v>190</v>
      </c>
      <c r="S24" s="378">
        <f t="shared" si="7"/>
        <v>19</v>
      </c>
      <c r="T24" s="19">
        <v>100</v>
      </c>
      <c r="U24" s="411">
        <v>93.39705882352942</v>
      </c>
      <c r="V24" s="411">
        <f t="shared" si="8"/>
        <v>193.39705882352942</v>
      </c>
      <c r="W24" s="412">
        <f t="shared" si="9"/>
        <v>19.339705882352941</v>
      </c>
      <c r="Y24" s="483"/>
    </row>
    <row r="25" spans="1:25" ht="15.75" customHeight="1">
      <c r="A25" s="409">
        <v>17</v>
      </c>
      <c r="B25" s="410">
        <v>311021104080</v>
      </c>
      <c r="C25" s="424" t="s">
        <v>54</v>
      </c>
      <c r="D25" s="19">
        <v>44</v>
      </c>
      <c r="E25" s="372">
        <v>71.852040816326536</v>
      </c>
      <c r="F25" s="372">
        <f t="shared" si="0"/>
        <v>115.85204081632654</v>
      </c>
      <c r="G25" s="373">
        <f t="shared" si="1"/>
        <v>11.585204081632654</v>
      </c>
      <c r="H25" s="19">
        <v>65</v>
      </c>
      <c r="I25" s="374">
        <v>81.5</v>
      </c>
      <c r="J25" s="374">
        <f t="shared" si="2"/>
        <v>146.5</v>
      </c>
      <c r="K25" s="375">
        <f t="shared" si="3"/>
        <v>14.65</v>
      </c>
      <c r="L25" s="19">
        <v>86</v>
      </c>
      <c r="M25" s="372">
        <v>97.216216216216225</v>
      </c>
      <c r="N25" s="372">
        <f t="shared" si="4"/>
        <v>183.21621621621622</v>
      </c>
      <c r="O25" s="376">
        <f t="shared" si="5"/>
        <v>18.321621621621624</v>
      </c>
      <c r="P25" s="379">
        <v>60</v>
      </c>
      <c r="Q25" s="377">
        <v>99.36363636363636</v>
      </c>
      <c r="R25" s="377">
        <f t="shared" si="6"/>
        <v>159.36363636363637</v>
      </c>
      <c r="S25" s="378">
        <f t="shared" si="7"/>
        <v>15.936363636363637</v>
      </c>
      <c r="T25" s="52">
        <v>12</v>
      </c>
      <c r="U25" s="411">
        <v>89.75</v>
      </c>
      <c r="V25" s="411">
        <f t="shared" si="8"/>
        <v>101.75</v>
      </c>
      <c r="W25" s="412">
        <f t="shared" si="9"/>
        <v>10.175000000000001</v>
      </c>
      <c r="Y25" s="483"/>
    </row>
    <row r="26" spans="1:25" ht="15.75" customHeight="1">
      <c r="A26" s="409">
        <v>18</v>
      </c>
      <c r="B26" s="410">
        <v>311021104081</v>
      </c>
      <c r="C26" s="424" t="s">
        <v>55</v>
      </c>
      <c r="D26" s="19">
        <v>100</v>
      </c>
      <c r="E26" s="372">
        <v>81.16836734693878</v>
      </c>
      <c r="F26" s="372">
        <f t="shared" si="0"/>
        <v>181.16836734693879</v>
      </c>
      <c r="G26" s="373">
        <f t="shared" si="1"/>
        <v>18.11683673469388</v>
      </c>
      <c r="H26" s="19">
        <v>100</v>
      </c>
      <c r="I26" s="374">
        <v>100</v>
      </c>
      <c r="J26" s="374">
        <f t="shared" si="2"/>
        <v>200</v>
      </c>
      <c r="K26" s="375">
        <f t="shared" si="3"/>
        <v>20</v>
      </c>
      <c r="L26" s="19">
        <v>100</v>
      </c>
      <c r="M26" s="372">
        <v>96.297297297297291</v>
      </c>
      <c r="N26" s="372">
        <f t="shared" si="4"/>
        <v>196.29729729729729</v>
      </c>
      <c r="O26" s="376">
        <f t="shared" si="5"/>
        <v>19.629729729729732</v>
      </c>
      <c r="P26" s="379">
        <v>80</v>
      </c>
      <c r="Q26" s="377">
        <v>100</v>
      </c>
      <c r="R26" s="377">
        <f t="shared" si="6"/>
        <v>180</v>
      </c>
      <c r="S26" s="378">
        <f t="shared" si="7"/>
        <v>18</v>
      </c>
      <c r="T26" s="19">
        <v>100</v>
      </c>
      <c r="U26" s="411">
        <v>94.862745098039213</v>
      </c>
      <c r="V26" s="411">
        <f t="shared" si="8"/>
        <v>194.86274509803923</v>
      </c>
      <c r="W26" s="412">
        <f t="shared" si="9"/>
        <v>19.486274509803923</v>
      </c>
      <c r="Y26" s="483"/>
    </row>
    <row r="27" spans="1:25" ht="15.75" customHeight="1">
      <c r="A27" s="409">
        <v>19</v>
      </c>
      <c r="B27" s="410">
        <v>311021104082</v>
      </c>
      <c r="C27" s="424" t="s">
        <v>56</v>
      </c>
      <c r="D27" s="19">
        <v>48</v>
      </c>
      <c r="E27" s="372">
        <v>59.127551020408163</v>
      </c>
      <c r="F27" s="372">
        <f t="shared" si="0"/>
        <v>107.12755102040816</v>
      </c>
      <c r="G27" s="373">
        <f t="shared" si="1"/>
        <v>10.712755102040816</v>
      </c>
      <c r="H27" s="19">
        <v>52</v>
      </c>
      <c r="I27" s="374">
        <v>78.524390243902445</v>
      </c>
      <c r="J27" s="374">
        <f t="shared" si="2"/>
        <v>130.52439024390245</v>
      </c>
      <c r="K27" s="375">
        <f t="shared" si="3"/>
        <v>13.052439024390246</v>
      </c>
      <c r="L27" s="19">
        <v>86</v>
      </c>
      <c r="M27" s="372">
        <v>76.851351351351354</v>
      </c>
      <c r="N27" s="372">
        <f t="shared" si="4"/>
        <v>162.85135135135135</v>
      </c>
      <c r="O27" s="376">
        <f t="shared" si="5"/>
        <v>16.285135135135135</v>
      </c>
      <c r="P27" s="379">
        <v>50</v>
      </c>
      <c r="Q27" s="377">
        <v>83.22727272727272</v>
      </c>
      <c r="R27" s="377">
        <f t="shared" si="6"/>
        <v>133.22727272727272</v>
      </c>
      <c r="S27" s="378">
        <f t="shared" si="7"/>
        <v>13.322727272727272</v>
      </c>
      <c r="T27" s="52">
        <v>28</v>
      </c>
      <c r="U27" s="411">
        <v>90.436274509803923</v>
      </c>
      <c r="V27" s="411">
        <f t="shared" si="8"/>
        <v>118.43627450980392</v>
      </c>
      <c r="W27" s="412">
        <f t="shared" si="9"/>
        <v>11.843627450980392</v>
      </c>
      <c r="Y27" s="483"/>
    </row>
    <row r="28" spans="1:25" ht="15.75" customHeight="1">
      <c r="A28" s="409">
        <v>20</v>
      </c>
      <c r="B28" s="410">
        <v>311021104083</v>
      </c>
      <c r="C28" s="424" t="s">
        <v>57</v>
      </c>
      <c r="D28" s="19">
        <v>67</v>
      </c>
      <c r="E28" s="372">
        <v>78.525510204081627</v>
      </c>
      <c r="F28" s="372">
        <f t="shared" si="0"/>
        <v>145.52551020408163</v>
      </c>
      <c r="G28" s="373">
        <f t="shared" si="1"/>
        <v>14.552551020408162</v>
      </c>
      <c r="H28" s="19">
        <v>84</v>
      </c>
      <c r="I28" s="374">
        <v>92</v>
      </c>
      <c r="J28" s="374">
        <f t="shared" si="2"/>
        <v>176</v>
      </c>
      <c r="K28" s="375">
        <f t="shared" si="3"/>
        <v>17.600000000000001</v>
      </c>
      <c r="L28" s="19">
        <v>78</v>
      </c>
      <c r="M28" s="372">
        <v>100</v>
      </c>
      <c r="N28" s="372">
        <f t="shared" si="4"/>
        <v>178</v>
      </c>
      <c r="O28" s="376">
        <f t="shared" si="5"/>
        <v>17.8</v>
      </c>
      <c r="P28" s="379">
        <v>89</v>
      </c>
      <c r="Q28" s="377">
        <v>97.681818181818187</v>
      </c>
      <c r="R28" s="377">
        <f t="shared" si="6"/>
        <v>186.68181818181819</v>
      </c>
      <c r="S28" s="378">
        <f t="shared" si="7"/>
        <v>18.668181818181818</v>
      </c>
      <c r="T28" s="47">
        <v>85</v>
      </c>
      <c r="U28" s="411">
        <v>100</v>
      </c>
      <c r="V28" s="411">
        <f t="shared" si="8"/>
        <v>185</v>
      </c>
      <c r="W28" s="412">
        <f t="shared" si="9"/>
        <v>18.5</v>
      </c>
      <c r="Y28" s="483"/>
    </row>
    <row r="29" spans="1:25" ht="15.75" customHeight="1">
      <c r="A29" s="409">
        <v>21</v>
      </c>
      <c r="B29" s="410">
        <v>311021104084</v>
      </c>
      <c r="C29" s="424" t="s">
        <v>58</v>
      </c>
      <c r="D29" s="19">
        <v>100</v>
      </c>
      <c r="E29" s="372">
        <v>85.459183673469383</v>
      </c>
      <c r="F29" s="372">
        <f t="shared" si="0"/>
        <v>185.4591836734694</v>
      </c>
      <c r="G29" s="373">
        <f t="shared" si="1"/>
        <v>18.545918367346943</v>
      </c>
      <c r="H29" s="19">
        <v>100</v>
      </c>
      <c r="I29" s="374">
        <v>100</v>
      </c>
      <c r="J29" s="374">
        <f t="shared" si="2"/>
        <v>200</v>
      </c>
      <c r="K29" s="375">
        <f t="shared" si="3"/>
        <v>20</v>
      </c>
      <c r="L29" s="19">
        <v>100</v>
      </c>
      <c r="M29" s="372">
        <v>89.925675675675677</v>
      </c>
      <c r="N29" s="372">
        <f t="shared" si="4"/>
        <v>189.92567567567568</v>
      </c>
      <c r="O29" s="376">
        <f t="shared" si="5"/>
        <v>18.992567567567569</v>
      </c>
      <c r="P29" s="19">
        <v>100</v>
      </c>
      <c r="Q29" s="377">
        <v>100</v>
      </c>
      <c r="R29" s="377">
        <f t="shared" si="6"/>
        <v>200</v>
      </c>
      <c r="S29" s="378">
        <f t="shared" si="7"/>
        <v>20</v>
      </c>
      <c r="T29" s="19">
        <v>100</v>
      </c>
      <c r="U29" s="411">
        <v>88.931372549019613</v>
      </c>
      <c r="V29" s="411">
        <f t="shared" si="8"/>
        <v>188.93137254901961</v>
      </c>
      <c r="W29" s="412">
        <f t="shared" si="9"/>
        <v>18.893137254901962</v>
      </c>
      <c r="Y29" s="483"/>
    </row>
    <row r="30" spans="1:25" ht="15.75" customHeight="1">
      <c r="A30" s="409">
        <v>22</v>
      </c>
      <c r="B30" s="410">
        <v>311021104085</v>
      </c>
      <c r="C30" s="424" t="s">
        <v>59</v>
      </c>
      <c r="D30" s="19">
        <v>100</v>
      </c>
      <c r="E30" s="372">
        <v>100</v>
      </c>
      <c r="F30" s="372">
        <f t="shared" si="0"/>
        <v>200</v>
      </c>
      <c r="G30" s="373">
        <f t="shared" si="1"/>
        <v>20</v>
      </c>
      <c r="H30" s="19">
        <v>100</v>
      </c>
      <c r="I30" s="374">
        <v>100</v>
      </c>
      <c r="J30" s="374">
        <f t="shared" si="2"/>
        <v>200</v>
      </c>
      <c r="K30" s="375">
        <f t="shared" si="3"/>
        <v>20</v>
      </c>
      <c r="L30" s="19">
        <v>100</v>
      </c>
      <c r="M30" s="372">
        <v>100</v>
      </c>
      <c r="N30" s="372">
        <f t="shared" si="4"/>
        <v>200</v>
      </c>
      <c r="O30" s="376">
        <f t="shared" si="5"/>
        <v>20</v>
      </c>
      <c r="P30" s="19">
        <v>100</v>
      </c>
      <c r="Q30" s="377">
        <v>100</v>
      </c>
      <c r="R30" s="377">
        <f t="shared" si="6"/>
        <v>200</v>
      </c>
      <c r="S30" s="378">
        <f t="shared" si="7"/>
        <v>20</v>
      </c>
      <c r="T30" s="19">
        <v>100</v>
      </c>
      <c r="U30" s="411">
        <v>100</v>
      </c>
      <c r="V30" s="411">
        <f t="shared" si="8"/>
        <v>200</v>
      </c>
      <c r="W30" s="412">
        <f t="shared" si="9"/>
        <v>20</v>
      </c>
      <c r="Y30" s="483"/>
    </row>
    <row r="31" spans="1:25" ht="15.75" customHeight="1">
      <c r="A31" s="409">
        <v>23</v>
      </c>
      <c r="B31" s="410">
        <v>311021104087</v>
      </c>
      <c r="C31" s="424" t="s">
        <v>60</v>
      </c>
      <c r="D31" s="19">
        <v>90</v>
      </c>
      <c r="E31" s="372">
        <v>87.433673469387756</v>
      </c>
      <c r="F31" s="372">
        <f t="shared" si="0"/>
        <v>177.43367346938777</v>
      </c>
      <c r="G31" s="373">
        <f t="shared" si="1"/>
        <v>17.743367346938776</v>
      </c>
      <c r="H31" s="19">
        <v>82</v>
      </c>
      <c r="I31" s="374">
        <v>100</v>
      </c>
      <c r="J31" s="374">
        <f t="shared" si="2"/>
        <v>182</v>
      </c>
      <c r="K31" s="375">
        <f t="shared" si="3"/>
        <v>18.2</v>
      </c>
      <c r="L31" s="19">
        <v>100</v>
      </c>
      <c r="M31" s="372">
        <v>100</v>
      </c>
      <c r="N31" s="372">
        <f t="shared" si="4"/>
        <v>200</v>
      </c>
      <c r="O31" s="376">
        <f t="shared" si="5"/>
        <v>20</v>
      </c>
      <c r="P31" s="379">
        <v>95</v>
      </c>
      <c r="Q31" s="377">
        <v>100</v>
      </c>
      <c r="R31" s="377">
        <f t="shared" si="6"/>
        <v>195</v>
      </c>
      <c r="S31" s="378">
        <f t="shared" si="7"/>
        <v>19.5</v>
      </c>
      <c r="T31" s="19">
        <v>100</v>
      </c>
      <c r="U31" s="411">
        <v>100</v>
      </c>
      <c r="V31" s="411">
        <f t="shared" si="8"/>
        <v>200</v>
      </c>
      <c r="W31" s="412">
        <f t="shared" si="9"/>
        <v>20</v>
      </c>
      <c r="Y31" s="483"/>
    </row>
    <row r="32" spans="1:25" ht="15.75" customHeight="1">
      <c r="A32" s="409">
        <v>24</v>
      </c>
      <c r="B32" s="410">
        <v>311021104088</v>
      </c>
      <c r="C32" s="424" t="s">
        <v>61</v>
      </c>
      <c r="D32" s="19">
        <v>68</v>
      </c>
      <c r="E32" s="372">
        <v>89.091836734693885</v>
      </c>
      <c r="F32" s="372">
        <f t="shared" si="0"/>
        <v>157.09183673469389</v>
      </c>
      <c r="G32" s="373">
        <f t="shared" si="1"/>
        <v>15.70918367346939</v>
      </c>
      <c r="H32" s="19">
        <v>90</v>
      </c>
      <c r="I32" s="374">
        <v>64.5</v>
      </c>
      <c r="J32" s="374">
        <f t="shared" si="2"/>
        <v>154.5</v>
      </c>
      <c r="K32" s="375">
        <f t="shared" si="3"/>
        <v>15.45</v>
      </c>
      <c r="L32" s="19">
        <v>86</v>
      </c>
      <c r="M32" s="372">
        <v>83.5</v>
      </c>
      <c r="N32" s="372">
        <f t="shared" si="4"/>
        <v>169.5</v>
      </c>
      <c r="O32" s="376">
        <f t="shared" si="5"/>
        <v>16.95</v>
      </c>
      <c r="P32" s="379">
        <v>65</v>
      </c>
      <c r="Q32" s="377">
        <v>92.75</v>
      </c>
      <c r="R32" s="377">
        <f t="shared" si="6"/>
        <v>157.75</v>
      </c>
      <c r="S32" s="378">
        <f t="shared" si="7"/>
        <v>15.774999999999999</v>
      </c>
      <c r="T32" s="52">
        <v>69</v>
      </c>
      <c r="U32" s="411">
        <v>84.607843137254903</v>
      </c>
      <c r="V32" s="411">
        <f t="shared" si="8"/>
        <v>153.60784313725492</v>
      </c>
      <c r="W32" s="412">
        <f t="shared" si="9"/>
        <v>15.360784313725491</v>
      </c>
      <c r="Y32" s="483"/>
    </row>
    <row r="33" spans="1:25" ht="15.75" customHeight="1">
      <c r="A33" s="409">
        <v>25</v>
      </c>
      <c r="B33" s="410">
        <v>311021104089</v>
      </c>
      <c r="C33" s="424" t="s">
        <v>62</v>
      </c>
      <c r="D33" s="19">
        <v>45</v>
      </c>
      <c r="E33" s="372">
        <v>63.801020408163268</v>
      </c>
      <c r="F33" s="372">
        <f t="shared" si="0"/>
        <v>108.80102040816327</v>
      </c>
      <c r="G33" s="373">
        <f t="shared" si="1"/>
        <v>10.880102040816325</v>
      </c>
      <c r="H33" s="19">
        <v>52</v>
      </c>
      <c r="I33" s="374">
        <v>56.048780487804876</v>
      </c>
      <c r="J33" s="374">
        <f t="shared" si="2"/>
        <v>108.04878048780488</v>
      </c>
      <c r="K33" s="375">
        <f t="shared" si="3"/>
        <v>10.804878048780488</v>
      </c>
      <c r="L33" s="19">
        <v>58</v>
      </c>
      <c r="M33" s="372">
        <v>62.128378378378379</v>
      </c>
      <c r="N33" s="372">
        <f t="shared" si="4"/>
        <v>120.12837837837839</v>
      </c>
      <c r="O33" s="376">
        <f t="shared" si="5"/>
        <v>12.012837837837838</v>
      </c>
      <c r="P33" s="379">
        <v>44</v>
      </c>
      <c r="Q33" s="377">
        <v>53.037878787878789</v>
      </c>
      <c r="R33" s="377">
        <f t="shared" si="6"/>
        <v>97.037878787878782</v>
      </c>
      <c r="S33" s="378">
        <f t="shared" si="7"/>
        <v>9.7037878787878782</v>
      </c>
      <c r="T33" s="52">
        <v>2</v>
      </c>
      <c r="U33" s="413">
        <v>57.897058823529413</v>
      </c>
      <c r="V33" s="411">
        <f t="shared" si="8"/>
        <v>59.897058823529413</v>
      </c>
      <c r="W33" s="412">
        <f t="shared" si="9"/>
        <v>5.9897058823529417</v>
      </c>
      <c r="Y33" s="483"/>
    </row>
    <row r="34" spans="1:25" ht="15.75" customHeight="1">
      <c r="A34" s="409">
        <v>26</v>
      </c>
      <c r="B34" s="410">
        <v>311021104090</v>
      </c>
      <c r="C34" s="424" t="s">
        <v>63</v>
      </c>
      <c r="D34" s="19">
        <v>44</v>
      </c>
      <c r="E34" s="372">
        <v>46.836734693877553</v>
      </c>
      <c r="F34" s="372">
        <f t="shared" si="0"/>
        <v>90.83673469387756</v>
      </c>
      <c r="G34" s="373">
        <f t="shared" si="1"/>
        <v>9.0836734693877563</v>
      </c>
      <c r="H34" s="19">
        <v>58</v>
      </c>
      <c r="I34" s="374">
        <v>57.786585365853661</v>
      </c>
      <c r="J34" s="374">
        <f t="shared" si="2"/>
        <v>115.78658536585365</v>
      </c>
      <c r="K34" s="375">
        <f t="shared" si="3"/>
        <v>11.578658536585365</v>
      </c>
      <c r="L34" s="19">
        <v>78</v>
      </c>
      <c r="M34" s="372">
        <v>74.054054054054049</v>
      </c>
      <c r="N34" s="372">
        <f t="shared" si="4"/>
        <v>152.05405405405406</v>
      </c>
      <c r="O34" s="376">
        <f t="shared" si="5"/>
        <v>15.205405405405406</v>
      </c>
      <c r="P34" s="379">
        <v>59</v>
      </c>
      <c r="Q34" s="377">
        <v>62.803030303030305</v>
      </c>
      <c r="R34" s="377">
        <f t="shared" si="6"/>
        <v>121.80303030303031</v>
      </c>
      <c r="S34" s="378">
        <f t="shared" si="7"/>
        <v>12.18030303030303</v>
      </c>
      <c r="T34" s="52">
        <v>6</v>
      </c>
      <c r="U34" s="411">
        <v>61.867647058823529</v>
      </c>
      <c r="V34" s="411">
        <f t="shared" si="8"/>
        <v>67.867647058823536</v>
      </c>
      <c r="W34" s="412">
        <f t="shared" si="9"/>
        <v>6.7867647058823533</v>
      </c>
      <c r="Y34" s="483"/>
    </row>
    <row r="35" spans="1:25" ht="15.75" customHeight="1">
      <c r="A35" s="409">
        <v>27</v>
      </c>
      <c r="B35" s="410">
        <v>311021104091</v>
      </c>
      <c r="C35" s="424" t="s">
        <v>64</v>
      </c>
      <c r="D35" s="19">
        <v>34</v>
      </c>
      <c r="E35" s="372">
        <v>58.852040816326529</v>
      </c>
      <c r="F35" s="372">
        <f t="shared" si="0"/>
        <v>92.852040816326536</v>
      </c>
      <c r="G35" s="373">
        <f t="shared" si="1"/>
        <v>9.2852040816326529</v>
      </c>
      <c r="H35" s="19">
        <v>40</v>
      </c>
      <c r="I35" s="374">
        <v>62.524390243902438</v>
      </c>
      <c r="J35" s="374">
        <f t="shared" si="2"/>
        <v>102.52439024390245</v>
      </c>
      <c r="K35" s="375">
        <f t="shared" si="3"/>
        <v>10.252439024390245</v>
      </c>
      <c r="L35" s="19">
        <v>58</v>
      </c>
      <c r="M35" s="372">
        <v>69.175675675675677</v>
      </c>
      <c r="N35" s="372">
        <f t="shared" si="4"/>
        <v>127.17567567567568</v>
      </c>
      <c r="O35" s="376">
        <f t="shared" si="5"/>
        <v>12.717567567567567</v>
      </c>
      <c r="P35" s="379">
        <v>32</v>
      </c>
      <c r="Q35" s="377">
        <v>58.401515151515156</v>
      </c>
      <c r="R35" s="377">
        <f t="shared" si="6"/>
        <v>90.401515151515156</v>
      </c>
      <c r="S35" s="378">
        <f t="shared" si="7"/>
        <v>9.0401515151515159</v>
      </c>
      <c r="T35" s="47">
        <v>22</v>
      </c>
      <c r="U35" s="411">
        <v>51.78921568627451</v>
      </c>
      <c r="V35" s="411">
        <f t="shared" si="8"/>
        <v>73.789215686274503</v>
      </c>
      <c r="W35" s="412">
        <f t="shared" si="9"/>
        <v>7.3789215686274501</v>
      </c>
      <c r="Y35" s="483"/>
    </row>
    <row r="36" spans="1:25" ht="15.75" customHeight="1">
      <c r="A36" s="409">
        <v>28</v>
      </c>
      <c r="B36" s="410">
        <v>311021104092</v>
      </c>
      <c r="C36" s="424" t="s">
        <v>65</v>
      </c>
      <c r="D36" s="19">
        <v>84</v>
      </c>
      <c r="E36" s="372">
        <v>96.525510204081627</v>
      </c>
      <c r="F36" s="372">
        <f t="shared" si="0"/>
        <v>180.52551020408163</v>
      </c>
      <c r="G36" s="373">
        <f t="shared" si="1"/>
        <v>18.052551020408163</v>
      </c>
      <c r="H36" s="19">
        <v>76</v>
      </c>
      <c r="I36" s="374">
        <v>100</v>
      </c>
      <c r="J36" s="374">
        <f t="shared" si="2"/>
        <v>176</v>
      </c>
      <c r="K36" s="375">
        <f t="shared" si="3"/>
        <v>17.600000000000001</v>
      </c>
      <c r="L36" s="19">
        <v>100</v>
      </c>
      <c r="M36" s="372">
        <v>100</v>
      </c>
      <c r="N36" s="372">
        <f t="shared" si="4"/>
        <v>200</v>
      </c>
      <c r="O36" s="376">
        <f t="shared" si="5"/>
        <v>20</v>
      </c>
      <c r="P36" s="379">
        <v>84</v>
      </c>
      <c r="Q36" s="377">
        <v>100</v>
      </c>
      <c r="R36" s="377">
        <f t="shared" si="6"/>
        <v>184</v>
      </c>
      <c r="S36" s="378">
        <f t="shared" si="7"/>
        <v>18.400000000000002</v>
      </c>
      <c r="T36" s="19">
        <v>100</v>
      </c>
      <c r="U36" s="411">
        <v>100</v>
      </c>
      <c r="V36" s="411">
        <f t="shared" si="8"/>
        <v>200</v>
      </c>
      <c r="W36" s="412">
        <f t="shared" si="9"/>
        <v>20</v>
      </c>
      <c r="Y36" s="483"/>
    </row>
    <row r="37" spans="1:25" ht="15.75" customHeight="1">
      <c r="A37" s="409">
        <v>29</v>
      </c>
      <c r="B37" s="410">
        <v>311021104093</v>
      </c>
      <c r="C37" s="424" t="s">
        <v>66</v>
      </c>
      <c r="D37" s="19">
        <v>100</v>
      </c>
      <c r="E37" s="372">
        <v>89.117346938775512</v>
      </c>
      <c r="F37" s="372">
        <f t="shared" si="0"/>
        <v>189.11734693877551</v>
      </c>
      <c r="G37" s="373">
        <f t="shared" si="1"/>
        <v>18.911734693877552</v>
      </c>
      <c r="H37" s="19">
        <v>78</v>
      </c>
      <c r="I37" s="374">
        <v>91.75</v>
      </c>
      <c r="J37" s="374">
        <f t="shared" si="2"/>
        <v>169.75</v>
      </c>
      <c r="K37" s="375">
        <f t="shared" si="3"/>
        <v>16.975000000000001</v>
      </c>
      <c r="L37" s="19">
        <v>74</v>
      </c>
      <c r="M37" s="372">
        <v>86.378378378378386</v>
      </c>
      <c r="N37" s="372">
        <f t="shared" si="4"/>
        <v>160.37837837837839</v>
      </c>
      <c r="O37" s="376">
        <f t="shared" si="5"/>
        <v>16.037837837837838</v>
      </c>
      <c r="P37" s="379">
        <v>92</v>
      </c>
      <c r="Q37" s="377">
        <v>100</v>
      </c>
      <c r="R37" s="377">
        <f t="shared" si="6"/>
        <v>192</v>
      </c>
      <c r="S37" s="378">
        <f t="shared" si="7"/>
        <v>19.2</v>
      </c>
      <c r="T37" s="52">
        <v>89</v>
      </c>
      <c r="U37" s="411">
        <v>92.465686274509807</v>
      </c>
      <c r="V37" s="411">
        <f t="shared" si="8"/>
        <v>181.46568627450981</v>
      </c>
      <c r="W37" s="412">
        <f t="shared" si="9"/>
        <v>18.146568627450982</v>
      </c>
      <c r="Y37" s="483"/>
    </row>
    <row r="38" spans="1:25" ht="15.75" customHeight="1">
      <c r="A38" s="409">
        <v>30</v>
      </c>
      <c r="B38" s="410">
        <v>311021104094</v>
      </c>
      <c r="C38" s="424" t="s">
        <v>67</v>
      </c>
      <c r="D38" s="19">
        <v>34</v>
      </c>
      <c r="E38" s="372">
        <v>52.117346938775512</v>
      </c>
      <c r="F38" s="372">
        <f t="shared" si="0"/>
        <v>86.117346938775512</v>
      </c>
      <c r="G38" s="373">
        <f t="shared" si="1"/>
        <v>8.6117346938775512</v>
      </c>
      <c r="H38" s="19">
        <v>50</v>
      </c>
      <c r="I38" s="374">
        <v>54.75</v>
      </c>
      <c r="J38" s="374">
        <f t="shared" si="2"/>
        <v>104.75</v>
      </c>
      <c r="K38" s="375">
        <f t="shared" si="3"/>
        <v>10.475000000000001</v>
      </c>
      <c r="L38" s="19">
        <v>42</v>
      </c>
      <c r="M38" s="372">
        <v>70.959459459459453</v>
      </c>
      <c r="N38" s="372">
        <f t="shared" si="4"/>
        <v>112.95945945945945</v>
      </c>
      <c r="O38" s="376">
        <f t="shared" si="5"/>
        <v>11.295945945945945</v>
      </c>
      <c r="P38" s="379">
        <v>30</v>
      </c>
      <c r="Q38" s="377">
        <v>61.575757575757578</v>
      </c>
      <c r="R38" s="377">
        <f t="shared" si="6"/>
        <v>91.575757575757578</v>
      </c>
      <c r="S38" s="378">
        <f t="shared" si="7"/>
        <v>9.1575757575757581</v>
      </c>
      <c r="T38" s="52">
        <v>35</v>
      </c>
      <c r="U38" s="411">
        <v>50.82352941176471</v>
      </c>
      <c r="V38" s="411">
        <f t="shared" si="8"/>
        <v>85.82352941176471</v>
      </c>
      <c r="W38" s="412">
        <f t="shared" si="9"/>
        <v>8.5823529411764703</v>
      </c>
      <c r="Y38" s="483"/>
    </row>
    <row r="39" spans="1:25" ht="15.75" customHeight="1">
      <c r="A39" s="409">
        <v>31</v>
      </c>
      <c r="B39" s="410">
        <v>311021104095</v>
      </c>
      <c r="C39" s="424" t="s">
        <v>68</v>
      </c>
      <c r="D39" s="19">
        <v>100</v>
      </c>
      <c r="E39" s="372">
        <v>100</v>
      </c>
      <c r="F39" s="372">
        <f t="shared" si="0"/>
        <v>200</v>
      </c>
      <c r="G39" s="373">
        <f t="shared" si="1"/>
        <v>20</v>
      </c>
      <c r="H39" s="19">
        <v>100</v>
      </c>
      <c r="I39" s="374">
        <v>100</v>
      </c>
      <c r="J39" s="374">
        <f t="shared" si="2"/>
        <v>200</v>
      </c>
      <c r="K39" s="375">
        <f t="shared" si="3"/>
        <v>20</v>
      </c>
      <c r="L39" s="19">
        <v>100</v>
      </c>
      <c r="M39" s="372">
        <v>100</v>
      </c>
      <c r="N39" s="372">
        <f t="shared" si="4"/>
        <v>200</v>
      </c>
      <c r="O39" s="376">
        <f t="shared" si="5"/>
        <v>20</v>
      </c>
      <c r="P39" s="19">
        <v>100</v>
      </c>
      <c r="Q39" s="377">
        <v>100</v>
      </c>
      <c r="R39" s="377">
        <f t="shared" si="6"/>
        <v>200</v>
      </c>
      <c r="S39" s="378">
        <f t="shared" si="7"/>
        <v>20</v>
      </c>
      <c r="T39" s="19">
        <v>100</v>
      </c>
      <c r="U39" s="411">
        <v>100</v>
      </c>
      <c r="V39" s="411">
        <f t="shared" si="8"/>
        <v>200</v>
      </c>
      <c r="W39" s="412">
        <f t="shared" si="9"/>
        <v>20</v>
      </c>
      <c r="Y39" s="483"/>
    </row>
    <row r="40" spans="1:25" ht="15.75" customHeight="1">
      <c r="A40" s="409">
        <v>32</v>
      </c>
      <c r="B40" s="410">
        <v>311021104096</v>
      </c>
      <c r="C40" s="424" t="s">
        <v>69</v>
      </c>
      <c r="D40" s="19">
        <v>100</v>
      </c>
      <c r="E40" s="372">
        <v>96.301020408163268</v>
      </c>
      <c r="F40" s="372">
        <f t="shared" si="0"/>
        <v>196.30102040816325</v>
      </c>
      <c r="G40" s="373">
        <f t="shared" si="1"/>
        <v>19.630102040816325</v>
      </c>
      <c r="H40" s="19">
        <v>100</v>
      </c>
      <c r="I40" s="374">
        <v>100</v>
      </c>
      <c r="J40" s="374">
        <f t="shared" si="2"/>
        <v>200</v>
      </c>
      <c r="K40" s="375">
        <f t="shared" si="3"/>
        <v>20</v>
      </c>
      <c r="L40" s="19">
        <v>100</v>
      </c>
      <c r="M40" s="372">
        <v>99.506756756756758</v>
      </c>
      <c r="N40" s="372">
        <f t="shared" si="4"/>
        <v>199.50675675675677</v>
      </c>
      <c r="O40" s="376">
        <f t="shared" si="5"/>
        <v>19.950675675675676</v>
      </c>
      <c r="P40" s="19">
        <v>100</v>
      </c>
      <c r="Q40" s="377">
        <v>100</v>
      </c>
      <c r="R40" s="377">
        <f t="shared" si="6"/>
        <v>200</v>
      </c>
      <c r="S40" s="378">
        <f t="shared" si="7"/>
        <v>20</v>
      </c>
      <c r="T40" s="19">
        <v>100</v>
      </c>
      <c r="U40" s="411">
        <v>100</v>
      </c>
      <c r="V40" s="411">
        <f t="shared" si="8"/>
        <v>200</v>
      </c>
      <c r="W40" s="412">
        <f t="shared" si="9"/>
        <v>20</v>
      </c>
      <c r="Y40" s="483"/>
    </row>
    <row r="41" spans="1:25" s="226" customFormat="1" ht="15.75" customHeight="1">
      <c r="A41" s="433">
        <v>33</v>
      </c>
      <c r="B41" s="434">
        <v>311021104097</v>
      </c>
      <c r="C41" s="435" t="s">
        <v>70</v>
      </c>
      <c r="D41" s="393">
        <v>30</v>
      </c>
      <c r="E41" s="436">
        <v>52.826530612244895</v>
      </c>
      <c r="F41" s="436">
        <f t="shared" si="0"/>
        <v>82.826530612244895</v>
      </c>
      <c r="G41" s="373">
        <f t="shared" si="1"/>
        <v>8.2826530612244902</v>
      </c>
      <c r="H41" s="391" t="s">
        <v>174</v>
      </c>
      <c r="I41" s="437">
        <v>72.573170731707322</v>
      </c>
      <c r="J41" s="437">
        <f t="shared" si="2"/>
        <v>72.573170731707322</v>
      </c>
      <c r="K41" s="375">
        <f t="shared" si="3"/>
        <v>7.2573170731707322</v>
      </c>
      <c r="L41" s="393">
        <v>38</v>
      </c>
      <c r="M41" s="436">
        <v>66.594594594594597</v>
      </c>
      <c r="N41" s="436">
        <f t="shared" si="4"/>
        <v>104.5945945945946</v>
      </c>
      <c r="O41" s="376">
        <f t="shared" si="5"/>
        <v>10.45945945945946</v>
      </c>
      <c r="P41" s="446">
        <v>20</v>
      </c>
      <c r="Q41" s="447">
        <v>50</v>
      </c>
      <c r="R41" s="447">
        <f t="shared" si="6"/>
        <v>70</v>
      </c>
      <c r="S41" s="479">
        <f t="shared" si="7"/>
        <v>7</v>
      </c>
      <c r="T41" s="450">
        <v>20</v>
      </c>
      <c r="U41" s="439">
        <v>68.112745098039213</v>
      </c>
      <c r="V41" s="439">
        <f t="shared" si="8"/>
        <v>88.112745098039213</v>
      </c>
      <c r="W41" s="412">
        <f t="shared" si="9"/>
        <v>8.8112745098039209</v>
      </c>
      <c r="Y41" s="483"/>
    </row>
    <row r="42" spans="1:25" ht="15.75" customHeight="1">
      <c r="A42" s="409">
        <v>34</v>
      </c>
      <c r="B42" s="410">
        <v>311021104098</v>
      </c>
      <c r="C42" s="424" t="s">
        <v>71</v>
      </c>
      <c r="D42" s="19">
        <v>100</v>
      </c>
      <c r="E42" s="372">
        <v>100.45918367346938</v>
      </c>
      <c r="F42" s="372">
        <f t="shared" si="0"/>
        <v>200.4591836734694</v>
      </c>
      <c r="G42" s="373">
        <f t="shared" si="1"/>
        <v>20.045918367346939</v>
      </c>
      <c r="H42" s="19">
        <v>88</v>
      </c>
      <c r="I42" s="374">
        <v>84.786585365853654</v>
      </c>
      <c r="J42" s="374">
        <f t="shared" si="2"/>
        <v>172.78658536585365</v>
      </c>
      <c r="K42" s="375">
        <f t="shared" si="3"/>
        <v>17.278658536585365</v>
      </c>
      <c r="L42" s="19">
        <v>98</v>
      </c>
      <c r="M42" s="372">
        <v>100</v>
      </c>
      <c r="N42" s="372">
        <f t="shared" si="4"/>
        <v>198</v>
      </c>
      <c r="O42" s="376">
        <f t="shared" si="5"/>
        <v>19.8</v>
      </c>
      <c r="P42" s="379">
        <v>85</v>
      </c>
      <c r="Q42" s="485">
        <v>100</v>
      </c>
      <c r="R42" s="485">
        <f t="shared" si="6"/>
        <v>185</v>
      </c>
      <c r="S42" s="479">
        <f t="shared" si="7"/>
        <v>18.5</v>
      </c>
      <c r="T42" s="486">
        <v>87</v>
      </c>
      <c r="U42" s="411">
        <v>100</v>
      </c>
      <c r="V42" s="411">
        <f t="shared" si="8"/>
        <v>187</v>
      </c>
      <c r="W42" s="412">
        <f t="shared" si="9"/>
        <v>18.700000000000003</v>
      </c>
      <c r="Y42" s="483"/>
    </row>
    <row r="43" spans="1:25" ht="15.75" customHeight="1">
      <c r="A43" s="409">
        <v>35</v>
      </c>
      <c r="B43" s="410">
        <v>311021104099</v>
      </c>
      <c r="C43" s="424" t="s">
        <v>72</v>
      </c>
      <c r="D43" s="19">
        <v>100</v>
      </c>
      <c r="E43" s="372">
        <v>100</v>
      </c>
      <c r="F43" s="372">
        <f t="shared" si="0"/>
        <v>200</v>
      </c>
      <c r="G43" s="373">
        <f t="shared" si="1"/>
        <v>20</v>
      </c>
      <c r="H43" s="19">
        <v>90</v>
      </c>
      <c r="I43" s="374">
        <v>100</v>
      </c>
      <c r="J43" s="374">
        <f t="shared" si="2"/>
        <v>190</v>
      </c>
      <c r="K43" s="375">
        <f t="shared" si="3"/>
        <v>19</v>
      </c>
      <c r="L43" s="19">
        <v>100</v>
      </c>
      <c r="M43" s="372">
        <v>100</v>
      </c>
      <c r="N43" s="372">
        <f t="shared" si="4"/>
        <v>200</v>
      </c>
      <c r="O43" s="376">
        <f t="shared" si="5"/>
        <v>20</v>
      </c>
      <c r="P43" s="379">
        <v>58</v>
      </c>
      <c r="Q43" s="485">
        <v>100</v>
      </c>
      <c r="R43" s="485">
        <f t="shared" si="6"/>
        <v>158</v>
      </c>
      <c r="S43" s="479">
        <f t="shared" si="7"/>
        <v>15.8</v>
      </c>
      <c r="T43" s="450">
        <v>89</v>
      </c>
      <c r="U43" s="413">
        <v>100</v>
      </c>
      <c r="V43" s="411">
        <f t="shared" si="8"/>
        <v>189</v>
      </c>
      <c r="W43" s="412">
        <f t="shared" si="9"/>
        <v>18.899999999999999</v>
      </c>
      <c r="Y43" s="483"/>
    </row>
    <row r="44" spans="1:25" ht="15.75" customHeight="1">
      <c r="A44" s="409">
        <v>36</v>
      </c>
      <c r="B44" s="410">
        <v>311021104100</v>
      </c>
      <c r="C44" s="424" t="s">
        <v>73</v>
      </c>
      <c r="D44" s="19">
        <v>90</v>
      </c>
      <c r="E44" s="372">
        <v>99.484693877551024</v>
      </c>
      <c r="F44" s="372">
        <f t="shared" si="0"/>
        <v>189.48469387755102</v>
      </c>
      <c r="G44" s="373">
        <f t="shared" si="1"/>
        <v>18.948469387755104</v>
      </c>
      <c r="H44" s="19">
        <v>90</v>
      </c>
      <c r="I44" s="374">
        <v>84.774390243902445</v>
      </c>
      <c r="J44" s="374">
        <f t="shared" si="2"/>
        <v>174.77439024390245</v>
      </c>
      <c r="K44" s="375">
        <f t="shared" si="3"/>
        <v>17.477439024390243</v>
      </c>
      <c r="L44" s="19">
        <v>86</v>
      </c>
      <c r="M44" s="372">
        <v>87.878378378378386</v>
      </c>
      <c r="N44" s="372">
        <f t="shared" si="4"/>
        <v>173.87837837837839</v>
      </c>
      <c r="O44" s="376">
        <f t="shared" si="5"/>
        <v>17.387837837837839</v>
      </c>
      <c r="P44" s="379">
        <v>80</v>
      </c>
      <c r="Q44" s="377">
        <v>94.901515151515156</v>
      </c>
      <c r="R44" s="377">
        <f t="shared" si="6"/>
        <v>174.90151515151516</v>
      </c>
      <c r="S44" s="378">
        <f t="shared" si="7"/>
        <v>17.490151515151517</v>
      </c>
      <c r="T44" s="52">
        <v>35</v>
      </c>
      <c r="U44" s="411">
        <v>97.789215686274503</v>
      </c>
      <c r="V44" s="411">
        <f t="shared" si="8"/>
        <v>132.7892156862745</v>
      </c>
      <c r="W44" s="412">
        <f t="shared" si="9"/>
        <v>13.278921568627451</v>
      </c>
      <c r="Y44" s="483"/>
    </row>
    <row r="45" spans="1:25" ht="15.75" customHeight="1">
      <c r="A45" s="409">
        <v>37</v>
      </c>
      <c r="B45" s="410">
        <v>311021104101</v>
      </c>
      <c r="C45" s="424" t="s">
        <v>74</v>
      </c>
      <c r="D45" s="19">
        <v>64</v>
      </c>
      <c r="E45" s="372">
        <v>75.933673469387756</v>
      </c>
      <c r="F45" s="372">
        <f t="shared" si="0"/>
        <v>139.93367346938777</v>
      </c>
      <c r="G45" s="373">
        <f t="shared" si="1"/>
        <v>13.993367346938776</v>
      </c>
      <c r="H45" s="19">
        <v>58</v>
      </c>
      <c r="I45" s="374">
        <v>59.762195121951223</v>
      </c>
      <c r="J45" s="374">
        <f t="shared" si="2"/>
        <v>117.76219512195122</v>
      </c>
      <c r="K45" s="375">
        <f t="shared" si="3"/>
        <v>11.776219512195123</v>
      </c>
      <c r="L45" s="19">
        <v>58</v>
      </c>
      <c r="M45" s="372">
        <v>70.459459459459453</v>
      </c>
      <c r="N45" s="372">
        <f t="shared" si="4"/>
        <v>128.45945945945945</v>
      </c>
      <c r="O45" s="376">
        <f t="shared" si="5"/>
        <v>12.845945945945944</v>
      </c>
      <c r="P45" s="379">
        <v>48</v>
      </c>
      <c r="Q45" s="377">
        <v>74.037878787878782</v>
      </c>
      <c r="R45" s="377">
        <f t="shared" si="6"/>
        <v>122.03787878787878</v>
      </c>
      <c r="S45" s="378">
        <f t="shared" si="7"/>
        <v>12.203787878787878</v>
      </c>
      <c r="T45" s="47">
        <v>34</v>
      </c>
      <c r="U45" s="413">
        <v>62.607843137254903</v>
      </c>
      <c r="V45" s="411">
        <f t="shared" si="8"/>
        <v>96.607843137254903</v>
      </c>
      <c r="W45" s="412">
        <f t="shared" si="9"/>
        <v>9.6607843137254896</v>
      </c>
      <c r="Y45" s="483"/>
    </row>
    <row r="46" spans="1:25" ht="15.75" customHeight="1">
      <c r="A46" s="409">
        <v>38</v>
      </c>
      <c r="B46" s="410">
        <v>311021104102</v>
      </c>
      <c r="C46" s="424" t="s">
        <v>75</v>
      </c>
      <c r="D46" s="19">
        <v>78</v>
      </c>
      <c r="E46" s="372">
        <v>81.892857142857139</v>
      </c>
      <c r="F46" s="372">
        <f t="shared" si="0"/>
        <v>159.89285714285714</v>
      </c>
      <c r="G46" s="373">
        <f t="shared" si="1"/>
        <v>15.989285714285714</v>
      </c>
      <c r="H46" s="19">
        <v>80</v>
      </c>
      <c r="I46" s="374">
        <v>93.5</v>
      </c>
      <c r="J46" s="374">
        <f t="shared" si="2"/>
        <v>173.5</v>
      </c>
      <c r="K46" s="375">
        <f t="shared" si="3"/>
        <v>17.350000000000001</v>
      </c>
      <c r="L46" s="19">
        <v>100</v>
      </c>
      <c r="M46" s="372">
        <v>92.918918918918919</v>
      </c>
      <c r="N46" s="372">
        <f t="shared" si="4"/>
        <v>192.91891891891891</v>
      </c>
      <c r="O46" s="376">
        <f t="shared" si="5"/>
        <v>19.29189189189189</v>
      </c>
      <c r="P46" s="379">
        <v>85</v>
      </c>
      <c r="Q46" s="377">
        <v>91.681818181818187</v>
      </c>
      <c r="R46" s="377">
        <f t="shared" si="6"/>
        <v>176.68181818181819</v>
      </c>
      <c r="S46" s="378">
        <f t="shared" si="7"/>
        <v>17.668181818181818</v>
      </c>
      <c r="T46" s="47">
        <v>80</v>
      </c>
      <c r="U46" s="411">
        <v>89.465686274509807</v>
      </c>
      <c r="V46" s="411">
        <f t="shared" si="8"/>
        <v>169.46568627450981</v>
      </c>
      <c r="W46" s="412">
        <f t="shared" si="9"/>
        <v>16.946568627450979</v>
      </c>
      <c r="Y46" s="483"/>
    </row>
    <row r="47" spans="1:25" ht="15.75" customHeight="1">
      <c r="A47" s="409">
        <v>39</v>
      </c>
      <c r="B47" s="410">
        <v>311021104103</v>
      </c>
      <c r="C47" s="424" t="s">
        <v>76</v>
      </c>
      <c r="D47" s="19">
        <v>92</v>
      </c>
      <c r="E47" s="372">
        <v>74.984693877551024</v>
      </c>
      <c r="F47" s="372">
        <f t="shared" si="0"/>
        <v>166.98469387755102</v>
      </c>
      <c r="G47" s="373">
        <f t="shared" si="1"/>
        <v>16.6984693877551</v>
      </c>
      <c r="H47" s="19">
        <v>100</v>
      </c>
      <c r="I47" s="374">
        <v>77.310975609756099</v>
      </c>
      <c r="J47" s="374">
        <f t="shared" si="2"/>
        <v>177.3109756097561</v>
      </c>
      <c r="K47" s="375">
        <f t="shared" si="3"/>
        <v>17.731097560975609</v>
      </c>
      <c r="L47" s="19">
        <v>100</v>
      </c>
      <c r="M47" s="372">
        <v>98.547297297297291</v>
      </c>
      <c r="N47" s="372">
        <f t="shared" si="4"/>
        <v>198.54729729729729</v>
      </c>
      <c r="O47" s="376">
        <f t="shared" si="5"/>
        <v>19.85472972972973</v>
      </c>
      <c r="P47" s="379">
        <v>85</v>
      </c>
      <c r="Q47" s="377">
        <v>100</v>
      </c>
      <c r="R47" s="377">
        <f t="shared" si="6"/>
        <v>185</v>
      </c>
      <c r="S47" s="378">
        <f t="shared" si="7"/>
        <v>18.5</v>
      </c>
      <c r="T47" s="19">
        <v>100</v>
      </c>
      <c r="U47" s="413">
        <v>100</v>
      </c>
      <c r="V47" s="411">
        <f t="shared" si="8"/>
        <v>200</v>
      </c>
      <c r="W47" s="412">
        <f t="shared" si="9"/>
        <v>20</v>
      </c>
      <c r="Y47" s="483"/>
    </row>
    <row r="48" spans="1:25" ht="15.75" customHeight="1">
      <c r="A48" s="409">
        <v>40</v>
      </c>
      <c r="B48" s="410">
        <v>311021104104</v>
      </c>
      <c r="C48" s="424" t="s">
        <v>77</v>
      </c>
      <c r="D48" s="19">
        <v>126</v>
      </c>
      <c r="E48" s="372">
        <v>98.683673469387756</v>
      </c>
      <c r="F48" s="372">
        <f t="shared" si="0"/>
        <v>224.68367346938777</v>
      </c>
      <c r="G48" s="373">
        <f t="shared" si="1"/>
        <v>22.468367346938777</v>
      </c>
      <c r="H48" s="19">
        <v>100</v>
      </c>
      <c r="I48" s="374">
        <v>100</v>
      </c>
      <c r="J48" s="374">
        <f t="shared" si="2"/>
        <v>200</v>
      </c>
      <c r="K48" s="375">
        <f t="shared" si="3"/>
        <v>20</v>
      </c>
      <c r="L48" s="19">
        <v>100</v>
      </c>
      <c r="M48" s="372">
        <v>100</v>
      </c>
      <c r="N48" s="372">
        <f t="shared" si="4"/>
        <v>200</v>
      </c>
      <c r="O48" s="376">
        <f t="shared" si="5"/>
        <v>20</v>
      </c>
      <c r="P48" s="19">
        <v>100</v>
      </c>
      <c r="Q48" s="377">
        <v>100</v>
      </c>
      <c r="R48" s="377">
        <f t="shared" si="6"/>
        <v>200</v>
      </c>
      <c r="S48" s="378">
        <f t="shared" si="7"/>
        <v>20</v>
      </c>
      <c r="T48" s="52">
        <v>46</v>
      </c>
      <c r="U48" s="413">
        <v>100</v>
      </c>
      <c r="V48" s="411">
        <f t="shared" si="8"/>
        <v>146</v>
      </c>
      <c r="W48" s="412">
        <f t="shared" si="9"/>
        <v>14.6</v>
      </c>
      <c r="Y48" s="483"/>
    </row>
    <row r="49" spans="1:25" ht="15.75" customHeight="1">
      <c r="A49" s="409">
        <v>41</v>
      </c>
      <c r="B49" s="410">
        <v>311021104105</v>
      </c>
      <c r="C49" s="424" t="s">
        <v>78</v>
      </c>
      <c r="D49" s="19">
        <v>62</v>
      </c>
      <c r="E49" s="372">
        <v>65.392857142857139</v>
      </c>
      <c r="F49" s="372">
        <f t="shared" si="0"/>
        <v>127.39285714285714</v>
      </c>
      <c r="G49" s="373">
        <f t="shared" si="1"/>
        <v>12.739285714285714</v>
      </c>
      <c r="H49" s="19">
        <v>50</v>
      </c>
      <c r="I49" s="374">
        <v>72.036585365853654</v>
      </c>
      <c r="J49" s="374">
        <f t="shared" si="2"/>
        <v>122.03658536585365</v>
      </c>
      <c r="K49" s="375">
        <f t="shared" si="3"/>
        <v>12.203658536585365</v>
      </c>
      <c r="L49" s="19">
        <v>72</v>
      </c>
      <c r="M49" s="372">
        <v>96.837837837837839</v>
      </c>
      <c r="N49" s="372">
        <f t="shared" si="4"/>
        <v>168.83783783783784</v>
      </c>
      <c r="O49" s="376">
        <f t="shared" si="5"/>
        <v>16.883783783783784</v>
      </c>
      <c r="P49" s="379">
        <v>67</v>
      </c>
      <c r="Q49" s="377">
        <v>90.86363636363636</v>
      </c>
      <c r="R49" s="377">
        <f t="shared" si="6"/>
        <v>157.86363636363637</v>
      </c>
      <c r="S49" s="378">
        <f t="shared" si="7"/>
        <v>15.786363636363639</v>
      </c>
      <c r="T49" s="47">
        <v>71</v>
      </c>
      <c r="U49" s="413">
        <v>67.289215686274503</v>
      </c>
      <c r="V49" s="411">
        <f t="shared" si="8"/>
        <v>138.2892156862745</v>
      </c>
      <c r="W49" s="412">
        <f t="shared" si="9"/>
        <v>13.82892156862745</v>
      </c>
      <c r="Y49" s="483"/>
    </row>
    <row r="50" spans="1:25" ht="15.75" customHeight="1">
      <c r="A50" s="409">
        <v>42</v>
      </c>
      <c r="B50" s="410">
        <v>311021104106</v>
      </c>
      <c r="C50" s="424" t="s">
        <v>79</v>
      </c>
      <c r="D50" s="19">
        <v>62</v>
      </c>
      <c r="E50" s="372">
        <v>59.91836734693878</v>
      </c>
      <c r="F50" s="372">
        <f t="shared" si="0"/>
        <v>121.91836734693878</v>
      </c>
      <c r="G50" s="373">
        <f t="shared" si="1"/>
        <v>12.191836734693878</v>
      </c>
      <c r="H50" s="19">
        <v>76</v>
      </c>
      <c r="I50" s="374">
        <v>90.012195121951223</v>
      </c>
      <c r="J50" s="374">
        <f t="shared" si="2"/>
        <v>166.01219512195121</v>
      </c>
      <c r="K50" s="375">
        <f t="shared" si="3"/>
        <v>16.601219512195119</v>
      </c>
      <c r="L50" s="19">
        <v>100</v>
      </c>
      <c r="M50" s="372">
        <v>98.668918918918919</v>
      </c>
      <c r="N50" s="372">
        <f t="shared" si="4"/>
        <v>198.66891891891891</v>
      </c>
      <c r="O50" s="376">
        <f t="shared" si="5"/>
        <v>19.866891891891893</v>
      </c>
      <c r="P50" s="379">
        <v>85</v>
      </c>
      <c r="Q50" s="377">
        <v>95.219696969696969</v>
      </c>
      <c r="R50" s="377">
        <f t="shared" si="6"/>
        <v>180.21969696969697</v>
      </c>
      <c r="S50" s="378">
        <f t="shared" si="7"/>
        <v>18.021969696969698</v>
      </c>
      <c r="T50" s="52">
        <v>48</v>
      </c>
      <c r="U50" s="411">
        <v>78.789215686274503</v>
      </c>
      <c r="V50" s="411">
        <f t="shared" si="8"/>
        <v>126.7892156862745</v>
      </c>
      <c r="W50" s="412">
        <f t="shared" si="9"/>
        <v>12.67892156862745</v>
      </c>
      <c r="Y50" s="483"/>
    </row>
    <row r="51" spans="1:25" ht="15.75" customHeight="1">
      <c r="A51" s="409">
        <v>43</v>
      </c>
      <c r="B51" s="410">
        <v>311021104107</v>
      </c>
      <c r="C51" s="424" t="s">
        <v>80</v>
      </c>
      <c r="D51" s="19">
        <v>110</v>
      </c>
      <c r="E51" s="372">
        <v>82.341836734693885</v>
      </c>
      <c r="F51" s="372">
        <f t="shared" si="0"/>
        <v>192.34183673469389</v>
      </c>
      <c r="G51" s="373">
        <f t="shared" si="1"/>
        <v>19.234183673469389</v>
      </c>
      <c r="H51" s="19">
        <v>90</v>
      </c>
      <c r="I51" s="374">
        <v>88.75</v>
      </c>
      <c r="J51" s="374">
        <f t="shared" si="2"/>
        <v>178.75</v>
      </c>
      <c r="K51" s="375">
        <f t="shared" si="3"/>
        <v>17.875</v>
      </c>
      <c r="L51" s="19">
        <v>86</v>
      </c>
      <c r="M51" s="372">
        <v>85.5</v>
      </c>
      <c r="N51" s="372">
        <f t="shared" si="4"/>
        <v>171.5</v>
      </c>
      <c r="O51" s="376">
        <f t="shared" si="5"/>
        <v>17.150000000000002</v>
      </c>
      <c r="P51" s="379">
        <v>85</v>
      </c>
      <c r="Q51" s="377">
        <v>100</v>
      </c>
      <c r="R51" s="377">
        <f t="shared" si="6"/>
        <v>185</v>
      </c>
      <c r="S51" s="378">
        <f t="shared" si="7"/>
        <v>18.5</v>
      </c>
      <c r="T51" s="52">
        <v>77</v>
      </c>
      <c r="U51" s="413">
        <v>100</v>
      </c>
      <c r="V51" s="411">
        <f t="shared" si="8"/>
        <v>177</v>
      </c>
      <c r="W51" s="412">
        <f t="shared" si="9"/>
        <v>17.7</v>
      </c>
      <c r="Y51" s="483"/>
    </row>
    <row r="52" spans="1:25" ht="15.75" customHeight="1">
      <c r="A52" s="409">
        <v>44</v>
      </c>
      <c r="B52" s="410">
        <v>311021104108</v>
      </c>
      <c r="C52" s="424" t="s">
        <v>81</v>
      </c>
      <c r="D52" s="19">
        <v>41</v>
      </c>
      <c r="E52" s="372">
        <v>93.234693877551024</v>
      </c>
      <c r="F52" s="372">
        <f t="shared" si="0"/>
        <v>134.23469387755102</v>
      </c>
      <c r="G52" s="373">
        <f t="shared" si="1"/>
        <v>13.423469387755102</v>
      </c>
      <c r="H52" s="19">
        <v>80</v>
      </c>
      <c r="I52" s="374">
        <v>99.512195121951223</v>
      </c>
      <c r="J52" s="374">
        <f t="shared" si="2"/>
        <v>179.51219512195121</v>
      </c>
      <c r="K52" s="375">
        <f t="shared" si="3"/>
        <v>17.95121951219512</v>
      </c>
      <c r="L52" s="19">
        <v>72</v>
      </c>
      <c r="M52" s="372">
        <v>96.297297297297291</v>
      </c>
      <c r="N52" s="372">
        <f t="shared" si="4"/>
        <v>168.29729729729729</v>
      </c>
      <c r="O52" s="376">
        <f t="shared" si="5"/>
        <v>16.829729729729731</v>
      </c>
      <c r="P52" s="19">
        <v>100</v>
      </c>
      <c r="Q52" s="377">
        <v>100</v>
      </c>
      <c r="R52" s="377">
        <f t="shared" si="6"/>
        <v>200</v>
      </c>
      <c r="S52" s="378">
        <f t="shared" si="7"/>
        <v>20</v>
      </c>
      <c r="T52" s="47">
        <v>59</v>
      </c>
      <c r="U52" s="413">
        <v>76.504901960784323</v>
      </c>
      <c r="V52" s="411">
        <f t="shared" si="8"/>
        <v>135.50490196078431</v>
      </c>
      <c r="W52" s="412">
        <f t="shared" si="9"/>
        <v>13.550490196078432</v>
      </c>
      <c r="Y52" s="483"/>
    </row>
    <row r="53" spans="1:25" ht="15.75" customHeight="1">
      <c r="A53" s="409">
        <v>45</v>
      </c>
      <c r="B53" s="410">
        <v>311021104109</v>
      </c>
      <c r="C53" s="424" t="s">
        <v>82</v>
      </c>
      <c r="D53" s="19">
        <v>102</v>
      </c>
      <c r="E53" s="372">
        <v>100</v>
      </c>
      <c r="F53" s="372">
        <f t="shared" si="0"/>
        <v>202</v>
      </c>
      <c r="G53" s="373">
        <f t="shared" si="1"/>
        <v>20.2</v>
      </c>
      <c r="H53" s="19">
        <v>76</v>
      </c>
      <c r="I53" s="374">
        <v>100</v>
      </c>
      <c r="J53" s="374">
        <f t="shared" si="2"/>
        <v>176</v>
      </c>
      <c r="K53" s="375">
        <f t="shared" si="3"/>
        <v>17.600000000000001</v>
      </c>
      <c r="L53" s="19">
        <v>88</v>
      </c>
      <c r="M53" s="372">
        <v>100</v>
      </c>
      <c r="N53" s="372">
        <f t="shared" si="4"/>
        <v>188</v>
      </c>
      <c r="O53" s="376">
        <f t="shared" si="5"/>
        <v>18.799999999999997</v>
      </c>
      <c r="P53" s="19">
        <v>100</v>
      </c>
      <c r="Q53" s="377">
        <v>100</v>
      </c>
      <c r="R53" s="377">
        <f t="shared" si="6"/>
        <v>200</v>
      </c>
      <c r="S53" s="378">
        <f t="shared" si="7"/>
        <v>20</v>
      </c>
      <c r="T53" s="47">
        <v>75</v>
      </c>
      <c r="U53" s="413">
        <v>100</v>
      </c>
      <c r="V53" s="411">
        <f t="shared" si="8"/>
        <v>175</v>
      </c>
      <c r="W53" s="412">
        <f t="shared" si="9"/>
        <v>17.5</v>
      </c>
      <c r="Y53" s="483"/>
    </row>
    <row r="54" spans="1:25" s="451" customFormat="1" ht="15.75" customHeight="1">
      <c r="A54" s="433">
        <v>46</v>
      </c>
      <c r="B54" s="434">
        <v>311021104110</v>
      </c>
      <c r="C54" s="435" t="s">
        <v>83</v>
      </c>
      <c r="D54" s="448">
        <v>44</v>
      </c>
      <c r="E54" s="441">
        <v>41</v>
      </c>
      <c r="F54" s="441">
        <f t="shared" si="0"/>
        <v>85</v>
      </c>
      <c r="G54" s="472">
        <f t="shared" si="1"/>
        <v>8.5</v>
      </c>
      <c r="H54" s="448">
        <v>76</v>
      </c>
      <c r="I54" s="437">
        <v>47.09756097560976</v>
      </c>
      <c r="J54" s="437">
        <f t="shared" si="2"/>
        <v>123.09756097560975</v>
      </c>
      <c r="K54" s="375">
        <f t="shared" si="3"/>
        <v>12.309756097560975</v>
      </c>
      <c r="L54" s="448">
        <v>70</v>
      </c>
      <c r="M54" s="441">
        <v>44</v>
      </c>
      <c r="N54" s="441">
        <f t="shared" si="4"/>
        <v>114</v>
      </c>
      <c r="O54" s="440">
        <f t="shared" si="5"/>
        <v>11.399999999999999</v>
      </c>
      <c r="P54" s="449">
        <v>30</v>
      </c>
      <c r="Q54" s="447">
        <v>71.015151515151516</v>
      </c>
      <c r="R54" s="447">
        <f t="shared" si="6"/>
        <v>101.01515151515152</v>
      </c>
      <c r="S54" s="479">
        <f t="shared" si="7"/>
        <v>10.101515151515152</v>
      </c>
      <c r="T54" s="450">
        <v>89</v>
      </c>
      <c r="U54" s="441">
        <v>58.225490196078432</v>
      </c>
      <c r="V54" s="445">
        <f t="shared" si="8"/>
        <v>147.22549019607843</v>
      </c>
      <c r="W54" s="481">
        <f t="shared" si="9"/>
        <v>14.722549019607843</v>
      </c>
      <c r="Y54" s="483"/>
    </row>
    <row r="55" spans="1:25" s="451" customFormat="1" ht="15.75" customHeight="1">
      <c r="A55" s="433">
        <v>47</v>
      </c>
      <c r="B55" s="434">
        <v>311021104111</v>
      </c>
      <c r="C55" s="435" t="s">
        <v>84</v>
      </c>
      <c r="D55" s="448">
        <v>20</v>
      </c>
      <c r="E55" s="441">
        <v>49.943877551020407</v>
      </c>
      <c r="F55" s="441">
        <f t="shared" si="0"/>
        <v>69.943877551020407</v>
      </c>
      <c r="G55" s="472">
        <f t="shared" si="1"/>
        <v>6.994387755102041</v>
      </c>
      <c r="H55" s="448">
        <v>68</v>
      </c>
      <c r="I55" s="437">
        <v>48.262195121951223</v>
      </c>
      <c r="J55" s="437">
        <f t="shared" si="2"/>
        <v>116.26219512195122</v>
      </c>
      <c r="K55" s="375">
        <f t="shared" si="3"/>
        <v>11.626219512195121</v>
      </c>
      <c r="L55" s="448">
        <v>50</v>
      </c>
      <c r="M55" s="441">
        <v>69.925675675675677</v>
      </c>
      <c r="N55" s="441">
        <f t="shared" si="4"/>
        <v>119.92567567567568</v>
      </c>
      <c r="O55" s="440">
        <f t="shared" si="5"/>
        <v>11.992567567567567</v>
      </c>
      <c r="P55" s="449">
        <v>46</v>
      </c>
      <c r="Q55" s="447">
        <v>53</v>
      </c>
      <c r="R55" s="447">
        <f t="shared" si="6"/>
        <v>99</v>
      </c>
      <c r="S55" s="479">
        <f t="shared" si="7"/>
        <v>9.9</v>
      </c>
      <c r="T55" s="450">
        <v>24</v>
      </c>
      <c r="U55" s="441">
        <v>56.32352941176471</v>
      </c>
      <c r="V55" s="445">
        <f t="shared" si="8"/>
        <v>80.32352941176471</v>
      </c>
      <c r="W55" s="481">
        <f t="shared" si="9"/>
        <v>8.0323529411764696</v>
      </c>
      <c r="Y55" s="483"/>
    </row>
    <row r="56" spans="1:25" ht="15.75" customHeight="1">
      <c r="A56" s="409">
        <v>48</v>
      </c>
      <c r="B56" s="410">
        <v>311021104112</v>
      </c>
      <c r="C56" s="424" t="s">
        <v>85</v>
      </c>
      <c r="D56" s="19">
        <v>54</v>
      </c>
      <c r="E56" s="372">
        <v>66.301020408163268</v>
      </c>
      <c r="F56" s="372">
        <f t="shared" si="0"/>
        <v>120.30102040816327</v>
      </c>
      <c r="G56" s="373">
        <f t="shared" si="1"/>
        <v>12.030102040816326</v>
      </c>
      <c r="H56" s="19">
        <v>42</v>
      </c>
      <c r="I56" s="374">
        <v>79.274390243902445</v>
      </c>
      <c r="J56" s="374">
        <f t="shared" si="2"/>
        <v>121.27439024390245</v>
      </c>
      <c r="K56" s="375">
        <f t="shared" si="3"/>
        <v>12.127439024390245</v>
      </c>
      <c r="L56" s="19">
        <v>98</v>
      </c>
      <c r="M56" s="372">
        <v>85.047297297297291</v>
      </c>
      <c r="N56" s="372">
        <f t="shared" si="4"/>
        <v>183.04729729729729</v>
      </c>
      <c r="O56" s="376">
        <f t="shared" si="5"/>
        <v>18.304729729729729</v>
      </c>
      <c r="P56" s="379">
        <v>100</v>
      </c>
      <c r="Q56" s="377">
        <v>90.825757575757578</v>
      </c>
      <c r="R56" s="377">
        <f t="shared" si="6"/>
        <v>190.82575757575756</v>
      </c>
      <c r="S56" s="378">
        <f t="shared" si="7"/>
        <v>19.082575757575757</v>
      </c>
      <c r="T56" s="47">
        <v>90</v>
      </c>
      <c r="U56" s="411">
        <v>100</v>
      </c>
      <c r="V56" s="411">
        <f t="shared" si="8"/>
        <v>190</v>
      </c>
      <c r="W56" s="412">
        <f t="shared" si="9"/>
        <v>19</v>
      </c>
      <c r="Y56" s="483"/>
    </row>
    <row r="57" spans="1:25" ht="15.75" customHeight="1">
      <c r="A57" s="409">
        <v>49</v>
      </c>
      <c r="B57" s="410">
        <v>311021104113</v>
      </c>
      <c r="C57" s="424" t="s">
        <v>86</v>
      </c>
      <c r="D57" s="19">
        <v>124</v>
      </c>
      <c r="E57" s="372">
        <v>92.392857142857139</v>
      </c>
      <c r="F57" s="372">
        <f t="shared" si="0"/>
        <v>216.39285714285714</v>
      </c>
      <c r="G57" s="373">
        <f t="shared" si="1"/>
        <v>21.639285714285712</v>
      </c>
      <c r="H57" s="19">
        <v>100</v>
      </c>
      <c r="I57" s="374">
        <v>91.274390243902445</v>
      </c>
      <c r="J57" s="374">
        <f t="shared" si="2"/>
        <v>191.27439024390245</v>
      </c>
      <c r="K57" s="375">
        <f t="shared" si="3"/>
        <v>19.127439024390245</v>
      </c>
      <c r="L57" s="19">
        <v>62</v>
      </c>
      <c r="M57" s="372">
        <v>100</v>
      </c>
      <c r="N57" s="372">
        <f t="shared" si="4"/>
        <v>162</v>
      </c>
      <c r="O57" s="376">
        <f t="shared" si="5"/>
        <v>16.200000000000003</v>
      </c>
      <c r="P57" s="379">
        <v>85</v>
      </c>
      <c r="Q57" s="377">
        <v>100</v>
      </c>
      <c r="R57" s="377">
        <f t="shared" si="6"/>
        <v>185</v>
      </c>
      <c r="S57" s="378">
        <f t="shared" si="7"/>
        <v>18.5</v>
      </c>
      <c r="T57" s="47">
        <v>67</v>
      </c>
      <c r="U57" s="413">
        <v>98.89705882352942</v>
      </c>
      <c r="V57" s="411">
        <f t="shared" si="8"/>
        <v>165.89705882352942</v>
      </c>
      <c r="W57" s="412">
        <f t="shared" si="9"/>
        <v>16.589705882352945</v>
      </c>
      <c r="Y57" s="483"/>
    </row>
    <row r="58" spans="1:25" ht="15.75" customHeight="1">
      <c r="A58" s="409">
        <v>50</v>
      </c>
      <c r="B58" s="410">
        <v>311021104114</v>
      </c>
      <c r="C58" s="424" t="s">
        <v>87</v>
      </c>
      <c r="D58" s="19">
        <v>40</v>
      </c>
      <c r="E58" s="372">
        <v>73.051020408163268</v>
      </c>
      <c r="F58" s="372">
        <f t="shared" si="0"/>
        <v>113.05102040816327</v>
      </c>
      <c r="G58" s="373">
        <f t="shared" si="1"/>
        <v>11.305102040816326</v>
      </c>
      <c r="H58" s="19">
        <v>94</v>
      </c>
      <c r="I58" s="374">
        <v>89.512195121951223</v>
      </c>
      <c r="J58" s="374">
        <f t="shared" si="2"/>
        <v>183.51219512195121</v>
      </c>
      <c r="K58" s="375">
        <f t="shared" si="3"/>
        <v>18.351219512195122</v>
      </c>
      <c r="L58" s="19">
        <v>98</v>
      </c>
      <c r="M58" s="372">
        <v>100</v>
      </c>
      <c r="N58" s="372">
        <f t="shared" si="4"/>
        <v>198</v>
      </c>
      <c r="O58" s="376">
        <f t="shared" si="5"/>
        <v>19.8</v>
      </c>
      <c r="P58" s="19">
        <v>100</v>
      </c>
      <c r="Q58" s="377">
        <v>100</v>
      </c>
      <c r="R58" s="377">
        <f t="shared" si="6"/>
        <v>200</v>
      </c>
      <c r="S58" s="378">
        <f t="shared" si="7"/>
        <v>20</v>
      </c>
      <c r="T58" s="47">
        <v>69</v>
      </c>
      <c r="U58" s="413">
        <v>97.181372549019613</v>
      </c>
      <c r="V58" s="411">
        <f t="shared" si="8"/>
        <v>166.18137254901961</v>
      </c>
      <c r="W58" s="412">
        <f t="shared" si="9"/>
        <v>16.61813725490196</v>
      </c>
      <c r="Y58" s="483"/>
    </row>
    <row r="59" spans="1:25" ht="15.75" customHeight="1">
      <c r="A59" s="409">
        <v>51</v>
      </c>
      <c r="B59" s="410">
        <v>311021104115</v>
      </c>
      <c r="C59" s="424" t="s">
        <v>88</v>
      </c>
      <c r="D59" s="19">
        <v>35</v>
      </c>
      <c r="E59" s="372">
        <v>64.591836734693885</v>
      </c>
      <c r="F59" s="372">
        <f t="shared" si="0"/>
        <v>99.591836734693885</v>
      </c>
      <c r="G59" s="373">
        <f t="shared" si="1"/>
        <v>9.9591836734693882</v>
      </c>
      <c r="H59" s="19">
        <v>70</v>
      </c>
      <c r="I59" s="374">
        <v>79.512195121951223</v>
      </c>
      <c r="J59" s="374">
        <f t="shared" si="2"/>
        <v>149.51219512195121</v>
      </c>
      <c r="K59" s="375">
        <f t="shared" si="3"/>
        <v>14.951219512195122</v>
      </c>
      <c r="L59" s="19">
        <v>46</v>
      </c>
      <c r="M59" s="372">
        <v>86.459459459459453</v>
      </c>
      <c r="N59" s="372">
        <f t="shared" si="4"/>
        <v>132.45945945945945</v>
      </c>
      <c r="O59" s="376">
        <f t="shared" si="5"/>
        <v>13.245945945945945</v>
      </c>
      <c r="P59" s="379">
        <v>64</v>
      </c>
      <c r="Q59" s="377">
        <v>78</v>
      </c>
      <c r="R59" s="377">
        <f t="shared" si="6"/>
        <v>142</v>
      </c>
      <c r="S59" s="378">
        <f t="shared" si="7"/>
        <v>14.2</v>
      </c>
      <c r="T59" s="52">
        <v>52</v>
      </c>
      <c r="U59" s="413">
        <v>100</v>
      </c>
      <c r="V59" s="411">
        <f t="shared" si="8"/>
        <v>152</v>
      </c>
      <c r="W59" s="412">
        <f t="shared" si="9"/>
        <v>15.2</v>
      </c>
      <c r="Y59" s="483"/>
    </row>
    <row r="60" spans="1:25" ht="15.75" customHeight="1">
      <c r="A60" s="409">
        <v>52</v>
      </c>
      <c r="B60" s="410">
        <v>311021104116</v>
      </c>
      <c r="C60" s="424" t="s">
        <v>89</v>
      </c>
      <c r="D60" s="19">
        <v>54</v>
      </c>
      <c r="E60" s="372">
        <v>61.801020408163268</v>
      </c>
      <c r="F60" s="372">
        <f t="shared" si="0"/>
        <v>115.80102040816327</v>
      </c>
      <c r="G60" s="373">
        <f t="shared" si="1"/>
        <v>11.580102040816326</v>
      </c>
      <c r="H60" s="19">
        <v>46</v>
      </c>
      <c r="I60" s="374">
        <v>82.25</v>
      </c>
      <c r="J60" s="374">
        <f t="shared" si="2"/>
        <v>128.25</v>
      </c>
      <c r="K60" s="375">
        <f t="shared" si="3"/>
        <v>12.824999999999999</v>
      </c>
      <c r="L60" s="19">
        <v>100</v>
      </c>
      <c r="M60" s="372">
        <v>87.168918918918919</v>
      </c>
      <c r="N60" s="372">
        <f t="shared" si="4"/>
        <v>187.16891891891891</v>
      </c>
      <c r="O60" s="376">
        <f t="shared" si="5"/>
        <v>18.716891891891891</v>
      </c>
      <c r="P60" s="379">
        <v>87</v>
      </c>
      <c r="Q60" s="377">
        <v>82.575757575757578</v>
      </c>
      <c r="R60" s="377">
        <f t="shared" si="6"/>
        <v>169.57575757575756</v>
      </c>
      <c r="S60" s="378">
        <f t="shared" si="7"/>
        <v>16.957575757575757</v>
      </c>
      <c r="T60" s="52">
        <v>53</v>
      </c>
      <c r="U60" s="413">
        <v>83.57352941176471</v>
      </c>
      <c r="V60" s="411">
        <f t="shared" si="8"/>
        <v>136.5735294117647</v>
      </c>
      <c r="W60" s="412">
        <f t="shared" si="9"/>
        <v>13.65735294117647</v>
      </c>
      <c r="Y60" s="483"/>
    </row>
    <row r="61" spans="1:25" ht="15.75" customHeight="1">
      <c r="A61" s="409">
        <v>53</v>
      </c>
      <c r="B61" s="410">
        <v>311021104117</v>
      </c>
      <c r="C61" s="424" t="s">
        <v>90</v>
      </c>
      <c r="D61" s="19">
        <v>44</v>
      </c>
      <c r="E61" s="372">
        <v>48.775510204081634</v>
      </c>
      <c r="F61" s="372">
        <f t="shared" si="0"/>
        <v>92.775510204081627</v>
      </c>
      <c r="G61" s="373">
        <f t="shared" si="1"/>
        <v>9.277551020408163</v>
      </c>
      <c r="H61" s="19">
        <v>58</v>
      </c>
      <c r="I61" s="374">
        <v>55</v>
      </c>
      <c r="J61" s="374">
        <f t="shared" si="2"/>
        <v>113</v>
      </c>
      <c r="K61" s="375">
        <f t="shared" si="3"/>
        <v>11.299999999999999</v>
      </c>
      <c r="L61" s="19">
        <v>100</v>
      </c>
      <c r="M61" s="372">
        <v>84.209459459459453</v>
      </c>
      <c r="N61" s="372">
        <f t="shared" si="4"/>
        <v>184.20945945945945</v>
      </c>
      <c r="O61" s="376">
        <f t="shared" si="5"/>
        <v>18.420945945945945</v>
      </c>
      <c r="P61" s="379">
        <v>50</v>
      </c>
      <c r="Q61" s="377">
        <v>78.143939393939391</v>
      </c>
      <c r="R61" s="377">
        <f t="shared" si="6"/>
        <v>128.14393939393938</v>
      </c>
      <c r="S61" s="378">
        <f t="shared" si="7"/>
        <v>12.814393939393938</v>
      </c>
      <c r="T61" s="52">
        <v>44</v>
      </c>
      <c r="U61" s="413">
        <v>73.607843137254903</v>
      </c>
      <c r="V61" s="411">
        <f t="shared" si="8"/>
        <v>117.6078431372549</v>
      </c>
      <c r="W61" s="412">
        <f t="shared" si="9"/>
        <v>11.760784313725489</v>
      </c>
      <c r="Y61" s="483"/>
    </row>
    <row r="62" spans="1:25" ht="15.75" customHeight="1">
      <c r="A62" s="409">
        <v>54</v>
      </c>
      <c r="B62" s="410">
        <v>311021104118</v>
      </c>
      <c r="C62" s="424" t="s">
        <v>91</v>
      </c>
      <c r="D62" s="19">
        <v>49</v>
      </c>
      <c r="E62" s="372">
        <v>59.341836734693878</v>
      </c>
      <c r="F62" s="372">
        <f t="shared" si="0"/>
        <v>108.34183673469389</v>
      </c>
      <c r="G62" s="373">
        <f t="shared" si="1"/>
        <v>10.834183673469388</v>
      </c>
      <c r="H62" s="19">
        <v>51</v>
      </c>
      <c r="I62" s="374">
        <v>93.75</v>
      </c>
      <c r="J62" s="374">
        <f t="shared" si="2"/>
        <v>144.75</v>
      </c>
      <c r="K62" s="375">
        <f t="shared" si="3"/>
        <v>14.475</v>
      </c>
      <c r="L62" s="19">
        <v>84</v>
      </c>
      <c r="M62" s="372">
        <v>99.209459459459453</v>
      </c>
      <c r="N62" s="372">
        <f t="shared" si="4"/>
        <v>183.20945945945945</v>
      </c>
      <c r="O62" s="376">
        <f t="shared" si="5"/>
        <v>18.320945945945944</v>
      </c>
      <c r="P62" s="379">
        <v>60</v>
      </c>
      <c r="Q62" s="377">
        <v>75.75</v>
      </c>
      <c r="R62" s="377">
        <f t="shared" si="6"/>
        <v>135.75</v>
      </c>
      <c r="S62" s="378">
        <f t="shared" si="7"/>
        <v>13.574999999999999</v>
      </c>
      <c r="T62" s="52">
        <v>44</v>
      </c>
      <c r="U62" s="411">
        <v>60.5</v>
      </c>
      <c r="V62" s="411">
        <f t="shared" si="8"/>
        <v>104.5</v>
      </c>
      <c r="W62" s="412">
        <f t="shared" si="9"/>
        <v>10.45</v>
      </c>
      <c r="Y62" s="483"/>
    </row>
    <row r="63" spans="1:25" ht="15.75" customHeight="1">
      <c r="A63" s="409">
        <v>55</v>
      </c>
      <c r="B63" s="410">
        <v>311021104119</v>
      </c>
      <c r="C63" s="424" t="s">
        <v>92</v>
      </c>
      <c r="D63" s="19">
        <v>38</v>
      </c>
      <c r="E63" s="372">
        <v>81.785714285714292</v>
      </c>
      <c r="F63" s="372">
        <f t="shared" si="0"/>
        <v>119.78571428571429</v>
      </c>
      <c r="G63" s="373">
        <f t="shared" si="1"/>
        <v>11.97857142857143</v>
      </c>
      <c r="H63" s="19">
        <v>92</v>
      </c>
      <c r="I63" s="374">
        <v>77.036585365853654</v>
      </c>
      <c r="J63" s="374">
        <f t="shared" si="2"/>
        <v>169.03658536585365</v>
      </c>
      <c r="K63" s="375">
        <f t="shared" si="3"/>
        <v>16.903658536585368</v>
      </c>
      <c r="L63" s="19">
        <v>100</v>
      </c>
      <c r="M63" s="372">
        <v>100</v>
      </c>
      <c r="N63" s="372">
        <f t="shared" si="4"/>
        <v>200</v>
      </c>
      <c r="O63" s="376">
        <f t="shared" si="5"/>
        <v>20</v>
      </c>
      <c r="P63" s="19">
        <v>100</v>
      </c>
      <c r="Q63" s="377">
        <v>100</v>
      </c>
      <c r="R63" s="377">
        <f t="shared" si="6"/>
        <v>200</v>
      </c>
      <c r="S63" s="378">
        <f t="shared" si="7"/>
        <v>20</v>
      </c>
      <c r="T63" s="52">
        <v>69</v>
      </c>
      <c r="U63" s="413">
        <v>100</v>
      </c>
      <c r="V63" s="411">
        <f t="shared" si="8"/>
        <v>169</v>
      </c>
      <c r="W63" s="412">
        <f t="shared" si="9"/>
        <v>16.899999999999999</v>
      </c>
      <c r="Y63" s="483"/>
    </row>
    <row r="64" spans="1:25" s="226" customFormat="1" ht="15.75" customHeight="1">
      <c r="A64" s="433">
        <v>56</v>
      </c>
      <c r="B64" s="434">
        <v>311021104120</v>
      </c>
      <c r="C64" s="435" t="s">
        <v>93</v>
      </c>
      <c r="D64" s="393">
        <v>100</v>
      </c>
      <c r="E64" s="436">
        <v>100</v>
      </c>
      <c r="F64" s="436">
        <f t="shared" si="0"/>
        <v>200</v>
      </c>
      <c r="G64" s="373">
        <f t="shared" si="1"/>
        <v>20</v>
      </c>
      <c r="H64" s="393">
        <v>94</v>
      </c>
      <c r="I64" s="437">
        <v>97.762195121951223</v>
      </c>
      <c r="J64" s="437">
        <f t="shared" si="2"/>
        <v>191.76219512195121</v>
      </c>
      <c r="K64" s="375">
        <f t="shared" si="3"/>
        <v>19.176219512195122</v>
      </c>
      <c r="L64" s="393">
        <v>100</v>
      </c>
      <c r="M64" s="441">
        <v>64</v>
      </c>
      <c r="N64" s="441">
        <f t="shared" si="4"/>
        <v>164</v>
      </c>
      <c r="O64" s="376">
        <f t="shared" si="5"/>
        <v>16.399999999999999</v>
      </c>
      <c r="P64" s="393">
        <v>100</v>
      </c>
      <c r="Q64" s="438">
        <v>100</v>
      </c>
      <c r="R64" s="438">
        <f t="shared" si="6"/>
        <v>200</v>
      </c>
      <c r="S64" s="378">
        <f t="shared" si="7"/>
        <v>20</v>
      </c>
      <c r="T64" s="393">
        <v>100</v>
      </c>
      <c r="U64" s="439">
        <v>100</v>
      </c>
      <c r="V64" s="439">
        <f t="shared" si="8"/>
        <v>200</v>
      </c>
      <c r="W64" s="412">
        <f t="shared" si="9"/>
        <v>20</v>
      </c>
      <c r="Y64" s="483"/>
    </row>
    <row r="65" spans="1:25" ht="15.75" customHeight="1">
      <c r="A65" s="409">
        <v>57</v>
      </c>
      <c r="B65" s="410">
        <v>311021104121</v>
      </c>
      <c r="C65" s="424" t="s">
        <v>94</v>
      </c>
      <c r="D65" s="19">
        <v>100</v>
      </c>
      <c r="E65" s="372">
        <v>98.275510204081627</v>
      </c>
      <c r="F65" s="372">
        <f t="shared" si="0"/>
        <v>198.27551020408163</v>
      </c>
      <c r="G65" s="373">
        <f t="shared" si="1"/>
        <v>19.827551020408162</v>
      </c>
      <c r="H65" s="19">
        <v>100</v>
      </c>
      <c r="I65" s="374">
        <v>93.25</v>
      </c>
      <c r="J65" s="374">
        <f t="shared" si="2"/>
        <v>193.25</v>
      </c>
      <c r="K65" s="375">
        <f t="shared" si="3"/>
        <v>19.325000000000003</v>
      </c>
      <c r="L65" s="19">
        <v>100</v>
      </c>
      <c r="M65" s="372">
        <v>100</v>
      </c>
      <c r="N65" s="372">
        <f t="shared" si="4"/>
        <v>200</v>
      </c>
      <c r="O65" s="376">
        <f t="shared" si="5"/>
        <v>20</v>
      </c>
      <c r="P65" s="19">
        <v>100</v>
      </c>
      <c r="Q65" s="377">
        <v>100</v>
      </c>
      <c r="R65" s="377">
        <f t="shared" si="6"/>
        <v>200</v>
      </c>
      <c r="S65" s="378">
        <f t="shared" si="7"/>
        <v>20</v>
      </c>
      <c r="T65" s="19">
        <v>100</v>
      </c>
      <c r="U65" s="411">
        <v>100</v>
      </c>
      <c r="V65" s="411">
        <f t="shared" si="8"/>
        <v>200</v>
      </c>
      <c r="W65" s="412">
        <f t="shared" si="9"/>
        <v>20</v>
      </c>
      <c r="Y65" s="483"/>
    </row>
    <row r="66" spans="1:25" ht="15.75" customHeight="1">
      <c r="A66" s="409">
        <v>58</v>
      </c>
      <c r="B66" s="410">
        <v>311021104122</v>
      </c>
      <c r="C66" s="424" t="s">
        <v>95</v>
      </c>
      <c r="D66" s="19">
        <v>100</v>
      </c>
      <c r="E66" s="372">
        <v>100</v>
      </c>
      <c r="F66" s="372">
        <f t="shared" si="0"/>
        <v>200</v>
      </c>
      <c r="G66" s="373">
        <f t="shared" si="1"/>
        <v>20</v>
      </c>
      <c r="H66" s="19">
        <v>100</v>
      </c>
      <c r="I66" s="374">
        <v>100</v>
      </c>
      <c r="J66" s="374">
        <f t="shared" si="2"/>
        <v>200</v>
      </c>
      <c r="K66" s="375">
        <f t="shared" si="3"/>
        <v>20</v>
      </c>
      <c r="L66" s="19">
        <v>100</v>
      </c>
      <c r="M66" s="372">
        <v>100</v>
      </c>
      <c r="N66" s="372">
        <f t="shared" si="4"/>
        <v>200</v>
      </c>
      <c r="O66" s="376">
        <f t="shared" si="5"/>
        <v>20</v>
      </c>
      <c r="P66" s="19">
        <v>100</v>
      </c>
      <c r="Q66" s="377">
        <v>100</v>
      </c>
      <c r="R66" s="377">
        <f t="shared" si="6"/>
        <v>200</v>
      </c>
      <c r="S66" s="378">
        <f t="shared" si="7"/>
        <v>20</v>
      </c>
      <c r="T66" s="19">
        <v>100</v>
      </c>
      <c r="U66" s="413">
        <v>100</v>
      </c>
      <c r="V66" s="411">
        <f t="shared" si="8"/>
        <v>200</v>
      </c>
      <c r="W66" s="412">
        <f t="shared" si="9"/>
        <v>20</v>
      </c>
      <c r="Y66" s="483"/>
    </row>
    <row r="67" spans="1:25" ht="15.75" customHeight="1">
      <c r="A67" s="409">
        <v>59</v>
      </c>
      <c r="B67" s="410">
        <v>311021104123</v>
      </c>
      <c r="C67" s="424" t="s">
        <v>96</v>
      </c>
      <c r="D67" s="19">
        <v>72</v>
      </c>
      <c r="E67" s="372">
        <v>85.576530612244895</v>
      </c>
      <c r="F67" s="372">
        <f t="shared" si="0"/>
        <v>157.57653061224488</v>
      </c>
      <c r="G67" s="373">
        <f t="shared" si="1"/>
        <v>15.757653061224488</v>
      </c>
      <c r="H67" s="19">
        <v>82</v>
      </c>
      <c r="I67" s="374">
        <v>34.548780487804876</v>
      </c>
      <c r="J67" s="374">
        <f t="shared" si="2"/>
        <v>116.54878048780488</v>
      </c>
      <c r="K67" s="375">
        <f t="shared" si="3"/>
        <v>11.654878048780489</v>
      </c>
      <c r="L67" s="19">
        <v>58</v>
      </c>
      <c r="M67" s="372">
        <v>100</v>
      </c>
      <c r="N67" s="372">
        <f t="shared" si="4"/>
        <v>158</v>
      </c>
      <c r="O67" s="376">
        <f t="shared" si="5"/>
        <v>15.8</v>
      </c>
      <c r="P67" s="379">
        <v>80</v>
      </c>
      <c r="Q67" s="377">
        <v>93.219696969696969</v>
      </c>
      <c r="R67" s="377">
        <f t="shared" si="6"/>
        <v>173.21969696969697</v>
      </c>
      <c r="S67" s="378">
        <f t="shared" si="7"/>
        <v>17.321969696969695</v>
      </c>
      <c r="T67" s="52">
        <v>86</v>
      </c>
      <c r="U67" s="411">
        <v>100</v>
      </c>
      <c r="V67" s="411">
        <f t="shared" si="8"/>
        <v>186</v>
      </c>
      <c r="W67" s="412">
        <f t="shared" si="9"/>
        <v>18.600000000000001</v>
      </c>
      <c r="Y67" s="483"/>
    </row>
    <row r="68" spans="1:25" ht="15.75" customHeight="1">
      <c r="A68" s="409">
        <v>60</v>
      </c>
      <c r="B68" s="410">
        <v>311021104124</v>
      </c>
      <c r="C68" s="424" t="s">
        <v>97</v>
      </c>
      <c r="D68" s="19">
        <v>86</v>
      </c>
      <c r="E68" s="372">
        <v>94.551020408163268</v>
      </c>
      <c r="F68" s="372">
        <f t="shared" si="0"/>
        <v>180.55102040816325</v>
      </c>
      <c r="G68" s="373">
        <f t="shared" si="1"/>
        <v>18.055102040816323</v>
      </c>
      <c r="H68" s="19">
        <v>86</v>
      </c>
      <c r="I68" s="374">
        <v>51.762195121951223</v>
      </c>
      <c r="J68" s="374">
        <f t="shared" si="2"/>
        <v>137.76219512195121</v>
      </c>
      <c r="K68" s="375">
        <f t="shared" si="3"/>
        <v>13.776219512195119</v>
      </c>
      <c r="L68" s="19">
        <v>84</v>
      </c>
      <c r="M68" s="372">
        <v>100</v>
      </c>
      <c r="N68" s="372">
        <f t="shared" si="4"/>
        <v>184</v>
      </c>
      <c r="O68" s="376">
        <f t="shared" si="5"/>
        <v>18.400000000000002</v>
      </c>
      <c r="P68" s="19">
        <v>100</v>
      </c>
      <c r="Q68" s="377">
        <v>98.287878787878782</v>
      </c>
      <c r="R68" s="377">
        <f t="shared" si="6"/>
        <v>198.28787878787878</v>
      </c>
      <c r="S68" s="378">
        <f t="shared" si="7"/>
        <v>19.828787878787878</v>
      </c>
      <c r="T68" s="19">
        <v>100</v>
      </c>
      <c r="U68" s="413">
        <v>93.07352941176471</v>
      </c>
      <c r="V68" s="411">
        <f t="shared" si="8"/>
        <v>193.0735294117647</v>
      </c>
      <c r="W68" s="412">
        <f t="shared" si="9"/>
        <v>19.307352941176468</v>
      </c>
      <c r="Y68" s="483"/>
    </row>
    <row r="69" spans="1:25" ht="15.75" customHeight="1">
      <c r="A69" s="409">
        <v>61</v>
      </c>
      <c r="B69" s="410">
        <v>311021104125</v>
      </c>
      <c r="C69" s="424" t="s">
        <v>98</v>
      </c>
      <c r="D69" s="19">
        <v>36</v>
      </c>
      <c r="E69" s="372">
        <v>52.734693877551024</v>
      </c>
      <c r="F69" s="372">
        <f t="shared" si="0"/>
        <v>88.734693877551024</v>
      </c>
      <c r="G69" s="373">
        <f t="shared" si="1"/>
        <v>8.873469387755101</v>
      </c>
      <c r="H69" s="19">
        <v>40</v>
      </c>
      <c r="I69" s="374">
        <v>31.536585365853661</v>
      </c>
      <c r="J69" s="374">
        <f t="shared" si="2"/>
        <v>71.536585365853654</v>
      </c>
      <c r="K69" s="375">
        <f t="shared" si="3"/>
        <v>7.1536585365853655</v>
      </c>
      <c r="L69" s="19">
        <v>50</v>
      </c>
      <c r="M69" s="372">
        <v>68.5</v>
      </c>
      <c r="N69" s="372">
        <f t="shared" si="4"/>
        <v>118.5</v>
      </c>
      <c r="O69" s="376">
        <f t="shared" si="5"/>
        <v>11.850000000000001</v>
      </c>
      <c r="P69" s="379">
        <v>54</v>
      </c>
      <c r="Q69" s="377">
        <v>72.643939393939391</v>
      </c>
      <c r="R69" s="377">
        <f t="shared" si="6"/>
        <v>126.64393939393939</v>
      </c>
      <c r="S69" s="378">
        <f t="shared" si="7"/>
        <v>12.664393939393939</v>
      </c>
      <c r="T69" s="52">
        <v>51</v>
      </c>
      <c r="U69" s="413">
        <v>52.397058823529413</v>
      </c>
      <c r="V69" s="411">
        <f t="shared" si="8"/>
        <v>103.39705882352942</v>
      </c>
      <c r="W69" s="412">
        <f t="shared" si="9"/>
        <v>10.339705882352943</v>
      </c>
      <c r="Y69" s="483"/>
    </row>
    <row r="70" spans="1:25" s="451" customFormat="1" ht="15.75" customHeight="1" thickBot="1">
      <c r="A70" s="433">
        <v>62</v>
      </c>
      <c r="B70" s="434">
        <v>311021104126</v>
      </c>
      <c r="C70" s="435" t="s">
        <v>99</v>
      </c>
      <c r="D70" s="448">
        <v>100</v>
      </c>
      <c r="E70" s="441">
        <v>100</v>
      </c>
      <c r="F70" s="441">
        <f t="shared" si="0"/>
        <v>200</v>
      </c>
      <c r="G70" s="472">
        <f t="shared" si="1"/>
        <v>20</v>
      </c>
      <c r="H70" s="448">
        <v>86</v>
      </c>
      <c r="I70" s="437">
        <v>63</v>
      </c>
      <c r="J70" s="437">
        <f t="shared" si="2"/>
        <v>149</v>
      </c>
      <c r="K70" s="375">
        <f t="shared" si="3"/>
        <v>14.9</v>
      </c>
      <c r="L70" s="448">
        <v>100</v>
      </c>
      <c r="M70" s="441">
        <v>100</v>
      </c>
      <c r="N70" s="441">
        <f t="shared" si="4"/>
        <v>200</v>
      </c>
      <c r="O70" s="440">
        <f t="shared" si="5"/>
        <v>20</v>
      </c>
      <c r="P70" s="448">
        <v>100</v>
      </c>
      <c r="Q70" s="447">
        <v>100</v>
      </c>
      <c r="R70" s="447">
        <f t="shared" si="6"/>
        <v>200</v>
      </c>
      <c r="S70" s="479">
        <f t="shared" si="7"/>
        <v>20</v>
      </c>
      <c r="T70" s="448">
        <v>100</v>
      </c>
      <c r="U70" s="445">
        <v>100</v>
      </c>
      <c r="V70" s="445">
        <f t="shared" si="8"/>
        <v>200</v>
      </c>
      <c r="W70" s="481">
        <f t="shared" si="9"/>
        <v>20</v>
      </c>
      <c r="Y70" s="484"/>
    </row>
    <row r="71" spans="1:25" s="451" customFormat="1" ht="15.75" customHeight="1" thickBot="1">
      <c r="A71" s="452">
        <v>63</v>
      </c>
      <c r="B71" s="453" t="s">
        <v>104</v>
      </c>
      <c r="C71" s="454" t="s">
        <v>100</v>
      </c>
      <c r="D71" s="455">
        <v>50</v>
      </c>
      <c r="E71" s="441">
        <v>30.413265306122447</v>
      </c>
      <c r="F71" s="441">
        <f t="shared" si="0"/>
        <v>80.41326530612244</v>
      </c>
      <c r="G71" s="472">
        <f t="shared" si="1"/>
        <v>8.0413265306122437</v>
      </c>
      <c r="H71" s="448">
        <v>50</v>
      </c>
      <c r="I71" s="437">
        <v>27.5</v>
      </c>
      <c r="J71" s="437">
        <f t="shared" si="2"/>
        <v>77.5</v>
      </c>
      <c r="K71" s="375">
        <f t="shared" si="3"/>
        <v>7.75</v>
      </c>
      <c r="L71" s="448">
        <v>50</v>
      </c>
      <c r="M71" s="456">
        <v>40</v>
      </c>
      <c r="N71" s="441">
        <f t="shared" si="4"/>
        <v>90</v>
      </c>
      <c r="O71" s="440">
        <f t="shared" si="5"/>
        <v>9</v>
      </c>
      <c r="P71" s="449">
        <v>50</v>
      </c>
      <c r="Q71" s="447">
        <v>32</v>
      </c>
      <c r="R71" s="447">
        <f t="shared" si="6"/>
        <v>82</v>
      </c>
      <c r="S71" s="479">
        <f t="shared" si="7"/>
        <v>8.1999999999999993</v>
      </c>
      <c r="T71" s="450">
        <v>50</v>
      </c>
      <c r="U71" s="441">
        <v>38.343137254901961</v>
      </c>
      <c r="V71" s="445">
        <f t="shared" si="8"/>
        <v>88.343137254901961</v>
      </c>
      <c r="W71" s="481">
        <f t="shared" si="9"/>
        <v>8.8343137254901958</v>
      </c>
      <c r="Y71" s="484"/>
    </row>
    <row r="72" spans="1:25" s="451" customFormat="1" ht="15.75" customHeight="1" thickBot="1">
      <c r="A72" s="457">
        <v>64</v>
      </c>
      <c r="B72" s="458" t="s">
        <v>105</v>
      </c>
      <c r="C72" s="459" t="s">
        <v>77</v>
      </c>
      <c r="D72" s="455">
        <v>50</v>
      </c>
      <c r="E72" s="441">
        <v>44.903061224489797</v>
      </c>
      <c r="F72" s="441">
        <f t="shared" si="0"/>
        <v>94.90306122448979</v>
      </c>
      <c r="G72" s="472">
        <f t="shared" si="1"/>
        <v>9.4903061224489793</v>
      </c>
      <c r="H72" s="448">
        <v>50</v>
      </c>
      <c r="I72" s="437">
        <v>36.158536585365852</v>
      </c>
      <c r="J72" s="437">
        <f t="shared" si="2"/>
        <v>86.158536585365852</v>
      </c>
      <c r="K72" s="375">
        <f t="shared" si="3"/>
        <v>8.6158536585365848</v>
      </c>
      <c r="L72" s="448">
        <v>50</v>
      </c>
      <c r="M72" s="456">
        <v>56.256756756756758</v>
      </c>
      <c r="N72" s="441">
        <f t="shared" si="4"/>
        <v>106.25675675675676</v>
      </c>
      <c r="O72" s="440">
        <f t="shared" si="5"/>
        <v>10.625675675675677</v>
      </c>
      <c r="P72" s="449">
        <v>50</v>
      </c>
      <c r="Q72" s="460">
        <v>50</v>
      </c>
      <c r="R72" s="447">
        <f t="shared" si="6"/>
        <v>100</v>
      </c>
      <c r="S72" s="479">
        <f t="shared" si="7"/>
        <v>10</v>
      </c>
      <c r="T72" s="448">
        <v>50</v>
      </c>
      <c r="U72" s="441">
        <v>47</v>
      </c>
      <c r="V72" s="445">
        <f t="shared" si="8"/>
        <v>97</v>
      </c>
      <c r="W72" s="481">
        <f t="shared" si="9"/>
        <v>9.6999999999999993</v>
      </c>
      <c r="Y72" s="484"/>
    </row>
    <row r="73" spans="1:25" s="451" customFormat="1" ht="15.75" customHeight="1" thickBot="1">
      <c r="A73" s="457">
        <v>65</v>
      </c>
      <c r="B73" s="458" t="s">
        <v>106</v>
      </c>
      <c r="C73" s="459" t="s">
        <v>101</v>
      </c>
      <c r="D73" s="448">
        <v>50</v>
      </c>
      <c r="E73" s="441">
        <v>65.275510204081627</v>
      </c>
      <c r="F73" s="441">
        <f t="shared" si="0"/>
        <v>115.27551020408163</v>
      </c>
      <c r="G73" s="472">
        <f t="shared" si="1"/>
        <v>11.527551020408161</v>
      </c>
      <c r="H73" s="448">
        <v>50</v>
      </c>
      <c r="I73" s="437">
        <v>54.573170731707322</v>
      </c>
      <c r="J73" s="437">
        <f t="shared" si="2"/>
        <v>104.57317073170732</v>
      </c>
      <c r="K73" s="375">
        <f t="shared" si="3"/>
        <v>10.457317073170733</v>
      </c>
      <c r="L73" s="448">
        <v>50</v>
      </c>
      <c r="M73" s="456">
        <v>64.797297297297291</v>
      </c>
      <c r="N73" s="441">
        <f t="shared" si="4"/>
        <v>114.79729729729729</v>
      </c>
      <c r="O73" s="440">
        <f t="shared" si="5"/>
        <v>11.479729729729728</v>
      </c>
      <c r="P73" s="448">
        <v>50</v>
      </c>
      <c r="Q73" s="447">
        <v>72.575757575757578</v>
      </c>
      <c r="R73" s="447">
        <f t="shared" si="6"/>
        <v>122.57575757575758</v>
      </c>
      <c r="S73" s="479">
        <f t="shared" si="7"/>
        <v>12.257575757575758</v>
      </c>
      <c r="T73" s="450">
        <v>50</v>
      </c>
      <c r="U73" s="441">
        <v>68.32352941176471</v>
      </c>
      <c r="V73" s="445">
        <f t="shared" si="8"/>
        <v>118.32352941176471</v>
      </c>
      <c r="W73" s="481">
        <f t="shared" si="9"/>
        <v>11.832352941176472</v>
      </c>
      <c r="Y73" s="484"/>
    </row>
    <row r="74" spans="1:25" s="451" customFormat="1" ht="15.75" customHeight="1" thickBot="1">
      <c r="A74" s="457">
        <v>66</v>
      </c>
      <c r="B74" s="458" t="s">
        <v>107</v>
      </c>
      <c r="C74" s="459" t="s">
        <v>102</v>
      </c>
      <c r="D74" s="448">
        <v>100</v>
      </c>
      <c r="E74" s="441">
        <v>100</v>
      </c>
      <c r="F74" s="441">
        <f t="shared" ref="F74:F75" si="10">SUM(D74:E74)</f>
        <v>200</v>
      </c>
      <c r="G74" s="472">
        <f t="shared" ref="G74:G75" si="11">F74/200*20</f>
        <v>20</v>
      </c>
      <c r="H74" s="448">
        <v>98</v>
      </c>
      <c r="I74" s="437">
        <v>100</v>
      </c>
      <c r="J74" s="437">
        <f t="shared" ref="J74:J75" si="12">SUM(H74:I74)</f>
        <v>198</v>
      </c>
      <c r="K74" s="375">
        <f t="shared" ref="K74:K75" si="13">J74/200*20</f>
        <v>19.8</v>
      </c>
      <c r="L74" s="448">
        <v>100</v>
      </c>
      <c r="M74" s="456">
        <v>100</v>
      </c>
      <c r="N74" s="441">
        <f t="shared" ref="N74:N75" si="14">SUM(L74:M74)</f>
        <v>200</v>
      </c>
      <c r="O74" s="440">
        <f t="shared" ref="O74:O75" si="15">N74/200*20</f>
        <v>20</v>
      </c>
      <c r="P74" s="448">
        <v>100</v>
      </c>
      <c r="Q74" s="460">
        <v>100</v>
      </c>
      <c r="R74" s="447">
        <f t="shared" ref="R74:R75" si="16">SUM(P74:Q74)</f>
        <v>200</v>
      </c>
      <c r="S74" s="479">
        <f t="shared" ref="S74:S75" si="17">R74/200*20</f>
        <v>20</v>
      </c>
      <c r="T74" s="450">
        <v>100</v>
      </c>
      <c r="U74" s="441">
        <v>100</v>
      </c>
      <c r="V74" s="445">
        <f t="shared" ref="V74:V75" si="18">SUM(T74:U74)</f>
        <v>200</v>
      </c>
      <c r="W74" s="481">
        <f t="shared" ref="W74:W75" si="19">V74/200*20</f>
        <v>20</v>
      </c>
      <c r="Y74" s="484"/>
    </row>
    <row r="75" spans="1:25" s="451" customFormat="1" ht="15.75" customHeight="1">
      <c r="A75" s="461">
        <v>67</v>
      </c>
      <c r="B75" s="462" t="s">
        <v>108</v>
      </c>
      <c r="C75" s="463" t="s">
        <v>103</v>
      </c>
      <c r="D75" s="464">
        <v>50</v>
      </c>
      <c r="E75" s="465">
        <v>79.867346938775512</v>
      </c>
      <c r="F75" s="466">
        <f t="shared" si="10"/>
        <v>129.86734693877551</v>
      </c>
      <c r="G75" s="473">
        <f t="shared" si="11"/>
        <v>12.986734693877551</v>
      </c>
      <c r="H75" s="464">
        <v>50</v>
      </c>
      <c r="I75" s="465">
        <v>58</v>
      </c>
      <c r="J75" s="467">
        <f t="shared" si="12"/>
        <v>108</v>
      </c>
      <c r="K75" s="477">
        <f t="shared" si="13"/>
        <v>10.8</v>
      </c>
      <c r="L75" s="464">
        <v>84</v>
      </c>
      <c r="M75" s="465">
        <v>100</v>
      </c>
      <c r="N75" s="466">
        <f t="shared" si="14"/>
        <v>184</v>
      </c>
      <c r="O75" s="478">
        <f t="shared" si="15"/>
        <v>18.400000000000002</v>
      </c>
      <c r="P75" s="464">
        <v>50</v>
      </c>
      <c r="Q75" s="468">
        <v>93.969696969696969</v>
      </c>
      <c r="R75" s="469">
        <f t="shared" si="16"/>
        <v>143.96969696969697</v>
      </c>
      <c r="S75" s="480">
        <f t="shared" si="17"/>
        <v>14.396969696969697</v>
      </c>
      <c r="T75" s="470">
        <v>50</v>
      </c>
      <c r="U75" s="471">
        <v>96.039215686274503</v>
      </c>
      <c r="V75" s="471">
        <f t="shared" si="18"/>
        <v>146.0392156862745</v>
      </c>
      <c r="W75" s="482">
        <f t="shared" si="19"/>
        <v>14.603921568627449</v>
      </c>
      <c r="Y75" s="484"/>
    </row>
    <row r="76" spans="1:25" ht="22.5" customHeight="1">
      <c r="A76" s="70"/>
      <c r="B76" s="70"/>
      <c r="C76" s="426" t="s">
        <v>11</v>
      </c>
      <c r="D76" s="539" t="s">
        <v>170</v>
      </c>
      <c r="E76" s="540"/>
      <c r="F76" s="540"/>
      <c r="G76" s="541"/>
      <c r="H76" s="539" t="s">
        <v>122</v>
      </c>
      <c r="I76" s="540"/>
      <c r="J76" s="540"/>
      <c r="K76" s="541"/>
      <c r="L76" s="539" t="s">
        <v>171</v>
      </c>
      <c r="M76" s="540"/>
      <c r="N76" s="540"/>
      <c r="O76" s="541"/>
      <c r="P76" s="539" t="s">
        <v>172</v>
      </c>
      <c r="Q76" s="540"/>
      <c r="R76" s="540"/>
      <c r="S76" s="541"/>
      <c r="T76" s="539" t="s">
        <v>173</v>
      </c>
      <c r="U76" s="540"/>
      <c r="V76" s="540"/>
      <c r="W76" s="541"/>
      <c r="Y76" s="226"/>
    </row>
    <row r="77" spans="1:25" ht="15.75" customHeight="1">
      <c r="C77" s="44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</row>
    <row r="78" spans="1:25" ht="15.75" customHeight="1">
      <c r="C78" s="44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</row>
    <row r="79" spans="1:25" ht="15.75" customHeight="1">
      <c r="C79" s="44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</row>
    <row r="80" spans="1:25" ht="15.75" customHeight="1">
      <c r="C80" s="44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</row>
    <row r="81" spans="3:20" ht="15.75" customHeight="1">
      <c r="C81" s="44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</row>
    <row r="82" spans="3:20" ht="15.75" customHeight="1">
      <c r="C82" s="44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</row>
    <row r="83" spans="3:20" ht="15.75" customHeight="1">
      <c r="C83" s="44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</row>
    <row r="84" spans="3:20" ht="15.75" customHeight="1">
      <c r="C84" s="44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</row>
    <row r="85" spans="3:20" ht="15.75" customHeight="1">
      <c r="C85" s="44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</row>
    <row r="86" spans="3:20" ht="15.75" customHeight="1">
      <c r="C86" s="44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</row>
    <row r="87" spans="3:20" ht="15.75" customHeight="1">
      <c r="C87" s="44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</row>
    <row r="88" spans="3:20" ht="15.75" customHeight="1">
      <c r="C88" s="44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</row>
    <row r="89" spans="3:20" ht="15.75" customHeight="1">
      <c r="C89" s="44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</row>
    <row r="90" spans="3:20" ht="15.75" customHeight="1">
      <c r="C90" s="44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</row>
    <row r="91" spans="3:20" ht="15.75" customHeight="1">
      <c r="C91" s="44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</row>
    <row r="92" spans="3:20" ht="15.75" customHeight="1">
      <c r="C92" s="44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</row>
    <row r="93" spans="3:20" ht="15.75" customHeight="1">
      <c r="C93" s="44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</row>
    <row r="94" spans="3:20" ht="15.75" customHeight="1">
      <c r="C94" s="44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</row>
    <row r="95" spans="3:20" ht="15.75" customHeight="1">
      <c r="C95" s="44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</row>
    <row r="96" spans="3:20" ht="15.75" customHeight="1">
      <c r="C96" s="44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</row>
    <row r="97" spans="3:20" ht="15.75" customHeight="1">
      <c r="C97" s="44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</row>
    <row r="98" spans="3:20" ht="15.75" customHeight="1">
      <c r="C98" s="44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</row>
    <row r="99" spans="3:20" ht="15.75" customHeight="1">
      <c r="C99" s="44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</row>
    <row r="100" spans="3:20" ht="15.75" customHeight="1">
      <c r="C100" s="44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</row>
    <row r="101" spans="3:20" ht="15.75" customHeight="1">
      <c r="C101" s="44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</row>
    <row r="102" spans="3:20" ht="15.75" customHeight="1">
      <c r="C102" s="44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</row>
    <row r="103" spans="3:20" ht="15.75" customHeight="1">
      <c r="C103" s="44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</row>
    <row r="104" spans="3:20" ht="15.75" customHeight="1">
      <c r="C104" s="44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</row>
    <row r="105" spans="3:20" ht="15.75" customHeight="1">
      <c r="C105" s="44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</row>
    <row r="106" spans="3:20" ht="15.75" customHeight="1">
      <c r="C106" s="44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</row>
    <row r="107" spans="3:20" ht="15.75" customHeight="1">
      <c r="C107" s="44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</row>
    <row r="108" spans="3:20" ht="15.75" customHeight="1">
      <c r="C108" s="44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</row>
    <row r="109" spans="3:20" ht="15.75" customHeight="1">
      <c r="C109" s="44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</row>
    <row r="110" spans="3:20" ht="15.75" customHeight="1">
      <c r="C110" s="44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</row>
    <row r="111" spans="3:20" ht="15.75" customHeight="1">
      <c r="C111" s="44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</row>
    <row r="112" spans="3:20" ht="15.75" customHeight="1">
      <c r="C112" s="44"/>
      <c r="D112" s="149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</row>
    <row r="113" spans="3:20" ht="15.75" customHeight="1">
      <c r="C113" s="44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</row>
    <row r="114" spans="3:20" ht="15.75" customHeight="1">
      <c r="C114" s="44"/>
      <c r="D114" s="149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</row>
    <row r="115" spans="3:20" ht="15.75" customHeight="1">
      <c r="C115" s="44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</row>
    <row r="116" spans="3:20" ht="15.75" customHeight="1">
      <c r="C116" s="44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</row>
    <row r="117" spans="3:20" ht="15.75" customHeight="1">
      <c r="C117" s="44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</row>
    <row r="118" spans="3:20" ht="15.75" customHeight="1">
      <c r="C118" s="44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</row>
    <row r="119" spans="3:20" ht="15.75" customHeight="1">
      <c r="C119" s="44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</row>
    <row r="120" spans="3:20" ht="15.75" customHeight="1">
      <c r="C120" s="44"/>
      <c r="D120" s="149"/>
      <c r="E120" s="149"/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</row>
    <row r="121" spans="3:20" ht="15.75" customHeight="1">
      <c r="C121" s="44"/>
      <c r="D121" s="149"/>
      <c r="E121" s="149"/>
      <c r="F121" s="149"/>
      <c r="G121" s="149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</row>
    <row r="122" spans="3:20" ht="15.75" customHeight="1">
      <c r="C122" s="44"/>
      <c r="D122" s="149"/>
      <c r="E122" s="149"/>
      <c r="F122" s="149"/>
      <c r="G122" s="149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</row>
    <row r="123" spans="3:20" ht="15.75" customHeight="1">
      <c r="C123" s="44"/>
      <c r="D123" s="149"/>
      <c r="E123" s="149"/>
      <c r="F123" s="149"/>
      <c r="G123" s="149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</row>
    <row r="124" spans="3:20" ht="15.75" customHeight="1">
      <c r="C124" s="44"/>
      <c r="D124" s="149"/>
      <c r="E124" s="149"/>
      <c r="F124" s="149"/>
      <c r="G124" s="149"/>
      <c r="H124" s="149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</row>
    <row r="125" spans="3:20" ht="15.75" customHeight="1">
      <c r="C125" s="44"/>
      <c r="D125" s="149"/>
      <c r="E125" s="149"/>
      <c r="F125" s="149"/>
      <c r="G125" s="149"/>
      <c r="H125" s="149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</row>
    <row r="126" spans="3:20" ht="15.75" customHeight="1">
      <c r="C126" s="44"/>
      <c r="D126" s="149"/>
      <c r="E126" s="149"/>
      <c r="F126" s="149"/>
      <c r="G126" s="149"/>
      <c r="H126" s="149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</row>
    <row r="127" spans="3:20" ht="15.75" customHeight="1">
      <c r="C127" s="44"/>
      <c r="D127" s="149"/>
      <c r="E127" s="149"/>
      <c r="F127" s="149"/>
      <c r="G127" s="149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</row>
    <row r="128" spans="3:20" ht="15.75" customHeight="1">
      <c r="C128" s="44"/>
      <c r="D128" s="149"/>
      <c r="E128" s="149"/>
      <c r="F128" s="149"/>
      <c r="G128" s="149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</row>
    <row r="129" spans="3:20" ht="15.75" customHeight="1">
      <c r="C129" s="44"/>
      <c r="D129" s="149"/>
      <c r="E129" s="149"/>
      <c r="F129" s="149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</row>
    <row r="130" spans="3:20" ht="15.75" customHeight="1">
      <c r="C130" s="44"/>
      <c r="D130" s="149"/>
      <c r="E130" s="149"/>
      <c r="F130" s="149"/>
      <c r="G130" s="149"/>
      <c r="H130" s="149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</row>
    <row r="131" spans="3:20" ht="15.75" customHeight="1">
      <c r="C131" s="44"/>
      <c r="D131" s="149"/>
      <c r="E131" s="149"/>
      <c r="F131" s="149"/>
      <c r="G131" s="149"/>
      <c r="H131" s="149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</row>
    <row r="132" spans="3:20" ht="15.75" customHeight="1">
      <c r="C132" s="44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</row>
    <row r="133" spans="3:20" ht="15.75" customHeight="1">
      <c r="C133" s="44"/>
      <c r="D133" s="149"/>
      <c r="E133" s="149"/>
      <c r="F133" s="149"/>
      <c r="G133" s="149"/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</row>
    <row r="134" spans="3:20" ht="15.75" customHeight="1">
      <c r="C134" s="44"/>
      <c r="D134" s="149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</row>
    <row r="135" spans="3:20" ht="15.75" customHeight="1">
      <c r="C135" s="44"/>
      <c r="D135" s="149"/>
      <c r="E135" s="149"/>
      <c r="F135" s="149"/>
      <c r="G135" s="149"/>
      <c r="H135" s="149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</row>
    <row r="136" spans="3:20" ht="15.75" customHeight="1">
      <c r="C136" s="44"/>
      <c r="D136" s="149"/>
      <c r="E136" s="149"/>
      <c r="F136" s="149"/>
      <c r="G136" s="149"/>
      <c r="H136" s="149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</row>
    <row r="137" spans="3:20" ht="15.75" customHeight="1">
      <c r="C137" s="44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</row>
    <row r="138" spans="3:20" ht="15.75" customHeight="1">
      <c r="C138" s="44"/>
      <c r="D138" s="149"/>
      <c r="E138" s="149"/>
      <c r="F138" s="149"/>
      <c r="G138" s="149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</row>
    <row r="139" spans="3:20" ht="15.75" customHeight="1">
      <c r="C139" s="44"/>
      <c r="D139" s="149"/>
      <c r="E139" s="149"/>
      <c r="F139" s="149"/>
      <c r="G139" s="149"/>
      <c r="H139" s="149"/>
      <c r="I139" s="149"/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</row>
    <row r="140" spans="3:20" ht="15.75" customHeight="1">
      <c r="C140" s="44"/>
      <c r="D140" s="149"/>
      <c r="E140" s="149"/>
      <c r="F140" s="149"/>
      <c r="G140" s="149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</row>
    <row r="141" spans="3:20" ht="15.75" customHeight="1">
      <c r="C141" s="44"/>
      <c r="D141" s="149"/>
      <c r="E141" s="14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</row>
    <row r="142" spans="3:20" ht="15.75" customHeight="1">
      <c r="C142" s="44"/>
      <c r="D142" s="149"/>
      <c r="E142" s="149"/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</row>
    <row r="143" spans="3:20" ht="15.75" customHeight="1">
      <c r="C143" s="44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</row>
    <row r="144" spans="3:20" ht="15.75" customHeight="1">
      <c r="C144" s="44"/>
      <c r="D144" s="149"/>
      <c r="E144" s="149"/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</row>
    <row r="145" spans="3:20" ht="15.75" customHeight="1">
      <c r="C145" s="44"/>
      <c r="D145" s="149"/>
      <c r="E145" s="149"/>
      <c r="F145" s="149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</row>
    <row r="146" spans="3:20" ht="15.75" customHeight="1">
      <c r="C146" s="44"/>
      <c r="D146" s="149"/>
      <c r="E146" s="149"/>
      <c r="F146" s="149"/>
      <c r="G146" s="149"/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</row>
    <row r="147" spans="3:20" ht="15.75" customHeight="1">
      <c r="C147" s="44"/>
      <c r="D147" s="149"/>
      <c r="E147" s="149"/>
      <c r="F147" s="149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</row>
    <row r="148" spans="3:20" ht="15.75" customHeight="1">
      <c r="C148" s="44"/>
      <c r="D148" s="149"/>
      <c r="E148" s="149"/>
      <c r="F148" s="149"/>
      <c r="G148" s="149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</row>
    <row r="149" spans="3:20" ht="15.75" customHeight="1">
      <c r="C149" s="44"/>
      <c r="D149" s="149"/>
      <c r="E149" s="149"/>
      <c r="F149" s="149"/>
      <c r="G149" s="149"/>
      <c r="H149" s="149"/>
      <c r="I149" s="149"/>
      <c r="J149" s="149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</row>
    <row r="150" spans="3:20" ht="15.75" customHeight="1">
      <c r="C150" s="44"/>
      <c r="D150" s="149"/>
      <c r="E150" s="149"/>
      <c r="F150" s="149"/>
      <c r="G150" s="149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</row>
    <row r="151" spans="3:20" ht="15.75" customHeight="1">
      <c r="C151" s="44"/>
      <c r="D151" s="149"/>
      <c r="E151" s="149"/>
      <c r="F151" s="149"/>
      <c r="G151" s="149"/>
      <c r="H151" s="149"/>
      <c r="I151" s="149"/>
      <c r="J151" s="149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</row>
    <row r="152" spans="3:20" ht="15.75" customHeight="1">
      <c r="C152" s="44"/>
      <c r="D152" s="149"/>
      <c r="E152" s="149"/>
      <c r="F152" s="149"/>
      <c r="G152" s="149"/>
      <c r="H152" s="149"/>
      <c r="I152" s="149"/>
      <c r="J152" s="149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</row>
    <row r="153" spans="3:20" ht="15.75" customHeight="1">
      <c r="C153" s="44"/>
      <c r="D153" s="149"/>
      <c r="E153" s="149"/>
      <c r="F153" s="149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</row>
    <row r="154" spans="3:20" ht="15.75" customHeight="1">
      <c r="C154" s="44"/>
      <c r="D154" s="149"/>
      <c r="E154" s="149"/>
      <c r="F154" s="149"/>
      <c r="G154" s="149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</row>
    <row r="155" spans="3:20" ht="15.75" customHeight="1">
      <c r="C155" s="44"/>
      <c r="D155" s="149"/>
      <c r="E155" s="149"/>
      <c r="F155" s="149"/>
      <c r="G155" s="149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</row>
    <row r="156" spans="3:20" ht="15.75" customHeight="1">
      <c r="C156" s="44"/>
      <c r="D156" s="149"/>
      <c r="E156" s="149"/>
      <c r="F156" s="149"/>
      <c r="G156" s="149"/>
      <c r="H156" s="149"/>
      <c r="I156" s="149"/>
      <c r="J156" s="149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</row>
    <row r="157" spans="3:20" ht="15.75" customHeight="1">
      <c r="C157" s="44"/>
      <c r="D157" s="149"/>
      <c r="E157" s="149"/>
      <c r="F157" s="149"/>
      <c r="G157" s="149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</row>
    <row r="158" spans="3:20" ht="15.75" customHeight="1">
      <c r="C158" s="44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</row>
    <row r="159" spans="3:20" ht="15.75" customHeight="1">
      <c r="C159" s="44"/>
      <c r="D159" s="149"/>
      <c r="E159" s="149"/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</row>
    <row r="160" spans="3:20" ht="15.75" customHeight="1">
      <c r="C160" s="44"/>
      <c r="D160" s="149"/>
      <c r="E160" s="149"/>
      <c r="F160" s="149"/>
      <c r="G160" s="149"/>
      <c r="H160" s="149"/>
      <c r="I160" s="149"/>
      <c r="J160" s="149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</row>
    <row r="161" spans="3:20" ht="15.75" customHeight="1">
      <c r="C161" s="44"/>
      <c r="D161" s="149"/>
      <c r="E161" s="149"/>
      <c r="F161" s="149"/>
      <c r="G161" s="149"/>
      <c r="H161" s="149"/>
      <c r="I161" s="149"/>
      <c r="J161" s="149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</row>
    <row r="162" spans="3:20" ht="15.75" customHeight="1">
      <c r="C162" s="44"/>
      <c r="D162" s="149"/>
      <c r="E162" s="149"/>
      <c r="F162" s="149"/>
      <c r="G162" s="149"/>
      <c r="H162" s="149"/>
      <c r="I162" s="149"/>
      <c r="J162" s="149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</row>
    <row r="163" spans="3:20" ht="15.75" customHeight="1">
      <c r="C163" s="44"/>
      <c r="D163" s="149"/>
      <c r="E163" s="149"/>
      <c r="F163" s="149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</row>
    <row r="164" spans="3:20" ht="15.75" customHeight="1">
      <c r="C164" s="44"/>
      <c r="D164" s="149"/>
      <c r="E164" s="149"/>
      <c r="F164" s="149"/>
      <c r="G164" s="149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</row>
    <row r="165" spans="3:20" ht="15.75" customHeight="1">
      <c r="C165" s="44"/>
      <c r="D165" s="149"/>
      <c r="E165" s="149"/>
      <c r="F165" s="149"/>
      <c r="G165" s="149"/>
      <c r="H165" s="149"/>
      <c r="I165" s="149"/>
      <c r="J165" s="149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</row>
    <row r="166" spans="3:20" ht="15.75" customHeight="1">
      <c r="C166" s="44"/>
      <c r="D166" s="149"/>
      <c r="E166" s="149"/>
      <c r="F166" s="149"/>
      <c r="G166" s="149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</row>
    <row r="167" spans="3:20" ht="15.75" customHeight="1">
      <c r="C167" s="44"/>
      <c r="D167" s="149"/>
      <c r="E167" s="149"/>
      <c r="F167" s="149"/>
      <c r="G167" s="149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</row>
    <row r="168" spans="3:20" ht="15.75" customHeight="1">
      <c r="C168" s="44"/>
      <c r="D168" s="149"/>
      <c r="E168" s="149"/>
      <c r="F168" s="149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</row>
    <row r="169" spans="3:20" ht="15.75" customHeight="1">
      <c r="C169" s="44"/>
      <c r="D169" s="149"/>
      <c r="E169" s="149"/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</row>
    <row r="170" spans="3:20" ht="15.75" customHeight="1">
      <c r="C170" s="44"/>
      <c r="D170" s="149"/>
      <c r="E170" s="149"/>
      <c r="F170" s="149"/>
      <c r="G170" s="149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</row>
    <row r="171" spans="3:20" ht="15.75" customHeight="1">
      <c r="C171" s="44"/>
      <c r="D171" s="149"/>
      <c r="E171" s="149"/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</row>
    <row r="172" spans="3:20" ht="15.75" customHeight="1">
      <c r="C172" s="44"/>
      <c r="D172" s="149"/>
      <c r="E172" s="149"/>
      <c r="F172" s="149"/>
      <c r="G172" s="149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</row>
    <row r="173" spans="3:20" ht="15.75" customHeight="1">
      <c r="C173" s="44"/>
      <c r="D173" s="149"/>
      <c r="E173" s="149"/>
      <c r="F173" s="149"/>
      <c r="G173" s="149"/>
      <c r="H173" s="149"/>
      <c r="I173" s="149"/>
      <c r="J173" s="149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</row>
    <row r="174" spans="3:20" ht="15.75" customHeight="1">
      <c r="C174" s="44"/>
      <c r="D174" s="149"/>
      <c r="E174" s="149"/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</row>
    <row r="175" spans="3:20" ht="15.75" customHeight="1">
      <c r="C175" s="44"/>
      <c r="D175" s="149"/>
      <c r="E175" s="149"/>
      <c r="F175" s="149"/>
      <c r="G175" s="149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</row>
    <row r="176" spans="3:20" ht="15.75" customHeight="1">
      <c r="C176" s="44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</row>
    <row r="177" spans="3:20" ht="15.75" customHeight="1">
      <c r="C177" s="44"/>
      <c r="D177" s="149"/>
      <c r="E177" s="149"/>
      <c r="F177" s="149"/>
      <c r="G177" s="149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</row>
    <row r="178" spans="3:20" ht="15.75" customHeight="1">
      <c r="C178" s="44"/>
      <c r="D178" s="149"/>
      <c r="E178" s="149"/>
      <c r="F178" s="149"/>
      <c r="G178" s="149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</row>
    <row r="179" spans="3:20" ht="15.75" customHeight="1">
      <c r="C179" s="44"/>
      <c r="D179" s="149"/>
      <c r="E179" s="149"/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</row>
    <row r="180" spans="3:20" ht="15.75" customHeight="1">
      <c r="C180" s="44"/>
      <c r="D180" s="149"/>
      <c r="E180" s="149"/>
      <c r="F180" s="149"/>
      <c r="G180" s="149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</row>
    <row r="181" spans="3:20" ht="15.75" customHeight="1">
      <c r="C181" s="44"/>
      <c r="D181" s="149"/>
      <c r="E181" s="149"/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</row>
    <row r="182" spans="3:20" ht="15.75" customHeight="1">
      <c r="C182" s="44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</row>
    <row r="183" spans="3:20" ht="15.75" customHeight="1">
      <c r="C183" s="44"/>
      <c r="D183" s="149"/>
      <c r="E183" s="149"/>
      <c r="F183" s="149"/>
      <c r="G183" s="149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</row>
    <row r="184" spans="3:20" ht="15.75" customHeight="1">
      <c r="C184" s="44"/>
      <c r="D184" s="149"/>
      <c r="E184" s="149"/>
      <c r="F184" s="149"/>
      <c r="G184" s="149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</row>
    <row r="185" spans="3:20" ht="15.75" customHeight="1">
      <c r="C185" s="44"/>
      <c r="D185" s="149"/>
      <c r="E185" s="149"/>
      <c r="F185" s="149"/>
      <c r="G185" s="149"/>
      <c r="H185" s="149"/>
      <c r="I185" s="149"/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</row>
    <row r="186" spans="3:20" ht="15.75" customHeight="1">
      <c r="C186" s="44"/>
      <c r="D186" s="149"/>
      <c r="E186" s="149"/>
      <c r="F186" s="149"/>
      <c r="G186" s="149"/>
      <c r="H186" s="149"/>
      <c r="I186" s="149"/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</row>
    <row r="187" spans="3:20" ht="15.75" customHeight="1">
      <c r="C187" s="44"/>
      <c r="D187" s="149"/>
      <c r="E187" s="149"/>
      <c r="F187" s="149"/>
      <c r="G187" s="149"/>
      <c r="H187" s="149"/>
      <c r="I187" s="149"/>
      <c r="J187" s="149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</row>
    <row r="188" spans="3:20" ht="15.75" customHeight="1">
      <c r="C188" s="44"/>
      <c r="D188" s="149"/>
      <c r="E188" s="149"/>
      <c r="F188" s="149"/>
      <c r="G188" s="149"/>
      <c r="H188" s="149"/>
      <c r="I188" s="149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</row>
    <row r="189" spans="3:20" ht="15.75" customHeight="1">
      <c r="C189" s="44"/>
      <c r="D189" s="149"/>
      <c r="E189" s="149"/>
      <c r="F189" s="149"/>
      <c r="G189" s="149"/>
      <c r="H189" s="149"/>
      <c r="I189" s="149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</row>
    <row r="190" spans="3:20" ht="15.75" customHeight="1">
      <c r="C190" s="44"/>
      <c r="D190" s="149"/>
      <c r="E190" s="149"/>
      <c r="F190" s="149"/>
      <c r="G190" s="149"/>
      <c r="H190" s="149"/>
      <c r="I190" s="149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</row>
    <row r="191" spans="3:20" ht="15.75" customHeight="1">
      <c r="C191" s="44"/>
      <c r="D191" s="149"/>
      <c r="E191" s="149"/>
      <c r="F191" s="149"/>
      <c r="G191" s="149"/>
      <c r="H191" s="149"/>
      <c r="I191" s="149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</row>
    <row r="192" spans="3:20" ht="15.75" customHeight="1">
      <c r="C192" s="44"/>
      <c r="D192" s="149"/>
      <c r="E192" s="149"/>
      <c r="F192" s="149"/>
      <c r="G192" s="149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</row>
    <row r="193" spans="3:20" ht="15.75" customHeight="1">
      <c r="C193" s="44"/>
      <c r="D193" s="149"/>
      <c r="E193" s="149"/>
      <c r="F193" s="149"/>
      <c r="G193" s="149"/>
      <c r="H193" s="149"/>
      <c r="I193" s="149"/>
      <c r="J193" s="149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</row>
    <row r="194" spans="3:20" ht="15.75" customHeight="1">
      <c r="C194" s="44"/>
      <c r="D194" s="149"/>
      <c r="E194" s="149"/>
      <c r="F194" s="149"/>
      <c r="G194" s="149"/>
      <c r="H194" s="149"/>
      <c r="I194" s="149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</row>
    <row r="195" spans="3:20" ht="15.75" customHeight="1">
      <c r="C195" s="44"/>
      <c r="D195" s="149"/>
      <c r="E195" s="149"/>
      <c r="F195" s="149"/>
      <c r="G195" s="149"/>
      <c r="H195" s="149"/>
      <c r="I195" s="149"/>
      <c r="J195" s="149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</row>
    <row r="196" spans="3:20" ht="15.75" customHeight="1">
      <c r="C196" s="44"/>
      <c r="D196" s="149"/>
      <c r="E196" s="149"/>
      <c r="F196" s="149"/>
      <c r="G196" s="149"/>
      <c r="H196" s="149"/>
      <c r="I196" s="149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</row>
    <row r="197" spans="3:20" ht="15.75" customHeight="1">
      <c r="C197" s="44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</row>
    <row r="198" spans="3:20" ht="15.75" customHeight="1">
      <c r="C198" s="44"/>
      <c r="D198" s="149"/>
      <c r="E198" s="149"/>
      <c r="F198" s="149"/>
      <c r="G198" s="149"/>
      <c r="H198" s="149"/>
      <c r="I198" s="149"/>
      <c r="J198" s="149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</row>
    <row r="199" spans="3:20" ht="15.75" customHeight="1">
      <c r="C199" s="44"/>
      <c r="D199" s="149"/>
      <c r="E199" s="149"/>
      <c r="F199" s="149"/>
      <c r="G199" s="149"/>
      <c r="H199" s="149"/>
      <c r="I199" s="149"/>
      <c r="J199" s="149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</row>
    <row r="200" spans="3:20" ht="15.75" customHeight="1">
      <c r="C200" s="44"/>
      <c r="D200" s="149"/>
      <c r="E200" s="149"/>
      <c r="F200" s="149"/>
      <c r="G200" s="149"/>
      <c r="H200" s="149"/>
      <c r="I200" s="149"/>
      <c r="J200" s="149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</row>
    <row r="201" spans="3:20" ht="15.75" customHeight="1">
      <c r="C201" s="44"/>
      <c r="D201" s="149"/>
      <c r="E201" s="149"/>
      <c r="F201" s="149"/>
      <c r="G201" s="149"/>
      <c r="H201" s="149"/>
      <c r="I201" s="149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</row>
    <row r="202" spans="3:20" ht="15.75" customHeight="1">
      <c r="C202" s="44"/>
      <c r="D202" s="149"/>
      <c r="E202" s="149"/>
      <c r="F202" s="149"/>
      <c r="G202" s="149"/>
      <c r="H202" s="149"/>
      <c r="I202" s="149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</row>
    <row r="203" spans="3:20" ht="15.75" customHeight="1">
      <c r="C203" s="44"/>
      <c r="D203" s="149"/>
      <c r="E203" s="149"/>
      <c r="F203" s="149"/>
      <c r="G203" s="149"/>
      <c r="H203" s="149"/>
      <c r="I203" s="149"/>
      <c r="J203" s="149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</row>
    <row r="204" spans="3:20" ht="15.75" customHeight="1">
      <c r="C204" s="44"/>
      <c r="D204" s="149"/>
      <c r="E204" s="149"/>
      <c r="F204" s="149"/>
      <c r="G204" s="149"/>
      <c r="H204" s="149"/>
      <c r="I204" s="149"/>
      <c r="J204" s="149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</row>
    <row r="205" spans="3:20" ht="15.75" customHeight="1">
      <c r="C205" s="44"/>
      <c r="D205" s="149"/>
      <c r="E205" s="149"/>
      <c r="F205" s="149"/>
      <c r="G205" s="149"/>
      <c r="H205" s="149"/>
      <c r="I205" s="149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</row>
    <row r="206" spans="3:20" ht="15.75" customHeight="1">
      <c r="C206" s="44"/>
      <c r="D206" s="149"/>
      <c r="E206" s="149"/>
      <c r="F206" s="149"/>
      <c r="G206" s="149"/>
      <c r="H206" s="149"/>
      <c r="I206" s="149"/>
      <c r="J206" s="149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</row>
    <row r="207" spans="3:20" ht="15.75" customHeight="1">
      <c r="C207" s="44"/>
      <c r="D207" s="149"/>
      <c r="E207" s="149"/>
      <c r="F207" s="149"/>
      <c r="G207" s="149"/>
      <c r="H207" s="149"/>
      <c r="I207" s="149"/>
      <c r="J207" s="149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</row>
    <row r="208" spans="3:20" ht="15.75" customHeight="1">
      <c r="C208" s="44"/>
      <c r="D208" s="149"/>
      <c r="E208" s="149"/>
      <c r="F208" s="149"/>
      <c r="G208" s="149"/>
      <c r="H208" s="149"/>
      <c r="I208" s="149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</row>
    <row r="209" spans="3:20" ht="15.75" customHeight="1">
      <c r="C209" s="44"/>
      <c r="D209" s="149"/>
      <c r="E209" s="149"/>
      <c r="F209" s="149"/>
      <c r="G209" s="149"/>
      <c r="H209" s="149"/>
      <c r="I209" s="149"/>
      <c r="J209" s="149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</row>
    <row r="210" spans="3:20" ht="15.75" customHeight="1">
      <c r="C210" s="44"/>
      <c r="D210" s="149"/>
      <c r="E210" s="149"/>
      <c r="F210" s="149"/>
      <c r="G210" s="149"/>
      <c r="H210" s="149"/>
      <c r="I210" s="149"/>
      <c r="J210" s="149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</row>
    <row r="211" spans="3:20" ht="15.75" customHeight="1">
      <c r="C211" s="44"/>
      <c r="D211" s="149"/>
      <c r="E211" s="149"/>
      <c r="F211" s="149"/>
      <c r="G211" s="149"/>
      <c r="H211" s="149"/>
      <c r="I211" s="149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</row>
    <row r="212" spans="3:20" ht="15.75" customHeight="1">
      <c r="C212" s="44"/>
      <c r="D212" s="149"/>
      <c r="E212" s="149"/>
      <c r="F212" s="149"/>
      <c r="G212" s="149"/>
      <c r="H212" s="149"/>
      <c r="I212" s="149"/>
      <c r="J212" s="149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</row>
    <row r="213" spans="3:20" ht="15.75" customHeight="1">
      <c r="C213" s="44"/>
      <c r="D213" s="149"/>
      <c r="E213" s="149"/>
      <c r="F213" s="149"/>
      <c r="G213" s="149"/>
      <c r="H213" s="149"/>
      <c r="I213" s="149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</row>
    <row r="214" spans="3:20" ht="15.75" customHeight="1">
      <c r="C214" s="44"/>
      <c r="D214" s="149"/>
      <c r="E214" s="149"/>
      <c r="F214" s="149"/>
      <c r="G214" s="149"/>
      <c r="H214" s="149"/>
      <c r="I214" s="149"/>
      <c r="J214" s="149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</row>
    <row r="215" spans="3:20" ht="15.75" customHeight="1">
      <c r="C215" s="44"/>
      <c r="D215" s="149"/>
      <c r="E215" s="149"/>
      <c r="F215" s="149"/>
      <c r="G215" s="149"/>
      <c r="H215" s="149"/>
      <c r="I215" s="149"/>
      <c r="J215" s="14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</row>
    <row r="216" spans="3:20" ht="15.75" customHeight="1">
      <c r="C216" s="44"/>
      <c r="D216" s="149"/>
      <c r="E216" s="149"/>
      <c r="F216" s="149"/>
      <c r="G216" s="149"/>
      <c r="H216" s="149"/>
      <c r="I216" s="149"/>
      <c r="J216" s="14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</row>
    <row r="217" spans="3:20" ht="15.75" customHeight="1">
      <c r="C217" s="44"/>
      <c r="D217" s="149"/>
      <c r="E217" s="149"/>
      <c r="F217" s="149"/>
      <c r="G217" s="149"/>
      <c r="H217" s="149"/>
      <c r="I217" s="149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</row>
    <row r="218" spans="3:20" ht="15.75" customHeight="1">
      <c r="C218" s="44"/>
      <c r="D218" s="149"/>
      <c r="E218" s="149"/>
      <c r="F218" s="149"/>
      <c r="G218" s="149"/>
      <c r="H218" s="149"/>
      <c r="I218" s="149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</row>
    <row r="219" spans="3:20" ht="15.75" customHeight="1">
      <c r="C219" s="44"/>
      <c r="D219" s="149"/>
      <c r="E219" s="149"/>
      <c r="F219" s="149"/>
      <c r="G219" s="149"/>
      <c r="H219" s="149"/>
      <c r="I219" s="149"/>
      <c r="J219" s="14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</row>
    <row r="220" spans="3:20" ht="15.75" customHeight="1">
      <c r="C220" s="44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</row>
    <row r="221" spans="3:20" ht="15.75" customHeight="1">
      <c r="C221" s="44"/>
      <c r="D221" s="149"/>
      <c r="E221" s="149"/>
      <c r="F221" s="149"/>
      <c r="G221" s="149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</row>
    <row r="222" spans="3:20" ht="15.75" customHeight="1">
      <c r="C222" s="44"/>
      <c r="D222" s="149"/>
      <c r="E222" s="149"/>
      <c r="F222" s="149"/>
      <c r="G222" s="149"/>
      <c r="H222" s="149"/>
      <c r="I222" s="149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</row>
    <row r="223" spans="3:20" ht="15.75" customHeight="1">
      <c r="C223" s="44"/>
      <c r="D223" s="149"/>
      <c r="E223" s="149"/>
      <c r="F223" s="149"/>
      <c r="G223" s="149"/>
      <c r="H223" s="149"/>
      <c r="I223" s="149"/>
      <c r="J223" s="149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</row>
    <row r="224" spans="3:20" ht="15.75" customHeight="1">
      <c r="C224" s="44"/>
      <c r="D224" s="149"/>
      <c r="E224" s="149"/>
      <c r="F224" s="149"/>
      <c r="G224" s="149"/>
      <c r="H224" s="149"/>
      <c r="I224" s="149"/>
      <c r="J224" s="149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</row>
    <row r="225" spans="3:20" ht="15.75" customHeight="1">
      <c r="C225" s="44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</row>
    <row r="226" spans="3:20" ht="15.75" customHeight="1">
      <c r="C226" s="44"/>
      <c r="D226" s="149"/>
      <c r="E226" s="149"/>
      <c r="F226" s="149"/>
      <c r="G226" s="149"/>
      <c r="H226" s="149"/>
      <c r="I226" s="149"/>
      <c r="J226" s="149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</row>
    <row r="227" spans="3:20" ht="15.75" customHeight="1">
      <c r="C227" s="44"/>
      <c r="D227" s="149"/>
      <c r="E227" s="149"/>
      <c r="F227" s="149"/>
      <c r="G227" s="149"/>
      <c r="H227" s="149"/>
      <c r="I227" s="149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</row>
    <row r="228" spans="3:20" ht="15.75" customHeight="1">
      <c r="C228" s="44"/>
      <c r="D228" s="149"/>
      <c r="E228" s="149"/>
      <c r="F228" s="149"/>
      <c r="G228" s="149"/>
      <c r="H228" s="149"/>
      <c r="I228" s="149"/>
      <c r="J228" s="149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</row>
    <row r="229" spans="3:20" ht="15.75" customHeight="1">
      <c r="C229" s="44"/>
      <c r="D229" s="149"/>
      <c r="E229" s="149"/>
      <c r="F229" s="149"/>
      <c r="G229" s="149"/>
      <c r="H229" s="149"/>
      <c r="I229" s="149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</row>
    <row r="230" spans="3:20" ht="15.75" customHeight="1">
      <c r="C230" s="44"/>
      <c r="D230" s="149"/>
      <c r="E230" s="149"/>
      <c r="F230" s="149"/>
      <c r="G230" s="149"/>
      <c r="H230" s="149"/>
      <c r="I230" s="149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</row>
    <row r="231" spans="3:20" ht="15.75" customHeight="1">
      <c r="C231" s="44"/>
      <c r="D231" s="149"/>
      <c r="E231" s="149"/>
      <c r="F231" s="149"/>
      <c r="G231" s="149"/>
      <c r="H231" s="149"/>
      <c r="I231" s="149"/>
      <c r="J231" s="149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</row>
    <row r="232" spans="3:20" ht="15.75" customHeight="1">
      <c r="C232" s="44"/>
      <c r="D232" s="149"/>
      <c r="E232" s="149"/>
      <c r="F232" s="149"/>
      <c r="G232" s="149"/>
      <c r="H232" s="149"/>
      <c r="I232" s="149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</row>
    <row r="233" spans="3:20" ht="15.75" customHeight="1">
      <c r="C233" s="44"/>
      <c r="D233" s="149"/>
      <c r="E233" s="149"/>
      <c r="F233" s="149"/>
      <c r="G233" s="149"/>
      <c r="H233" s="149"/>
      <c r="I233" s="149"/>
      <c r="J233" s="149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</row>
    <row r="234" spans="3:20" ht="15.75" customHeight="1">
      <c r="C234" s="44"/>
      <c r="D234" s="149"/>
      <c r="E234" s="149"/>
      <c r="F234" s="149"/>
      <c r="G234" s="149"/>
      <c r="H234" s="149"/>
      <c r="I234" s="149"/>
      <c r="J234" s="149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</row>
    <row r="235" spans="3:20" ht="15.75" customHeight="1">
      <c r="C235" s="44"/>
      <c r="D235" s="149"/>
      <c r="E235" s="149"/>
      <c r="F235" s="149"/>
      <c r="G235" s="149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</row>
    <row r="236" spans="3:20" ht="15.75" customHeight="1">
      <c r="C236" s="44"/>
      <c r="D236" s="149"/>
      <c r="E236" s="149"/>
      <c r="F236" s="149"/>
      <c r="G236" s="149"/>
      <c r="H236" s="149"/>
      <c r="I236" s="149"/>
      <c r="J236" s="149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</row>
    <row r="237" spans="3:20" ht="15.75" customHeight="1">
      <c r="C237" s="44"/>
      <c r="D237" s="149"/>
      <c r="E237" s="149"/>
      <c r="F237" s="149"/>
      <c r="G237" s="149"/>
      <c r="H237" s="149"/>
      <c r="I237" s="149"/>
      <c r="J237" s="149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</row>
    <row r="238" spans="3:20" ht="15.75" customHeight="1">
      <c r="C238" s="44"/>
      <c r="D238" s="149"/>
      <c r="E238" s="149"/>
      <c r="F238" s="149"/>
      <c r="G238" s="149"/>
      <c r="H238" s="149"/>
      <c r="I238" s="149"/>
      <c r="J238" s="149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</row>
    <row r="239" spans="3:20" ht="15.75" customHeight="1">
      <c r="C239" s="44"/>
      <c r="D239" s="149"/>
      <c r="E239" s="149"/>
      <c r="F239" s="149"/>
      <c r="G239" s="149"/>
      <c r="H239" s="149"/>
      <c r="I239" s="149"/>
      <c r="J239" s="149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</row>
    <row r="240" spans="3:20" ht="15.75" customHeight="1">
      <c r="C240" s="44"/>
      <c r="D240" s="149"/>
      <c r="E240" s="149"/>
      <c r="F240" s="149"/>
      <c r="G240" s="149"/>
      <c r="H240" s="149"/>
      <c r="I240" s="149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</row>
    <row r="241" spans="3:20" ht="15.75" customHeight="1">
      <c r="C241" s="44"/>
      <c r="D241" s="149"/>
      <c r="E241" s="149"/>
      <c r="F241" s="149"/>
      <c r="G241" s="149"/>
      <c r="H241" s="149"/>
      <c r="I241" s="149"/>
      <c r="J241" s="149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</row>
    <row r="242" spans="3:20" ht="15.75" customHeight="1">
      <c r="C242" s="44"/>
      <c r="D242" s="149"/>
      <c r="E242" s="149"/>
      <c r="F242" s="149"/>
      <c r="G242" s="149"/>
      <c r="H242" s="149"/>
      <c r="I242" s="149"/>
      <c r="J242" s="149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</row>
    <row r="243" spans="3:20" ht="15.75" customHeight="1">
      <c r="C243" s="44"/>
      <c r="D243" s="149"/>
      <c r="E243" s="149"/>
      <c r="F243" s="149"/>
      <c r="G243" s="149"/>
      <c r="H243" s="149"/>
      <c r="I243" s="149"/>
      <c r="J243" s="149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</row>
    <row r="244" spans="3:20" ht="15.75" customHeight="1">
      <c r="C244" s="44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</row>
    <row r="245" spans="3:20" ht="15.75" customHeight="1">
      <c r="C245" s="44"/>
      <c r="D245" s="149"/>
      <c r="E245" s="149"/>
      <c r="F245" s="149"/>
      <c r="G245" s="149"/>
      <c r="H245" s="149"/>
      <c r="I245" s="149"/>
      <c r="J245" s="149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</row>
    <row r="246" spans="3:20" ht="15.75" customHeight="1">
      <c r="C246" s="44"/>
      <c r="D246" s="149"/>
      <c r="E246" s="149"/>
      <c r="F246" s="149"/>
      <c r="G246" s="149"/>
      <c r="H246" s="149"/>
      <c r="I246" s="149"/>
      <c r="J246" s="149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</row>
    <row r="247" spans="3:20" ht="15.75" customHeight="1">
      <c r="C247" s="44"/>
      <c r="D247" s="149"/>
      <c r="E247" s="149"/>
      <c r="F247" s="149"/>
      <c r="G247" s="149"/>
      <c r="H247" s="149"/>
      <c r="I247" s="149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</row>
    <row r="248" spans="3:20" ht="15.75" customHeight="1">
      <c r="C248" s="44"/>
      <c r="D248" s="149"/>
      <c r="E248" s="149"/>
      <c r="F248" s="149"/>
      <c r="G248" s="149"/>
      <c r="H248" s="149"/>
      <c r="I248" s="149"/>
      <c r="J248" s="149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</row>
    <row r="249" spans="3:20" ht="15.75" customHeight="1">
      <c r="C249" s="44"/>
      <c r="D249" s="149"/>
      <c r="E249" s="149"/>
      <c r="F249" s="149"/>
      <c r="G249" s="149"/>
      <c r="H249" s="149"/>
      <c r="I249" s="149"/>
      <c r="J249" s="149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</row>
    <row r="250" spans="3:20" ht="15.75" customHeight="1">
      <c r="C250" s="44"/>
      <c r="D250" s="149"/>
      <c r="E250" s="149"/>
      <c r="F250" s="149"/>
      <c r="G250" s="149"/>
      <c r="H250" s="149"/>
      <c r="I250" s="149"/>
      <c r="J250" s="149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</row>
    <row r="251" spans="3:20" ht="15.75" customHeight="1">
      <c r="C251" s="44"/>
      <c r="D251" s="149"/>
      <c r="E251" s="149"/>
      <c r="F251" s="149"/>
      <c r="G251" s="149"/>
      <c r="H251" s="149"/>
      <c r="I251" s="149"/>
      <c r="J251" s="149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</row>
    <row r="252" spans="3:20" ht="15.75" customHeight="1">
      <c r="C252" s="44"/>
      <c r="D252" s="149"/>
      <c r="E252" s="149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49"/>
      <c r="Q252" s="149"/>
      <c r="R252" s="149"/>
      <c r="S252" s="149"/>
      <c r="T252" s="149"/>
    </row>
    <row r="253" spans="3:20" ht="15.75" customHeight="1">
      <c r="C253" s="44"/>
      <c r="D253" s="149"/>
      <c r="E253" s="149"/>
      <c r="F253" s="149"/>
      <c r="G253" s="149"/>
      <c r="H253" s="149"/>
      <c r="I253" s="149"/>
      <c r="J253" s="149"/>
      <c r="K253" s="149"/>
      <c r="L253" s="149"/>
      <c r="M253" s="149"/>
      <c r="N253" s="149"/>
      <c r="O253" s="149"/>
      <c r="P253" s="149"/>
      <c r="Q253" s="149"/>
      <c r="R253" s="149"/>
      <c r="S253" s="149"/>
      <c r="T253" s="149"/>
    </row>
    <row r="254" spans="3:20" ht="15.75" customHeight="1">
      <c r="C254" s="44"/>
      <c r="D254" s="149"/>
      <c r="E254" s="149"/>
      <c r="F254" s="149"/>
      <c r="G254" s="149"/>
      <c r="H254" s="149"/>
      <c r="I254" s="149"/>
      <c r="J254" s="149"/>
      <c r="K254" s="149"/>
      <c r="L254" s="149"/>
      <c r="M254" s="149"/>
      <c r="N254" s="149"/>
      <c r="O254" s="149"/>
      <c r="P254" s="149"/>
      <c r="Q254" s="149"/>
      <c r="R254" s="149"/>
      <c r="S254" s="149"/>
      <c r="T254" s="149"/>
    </row>
    <row r="255" spans="3:20" ht="15.75" customHeight="1">
      <c r="C255" s="44"/>
      <c r="D255" s="149"/>
      <c r="E255" s="149"/>
      <c r="F255" s="149"/>
      <c r="G255" s="149"/>
      <c r="H255" s="149"/>
      <c r="I255" s="149"/>
      <c r="J255" s="149"/>
      <c r="K255" s="149"/>
      <c r="L255" s="149"/>
      <c r="M255" s="149"/>
      <c r="N255" s="149"/>
      <c r="O255" s="149"/>
      <c r="P255" s="149"/>
      <c r="Q255" s="149"/>
      <c r="R255" s="149"/>
      <c r="S255" s="149"/>
      <c r="T255" s="149"/>
    </row>
    <row r="256" spans="3:20" ht="15.75" customHeight="1">
      <c r="C256" s="44"/>
      <c r="D256" s="149"/>
      <c r="E256" s="149"/>
      <c r="F256" s="149"/>
      <c r="G256" s="149"/>
      <c r="H256" s="149"/>
      <c r="I256" s="149"/>
      <c r="J256" s="149"/>
      <c r="K256" s="149"/>
      <c r="L256" s="149"/>
      <c r="M256" s="149"/>
      <c r="N256" s="149"/>
      <c r="O256" s="149"/>
      <c r="P256" s="149"/>
      <c r="Q256" s="149"/>
      <c r="R256" s="149"/>
      <c r="S256" s="149"/>
      <c r="T256" s="149"/>
    </row>
    <row r="257" spans="3:20" ht="15.75" customHeight="1">
      <c r="C257" s="44"/>
      <c r="D257" s="149"/>
      <c r="E257" s="149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49"/>
      <c r="Q257" s="149"/>
      <c r="R257" s="149"/>
      <c r="S257" s="149"/>
      <c r="T257" s="149"/>
    </row>
    <row r="258" spans="3:20" ht="15.75" customHeight="1">
      <c r="C258" s="44"/>
      <c r="D258" s="149"/>
      <c r="E258" s="149"/>
      <c r="F258" s="149"/>
      <c r="G258" s="149"/>
      <c r="H258" s="149"/>
      <c r="I258" s="149"/>
      <c r="J258" s="149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</row>
    <row r="259" spans="3:20" ht="15.75" customHeight="1">
      <c r="C259" s="44"/>
      <c r="D259" s="149"/>
      <c r="E259" s="149"/>
      <c r="F259" s="149"/>
      <c r="G259" s="149"/>
      <c r="H259" s="149"/>
      <c r="I259" s="149"/>
      <c r="J259" s="149"/>
      <c r="K259" s="149"/>
      <c r="L259" s="149"/>
      <c r="M259" s="149"/>
      <c r="N259" s="149"/>
      <c r="O259" s="149"/>
      <c r="P259" s="149"/>
      <c r="Q259" s="149"/>
      <c r="R259" s="149"/>
      <c r="S259" s="149"/>
      <c r="T259" s="149"/>
    </row>
    <row r="260" spans="3:20" ht="15.75" customHeight="1">
      <c r="C260" s="44"/>
      <c r="D260" s="149"/>
      <c r="E260" s="149"/>
      <c r="F260" s="149"/>
      <c r="G260" s="149"/>
      <c r="H260" s="149"/>
      <c r="I260" s="149"/>
      <c r="J260" s="149"/>
      <c r="K260" s="149"/>
      <c r="L260" s="149"/>
      <c r="M260" s="149"/>
      <c r="N260" s="149"/>
      <c r="O260" s="149"/>
      <c r="P260" s="149"/>
      <c r="Q260" s="149"/>
      <c r="R260" s="149"/>
      <c r="S260" s="149"/>
      <c r="T260" s="149"/>
    </row>
    <row r="261" spans="3:20" ht="15.75" customHeight="1">
      <c r="C261" s="44"/>
      <c r="D261" s="149"/>
      <c r="E261" s="149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49"/>
      <c r="Q261" s="149"/>
      <c r="R261" s="149"/>
      <c r="S261" s="149"/>
      <c r="T261" s="149"/>
    </row>
    <row r="262" spans="3:20" ht="15.75" customHeight="1">
      <c r="C262" s="44"/>
      <c r="D262" s="149"/>
      <c r="E262" s="149"/>
      <c r="F262" s="149"/>
      <c r="G262" s="149"/>
      <c r="H262" s="149"/>
      <c r="I262" s="149"/>
      <c r="J262" s="149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</row>
    <row r="263" spans="3:20" ht="15.75" customHeight="1">
      <c r="C263" s="44"/>
      <c r="D263" s="149"/>
      <c r="E263" s="149"/>
      <c r="F263" s="149"/>
      <c r="G263" s="149"/>
      <c r="H263" s="149"/>
      <c r="I263" s="149"/>
      <c r="J263" s="149"/>
      <c r="K263" s="149"/>
      <c r="L263" s="149"/>
      <c r="M263" s="149"/>
      <c r="N263" s="149"/>
      <c r="O263" s="149"/>
      <c r="P263" s="149"/>
      <c r="Q263" s="149"/>
      <c r="R263" s="149"/>
      <c r="S263" s="149"/>
      <c r="T263" s="149"/>
    </row>
    <row r="264" spans="3:20" ht="15.75" customHeight="1">
      <c r="C264" s="44"/>
      <c r="D264" s="149"/>
      <c r="E264" s="149"/>
      <c r="F264" s="149"/>
      <c r="G264" s="149"/>
      <c r="H264" s="149"/>
      <c r="I264" s="149"/>
      <c r="J264" s="149"/>
      <c r="K264" s="149"/>
      <c r="L264" s="149"/>
      <c r="M264" s="149"/>
      <c r="N264" s="149"/>
      <c r="O264" s="149"/>
      <c r="P264" s="149"/>
      <c r="Q264" s="149"/>
      <c r="R264" s="149"/>
      <c r="S264" s="149"/>
      <c r="T264" s="149"/>
    </row>
    <row r="265" spans="3:20" ht="15.75" customHeight="1">
      <c r="C265" s="44"/>
      <c r="D265" s="149"/>
      <c r="E265" s="149"/>
      <c r="F265" s="149"/>
      <c r="G265" s="149"/>
      <c r="H265" s="149"/>
      <c r="I265" s="149"/>
      <c r="J265" s="149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</row>
    <row r="266" spans="3:20" ht="15.75" customHeight="1">
      <c r="C266" s="44"/>
      <c r="D266" s="149"/>
      <c r="E266" s="149"/>
      <c r="F266" s="149"/>
      <c r="G266" s="149"/>
      <c r="H266" s="149"/>
      <c r="I266" s="149"/>
      <c r="J266" s="149"/>
      <c r="K266" s="149"/>
      <c r="L266" s="149"/>
      <c r="M266" s="149"/>
      <c r="N266" s="149"/>
      <c r="O266" s="149"/>
      <c r="P266" s="149"/>
      <c r="Q266" s="149"/>
      <c r="R266" s="149"/>
      <c r="S266" s="149"/>
      <c r="T266" s="149"/>
    </row>
    <row r="267" spans="3:20" ht="15.75" customHeight="1">
      <c r="C267" s="44"/>
      <c r="D267" s="149"/>
      <c r="E267" s="149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49"/>
      <c r="Q267" s="149"/>
      <c r="R267" s="149"/>
      <c r="S267" s="149"/>
      <c r="T267" s="149"/>
    </row>
    <row r="268" spans="3:20" ht="15.75" customHeight="1">
      <c r="C268" s="44"/>
      <c r="D268" s="149"/>
      <c r="E268" s="149"/>
      <c r="F268" s="149"/>
      <c r="G268" s="149"/>
      <c r="H268" s="149"/>
      <c r="I268" s="149"/>
      <c r="J268" s="149"/>
      <c r="K268" s="149"/>
      <c r="L268" s="149"/>
      <c r="M268" s="149"/>
      <c r="N268" s="149"/>
      <c r="O268" s="149"/>
      <c r="P268" s="149"/>
      <c r="Q268" s="149"/>
      <c r="R268" s="149"/>
      <c r="S268" s="149"/>
      <c r="T268" s="149"/>
    </row>
    <row r="269" spans="3:20" ht="15.75" customHeight="1">
      <c r="C269" s="44"/>
      <c r="D269" s="149"/>
      <c r="E269" s="149"/>
      <c r="F269" s="149"/>
      <c r="G269" s="149"/>
      <c r="H269" s="149"/>
      <c r="I269" s="149"/>
      <c r="J269" s="149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</row>
    <row r="270" spans="3:20" ht="15.75" customHeight="1">
      <c r="C270" s="44"/>
      <c r="D270" s="149"/>
      <c r="E270" s="149"/>
      <c r="F270" s="149"/>
      <c r="G270" s="149"/>
      <c r="H270" s="149"/>
      <c r="I270" s="149"/>
      <c r="J270" s="149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</row>
    <row r="271" spans="3:20" ht="15.75" customHeight="1">
      <c r="C271" s="44"/>
      <c r="D271" s="149"/>
      <c r="E271" s="149"/>
      <c r="F271" s="149"/>
      <c r="G271" s="149"/>
      <c r="H271" s="149"/>
      <c r="I271" s="149"/>
      <c r="J271" s="149"/>
      <c r="K271" s="149"/>
      <c r="L271" s="149"/>
      <c r="M271" s="149"/>
      <c r="N271" s="149"/>
      <c r="O271" s="149"/>
      <c r="P271" s="149"/>
      <c r="Q271" s="149"/>
      <c r="R271" s="149"/>
      <c r="S271" s="149"/>
      <c r="T271" s="149"/>
    </row>
    <row r="272" spans="3:20" ht="15.75" customHeight="1">
      <c r="C272" s="44"/>
      <c r="D272" s="149"/>
      <c r="E272" s="149"/>
      <c r="F272" s="149"/>
      <c r="G272" s="149"/>
      <c r="H272" s="149"/>
      <c r="I272" s="149"/>
      <c r="J272" s="149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</row>
    <row r="273" spans="3:20" ht="15.75" customHeight="1">
      <c r="C273" s="44"/>
      <c r="D273" s="149"/>
      <c r="E273" s="149"/>
      <c r="F273" s="149"/>
      <c r="G273" s="149"/>
      <c r="H273" s="149"/>
      <c r="I273" s="149"/>
      <c r="J273" s="149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</row>
    <row r="274" spans="3:20" ht="15.75" customHeight="1">
      <c r="C274" s="44"/>
      <c r="D274" s="149"/>
      <c r="E274" s="149"/>
      <c r="F274" s="149"/>
      <c r="G274" s="149"/>
      <c r="H274" s="149"/>
      <c r="I274" s="149"/>
      <c r="J274" s="149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</row>
    <row r="275" spans="3:20" ht="15.75" customHeight="1">
      <c r="C275" s="44"/>
      <c r="D275" s="149"/>
      <c r="E275" s="149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</row>
    <row r="276" spans="3:20" ht="15.75" customHeight="1">
      <c r="C276" s="44"/>
      <c r="D276" s="149"/>
      <c r="E276" s="149"/>
      <c r="F276" s="149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</row>
    <row r="277" spans="3:20" ht="15.75" customHeight="1"/>
    <row r="278" spans="3:20" ht="15.75" customHeight="1"/>
    <row r="279" spans="3:20" ht="15.75" customHeight="1"/>
    <row r="280" spans="3:20" ht="15.75" customHeight="1"/>
    <row r="281" spans="3:20" ht="15.75" customHeight="1"/>
    <row r="282" spans="3:20" ht="15.75" customHeight="1"/>
    <row r="283" spans="3:20" ht="15.75" customHeight="1"/>
    <row r="284" spans="3:20" ht="15.75" customHeight="1"/>
    <row r="285" spans="3:20" ht="15.75" customHeight="1"/>
    <row r="286" spans="3:20" ht="15.75" customHeight="1"/>
    <row r="287" spans="3:20" ht="15.75" customHeight="1"/>
    <row r="288" spans="3:20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6">
    <mergeCell ref="P6:S6"/>
    <mergeCell ref="T6:V6"/>
    <mergeCell ref="D6:G6"/>
    <mergeCell ref="H6:K6"/>
    <mergeCell ref="L6:O6"/>
    <mergeCell ref="B2:D2"/>
    <mergeCell ref="B3:D3"/>
    <mergeCell ref="B4:L4"/>
    <mergeCell ref="A6:A8"/>
    <mergeCell ref="B6:B8"/>
    <mergeCell ref="C6:C8"/>
    <mergeCell ref="D76:G76"/>
    <mergeCell ref="H76:K76"/>
    <mergeCell ref="L76:O76"/>
    <mergeCell ref="P76:S76"/>
    <mergeCell ref="T76:W7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8B158-D2FA-4D79-9BC3-7BA0102E1EAD}">
  <sheetPr>
    <pageSetUpPr fitToPage="1"/>
  </sheetPr>
  <dimension ref="A1:W988"/>
  <sheetViews>
    <sheetView topLeftCell="B64" zoomScale="85" zoomScaleNormal="85" workbookViewId="0">
      <selection activeCell="I78" sqref="I78"/>
    </sheetView>
  </sheetViews>
  <sheetFormatPr defaultColWidth="14.42578125" defaultRowHeight="12.75"/>
  <cols>
    <col min="1" max="1" width="5.5703125" customWidth="1"/>
    <col min="2" max="2" width="14.5703125" customWidth="1"/>
    <col min="3" max="3" width="27.7109375" customWidth="1"/>
    <col min="4" max="23" width="7.7109375" customWidth="1"/>
  </cols>
  <sheetData>
    <row r="1" spans="1:23" ht="24.75" customHeight="1">
      <c r="A1" s="142"/>
      <c r="B1" s="143" t="s">
        <v>116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44"/>
      <c r="V1" s="44"/>
      <c r="W1" s="44"/>
    </row>
    <row r="2" spans="1:23" ht="24.75" customHeight="1">
      <c r="A2" s="142"/>
      <c r="B2" s="531" t="s">
        <v>117</v>
      </c>
      <c r="C2" s="532"/>
      <c r="D2" s="532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44"/>
      <c r="V2" s="44"/>
      <c r="W2" s="44"/>
    </row>
    <row r="3" spans="1:23" ht="24.75" customHeight="1">
      <c r="A3" s="142"/>
      <c r="B3" s="531" t="s">
        <v>118</v>
      </c>
      <c r="C3" s="532"/>
      <c r="D3" s="532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44"/>
      <c r="V3" s="44"/>
      <c r="W3" s="44"/>
    </row>
    <row r="4" spans="1:23" ht="24.75" customHeight="1">
      <c r="A4" s="142"/>
      <c r="B4" s="533"/>
      <c r="C4" s="532"/>
      <c r="D4" s="532"/>
      <c r="E4" s="532"/>
      <c r="F4" s="532"/>
      <c r="G4" s="532"/>
      <c r="H4" s="532"/>
      <c r="I4" s="532"/>
      <c r="J4" s="532"/>
      <c r="K4" s="532"/>
      <c r="L4" s="532"/>
      <c r="P4" s="143"/>
      <c r="Q4" s="143"/>
      <c r="R4" s="143"/>
      <c r="S4" s="143"/>
      <c r="T4" s="143"/>
      <c r="U4" s="44"/>
      <c r="V4" s="44"/>
      <c r="W4" s="44"/>
    </row>
    <row r="5" spans="1:23" ht="10.5" customHeight="1">
      <c r="A5" s="143"/>
      <c r="B5" s="143"/>
      <c r="C5" s="143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</row>
    <row r="6" spans="1:23" ht="39" customHeight="1">
      <c r="A6" s="542" t="s">
        <v>119</v>
      </c>
      <c r="B6" s="542" t="s">
        <v>120</v>
      </c>
      <c r="C6" s="544" t="s">
        <v>121</v>
      </c>
      <c r="D6" s="549" t="s">
        <v>33</v>
      </c>
      <c r="E6" s="550"/>
      <c r="F6" s="550"/>
      <c r="G6" s="550"/>
      <c r="H6" s="546" t="s">
        <v>34</v>
      </c>
      <c r="I6" s="547"/>
      <c r="J6" s="547"/>
      <c r="K6" s="548"/>
      <c r="L6" s="546" t="s">
        <v>35</v>
      </c>
      <c r="M6" s="547"/>
      <c r="N6" s="547"/>
      <c r="O6" s="548"/>
      <c r="P6" s="546" t="s">
        <v>36</v>
      </c>
      <c r="Q6" s="547"/>
      <c r="R6" s="547"/>
      <c r="S6" s="548"/>
      <c r="T6" s="507" t="s">
        <v>37</v>
      </c>
      <c r="U6" s="507"/>
      <c r="V6" s="507"/>
      <c r="W6" s="405"/>
    </row>
    <row r="7" spans="1:23" ht="25.5" customHeight="1">
      <c r="A7" s="543"/>
      <c r="B7" s="543"/>
      <c r="C7" s="545"/>
      <c r="D7" s="363" t="s">
        <v>124</v>
      </c>
      <c r="E7" s="363" t="s">
        <v>125</v>
      </c>
      <c r="F7" s="363" t="s">
        <v>16</v>
      </c>
      <c r="G7" s="364" t="s">
        <v>126</v>
      </c>
      <c r="H7" s="363" t="s">
        <v>124</v>
      </c>
      <c r="I7" s="363" t="s">
        <v>125</v>
      </c>
      <c r="J7" s="363" t="s">
        <v>16</v>
      </c>
      <c r="K7" s="364" t="s">
        <v>126</v>
      </c>
      <c r="L7" s="363" t="s">
        <v>124</v>
      </c>
      <c r="M7" s="363" t="s">
        <v>125</v>
      </c>
      <c r="N7" s="363" t="s">
        <v>16</v>
      </c>
      <c r="O7" s="364" t="s">
        <v>126</v>
      </c>
      <c r="P7" s="363" t="s">
        <v>124</v>
      </c>
      <c r="Q7" s="364" t="s">
        <v>125</v>
      </c>
      <c r="R7" s="364" t="s">
        <v>16</v>
      </c>
      <c r="S7" s="364" t="s">
        <v>126</v>
      </c>
      <c r="T7" s="363" t="s">
        <v>124</v>
      </c>
      <c r="U7" s="363" t="s">
        <v>125</v>
      </c>
      <c r="V7" s="405" t="s">
        <v>16</v>
      </c>
      <c r="W7" s="363" t="s">
        <v>126</v>
      </c>
    </row>
    <row r="8" spans="1:23" ht="18" customHeight="1">
      <c r="A8" s="543"/>
      <c r="B8" s="543"/>
      <c r="C8" s="545"/>
      <c r="D8" s="363">
        <v>100</v>
      </c>
      <c r="E8" s="363">
        <v>100</v>
      </c>
      <c r="F8" s="363">
        <v>200</v>
      </c>
      <c r="G8" s="363">
        <v>20</v>
      </c>
      <c r="H8" s="363">
        <v>100</v>
      </c>
      <c r="I8" s="363">
        <v>100</v>
      </c>
      <c r="J8" s="363">
        <v>200</v>
      </c>
      <c r="K8" s="363">
        <v>20</v>
      </c>
      <c r="L8" s="363">
        <v>100</v>
      </c>
      <c r="M8" s="363">
        <v>100</v>
      </c>
      <c r="N8" s="363">
        <v>200</v>
      </c>
      <c r="O8" s="363">
        <v>20</v>
      </c>
      <c r="P8" s="363">
        <v>100</v>
      </c>
      <c r="Q8" s="363">
        <v>100</v>
      </c>
      <c r="R8" s="363">
        <v>200</v>
      </c>
      <c r="S8" s="363">
        <v>20</v>
      </c>
      <c r="T8" s="363">
        <v>100</v>
      </c>
      <c r="U8" s="363">
        <v>100</v>
      </c>
      <c r="V8" s="363">
        <v>200</v>
      </c>
      <c r="W8" s="405">
        <v>20</v>
      </c>
    </row>
    <row r="9" spans="1:23" ht="15.75" customHeight="1">
      <c r="A9" s="406">
        <v>1</v>
      </c>
      <c r="B9" s="407">
        <v>311021104064</v>
      </c>
      <c r="C9" s="423" t="s">
        <v>38</v>
      </c>
      <c r="D9" s="365">
        <v>38</v>
      </c>
      <c r="E9" s="381">
        <v>100</v>
      </c>
      <c r="F9" s="366">
        <f>SUM(D9:E9)</f>
        <v>138</v>
      </c>
      <c r="G9" s="367">
        <f>F9/200*20</f>
        <v>13.799999999999999</v>
      </c>
      <c r="H9" s="369" t="s">
        <v>174</v>
      </c>
      <c r="I9" s="368">
        <v>100</v>
      </c>
      <c r="J9" s="368">
        <f>SUM(H9:I9)</f>
        <v>100</v>
      </c>
      <c r="K9" s="427">
        <f>J9/200*20</f>
        <v>10</v>
      </c>
      <c r="L9" s="369" t="s">
        <v>174</v>
      </c>
      <c r="M9" s="366">
        <v>100</v>
      </c>
      <c r="N9" s="366">
        <f>SUM(L9:M9)</f>
        <v>100</v>
      </c>
      <c r="O9" s="427">
        <f>N9/200*20</f>
        <v>10</v>
      </c>
      <c r="P9" s="370">
        <v>20</v>
      </c>
      <c r="Q9" s="371">
        <v>79.825757575757578</v>
      </c>
      <c r="R9" s="371">
        <f>SUM(P9:Q9)</f>
        <v>99.825757575757578</v>
      </c>
      <c r="S9" s="427">
        <f>R9/200*20</f>
        <v>9.9825757575757574</v>
      </c>
      <c r="T9" s="360" t="s">
        <v>112</v>
      </c>
      <c r="U9" s="408">
        <v>100</v>
      </c>
      <c r="V9" s="408">
        <f>SUM(T9:U9)</f>
        <v>100</v>
      </c>
      <c r="W9" s="427">
        <f>V9/200*20</f>
        <v>10</v>
      </c>
    </row>
    <row r="10" spans="1:23" ht="15.75" customHeight="1">
      <c r="A10" s="409">
        <v>2</v>
      </c>
      <c r="B10" s="410">
        <v>311021104065</v>
      </c>
      <c r="C10" s="424" t="s">
        <v>39</v>
      </c>
      <c r="D10" s="19">
        <v>100</v>
      </c>
      <c r="E10" s="372">
        <v>86.642857142857139</v>
      </c>
      <c r="F10" s="372">
        <f t="shared" ref="F10:F73" si="0">SUM(D10:E10)</f>
        <v>186.64285714285714</v>
      </c>
      <c r="G10" s="373">
        <f t="shared" ref="G10:G73" si="1">F10/200*20</f>
        <v>18.664285714285715</v>
      </c>
      <c r="H10" s="19">
        <v>100</v>
      </c>
      <c r="I10" s="374">
        <v>100</v>
      </c>
      <c r="J10" s="374">
        <f t="shared" ref="J10:J73" si="2">SUM(H10:I10)</f>
        <v>200</v>
      </c>
      <c r="K10" s="375">
        <f t="shared" ref="K10:K73" si="3">J10/200*20</f>
        <v>20</v>
      </c>
      <c r="L10" s="19">
        <v>100</v>
      </c>
      <c r="M10" s="372">
        <v>100</v>
      </c>
      <c r="N10" s="372">
        <f t="shared" ref="N10:N73" si="4">SUM(L10:M10)</f>
        <v>200</v>
      </c>
      <c r="O10" s="376">
        <f t="shared" ref="O10:O73" si="5">N10/200*20</f>
        <v>20</v>
      </c>
      <c r="P10" s="19">
        <v>100</v>
      </c>
      <c r="Q10" s="377">
        <v>100</v>
      </c>
      <c r="R10" s="377">
        <f t="shared" ref="R10:R73" si="6">SUM(P10:Q10)</f>
        <v>200</v>
      </c>
      <c r="S10" s="378">
        <f t="shared" ref="S10:S73" si="7">R10/200*20</f>
        <v>20</v>
      </c>
      <c r="T10" s="19">
        <v>100</v>
      </c>
      <c r="U10" s="411">
        <v>100</v>
      </c>
      <c r="V10" s="411">
        <f t="shared" ref="V10:V73" si="8">SUM(T10:U10)</f>
        <v>200</v>
      </c>
      <c r="W10" s="412">
        <f t="shared" ref="W10:W73" si="9">V10/200*20</f>
        <v>20</v>
      </c>
    </row>
    <row r="11" spans="1:23" ht="15.75" customHeight="1">
      <c r="A11" s="409">
        <v>3</v>
      </c>
      <c r="B11" s="410">
        <v>311021104066</v>
      </c>
      <c r="C11" s="424" t="s">
        <v>40</v>
      </c>
      <c r="D11" s="19">
        <v>66</v>
      </c>
      <c r="E11" s="372">
        <v>86.010204081632651</v>
      </c>
      <c r="F11" s="372">
        <f t="shared" si="0"/>
        <v>152.01020408163265</v>
      </c>
      <c r="G11" s="373">
        <f t="shared" si="1"/>
        <v>15.201020408163266</v>
      </c>
      <c r="H11" s="19">
        <v>84</v>
      </c>
      <c r="I11" s="374">
        <v>100</v>
      </c>
      <c r="J11" s="374">
        <f t="shared" si="2"/>
        <v>184</v>
      </c>
      <c r="K11" s="375">
        <f t="shared" si="3"/>
        <v>18.400000000000002</v>
      </c>
      <c r="L11" s="19">
        <v>100</v>
      </c>
      <c r="M11" s="372">
        <v>100</v>
      </c>
      <c r="N11" s="372">
        <f t="shared" si="4"/>
        <v>200</v>
      </c>
      <c r="O11" s="376">
        <f t="shared" si="5"/>
        <v>20</v>
      </c>
      <c r="P11" s="379">
        <v>95</v>
      </c>
      <c r="Q11" s="377">
        <v>100</v>
      </c>
      <c r="R11" s="377">
        <f t="shared" si="6"/>
        <v>195</v>
      </c>
      <c r="S11" s="378">
        <f t="shared" si="7"/>
        <v>19.5</v>
      </c>
      <c r="T11" s="52">
        <v>85</v>
      </c>
      <c r="U11" s="413">
        <v>100</v>
      </c>
      <c r="V11" s="411">
        <f t="shared" si="8"/>
        <v>185</v>
      </c>
      <c r="W11" s="412">
        <f t="shared" si="9"/>
        <v>18.5</v>
      </c>
    </row>
    <row r="12" spans="1:23" ht="15.75" customHeight="1">
      <c r="A12" s="409">
        <v>4</v>
      </c>
      <c r="B12" s="410">
        <v>311021104067</v>
      </c>
      <c r="C12" s="424" t="s">
        <v>41</v>
      </c>
      <c r="D12" s="19">
        <v>100</v>
      </c>
      <c r="E12" s="372">
        <v>100</v>
      </c>
      <c r="F12" s="372">
        <f t="shared" si="0"/>
        <v>200</v>
      </c>
      <c r="G12" s="373">
        <f t="shared" si="1"/>
        <v>20</v>
      </c>
      <c r="H12" s="19">
        <v>100</v>
      </c>
      <c r="I12" s="374">
        <v>100</v>
      </c>
      <c r="J12" s="374">
        <f t="shared" si="2"/>
        <v>200</v>
      </c>
      <c r="K12" s="375">
        <f t="shared" si="3"/>
        <v>20</v>
      </c>
      <c r="L12" s="19">
        <v>100</v>
      </c>
      <c r="M12" s="372">
        <v>100</v>
      </c>
      <c r="N12" s="372">
        <f t="shared" si="4"/>
        <v>200</v>
      </c>
      <c r="O12" s="376">
        <f t="shared" si="5"/>
        <v>20</v>
      </c>
      <c r="P12" s="379">
        <v>94</v>
      </c>
      <c r="Q12" s="377">
        <v>100</v>
      </c>
      <c r="R12" s="377">
        <f t="shared" si="6"/>
        <v>194</v>
      </c>
      <c r="S12" s="378">
        <f t="shared" si="7"/>
        <v>19.399999999999999</v>
      </c>
      <c r="T12" s="52">
        <v>92</v>
      </c>
      <c r="U12" s="411">
        <v>100</v>
      </c>
      <c r="V12" s="411">
        <f t="shared" si="8"/>
        <v>192</v>
      </c>
      <c r="W12" s="412">
        <f t="shared" si="9"/>
        <v>19.2</v>
      </c>
    </row>
    <row r="13" spans="1:23" ht="15.75" customHeight="1">
      <c r="A13" s="409">
        <v>5</v>
      </c>
      <c r="B13" s="410">
        <v>311021104068</v>
      </c>
      <c r="C13" s="424" t="s">
        <v>42</v>
      </c>
      <c r="D13" s="19">
        <v>70</v>
      </c>
      <c r="E13" s="372">
        <v>80.775510204081627</v>
      </c>
      <c r="F13" s="372">
        <f t="shared" si="0"/>
        <v>150.77551020408163</v>
      </c>
      <c r="G13" s="373">
        <f t="shared" si="1"/>
        <v>15.077551020408162</v>
      </c>
      <c r="H13" s="19">
        <v>100</v>
      </c>
      <c r="I13" s="374">
        <v>100</v>
      </c>
      <c r="J13" s="374">
        <f t="shared" si="2"/>
        <v>200</v>
      </c>
      <c r="K13" s="375">
        <f t="shared" si="3"/>
        <v>20</v>
      </c>
      <c r="L13" s="19">
        <v>100</v>
      </c>
      <c r="M13" s="372">
        <v>100</v>
      </c>
      <c r="N13" s="372">
        <f t="shared" si="4"/>
        <v>200</v>
      </c>
      <c r="O13" s="376">
        <f t="shared" si="5"/>
        <v>20</v>
      </c>
      <c r="P13" s="379">
        <v>95</v>
      </c>
      <c r="Q13" s="377">
        <v>97.219696969696969</v>
      </c>
      <c r="R13" s="377">
        <f t="shared" si="6"/>
        <v>192.21969696969697</v>
      </c>
      <c r="S13" s="378">
        <f t="shared" si="7"/>
        <v>19.221969696969698</v>
      </c>
      <c r="T13" s="47">
        <v>87</v>
      </c>
      <c r="U13" s="411">
        <v>100</v>
      </c>
      <c r="V13" s="411">
        <f t="shared" si="8"/>
        <v>187</v>
      </c>
      <c r="W13" s="412">
        <f t="shared" si="9"/>
        <v>18.700000000000003</v>
      </c>
    </row>
    <row r="14" spans="1:23" ht="15.75" customHeight="1">
      <c r="A14" s="414">
        <v>6</v>
      </c>
      <c r="B14" s="415">
        <v>311021104069</v>
      </c>
      <c r="C14" s="425" t="s">
        <v>43</v>
      </c>
      <c r="D14" s="365">
        <v>100</v>
      </c>
      <c r="E14" s="366">
        <v>100</v>
      </c>
      <c r="F14" s="366">
        <f t="shared" si="0"/>
        <v>200</v>
      </c>
      <c r="G14" s="367">
        <f t="shared" si="1"/>
        <v>20</v>
      </c>
      <c r="H14" s="365">
        <v>100</v>
      </c>
      <c r="I14" s="368">
        <v>100</v>
      </c>
      <c r="J14" s="368">
        <f t="shared" si="2"/>
        <v>200</v>
      </c>
      <c r="K14" s="368">
        <f t="shared" si="3"/>
        <v>20</v>
      </c>
      <c r="L14" s="365">
        <v>100</v>
      </c>
      <c r="M14" s="366">
        <v>100</v>
      </c>
      <c r="N14" s="366">
        <f t="shared" si="4"/>
        <v>200</v>
      </c>
      <c r="O14" s="366">
        <f t="shared" si="5"/>
        <v>20</v>
      </c>
      <c r="P14" s="365">
        <v>100</v>
      </c>
      <c r="Q14" s="371">
        <v>100</v>
      </c>
      <c r="R14" s="371">
        <f t="shared" si="6"/>
        <v>200</v>
      </c>
      <c r="S14" s="371">
        <f t="shared" si="7"/>
        <v>20</v>
      </c>
      <c r="T14" s="365">
        <v>100</v>
      </c>
      <c r="U14" s="428">
        <v>49</v>
      </c>
      <c r="V14" s="416">
        <f t="shared" si="8"/>
        <v>149</v>
      </c>
      <c r="W14" s="408">
        <f t="shared" si="9"/>
        <v>14.9</v>
      </c>
    </row>
    <row r="15" spans="1:23" ht="15.75" customHeight="1">
      <c r="A15" s="409">
        <v>7</v>
      </c>
      <c r="B15" s="410">
        <v>311021104070</v>
      </c>
      <c r="C15" s="424" t="s">
        <v>44</v>
      </c>
      <c r="D15" s="19">
        <v>98</v>
      </c>
      <c r="E15" s="372">
        <v>92.091836734693885</v>
      </c>
      <c r="F15" s="372">
        <f t="shared" si="0"/>
        <v>190.09183673469389</v>
      </c>
      <c r="G15" s="373">
        <f t="shared" si="1"/>
        <v>19.009183673469387</v>
      </c>
      <c r="H15" s="19">
        <v>100</v>
      </c>
      <c r="I15" s="374">
        <v>100</v>
      </c>
      <c r="J15" s="374">
        <f t="shared" si="2"/>
        <v>200</v>
      </c>
      <c r="K15" s="375">
        <f t="shared" si="3"/>
        <v>20</v>
      </c>
      <c r="L15" s="19">
        <v>100</v>
      </c>
      <c r="M15" s="372">
        <v>100</v>
      </c>
      <c r="N15" s="372">
        <f t="shared" si="4"/>
        <v>200</v>
      </c>
      <c r="O15" s="376">
        <f t="shared" si="5"/>
        <v>20</v>
      </c>
      <c r="P15" s="19">
        <v>100</v>
      </c>
      <c r="Q15" s="377">
        <v>100</v>
      </c>
      <c r="R15" s="377">
        <f t="shared" si="6"/>
        <v>200</v>
      </c>
      <c r="S15" s="378">
        <f t="shared" si="7"/>
        <v>20</v>
      </c>
      <c r="T15" s="52">
        <v>100</v>
      </c>
      <c r="U15" s="411">
        <v>100</v>
      </c>
      <c r="V15" s="411">
        <f t="shared" si="8"/>
        <v>200</v>
      </c>
      <c r="W15" s="412">
        <f t="shared" si="9"/>
        <v>20</v>
      </c>
    </row>
    <row r="16" spans="1:23" ht="15.75" customHeight="1">
      <c r="A16" s="409">
        <v>8</v>
      </c>
      <c r="B16" s="410">
        <v>311021104071</v>
      </c>
      <c r="C16" s="424" t="s">
        <v>45</v>
      </c>
      <c r="D16" s="19">
        <v>100</v>
      </c>
      <c r="E16" s="372">
        <v>90.183673469387756</v>
      </c>
      <c r="F16" s="372">
        <f t="shared" si="0"/>
        <v>190.18367346938777</v>
      </c>
      <c r="G16" s="373">
        <f t="shared" si="1"/>
        <v>19.018367346938774</v>
      </c>
      <c r="H16" s="19">
        <v>92</v>
      </c>
      <c r="I16" s="374">
        <v>82.524390243902445</v>
      </c>
      <c r="J16" s="374">
        <f t="shared" si="2"/>
        <v>174.52439024390245</v>
      </c>
      <c r="K16" s="375">
        <f t="shared" si="3"/>
        <v>17.452439024390245</v>
      </c>
      <c r="L16" s="19">
        <v>100</v>
      </c>
      <c r="M16" s="372">
        <v>100</v>
      </c>
      <c r="N16" s="372">
        <f t="shared" si="4"/>
        <v>200</v>
      </c>
      <c r="O16" s="376">
        <f t="shared" si="5"/>
        <v>20</v>
      </c>
      <c r="P16" s="379">
        <v>80</v>
      </c>
      <c r="Q16" s="377">
        <v>92.287878787878782</v>
      </c>
      <c r="R16" s="377">
        <f t="shared" si="6"/>
        <v>172.28787878787878</v>
      </c>
      <c r="S16" s="378">
        <f t="shared" si="7"/>
        <v>17.22878787878788</v>
      </c>
      <c r="T16" s="19">
        <v>100</v>
      </c>
      <c r="U16" s="411">
        <v>100</v>
      </c>
      <c r="V16" s="411">
        <f t="shared" si="8"/>
        <v>200</v>
      </c>
      <c r="W16" s="412">
        <f t="shared" si="9"/>
        <v>20</v>
      </c>
    </row>
    <row r="17" spans="1:23" ht="15.75" customHeight="1">
      <c r="A17" s="409">
        <v>9</v>
      </c>
      <c r="B17" s="410">
        <v>311021104072</v>
      </c>
      <c r="C17" s="424" t="s">
        <v>46</v>
      </c>
      <c r="D17" s="19">
        <v>72</v>
      </c>
      <c r="E17" s="372">
        <v>100</v>
      </c>
      <c r="F17" s="372">
        <f t="shared" si="0"/>
        <v>172</v>
      </c>
      <c r="G17" s="373">
        <f t="shared" si="1"/>
        <v>17.2</v>
      </c>
      <c r="H17" s="19">
        <v>100</v>
      </c>
      <c r="I17" s="374">
        <v>100</v>
      </c>
      <c r="J17" s="374">
        <f t="shared" si="2"/>
        <v>200</v>
      </c>
      <c r="K17" s="375">
        <f t="shared" si="3"/>
        <v>20</v>
      </c>
      <c r="L17" s="19">
        <v>100</v>
      </c>
      <c r="M17" s="372">
        <v>100</v>
      </c>
      <c r="N17" s="372">
        <f t="shared" si="4"/>
        <v>200</v>
      </c>
      <c r="O17" s="376">
        <f t="shared" si="5"/>
        <v>20</v>
      </c>
      <c r="P17" s="379">
        <v>99</v>
      </c>
      <c r="Q17" s="377">
        <v>100</v>
      </c>
      <c r="R17" s="377">
        <f t="shared" si="6"/>
        <v>199</v>
      </c>
      <c r="S17" s="378">
        <f t="shared" si="7"/>
        <v>19.899999999999999</v>
      </c>
      <c r="T17" s="19">
        <v>100</v>
      </c>
      <c r="U17" s="411">
        <v>100</v>
      </c>
      <c r="V17" s="411">
        <f t="shared" si="8"/>
        <v>200</v>
      </c>
      <c r="W17" s="412">
        <f t="shared" si="9"/>
        <v>20</v>
      </c>
    </row>
    <row r="18" spans="1:23" ht="15.75" customHeight="1">
      <c r="A18" s="409">
        <v>10</v>
      </c>
      <c r="B18" s="410">
        <v>311021104073</v>
      </c>
      <c r="C18" s="424" t="s">
        <v>47</v>
      </c>
      <c r="D18" s="19">
        <v>100</v>
      </c>
      <c r="E18" s="372">
        <v>98.301020408163268</v>
      </c>
      <c r="F18" s="372">
        <f t="shared" si="0"/>
        <v>198.30102040816325</v>
      </c>
      <c r="G18" s="373">
        <f t="shared" si="1"/>
        <v>19.830102040816328</v>
      </c>
      <c r="H18" s="19">
        <v>100</v>
      </c>
      <c r="I18" s="374">
        <v>100</v>
      </c>
      <c r="J18" s="374">
        <f t="shared" si="2"/>
        <v>200</v>
      </c>
      <c r="K18" s="375">
        <f t="shared" si="3"/>
        <v>20</v>
      </c>
      <c r="L18" s="19">
        <v>86</v>
      </c>
      <c r="M18" s="372">
        <v>100</v>
      </c>
      <c r="N18" s="372">
        <f t="shared" si="4"/>
        <v>186</v>
      </c>
      <c r="O18" s="376">
        <f t="shared" si="5"/>
        <v>18.600000000000001</v>
      </c>
      <c r="P18" s="19">
        <v>100</v>
      </c>
      <c r="Q18" s="377">
        <v>100</v>
      </c>
      <c r="R18" s="377">
        <f t="shared" si="6"/>
        <v>200</v>
      </c>
      <c r="S18" s="378">
        <f t="shared" si="7"/>
        <v>20</v>
      </c>
      <c r="T18" s="19">
        <v>100</v>
      </c>
      <c r="U18" s="413">
        <v>100</v>
      </c>
      <c r="V18" s="411">
        <f t="shared" si="8"/>
        <v>200</v>
      </c>
      <c r="W18" s="412">
        <f t="shared" si="9"/>
        <v>20</v>
      </c>
    </row>
    <row r="19" spans="1:23" ht="15.75" customHeight="1">
      <c r="A19" s="414">
        <v>11</v>
      </c>
      <c r="B19" s="415">
        <v>311021104074</v>
      </c>
      <c r="C19" s="425" t="s">
        <v>48</v>
      </c>
      <c r="D19" s="365">
        <v>66</v>
      </c>
      <c r="E19" s="366">
        <v>83.076530612244895</v>
      </c>
      <c r="F19" s="366">
        <f t="shared" si="0"/>
        <v>149.07653061224488</v>
      </c>
      <c r="G19" s="367">
        <f t="shared" si="1"/>
        <v>14.907653061224488</v>
      </c>
      <c r="H19" s="365">
        <v>100</v>
      </c>
      <c r="I19" s="368">
        <v>100</v>
      </c>
      <c r="J19" s="368">
        <f t="shared" si="2"/>
        <v>200</v>
      </c>
      <c r="K19" s="368">
        <f t="shared" si="3"/>
        <v>20</v>
      </c>
      <c r="L19" s="365">
        <v>98</v>
      </c>
      <c r="M19" s="366">
        <v>82.256756756756758</v>
      </c>
      <c r="N19" s="366">
        <f t="shared" si="4"/>
        <v>180.25675675675677</v>
      </c>
      <c r="O19" s="366">
        <f t="shared" si="5"/>
        <v>18.025675675675675</v>
      </c>
      <c r="P19" s="370">
        <v>62</v>
      </c>
      <c r="Q19" s="428">
        <v>80</v>
      </c>
      <c r="R19" s="380">
        <f t="shared" si="6"/>
        <v>142</v>
      </c>
      <c r="S19" s="380">
        <f t="shared" si="7"/>
        <v>14.2</v>
      </c>
      <c r="T19" s="359">
        <v>99</v>
      </c>
      <c r="U19" s="408">
        <v>100</v>
      </c>
      <c r="V19" s="408">
        <f t="shared" si="8"/>
        <v>199</v>
      </c>
      <c r="W19" s="408">
        <f t="shared" si="9"/>
        <v>19.899999999999999</v>
      </c>
    </row>
    <row r="20" spans="1:23" ht="15.75" customHeight="1">
      <c r="A20" s="409">
        <v>12</v>
      </c>
      <c r="B20" s="410">
        <v>311021104075</v>
      </c>
      <c r="C20" s="424" t="s">
        <v>49</v>
      </c>
      <c r="D20" s="19">
        <v>40</v>
      </c>
      <c r="E20" s="372">
        <v>100</v>
      </c>
      <c r="F20" s="372">
        <f t="shared" si="0"/>
        <v>140</v>
      </c>
      <c r="G20" s="373">
        <f t="shared" si="1"/>
        <v>14</v>
      </c>
      <c r="H20" s="19">
        <v>100</v>
      </c>
      <c r="I20" s="374">
        <v>100</v>
      </c>
      <c r="J20" s="374">
        <f t="shared" si="2"/>
        <v>200</v>
      </c>
      <c r="K20" s="375">
        <f t="shared" si="3"/>
        <v>20</v>
      </c>
      <c r="L20" s="19">
        <v>100</v>
      </c>
      <c r="M20" s="372">
        <v>100</v>
      </c>
      <c r="N20" s="372">
        <f t="shared" si="4"/>
        <v>200</v>
      </c>
      <c r="O20" s="376">
        <f t="shared" si="5"/>
        <v>20</v>
      </c>
      <c r="P20" s="379">
        <v>25</v>
      </c>
      <c r="Q20" s="377">
        <v>100</v>
      </c>
      <c r="R20" s="377">
        <f t="shared" si="6"/>
        <v>125</v>
      </c>
      <c r="S20" s="427">
        <f t="shared" si="7"/>
        <v>12.5</v>
      </c>
      <c r="T20" s="19">
        <v>100</v>
      </c>
      <c r="U20" s="413">
        <v>100</v>
      </c>
      <c r="V20" s="411">
        <f t="shared" si="8"/>
        <v>200</v>
      </c>
      <c r="W20" s="412">
        <f t="shared" si="9"/>
        <v>20</v>
      </c>
    </row>
    <row r="21" spans="1:23" ht="15.75" customHeight="1">
      <c r="A21" s="409">
        <v>13</v>
      </c>
      <c r="B21" s="410">
        <v>311021104076</v>
      </c>
      <c r="C21" s="424" t="s">
        <v>50</v>
      </c>
      <c r="D21" s="19">
        <v>100</v>
      </c>
      <c r="E21" s="372">
        <v>100</v>
      </c>
      <c r="F21" s="372">
        <f t="shared" si="0"/>
        <v>200</v>
      </c>
      <c r="G21" s="373">
        <f t="shared" si="1"/>
        <v>20</v>
      </c>
      <c r="H21" s="19">
        <v>100</v>
      </c>
      <c r="I21" s="374">
        <v>100</v>
      </c>
      <c r="J21" s="374">
        <f t="shared" si="2"/>
        <v>200</v>
      </c>
      <c r="K21" s="375">
        <f t="shared" si="3"/>
        <v>20</v>
      </c>
      <c r="L21" s="19">
        <v>100</v>
      </c>
      <c r="M21" s="372">
        <v>100</v>
      </c>
      <c r="N21" s="372">
        <f t="shared" si="4"/>
        <v>200</v>
      </c>
      <c r="O21" s="376">
        <f t="shared" si="5"/>
        <v>20</v>
      </c>
      <c r="P21" s="19">
        <v>100</v>
      </c>
      <c r="Q21" s="377">
        <v>100</v>
      </c>
      <c r="R21" s="377">
        <f t="shared" si="6"/>
        <v>200</v>
      </c>
      <c r="S21" s="378">
        <f t="shared" si="7"/>
        <v>20</v>
      </c>
      <c r="T21" s="19">
        <v>100</v>
      </c>
      <c r="U21" s="411">
        <v>100</v>
      </c>
      <c r="V21" s="411">
        <f t="shared" si="8"/>
        <v>200</v>
      </c>
      <c r="W21" s="412">
        <f t="shared" si="9"/>
        <v>20</v>
      </c>
    </row>
    <row r="22" spans="1:23" ht="15.75" customHeight="1">
      <c r="A22" s="409">
        <v>14</v>
      </c>
      <c r="B22" s="410">
        <v>311021104077</v>
      </c>
      <c r="C22" s="424" t="s">
        <v>51</v>
      </c>
      <c r="D22" s="19">
        <v>100</v>
      </c>
      <c r="E22" s="372">
        <v>100</v>
      </c>
      <c r="F22" s="372">
        <f t="shared" si="0"/>
        <v>200</v>
      </c>
      <c r="G22" s="373">
        <f t="shared" si="1"/>
        <v>20</v>
      </c>
      <c r="H22" s="19">
        <v>100</v>
      </c>
      <c r="I22" s="374">
        <v>100</v>
      </c>
      <c r="J22" s="374">
        <f t="shared" si="2"/>
        <v>200</v>
      </c>
      <c r="K22" s="375">
        <f t="shared" si="3"/>
        <v>20</v>
      </c>
      <c r="L22" s="19">
        <v>100</v>
      </c>
      <c r="M22" s="372">
        <v>100</v>
      </c>
      <c r="N22" s="372">
        <f t="shared" si="4"/>
        <v>200</v>
      </c>
      <c r="O22" s="376">
        <f t="shared" si="5"/>
        <v>20</v>
      </c>
      <c r="P22" s="19">
        <v>100</v>
      </c>
      <c r="Q22" s="377">
        <v>100</v>
      </c>
      <c r="R22" s="377">
        <f t="shared" si="6"/>
        <v>200</v>
      </c>
      <c r="S22" s="378">
        <f t="shared" si="7"/>
        <v>20</v>
      </c>
      <c r="T22" s="52">
        <v>94</v>
      </c>
      <c r="U22" s="413">
        <v>100</v>
      </c>
      <c r="V22" s="411">
        <f t="shared" si="8"/>
        <v>194</v>
      </c>
      <c r="W22" s="412">
        <f t="shared" si="9"/>
        <v>19.399999999999999</v>
      </c>
    </row>
    <row r="23" spans="1:23" ht="15.75" customHeight="1">
      <c r="A23" s="409">
        <v>15</v>
      </c>
      <c r="B23" s="410">
        <v>311021104078</v>
      </c>
      <c r="C23" s="424" t="s">
        <v>52</v>
      </c>
      <c r="D23" s="19">
        <v>52</v>
      </c>
      <c r="E23" s="381">
        <v>90</v>
      </c>
      <c r="F23" s="372">
        <f t="shared" si="0"/>
        <v>142</v>
      </c>
      <c r="G23" s="373">
        <f t="shared" si="1"/>
        <v>14.2</v>
      </c>
      <c r="H23" s="19">
        <v>62</v>
      </c>
      <c r="I23" s="374">
        <v>75.5</v>
      </c>
      <c r="J23" s="374">
        <f t="shared" si="2"/>
        <v>137.5</v>
      </c>
      <c r="K23" s="375">
        <f t="shared" si="3"/>
        <v>13.75</v>
      </c>
      <c r="L23" s="19">
        <v>66</v>
      </c>
      <c r="M23" s="372">
        <v>72.344594594594597</v>
      </c>
      <c r="N23" s="372">
        <f t="shared" si="4"/>
        <v>138.34459459459458</v>
      </c>
      <c r="O23" s="376">
        <f t="shared" si="5"/>
        <v>13.834459459459458</v>
      </c>
      <c r="P23" s="379">
        <v>52</v>
      </c>
      <c r="Q23" s="377">
        <v>86.469696969696969</v>
      </c>
      <c r="R23" s="377">
        <f t="shared" si="6"/>
        <v>138.46969696969697</v>
      </c>
      <c r="S23" s="378">
        <f t="shared" si="7"/>
        <v>13.846969696969698</v>
      </c>
      <c r="T23" s="47">
        <v>51</v>
      </c>
      <c r="U23" s="381">
        <v>90</v>
      </c>
      <c r="V23" s="411">
        <f t="shared" si="8"/>
        <v>141</v>
      </c>
      <c r="W23" s="412">
        <f t="shared" si="9"/>
        <v>14.1</v>
      </c>
    </row>
    <row r="24" spans="1:23" ht="15.75" customHeight="1">
      <c r="A24" s="409">
        <v>16</v>
      </c>
      <c r="B24" s="410">
        <v>311021104079</v>
      </c>
      <c r="C24" s="424" t="s">
        <v>53</v>
      </c>
      <c r="D24" s="19">
        <v>100</v>
      </c>
      <c r="E24" s="372">
        <v>88.051020408163268</v>
      </c>
      <c r="F24" s="372">
        <f t="shared" si="0"/>
        <v>188.05102040816325</v>
      </c>
      <c r="G24" s="373">
        <f t="shared" si="1"/>
        <v>18.805102040816326</v>
      </c>
      <c r="H24" s="19">
        <v>100</v>
      </c>
      <c r="I24" s="374">
        <v>100</v>
      </c>
      <c r="J24" s="374">
        <f t="shared" si="2"/>
        <v>200</v>
      </c>
      <c r="K24" s="375">
        <f t="shared" si="3"/>
        <v>20</v>
      </c>
      <c r="L24" s="19">
        <v>100</v>
      </c>
      <c r="M24" s="372">
        <v>100</v>
      </c>
      <c r="N24" s="372">
        <f t="shared" si="4"/>
        <v>200</v>
      </c>
      <c r="O24" s="376">
        <f t="shared" si="5"/>
        <v>20</v>
      </c>
      <c r="P24" s="379">
        <v>90</v>
      </c>
      <c r="Q24" s="377">
        <v>100</v>
      </c>
      <c r="R24" s="377">
        <f t="shared" si="6"/>
        <v>190</v>
      </c>
      <c r="S24" s="378">
        <f t="shared" si="7"/>
        <v>19</v>
      </c>
      <c r="T24" s="19">
        <v>100</v>
      </c>
      <c r="U24" s="411">
        <v>93.39705882352942</v>
      </c>
      <c r="V24" s="411">
        <f t="shared" si="8"/>
        <v>193.39705882352942</v>
      </c>
      <c r="W24" s="412">
        <f t="shared" si="9"/>
        <v>19.339705882352941</v>
      </c>
    </row>
    <row r="25" spans="1:23" ht="15.75" customHeight="1">
      <c r="A25" s="409">
        <v>17</v>
      </c>
      <c r="B25" s="410">
        <v>311021104080</v>
      </c>
      <c r="C25" s="424" t="s">
        <v>54</v>
      </c>
      <c r="D25" s="19">
        <v>44</v>
      </c>
      <c r="E25" s="381">
        <v>95</v>
      </c>
      <c r="F25" s="372">
        <f t="shared" si="0"/>
        <v>139</v>
      </c>
      <c r="G25" s="373">
        <f t="shared" si="1"/>
        <v>13.899999999999999</v>
      </c>
      <c r="H25" s="19">
        <v>65</v>
      </c>
      <c r="I25" s="374">
        <v>81.5</v>
      </c>
      <c r="J25" s="374">
        <f t="shared" si="2"/>
        <v>146.5</v>
      </c>
      <c r="K25" s="375">
        <f t="shared" si="3"/>
        <v>14.65</v>
      </c>
      <c r="L25" s="19">
        <v>86</v>
      </c>
      <c r="M25" s="372">
        <v>97.216216216216225</v>
      </c>
      <c r="N25" s="372">
        <f t="shared" si="4"/>
        <v>183.21621621621622</v>
      </c>
      <c r="O25" s="376">
        <f t="shared" si="5"/>
        <v>18.321621621621624</v>
      </c>
      <c r="P25" s="379">
        <v>60</v>
      </c>
      <c r="Q25" s="377">
        <v>99.36363636363636</v>
      </c>
      <c r="R25" s="377">
        <f t="shared" si="6"/>
        <v>159.36363636363637</v>
      </c>
      <c r="S25" s="378">
        <f t="shared" si="7"/>
        <v>15.936363636363637</v>
      </c>
      <c r="T25" s="52">
        <v>12</v>
      </c>
      <c r="U25" s="381">
        <v>100</v>
      </c>
      <c r="V25" s="411">
        <f t="shared" si="8"/>
        <v>112</v>
      </c>
      <c r="W25" s="427">
        <f t="shared" si="9"/>
        <v>11.200000000000001</v>
      </c>
    </row>
    <row r="26" spans="1:23" ht="15.75" customHeight="1">
      <c r="A26" s="409">
        <v>18</v>
      </c>
      <c r="B26" s="410">
        <v>311021104081</v>
      </c>
      <c r="C26" s="424" t="s">
        <v>55</v>
      </c>
      <c r="D26" s="19">
        <v>100</v>
      </c>
      <c r="E26" s="372">
        <v>81.16836734693878</v>
      </c>
      <c r="F26" s="372">
        <f t="shared" si="0"/>
        <v>181.16836734693879</v>
      </c>
      <c r="G26" s="373">
        <f t="shared" si="1"/>
        <v>18.11683673469388</v>
      </c>
      <c r="H26" s="19">
        <v>100</v>
      </c>
      <c r="I26" s="374">
        <v>100</v>
      </c>
      <c r="J26" s="374">
        <f t="shared" si="2"/>
        <v>200</v>
      </c>
      <c r="K26" s="375">
        <f t="shared" si="3"/>
        <v>20</v>
      </c>
      <c r="L26" s="19">
        <v>100</v>
      </c>
      <c r="M26" s="372">
        <v>96.297297297297291</v>
      </c>
      <c r="N26" s="372">
        <f t="shared" si="4"/>
        <v>196.29729729729729</v>
      </c>
      <c r="O26" s="376">
        <f t="shared" si="5"/>
        <v>19.629729729729732</v>
      </c>
      <c r="P26" s="379">
        <v>80</v>
      </c>
      <c r="Q26" s="377">
        <v>100</v>
      </c>
      <c r="R26" s="377">
        <f t="shared" si="6"/>
        <v>180</v>
      </c>
      <c r="S26" s="378">
        <f t="shared" si="7"/>
        <v>18</v>
      </c>
      <c r="T26" s="19">
        <v>100</v>
      </c>
      <c r="U26" s="411">
        <v>94.862745098039213</v>
      </c>
      <c r="V26" s="411">
        <f t="shared" si="8"/>
        <v>194.86274509803923</v>
      </c>
      <c r="W26" s="412">
        <f t="shared" si="9"/>
        <v>19.486274509803923</v>
      </c>
    </row>
    <row r="27" spans="1:23" ht="15.75" customHeight="1">
      <c r="A27" s="409">
        <v>19</v>
      </c>
      <c r="B27" s="410">
        <v>311021104082</v>
      </c>
      <c r="C27" s="424" t="s">
        <v>56</v>
      </c>
      <c r="D27" s="19">
        <v>48</v>
      </c>
      <c r="E27" s="381">
        <v>90</v>
      </c>
      <c r="F27" s="372">
        <f t="shared" si="0"/>
        <v>138</v>
      </c>
      <c r="G27" s="373">
        <f t="shared" si="1"/>
        <v>13.799999999999999</v>
      </c>
      <c r="H27" s="19">
        <v>52</v>
      </c>
      <c r="I27" s="381">
        <v>85</v>
      </c>
      <c r="J27" s="374">
        <f t="shared" si="2"/>
        <v>137</v>
      </c>
      <c r="K27" s="375">
        <f t="shared" si="3"/>
        <v>13.700000000000001</v>
      </c>
      <c r="L27" s="19">
        <v>86</v>
      </c>
      <c r="M27" s="372">
        <v>76.851351351351354</v>
      </c>
      <c r="N27" s="372">
        <f t="shared" si="4"/>
        <v>162.85135135135135</v>
      </c>
      <c r="O27" s="376">
        <f t="shared" si="5"/>
        <v>16.285135135135135</v>
      </c>
      <c r="P27" s="379">
        <v>50</v>
      </c>
      <c r="Q27" s="381">
        <v>90</v>
      </c>
      <c r="R27" s="377">
        <f t="shared" si="6"/>
        <v>140</v>
      </c>
      <c r="S27" s="378">
        <f t="shared" si="7"/>
        <v>14</v>
      </c>
      <c r="T27" s="52">
        <v>28</v>
      </c>
      <c r="U27" s="381">
        <v>100</v>
      </c>
      <c r="V27" s="411">
        <f t="shared" si="8"/>
        <v>128</v>
      </c>
      <c r="W27" s="427">
        <f t="shared" si="9"/>
        <v>12.8</v>
      </c>
    </row>
    <row r="28" spans="1:23" ht="15.75" customHeight="1">
      <c r="A28" s="409">
        <v>20</v>
      </c>
      <c r="B28" s="410">
        <v>311021104083</v>
      </c>
      <c r="C28" s="424" t="s">
        <v>57</v>
      </c>
      <c r="D28" s="19">
        <v>67</v>
      </c>
      <c r="E28" s="372">
        <v>78.525510204081627</v>
      </c>
      <c r="F28" s="372">
        <f t="shared" si="0"/>
        <v>145.52551020408163</v>
      </c>
      <c r="G28" s="373">
        <f t="shared" si="1"/>
        <v>14.552551020408162</v>
      </c>
      <c r="H28" s="19">
        <v>84</v>
      </c>
      <c r="I28" s="374">
        <v>92</v>
      </c>
      <c r="J28" s="374">
        <f t="shared" si="2"/>
        <v>176</v>
      </c>
      <c r="K28" s="375">
        <f t="shared" si="3"/>
        <v>17.600000000000001</v>
      </c>
      <c r="L28" s="19">
        <v>78</v>
      </c>
      <c r="M28" s="372">
        <v>100</v>
      </c>
      <c r="N28" s="372">
        <f t="shared" si="4"/>
        <v>178</v>
      </c>
      <c r="O28" s="376">
        <f t="shared" si="5"/>
        <v>17.8</v>
      </c>
      <c r="P28" s="379">
        <v>89</v>
      </c>
      <c r="Q28" s="377">
        <v>97.681818181818187</v>
      </c>
      <c r="R28" s="377">
        <f t="shared" si="6"/>
        <v>186.68181818181819</v>
      </c>
      <c r="S28" s="378">
        <f t="shared" si="7"/>
        <v>18.668181818181818</v>
      </c>
      <c r="T28" s="47">
        <v>85</v>
      </c>
      <c r="U28" s="411">
        <v>100</v>
      </c>
      <c r="V28" s="411">
        <f t="shared" si="8"/>
        <v>185</v>
      </c>
      <c r="W28" s="412">
        <f t="shared" si="9"/>
        <v>18.5</v>
      </c>
    </row>
    <row r="29" spans="1:23" ht="15.75" customHeight="1">
      <c r="A29" s="409">
        <v>21</v>
      </c>
      <c r="B29" s="410">
        <v>311021104084</v>
      </c>
      <c r="C29" s="424" t="s">
        <v>58</v>
      </c>
      <c r="D29" s="19">
        <v>100</v>
      </c>
      <c r="E29" s="372">
        <v>85.459183673469383</v>
      </c>
      <c r="F29" s="372">
        <f t="shared" si="0"/>
        <v>185.4591836734694</v>
      </c>
      <c r="G29" s="373">
        <f t="shared" si="1"/>
        <v>18.545918367346943</v>
      </c>
      <c r="H29" s="19">
        <v>100</v>
      </c>
      <c r="I29" s="374">
        <v>100</v>
      </c>
      <c r="J29" s="374">
        <f t="shared" si="2"/>
        <v>200</v>
      </c>
      <c r="K29" s="375">
        <f t="shared" si="3"/>
        <v>20</v>
      </c>
      <c r="L29" s="19">
        <v>100</v>
      </c>
      <c r="M29" s="372">
        <v>89.925675675675677</v>
      </c>
      <c r="N29" s="372">
        <f t="shared" si="4"/>
        <v>189.92567567567568</v>
      </c>
      <c r="O29" s="376">
        <f t="shared" si="5"/>
        <v>18.992567567567569</v>
      </c>
      <c r="P29" s="19">
        <v>100</v>
      </c>
      <c r="Q29" s="377">
        <v>100</v>
      </c>
      <c r="R29" s="377">
        <f t="shared" si="6"/>
        <v>200</v>
      </c>
      <c r="S29" s="378">
        <f t="shared" si="7"/>
        <v>20</v>
      </c>
      <c r="T29" s="19">
        <v>100</v>
      </c>
      <c r="U29" s="411">
        <v>88.931372549019613</v>
      </c>
      <c r="V29" s="411">
        <f t="shared" si="8"/>
        <v>188.93137254901961</v>
      </c>
      <c r="W29" s="412">
        <f t="shared" si="9"/>
        <v>18.893137254901962</v>
      </c>
    </row>
    <row r="30" spans="1:23" ht="15.75" customHeight="1">
      <c r="A30" s="409">
        <v>22</v>
      </c>
      <c r="B30" s="410">
        <v>311021104085</v>
      </c>
      <c r="C30" s="424" t="s">
        <v>59</v>
      </c>
      <c r="D30" s="19">
        <v>100</v>
      </c>
      <c r="E30" s="372">
        <v>100</v>
      </c>
      <c r="F30" s="372">
        <f t="shared" si="0"/>
        <v>200</v>
      </c>
      <c r="G30" s="373">
        <f t="shared" si="1"/>
        <v>20</v>
      </c>
      <c r="H30" s="19">
        <v>100</v>
      </c>
      <c r="I30" s="374">
        <v>100</v>
      </c>
      <c r="J30" s="374">
        <f t="shared" si="2"/>
        <v>200</v>
      </c>
      <c r="K30" s="375">
        <f t="shared" si="3"/>
        <v>20</v>
      </c>
      <c r="L30" s="19">
        <v>100</v>
      </c>
      <c r="M30" s="372">
        <v>100</v>
      </c>
      <c r="N30" s="372">
        <f t="shared" si="4"/>
        <v>200</v>
      </c>
      <c r="O30" s="376">
        <f t="shared" si="5"/>
        <v>20</v>
      </c>
      <c r="P30" s="19">
        <v>100</v>
      </c>
      <c r="Q30" s="377">
        <v>100</v>
      </c>
      <c r="R30" s="377">
        <f t="shared" si="6"/>
        <v>200</v>
      </c>
      <c r="S30" s="378">
        <f t="shared" si="7"/>
        <v>20</v>
      </c>
      <c r="T30" s="19">
        <v>100</v>
      </c>
      <c r="U30" s="411">
        <v>100</v>
      </c>
      <c r="V30" s="411">
        <f t="shared" si="8"/>
        <v>200</v>
      </c>
      <c r="W30" s="412">
        <f t="shared" si="9"/>
        <v>20</v>
      </c>
    </row>
    <row r="31" spans="1:23" ht="15.75" customHeight="1">
      <c r="A31" s="409">
        <v>23</v>
      </c>
      <c r="B31" s="410">
        <v>311021104087</v>
      </c>
      <c r="C31" s="424" t="s">
        <v>60</v>
      </c>
      <c r="D31" s="19">
        <v>90</v>
      </c>
      <c r="E31" s="372">
        <v>87.433673469387756</v>
      </c>
      <c r="F31" s="372">
        <f t="shared" si="0"/>
        <v>177.43367346938777</v>
      </c>
      <c r="G31" s="373">
        <f t="shared" si="1"/>
        <v>17.743367346938776</v>
      </c>
      <c r="H31" s="19">
        <v>82</v>
      </c>
      <c r="I31" s="374">
        <v>100</v>
      </c>
      <c r="J31" s="374">
        <f t="shared" si="2"/>
        <v>182</v>
      </c>
      <c r="K31" s="375">
        <f t="shared" si="3"/>
        <v>18.2</v>
      </c>
      <c r="L31" s="19">
        <v>100</v>
      </c>
      <c r="M31" s="372">
        <v>100</v>
      </c>
      <c r="N31" s="372">
        <f t="shared" si="4"/>
        <v>200</v>
      </c>
      <c r="O31" s="376">
        <f t="shared" si="5"/>
        <v>20</v>
      </c>
      <c r="P31" s="379">
        <v>95</v>
      </c>
      <c r="Q31" s="377">
        <v>100</v>
      </c>
      <c r="R31" s="377">
        <f t="shared" si="6"/>
        <v>195</v>
      </c>
      <c r="S31" s="378">
        <f t="shared" si="7"/>
        <v>19.5</v>
      </c>
      <c r="T31" s="19">
        <v>100</v>
      </c>
      <c r="U31" s="411">
        <v>100</v>
      </c>
      <c r="V31" s="411">
        <f t="shared" si="8"/>
        <v>200</v>
      </c>
      <c r="W31" s="412">
        <f t="shared" si="9"/>
        <v>20</v>
      </c>
    </row>
    <row r="32" spans="1:23" ht="15.75" customHeight="1">
      <c r="A32" s="409">
        <v>24</v>
      </c>
      <c r="B32" s="410">
        <v>311021104088</v>
      </c>
      <c r="C32" s="424" t="s">
        <v>61</v>
      </c>
      <c r="D32" s="19">
        <v>68</v>
      </c>
      <c r="E32" s="372">
        <v>89.091836734693885</v>
      </c>
      <c r="F32" s="372">
        <f t="shared" si="0"/>
        <v>157.09183673469389</v>
      </c>
      <c r="G32" s="373">
        <f t="shared" si="1"/>
        <v>15.70918367346939</v>
      </c>
      <c r="H32" s="19">
        <v>90</v>
      </c>
      <c r="I32" s="374">
        <v>64.5</v>
      </c>
      <c r="J32" s="374">
        <f t="shared" si="2"/>
        <v>154.5</v>
      </c>
      <c r="K32" s="375">
        <f t="shared" si="3"/>
        <v>15.45</v>
      </c>
      <c r="L32" s="19">
        <v>86</v>
      </c>
      <c r="M32" s="372">
        <v>83.5</v>
      </c>
      <c r="N32" s="372">
        <f t="shared" si="4"/>
        <v>169.5</v>
      </c>
      <c r="O32" s="376">
        <f t="shared" si="5"/>
        <v>16.95</v>
      </c>
      <c r="P32" s="379">
        <v>65</v>
      </c>
      <c r="Q32" s="377">
        <v>92.75</v>
      </c>
      <c r="R32" s="377">
        <f t="shared" si="6"/>
        <v>157.75</v>
      </c>
      <c r="S32" s="378">
        <f t="shared" si="7"/>
        <v>15.774999999999999</v>
      </c>
      <c r="T32" s="52">
        <v>69</v>
      </c>
      <c r="U32" s="411">
        <v>84.607843137254903</v>
      </c>
      <c r="V32" s="411">
        <f t="shared" si="8"/>
        <v>153.60784313725492</v>
      </c>
      <c r="W32" s="412">
        <f t="shared" si="9"/>
        <v>15.360784313725491</v>
      </c>
    </row>
    <row r="33" spans="1:23" ht="15.75" customHeight="1">
      <c r="A33" s="409">
        <v>25</v>
      </c>
      <c r="B33" s="410">
        <v>311021104089</v>
      </c>
      <c r="C33" s="424" t="s">
        <v>62</v>
      </c>
      <c r="D33" s="19">
        <v>45</v>
      </c>
      <c r="E33" s="381">
        <v>90</v>
      </c>
      <c r="F33" s="372">
        <f t="shared" si="0"/>
        <v>135</v>
      </c>
      <c r="G33" s="373">
        <f t="shared" si="1"/>
        <v>13.5</v>
      </c>
      <c r="H33" s="19">
        <v>52</v>
      </c>
      <c r="I33" s="381">
        <v>90</v>
      </c>
      <c r="J33" s="374">
        <f t="shared" si="2"/>
        <v>142</v>
      </c>
      <c r="K33" s="375">
        <f t="shared" si="3"/>
        <v>14.2</v>
      </c>
      <c r="L33" s="19">
        <v>58</v>
      </c>
      <c r="M33" s="381">
        <v>80</v>
      </c>
      <c r="N33" s="372">
        <f t="shared" si="4"/>
        <v>138</v>
      </c>
      <c r="O33" s="376">
        <f t="shared" si="5"/>
        <v>13.799999999999999</v>
      </c>
      <c r="P33" s="379">
        <v>44</v>
      </c>
      <c r="Q33" s="381">
        <v>95</v>
      </c>
      <c r="R33" s="377">
        <f t="shared" si="6"/>
        <v>139</v>
      </c>
      <c r="S33" s="378">
        <f t="shared" si="7"/>
        <v>13.899999999999999</v>
      </c>
      <c r="T33" s="52">
        <v>2</v>
      </c>
      <c r="U33" s="381">
        <v>100</v>
      </c>
      <c r="V33" s="411">
        <f t="shared" si="8"/>
        <v>102</v>
      </c>
      <c r="W33" s="427">
        <f t="shared" si="9"/>
        <v>10.199999999999999</v>
      </c>
    </row>
    <row r="34" spans="1:23" ht="15.75" customHeight="1">
      <c r="A34" s="409">
        <v>26</v>
      </c>
      <c r="B34" s="410">
        <v>311021104090</v>
      </c>
      <c r="C34" s="424" t="s">
        <v>63</v>
      </c>
      <c r="D34" s="19">
        <v>44</v>
      </c>
      <c r="E34" s="381">
        <v>100</v>
      </c>
      <c r="F34" s="372">
        <f t="shared" si="0"/>
        <v>144</v>
      </c>
      <c r="G34" s="373">
        <f t="shared" si="1"/>
        <v>14.399999999999999</v>
      </c>
      <c r="H34" s="19">
        <v>58</v>
      </c>
      <c r="I34" s="381">
        <v>80</v>
      </c>
      <c r="J34" s="374">
        <f t="shared" si="2"/>
        <v>138</v>
      </c>
      <c r="K34" s="375">
        <f t="shared" si="3"/>
        <v>13.799999999999999</v>
      </c>
      <c r="L34" s="19">
        <v>78</v>
      </c>
      <c r="M34" s="372">
        <v>74.054054054054049</v>
      </c>
      <c r="N34" s="372">
        <f t="shared" si="4"/>
        <v>152.05405405405406</v>
      </c>
      <c r="O34" s="376">
        <f t="shared" si="5"/>
        <v>15.205405405405406</v>
      </c>
      <c r="P34" s="379">
        <v>59</v>
      </c>
      <c r="Q34" s="381">
        <v>95</v>
      </c>
      <c r="R34" s="377">
        <f t="shared" si="6"/>
        <v>154</v>
      </c>
      <c r="S34" s="378">
        <f t="shared" si="7"/>
        <v>15.4</v>
      </c>
      <c r="T34" s="52">
        <v>6</v>
      </c>
      <c r="U34" s="381">
        <v>100</v>
      </c>
      <c r="V34" s="411">
        <f t="shared" si="8"/>
        <v>106</v>
      </c>
      <c r="W34" s="427">
        <f t="shared" si="9"/>
        <v>10.600000000000001</v>
      </c>
    </row>
    <row r="35" spans="1:23" ht="15.75" customHeight="1">
      <c r="A35" s="409">
        <v>27</v>
      </c>
      <c r="B35" s="410">
        <v>311021104091</v>
      </c>
      <c r="C35" s="424" t="s">
        <v>64</v>
      </c>
      <c r="D35" s="19">
        <v>34</v>
      </c>
      <c r="E35" s="381">
        <v>100</v>
      </c>
      <c r="F35" s="372">
        <f t="shared" si="0"/>
        <v>134</v>
      </c>
      <c r="G35" s="427">
        <f t="shared" si="1"/>
        <v>13.4</v>
      </c>
      <c r="H35" s="19">
        <v>40</v>
      </c>
      <c r="I35" s="381">
        <v>95</v>
      </c>
      <c r="J35" s="374">
        <f t="shared" si="2"/>
        <v>135</v>
      </c>
      <c r="K35" s="375">
        <f t="shared" si="3"/>
        <v>13.5</v>
      </c>
      <c r="L35" s="19">
        <v>58</v>
      </c>
      <c r="M35" s="381">
        <v>80</v>
      </c>
      <c r="N35" s="372">
        <f t="shared" si="4"/>
        <v>138</v>
      </c>
      <c r="O35" s="376">
        <f t="shared" si="5"/>
        <v>13.799999999999999</v>
      </c>
      <c r="P35" s="379">
        <v>32</v>
      </c>
      <c r="Q35" s="381">
        <v>100</v>
      </c>
      <c r="R35" s="377">
        <f t="shared" si="6"/>
        <v>132</v>
      </c>
      <c r="S35" s="489">
        <f t="shared" si="7"/>
        <v>13.200000000000001</v>
      </c>
      <c r="T35" s="47">
        <v>22</v>
      </c>
      <c r="U35" s="381">
        <v>100</v>
      </c>
      <c r="V35" s="411">
        <f t="shared" si="8"/>
        <v>122</v>
      </c>
      <c r="W35" s="427">
        <f t="shared" si="9"/>
        <v>12.2</v>
      </c>
    </row>
    <row r="36" spans="1:23" ht="15.75" customHeight="1">
      <c r="A36" s="409">
        <v>28</v>
      </c>
      <c r="B36" s="410">
        <v>311021104092</v>
      </c>
      <c r="C36" s="424" t="s">
        <v>65</v>
      </c>
      <c r="D36" s="19">
        <v>84</v>
      </c>
      <c r="E36" s="372">
        <v>96.525510204081627</v>
      </c>
      <c r="F36" s="372">
        <f t="shared" si="0"/>
        <v>180.52551020408163</v>
      </c>
      <c r="G36" s="373">
        <f t="shared" si="1"/>
        <v>18.052551020408163</v>
      </c>
      <c r="H36" s="19">
        <v>76</v>
      </c>
      <c r="I36" s="374">
        <v>100</v>
      </c>
      <c r="J36" s="374">
        <f t="shared" si="2"/>
        <v>176</v>
      </c>
      <c r="K36" s="375">
        <f t="shared" si="3"/>
        <v>17.600000000000001</v>
      </c>
      <c r="L36" s="19">
        <v>100</v>
      </c>
      <c r="M36" s="372">
        <v>100</v>
      </c>
      <c r="N36" s="372">
        <f t="shared" si="4"/>
        <v>200</v>
      </c>
      <c r="O36" s="376">
        <f t="shared" si="5"/>
        <v>20</v>
      </c>
      <c r="P36" s="379">
        <v>84</v>
      </c>
      <c r="Q36" s="377">
        <v>100</v>
      </c>
      <c r="R36" s="377">
        <f t="shared" si="6"/>
        <v>184</v>
      </c>
      <c r="S36" s="378">
        <f t="shared" si="7"/>
        <v>18.400000000000002</v>
      </c>
      <c r="T36" s="19">
        <v>100</v>
      </c>
      <c r="U36" s="411">
        <v>100</v>
      </c>
      <c r="V36" s="411">
        <f t="shared" si="8"/>
        <v>200</v>
      </c>
      <c r="W36" s="412">
        <f t="shared" si="9"/>
        <v>20</v>
      </c>
    </row>
    <row r="37" spans="1:23" ht="15.75" customHeight="1">
      <c r="A37" s="409">
        <v>29</v>
      </c>
      <c r="B37" s="410">
        <v>311021104093</v>
      </c>
      <c r="C37" s="424" t="s">
        <v>66</v>
      </c>
      <c r="D37" s="19">
        <v>100</v>
      </c>
      <c r="E37" s="372">
        <v>89.117346938775512</v>
      </c>
      <c r="F37" s="372">
        <f t="shared" si="0"/>
        <v>189.11734693877551</v>
      </c>
      <c r="G37" s="373">
        <f t="shared" si="1"/>
        <v>18.911734693877552</v>
      </c>
      <c r="H37" s="19">
        <v>78</v>
      </c>
      <c r="I37" s="374">
        <v>91.75</v>
      </c>
      <c r="J37" s="374">
        <f t="shared" si="2"/>
        <v>169.75</v>
      </c>
      <c r="K37" s="375">
        <f t="shared" si="3"/>
        <v>16.975000000000001</v>
      </c>
      <c r="L37" s="19">
        <v>74</v>
      </c>
      <c r="M37" s="372">
        <v>86.378378378378386</v>
      </c>
      <c r="N37" s="372">
        <f t="shared" si="4"/>
        <v>160.37837837837839</v>
      </c>
      <c r="O37" s="376">
        <f t="shared" si="5"/>
        <v>16.037837837837838</v>
      </c>
      <c r="P37" s="379">
        <v>92</v>
      </c>
      <c r="Q37" s="377">
        <v>100</v>
      </c>
      <c r="R37" s="377">
        <f t="shared" si="6"/>
        <v>192</v>
      </c>
      <c r="S37" s="378">
        <f t="shared" si="7"/>
        <v>19.2</v>
      </c>
      <c r="T37" s="52">
        <v>89</v>
      </c>
      <c r="U37" s="411">
        <v>92.465686274509807</v>
      </c>
      <c r="V37" s="411">
        <f t="shared" si="8"/>
        <v>181.46568627450981</v>
      </c>
      <c r="W37" s="412">
        <f t="shared" si="9"/>
        <v>18.146568627450982</v>
      </c>
    </row>
    <row r="38" spans="1:23" ht="15.75" customHeight="1">
      <c r="A38" s="409">
        <v>30</v>
      </c>
      <c r="B38" s="410">
        <v>311021104094</v>
      </c>
      <c r="C38" s="424" t="s">
        <v>67</v>
      </c>
      <c r="D38" s="19">
        <v>34</v>
      </c>
      <c r="E38" s="381">
        <v>100</v>
      </c>
      <c r="F38" s="372">
        <f t="shared" si="0"/>
        <v>134</v>
      </c>
      <c r="G38" s="427">
        <f t="shared" si="1"/>
        <v>13.4</v>
      </c>
      <c r="H38" s="19">
        <v>50</v>
      </c>
      <c r="I38" s="374">
        <v>54.75</v>
      </c>
      <c r="J38" s="374">
        <f t="shared" si="2"/>
        <v>104.75</v>
      </c>
      <c r="K38" s="375">
        <f t="shared" si="3"/>
        <v>10.475000000000001</v>
      </c>
      <c r="L38" s="19">
        <v>42</v>
      </c>
      <c r="M38" s="381">
        <v>100</v>
      </c>
      <c r="N38" s="372">
        <f t="shared" si="4"/>
        <v>142</v>
      </c>
      <c r="O38" s="376">
        <f t="shared" si="5"/>
        <v>14.2</v>
      </c>
      <c r="P38" s="379">
        <v>30</v>
      </c>
      <c r="Q38" s="381">
        <v>100</v>
      </c>
      <c r="R38" s="377">
        <f t="shared" si="6"/>
        <v>130</v>
      </c>
      <c r="S38" s="489">
        <f t="shared" si="7"/>
        <v>13</v>
      </c>
      <c r="T38" s="52">
        <v>35</v>
      </c>
      <c r="U38" s="381">
        <v>100</v>
      </c>
      <c r="V38" s="411">
        <f t="shared" si="8"/>
        <v>135</v>
      </c>
      <c r="W38" s="412">
        <f t="shared" si="9"/>
        <v>13.5</v>
      </c>
    </row>
    <row r="39" spans="1:23" ht="15.75" customHeight="1">
      <c r="A39" s="409">
        <v>31</v>
      </c>
      <c r="B39" s="410">
        <v>311021104095</v>
      </c>
      <c r="C39" s="424" t="s">
        <v>68</v>
      </c>
      <c r="D39" s="19">
        <v>100</v>
      </c>
      <c r="E39" s="372">
        <v>100</v>
      </c>
      <c r="F39" s="372">
        <f t="shared" si="0"/>
        <v>200</v>
      </c>
      <c r="G39" s="373">
        <f t="shared" si="1"/>
        <v>20</v>
      </c>
      <c r="H39" s="19">
        <v>100</v>
      </c>
      <c r="I39" s="374">
        <v>100</v>
      </c>
      <c r="J39" s="374">
        <f t="shared" si="2"/>
        <v>200</v>
      </c>
      <c r="K39" s="375">
        <f t="shared" si="3"/>
        <v>20</v>
      </c>
      <c r="L39" s="19">
        <v>100</v>
      </c>
      <c r="M39" s="372">
        <v>100</v>
      </c>
      <c r="N39" s="372">
        <f t="shared" si="4"/>
        <v>200</v>
      </c>
      <c r="O39" s="376">
        <f t="shared" si="5"/>
        <v>20</v>
      </c>
      <c r="P39" s="19">
        <v>100</v>
      </c>
      <c r="Q39" s="377">
        <v>100</v>
      </c>
      <c r="R39" s="377">
        <f t="shared" si="6"/>
        <v>200</v>
      </c>
      <c r="S39" s="378">
        <f t="shared" si="7"/>
        <v>20</v>
      </c>
      <c r="T39" s="19">
        <v>100</v>
      </c>
      <c r="U39" s="411">
        <v>100</v>
      </c>
      <c r="V39" s="411">
        <f t="shared" si="8"/>
        <v>200</v>
      </c>
      <c r="W39" s="412">
        <f t="shared" si="9"/>
        <v>20</v>
      </c>
    </row>
    <row r="40" spans="1:23" ht="15.75" customHeight="1">
      <c r="A40" s="409">
        <v>32</v>
      </c>
      <c r="B40" s="410">
        <v>311021104096</v>
      </c>
      <c r="C40" s="424" t="s">
        <v>69</v>
      </c>
      <c r="D40" s="19">
        <v>100</v>
      </c>
      <c r="E40" s="372">
        <v>96.301020408163268</v>
      </c>
      <c r="F40" s="372">
        <f t="shared" si="0"/>
        <v>196.30102040816325</v>
      </c>
      <c r="G40" s="373">
        <f t="shared" si="1"/>
        <v>19.630102040816325</v>
      </c>
      <c r="H40" s="19">
        <v>100</v>
      </c>
      <c r="I40" s="374">
        <v>100</v>
      </c>
      <c r="J40" s="374">
        <f t="shared" si="2"/>
        <v>200</v>
      </c>
      <c r="K40" s="375">
        <f t="shared" si="3"/>
        <v>20</v>
      </c>
      <c r="L40" s="19">
        <v>100</v>
      </c>
      <c r="M40" s="372">
        <v>99.506756756756758</v>
      </c>
      <c r="N40" s="372">
        <f t="shared" si="4"/>
        <v>199.50675675675677</v>
      </c>
      <c r="O40" s="376">
        <f t="shared" si="5"/>
        <v>19.950675675675676</v>
      </c>
      <c r="P40" s="19">
        <v>100</v>
      </c>
      <c r="Q40" s="377">
        <v>100</v>
      </c>
      <c r="R40" s="377">
        <f t="shared" si="6"/>
        <v>200</v>
      </c>
      <c r="S40" s="378">
        <f t="shared" si="7"/>
        <v>20</v>
      </c>
      <c r="T40" s="19">
        <v>100</v>
      </c>
      <c r="U40" s="411">
        <v>100</v>
      </c>
      <c r="V40" s="411">
        <f t="shared" si="8"/>
        <v>200</v>
      </c>
      <c r="W40" s="412">
        <f t="shared" si="9"/>
        <v>20</v>
      </c>
    </row>
    <row r="41" spans="1:23" ht="15.75" customHeight="1">
      <c r="A41" s="414">
        <v>33</v>
      </c>
      <c r="B41" s="415">
        <v>311021104097</v>
      </c>
      <c r="C41" s="425" t="s">
        <v>70</v>
      </c>
      <c r="D41" s="365">
        <v>30</v>
      </c>
      <c r="E41" s="381">
        <v>100</v>
      </c>
      <c r="F41" s="366">
        <f t="shared" si="0"/>
        <v>130</v>
      </c>
      <c r="G41" s="427">
        <f t="shared" si="1"/>
        <v>13</v>
      </c>
      <c r="H41" s="369" t="s">
        <v>174</v>
      </c>
      <c r="I41" s="381">
        <v>100</v>
      </c>
      <c r="J41" s="368">
        <f t="shared" si="2"/>
        <v>100</v>
      </c>
      <c r="K41" s="427">
        <f t="shared" si="3"/>
        <v>10</v>
      </c>
      <c r="L41" s="365">
        <v>38</v>
      </c>
      <c r="M41" s="366">
        <v>100</v>
      </c>
      <c r="N41" s="366">
        <f t="shared" si="4"/>
        <v>138</v>
      </c>
      <c r="O41" s="366">
        <f t="shared" si="5"/>
        <v>13.799999999999999</v>
      </c>
      <c r="P41" s="370">
        <v>20</v>
      </c>
      <c r="Q41" s="428">
        <v>100</v>
      </c>
      <c r="R41" s="380">
        <f t="shared" si="6"/>
        <v>120</v>
      </c>
      <c r="S41" s="427">
        <f t="shared" si="7"/>
        <v>12</v>
      </c>
      <c r="T41" s="359">
        <v>20</v>
      </c>
      <c r="U41" s="381">
        <v>100</v>
      </c>
      <c r="V41" s="408">
        <f t="shared" si="8"/>
        <v>120</v>
      </c>
      <c r="W41" s="427">
        <f t="shared" si="9"/>
        <v>12</v>
      </c>
    </row>
    <row r="42" spans="1:23" ht="15.75" customHeight="1">
      <c r="A42" s="409">
        <v>34</v>
      </c>
      <c r="B42" s="410">
        <v>311021104098</v>
      </c>
      <c r="C42" s="424" t="s">
        <v>71</v>
      </c>
      <c r="D42" s="19">
        <v>100</v>
      </c>
      <c r="E42" s="372">
        <v>100.45918367346938</v>
      </c>
      <c r="F42" s="372">
        <f t="shared" si="0"/>
        <v>200.4591836734694</v>
      </c>
      <c r="G42" s="373">
        <f t="shared" si="1"/>
        <v>20.045918367346939</v>
      </c>
      <c r="H42" s="19">
        <v>88</v>
      </c>
      <c r="I42" s="374">
        <v>84.786585365853654</v>
      </c>
      <c r="J42" s="374">
        <f t="shared" si="2"/>
        <v>172.78658536585365</v>
      </c>
      <c r="K42" s="375">
        <f t="shared" si="3"/>
        <v>17.278658536585365</v>
      </c>
      <c r="L42" s="19">
        <v>98</v>
      </c>
      <c r="M42" s="372">
        <v>100</v>
      </c>
      <c r="N42" s="372">
        <f t="shared" si="4"/>
        <v>198</v>
      </c>
      <c r="O42" s="376">
        <f t="shared" si="5"/>
        <v>19.8</v>
      </c>
      <c r="P42" s="379">
        <v>85</v>
      </c>
      <c r="Q42" s="377">
        <v>100</v>
      </c>
      <c r="R42" s="377">
        <f t="shared" si="6"/>
        <v>185</v>
      </c>
      <c r="S42" s="378">
        <f t="shared" si="7"/>
        <v>18.5</v>
      </c>
      <c r="T42" s="52">
        <v>87</v>
      </c>
      <c r="U42" s="411">
        <v>100</v>
      </c>
      <c r="V42" s="411">
        <f t="shared" si="8"/>
        <v>187</v>
      </c>
      <c r="W42" s="412">
        <f t="shared" si="9"/>
        <v>18.700000000000003</v>
      </c>
    </row>
    <row r="43" spans="1:23" ht="15.75" customHeight="1">
      <c r="A43" s="409">
        <v>35</v>
      </c>
      <c r="B43" s="410">
        <v>311021104099</v>
      </c>
      <c r="C43" s="424" t="s">
        <v>72</v>
      </c>
      <c r="D43" s="19">
        <v>100</v>
      </c>
      <c r="E43" s="372">
        <v>105.80102040816327</v>
      </c>
      <c r="F43" s="372">
        <f t="shared" si="0"/>
        <v>205.80102040816325</v>
      </c>
      <c r="G43" s="373">
        <f t="shared" si="1"/>
        <v>20.580102040816325</v>
      </c>
      <c r="H43" s="19">
        <v>90</v>
      </c>
      <c r="I43" s="374">
        <v>100</v>
      </c>
      <c r="J43" s="374">
        <f t="shared" si="2"/>
        <v>190</v>
      </c>
      <c r="K43" s="375">
        <f t="shared" si="3"/>
        <v>19</v>
      </c>
      <c r="L43" s="19">
        <v>100</v>
      </c>
      <c r="M43" s="372">
        <v>100</v>
      </c>
      <c r="N43" s="372">
        <f t="shared" si="4"/>
        <v>200</v>
      </c>
      <c r="O43" s="376">
        <f t="shared" si="5"/>
        <v>20</v>
      </c>
      <c r="P43" s="379">
        <v>58</v>
      </c>
      <c r="Q43" s="377">
        <v>100</v>
      </c>
      <c r="R43" s="377">
        <f t="shared" si="6"/>
        <v>158</v>
      </c>
      <c r="S43" s="378">
        <f t="shared" si="7"/>
        <v>15.8</v>
      </c>
      <c r="T43" s="47">
        <v>89</v>
      </c>
      <c r="U43" s="413">
        <v>100</v>
      </c>
      <c r="V43" s="411">
        <f t="shared" si="8"/>
        <v>189</v>
      </c>
      <c r="W43" s="412">
        <f t="shared" si="9"/>
        <v>18.899999999999999</v>
      </c>
    </row>
    <row r="44" spans="1:23" ht="15.75" customHeight="1">
      <c r="A44" s="409">
        <v>36</v>
      </c>
      <c r="B44" s="410">
        <v>311021104100</v>
      </c>
      <c r="C44" s="424" t="s">
        <v>73</v>
      </c>
      <c r="D44" s="19">
        <v>90</v>
      </c>
      <c r="E44" s="372">
        <v>99.484693877551024</v>
      </c>
      <c r="F44" s="372">
        <f t="shared" si="0"/>
        <v>189.48469387755102</v>
      </c>
      <c r="G44" s="373">
        <f t="shared" si="1"/>
        <v>18.948469387755104</v>
      </c>
      <c r="H44" s="19">
        <v>90</v>
      </c>
      <c r="I44" s="374">
        <v>84.774390243902445</v>
      </c>
      <c r="J44" s="374">
        <f t="shared" si="2"/>
        <v>174.77439024390245</v>
      </c>
      <c r="K44" s="375">
        <f t="shared" si="3"/>
        <v>17.477439024390243</v>
      </c>
      <c r="L44" s="19">
        <v>86</v>
      </c>
      <c r="M44" s="372">
        <v>87.878378378378386</v>
      </c>
      <c r="N44" s="372">
        <f t="shared" si="4"/>
        <v>173.87837837837839</v>
      </c>
      <c r="O44" s="376">
        <f t="shared" si="5"/>
        <v>17.387837837837839</v>
      </c>
      <c r="P44" s="379">
        <v>80</v>
      </c>
      <c r="Q44" s="377">
        <v>94.901515151515156</v>
      </c>
      <c r="R44" s="377">
        <f t="shared" si="6"/>
        <v>174.90151515151516</v>
      </c>
      <c r="S44" s="378">
        <f t="shared" si="7"/>
        <v>17.490151515151517</v>
      </c>
      <c r="T44" s="52">
        <v>35</v>
      </c>
      <c r="U44" s="381">
        <v>100</v>
      </c>
      <c r="V44" s="411">
        <f t="shared" si="8"/>
        <v>135</v>
      </c>
      <c r="W44" s="412">
        <f t="shared" si="9"/>
        <v>13.5</v>
      </c>
    </row>
    <row r="45" spans="1:23" ht="15.75" customHeight="1">
      <c r="A45" s="409">
        <v>37</v>
      </c>
      <c r="B45" s="410">
        <v>311021104101</v>
      </c>
      <c r="C45" s="424" t="s">
        <v>74</v>
      </c>
      <c r="D45" s="19">
        <v>64</v>
      </c>
      <c r="E45" s="372">
        <v>75.933673469387756</v>
      </c>
      <c r="F45" s="372">
        <f t="shared" si="0"/>
        <v>139.93367346938777</v>
      </c>
      <c r="G45" s="373">
        <f t="shared" si="1"/>
        <v>13.993367346938776</v>
      </c>
      <c r="H45" s="19">
        <v>58</v>
      </c>
      <c r="I45" s="381">
        <v>80</v>
      </c>
      <c r="J45" s="374">
        <f t="shared" si="2"/>
        <v>138</v>
      </c>
      <c r="K45" s="375">
        <f t="shared" si="3"/>
        <v>13.799999999999999</v>
      </c>
      <c r="L45" s="19">
        <v>58</v>
      </c>
      <c r="M45" s="381">
        <v>80</v>
      </c>
      <c r="N45" s="372">
        <f t="shared" si="4"/>
        <v>138</v>
      </c>
      <c r="O45" s="376">
        <f t="shared" si="5"/>
        <v>13.799999999999999</v>
      </c>
      <c r="P45" s="379">
        <v>48</v>
      </c>
      <c r="Q45" s="381">
        <v>95</v>
      </c>
      <c r="R45" s="377">
        <f t="shared" si="6"/>
        <v>143</v>
      </c>
      <c r="S45" s="378">
        <f t="shared" si="7"/>
        <v>14.299999999999999</v>
      </c>
      <c r="T45" s="47">
        <v>34</v>
      </c>
      <c r="U45" s="413">
        <v>62.607843137254903</v>
      </c>
      <c r="V45" s="411">
        <f t="shared" si="8"/>
        <v>96.607843137254903</v>
      </c>
      <c r="W45" s="412">
        <f t="shared" si="9"/>
        <v>9.6607843137254896</v>
      </c>
    </row>
    <row r="46" spans="1:23" ht="15.75" customHeight="1">
      <c r="A46" s="409">
        <v>38</v>
      </c>
      <c r="B46" s="410">
        <v>311021104102</v>
      </c>
      <c r="C46" s="424" t="s">
        <v>75</v>
      </c>
      <c r="D46" s="19">
        <v>78</v>
      </c>
      <c r="E46" s="372">
        <v>81.892857142857139</v>
      </c>
      <c r="F46" s="372">
        <f t="shared" si="0"/>
        <v>159.89285714285714</v>
      </c>
      <c r="G46" s="373">
        <f t="shared" si="1"/>
        <v>15.989285714285714</v>
      </c>
      <c r="H46" s="19">
        <v>80</v>
      </c>
      <c r="I46" s="374">
        <v>93.5</v>
      </c>
      <c r="J46" s="374">
        <f t="shared" si="2"/>
        <v>173.5</v>
      </c>
      <c r="K46" s="375">
        <f t="shared" si="3"/>
        <v>17.350000000000001</v>
      </c>
      <c r="L46" s="19">
        <v>100</v>
      </c>
      <c r="M46" s="372">
        <v>92.918918918918919</v>
      </c>
      <c r="N46" s="372">
        <f t="shared" si="4"/>
        <v>192.91891891891891</v>
      </c>
      <c r="O46" s="376">
        <f t="shared" si="5"/>
        <v>19.29189189189189</v>
      </c>
      <c r="P46" s="379">
        <v>85</v>
      </c>
      <c r="Q46" s="377">
        <v>91.681818181818187</v>
      </c>
      <c r="R46" s="377">
        <f t="shared" si="6"/>
        <v>176.68181818181819</v>
      </c>
      <c r="S46" s="378">
        <f t="shared" si="7"/>
        <v>17.668181818181818</v>
      </c>
      <c r="T46" s="47">
        <v>80</v>
      </c>
      <c r="U46" s="411">
        <v>89.465686274509807</v>
      </c>
      <c r="V46" s="411">
        <f t="shared" si="8"/>
        <v>169.46568627450981</v>
      </c>
      <c r="W46" s="412">
        <f t="shared" si="9"/>
        <v>16.946568627450979</v>
      </c>
    </row>
    <row r="47" spans="1:23" ht="15.75" customHeight="1">
      <c r="A47" s="409">
        <v>39</v>
      </c>
      <c r="B47" s="410">
        <v>311021104103</v>
      </c>
      <c r="C47" s="424" t="s">
        <v>76</v>
      </c>
      <c r="D47" s="19">
        <v>92</v>
      </c>
      <c r="E47" s="372">
        <v>74.984693877551024</v>
      </c>
      <c r="F47" s="372">
        <f t="shared" si="0"/>
        <v>166.98469387755102</v>
      </c>
      <c r="G47" s="373">
        <f t="shared" si="1"/>
        <v>16.6984693877551</v>
      </c>
      <c r="H47" s="19">
        <v>100</v>
      </c>
      <c r="I47" s="374">
        <v>77.310975609756099</v>
      </c>
      <c r="J47" s="374">
        <f t="shared" si="2"/>
        <v>177.3109756097561</v>
      </c>
      <c r="K47" s="375">
        <f t="shared" si="3"/>
        <v>17.731097560975609</v>
      </c>
      <c r="L47" s="19">
        <v>100</v>
      </c>
      <c r="M47" s="372">
        <v>98.547297297297291</v>
      </c>
      <c r="N47" s="372">
        <f t="shared" si="4"/>
        <v>198.54729729729729</v>
      </c>
      <c r="O47" s="376">
        <f t="shared" si="5"/>
        <v>19.85472972972973</v>
      </c>
      <c r="P47" s="379">
        <v>85</v>
      </c>
      <c r="Q47" s="377">
        <v>100</v>
      </c>
      <c r="R47" s="377">
        <f t="shared" si="6"/>
        <v>185</v>
      </c>
      <c r="S47" s="378">
        <f t="shared" si="7"/>
        <v>18.5</v>
      </c>
      <c r="T47" s="19">
        <v>100</v>
      </c>
      <c r="U47" s="413">
        <v>100</v>
      </c>
      <c r="V47" s="411">
        <f t="shared" si="8"/>
        <v>200</v>
      </c>
      <c r="W47" s="412">
        <f t="shared" si="9"/>
        <v>20</v>
      </c>
    </row>
    <row r="48" spans="1:23" ht="15.75" customHeight="1">
      <c r="A48" s="409">
        <v>40</v>
      </c>
      <c r="B48" s="410">
        <v>311021104104</v>
      </c>
      <c r="C48" s="424" t="s">
        <v>77</v>
      </c>
      <c r="D48" s="19">
        <v>126</v>
      </c>
      <c r="E48" s="372">
        <v>98.683673469387756</v>
      </c>
      <c r="F48" s="372">
        <f t="shared" si="0"/>
        <v>224.68367346938777</v>
      </c>
      <c r="G48" s="373">
        <f t="shared" si="1"/>
        <v>22.468367346938777</v>
      </c>
      <c r="H48" s="19">
        <v>100</v>
      </c>
      <c r="I48" s="374">
        <v>100</v>
      </c>
      <c r="J48" s="374">
        <f t="shared" si="2"/>
        <v>200</v>
      </c>
      <c r="K48" s="375">
        <f t="shared" si="3"/>
        <v>20</v>
      </c>
      <c r="L48" s="19">
        <v>100</v>
      </c>
      <c r="M48" s="372">
        <v>100</v>
      </c>
      <c r="N48" s="372">
        <f t="shared" si="4"/>
        <v>200</v>
      </c>
      <c r="O48" s="376">
        <f t="shared" si="5"/>
        <v>20</v>
      </c>
      <c r="P48" s="19">
        <v>100</v>
      </c>
      <c r="Q48" s="377">
        <v>100</v>
      </c>
      <c r="R48" s="377">
        <f t="shared" si="6"/>
        <v>200</v>
      </c>
      <c r="S48" s="378">
        <f t="shared" si="7"/>
        <v>20</v>
      </c>
      <c r="T48" s="52">
        <v>46</v>
      </c>
      <c r="U48" s="413">
        <v>100</v>
      </c>
      <c r="V48" s="411">
        <f t="shared" si="8"/>
        <v>146</v>
      </c>
      <c r="W48" s="412">
        <f t="shared" si="9"/>
        <v>14.6</v>
      </c>
    </row>
    <row r="49" spans="1:23" ht="15.75" customHeight="1">
      <c r="A49" s="409">
        <v>41</v>
      </c>
      <c r="B49" s="410">
        <v>311021104105</v>
      </c>
      <c r="C49" s="424" t="s">
        <v>78</v>
      </c>
      <c r="D49" s="19">
        <v>62</v>
      </c>
      <c r="E49" s="372">
        <v>65.392857142857139</v>
      </c>
      <c r="F49" s="372">
        <f t="shared" si="0"/>
        <v>127.39285714285714</v>
      </c>
      <c r="G49" s="373">
        <f t="shared" si="1"/>
        <v>12.739285714285714</v>
      </c>
      <c r="H49" s="19">
        <v>50</v>
      </c>
      <c r="I49" s="381">
        <v>90</v>
      </c>
      <c r="J49" s="374">
        <f t="shared" si="2"/>
        <v>140</v>
      </c>
      <c r="K49" s="375">
        <f t="shared" si="3"/>
        <v>14</v>
      </c>
      <c r="L49" s="19">
        <v>72</v>
      </c>
      <c r="M49" s="372">
        <v>96.837837837837839</v>
      </c>
      <c r="N49" s="372">
        <f t="shared" si="4"/>
        <v>168.83783783783784</v>
      </c>
      <c r="O49" s="376">
        <f t="shared" si="5"/>
        <v>16.883783783783784</v>
      </c>
      <c r="P49" s="379">
        <v>67</v>
      </c>
      <c r="Q49" s="377">
        <v>90.86363636363636</v>
      </c>
      <c r="R49" s="377">
        <f t="shared" si="6"/>
        <v>157.86363636363637</v>
      </c>
      <c r="S49" s="378">
        <f t="shared" si="7"/>
        <v>15.786363636363639</v>
      </c>
      <c r="T49" s="47">
        <v>71</v>
      </c>
      <c r="U49" s="413">
        <v>67.289215686274503</v>
      </c>
      <c r="V49" s="411">
        <f t="shared" si="8"/>
        <v>138.2892156862745</v>
      </c>
      <c r="W49" s="412">
        <f t="shared" si="9"/>
        <v>13.82892156862745</v>
      </c>
    </row>
    <row r="50" spans="1:23" ht="15.75" customHeight="1">
      <c r="A50" s="409">
        <v>42</v>
      </c>
      <c r="B50" s="410">
        <v>311021104106</v>
      </c>
      <c r="C50" s="424" t="s">
        <v>79</v>
      </c>
      <c r="D50" s="19">
        <v>62</v>
      </c>
      <c r="E50" s="372">
        <v>59.91836734693878</v>
      </c>
      <c r="F50" s="372">
        <f t="shared" si="0"/>
        <v>121.91836734693878</v>
      </c>
      <c r="G50" s="373">
        <f t="shared" si="1"/>
        <v>12.191836734693878</v>
      </c>
      <c r="H50" s="19">
        <v>76</v>
      </c>
      <c r="I50" s="374">
        <v>90.012195121951223</v>
      </c>
      <c r="J50" s="374">
        <f t="shared" si="2"/>
        <v>166.01219512195121</v>
      </c>
      <c r="K50" s="375">
        <f t="shared" si="3"/>
        <v>16.601219512195119</v>
      </c>
      <c r="L50" s="19">
        <v>100</v>
      </c>
      <c r="M50" s="372">
        <v>98.668918918918919</v>
      </c>
      <c r="N50" s="372">
        <f t="shared" si="4"/>
        <v>198.66891891891891</v>
      </c>
      <c r="O50" s="376">
        <f t="shared" si="5"/>
        <v>19.866891891891893</v>
      </c>
      <c r="P50" s="379">
        <v>85</v>
      </c>
      <c r="Q50" s="377">
        <v>95.219696969696969</v>
      </c>
      <c r="R50" s="377">
        <f t="shared" si="6"/>
        <v>180.21969696969697</v>
      </c>
      <c r="S50" s="378">
        <f t="shared" si="7"/>
        <v>18.021969696969698</v>
      </c>
      <c r="T50" s="52">
        <v>48</v>
      </c>
      <c r="U50" s="381">
        <v>95</v>
      </c>
      <c r="V50" s="411">
        <f t="shared" si="8"/>
        <v>143</v>
      </c>
      <c r="W50" s="412">
        <f t="shared" si="9"/>
        <v>14.299999999999999</v>
      </c>
    </row>
    <row r="51" spans="1:23" ht="15.75" customHeight="1">
      <c r="A51" s="409">
        <v>43</v>
      </c>
      <c r="B51" s="410">
        <v>311021104107</v>
      </c>
      <c r="C51" s="424" t="s">
        <v>80</v>
      </c>
      <c r="D51" s="19">
        <v>110</v>
      </c>
      <c r="E51" s="372">
        <v>82.341836734693885</v>
      </c>
      <c r="F51" s="372">
        <f t="shared" si="0"/>
        <v>192.34183673469389</v>
      </c>
      <c r="G51" s="373">
        <f t="shared" si="1"/>
        <v>19.234183673469389</v>
      </c>
      <c r="H51" s="19">
        <v>90</v>
      </c>
      <c r="I51" s="374">
        <v>88.75</v>
      </c>
      <c r="J51" s="374">
        <f t="shared" si="2"/>
        <v>178.75</v>
      </c>
      <c r="K51" s="375">
        <f t="shared" si="3"/>
        <v>17.875</v>
      </c>
      <c r="L51" s="19">
        <v>86</v>
      </c>
      <c r="M51" s="372">
        <v>85.5</v>
      </c>
      <c r="N51" s="372">
        <f t="shared" si="4"/>
        <v>171.5</v>
      </c>
      <c r="O51" s="376">
        <f t="shared" si="5"/>
        <v>17.150000000000002</v>
      </c>
      <c r="P51" s="379">
        <v>85</v>
      </c>
      <c r="Q51" s="377">
        <v>100</v>
      </c>
      <c r="R51" s="377">
        <f t="shared" si="6"/>
        <v>185</v>
      </c>
      <c r="S51" s="378">
        <f t="shared" si="7"/>
        <v>18.5</v>
      </c>
      <c r="T51" s="52">
        <v>77</v>
      </c>
      <c r="U51" s="413">
        <v>100</v>
      </c>
      <c r="V51" s="411">
        <f t="shared" si="8"/>
        <v>177</v>
      </c>
      <c r="W51" s="412">
        <f t="shared" si="9"/>
        <v>17.7</v>
      </c>
    </row>
    <row r="52" spans="1:23" ht="15.75" customHeight="1">
      <c r="A52" s="409">
        <v>44</v>
      </c>
      <c r="B52" s="410">
        <v>311021104108</v>
      </c>
      <c r="C52" s="424" t="s">
        <v>81</v>
      </c>
      <c r="D52" s="19">
        <v>41</v>
      </c>
      <c r="E52" s="372">
        <v>93.234693877551024</v>
      </c>
      <c r="F52" s="372">
        <f t="shared" si="0"/>
        <v>134.23469387755102</v>
      </c>
      <c r="G52" s="373">
        <f t="shared" si="1"/>
        <v>13.423469387755102</v>
      </c>
      <c r="H52" s="19">
        <v>80</v>
      </c>
      <c r="I52" s="374">
        <v>99.512195121951223</v>
      </c>
      <c r="J52" s="374">
        <f t="shared" si="2"/>
        <v>179.51219512195121</v>
      </c>
      <c r="K52" s="375">
        <f t="shared" si="3"/>
        <v>17.95121951219512</v>
      </c>
      <c r="L52" s="19">
        <v>72</v>
      </c>
      <c r="M52" s="372">
        <v>96.297297297297291</v>
      </c>
      <c r="N52" s="372">
        <f t="shared" si="4"/>
        <v>168.29729729729729</v>
      </c>
      <c r="O52" s="376">
        <f t="shared" si="5"/>
        <v>16.829729729729731</v>
      </c>
      <c r="P52" s="19">
        <v>100</v>
      </c>
      <c r="Q52" s="377">
        <v>100</v>
      </c>
      <c r="R52" s="377">
        <f t="shared" si="6"/>
        <v>200</v>
      </c>
      <c r="S52" s="378">
        <f t="shared" si="7"/>
        <v>20</v>
      </c>
      <c r="T52" s="47">
        <v>59</v>
      </c>
      <c r="U52" s="413">
        <v>76.504901960784323</v>
      </c>
      <c r="V52" s="411">
        <f t="shared" si="8"/>
        <v>135.50490196078431</v>
      </c>
      <c r="W52" s="412">
        <f t="shared" si="9"/>
        <v>13.550490196078432</v>
      </c>
    </row>
    <row r="53" spans="1:23" ht="15.75" customHeight="1">
      <c r="A53" s="409">
        <v>45</v>
      </c>
      <c r="B53" s="410">
        <v>311021104109</v>
      </c>
      <c r="C53" s="424" t="s">
        <v>82</v>
      </c>
      <c r="D53" s="19">
        <v>100</v>
      </c>
      <c r="E53" s="372">
        <v>100</v>
      </c>
      <c r="F53" s="372">
        <f t="shared" si="0"/>
        <v>200</v>
      </c>
      <c r="G53" s="373">
        <f t="shared" si="1"/>
        <v>20</v>
      </c>
      <c r="H53" s="19">
        <v>76</v>
      </c>
      <c r="I53" s="374">
        <v>100</v>
      </c>
      <c r="J53" s="374">
        <f t="shared" si="2"/>
        <v>176</v>
      </c>
      <c r="K53" s="375">
        <f t="shared" si="3"/>
        <v>17.600000000000001</v>
      </c>
      <c r="L53" s="19">
        <v>88</v>
      </c>
      <c r="M53" s="372">
        <v>100</v>
      </c>
      <c r="N53" s="372">
        <f t="shared" si="4"/>
        <v>188</v>
      </c>
      <c r="O53" s="376">
        <f t="shared" si="5"/>
        <v>18.799999999999997</v>
      </c>
      <c r="P53" s="19">
        <v>100</v>
      </c>
      <c r="Q53" s="377">
        <v>100</v>
      </c>
      <c r="R53" s="377">
        <f t="shared" si="6"/>
        <v>200</v>
      </c>
      <c r="S53" s="378">
        <f t="shared" si="7"/>
        <v>20</v>
      </c>
      <c r="T53" s="47">
        <v>75</v>
      </c>
      <c r="U53" s="413">
        <v>100</v>
      </c>
      <c r="V53" s="411">
        <f t="shared" si="8"/>
        <v>175</v>
      </c>
      <c r="W53" s="412">
        <f t="shared" si="9"/>
        <v>17.5</v>
      </c>
    </row>
    <row r="54" spans="1:23" ht="15.75" customHeight="1">
      <c r="A54" s="414">
        <v>46</v>
      </c>
      <c r="B54" s="415">
        <v>311021104110</v>
      </c>
      <c r="C54" s="425" t="s">
        <v>83</v>
      </c>
      <c r="D54" s="365">
        <v>44</v>
      </c>
      <c r="E54" s="428">
        <v>100</v>
      </c>
      <c r="F54" s="381">
        <f t="shared" si="0"/>
        <v>144</v>
      </c>
      <c r="G54" s="373">
        <f t="shared" si="1"/>
        <v>14.399999999999999</v>
      </c>
      <c r="H54" s="365">
        <v>76</v>
      </c>
      <c r="I54" s="381">
        <v>65</v>
      </c>
      <c r="J54" s="368">
        <f t="shared" si="2"/>
        <v>141</v>
      </c>
      <c r="K54" s="368">
        <f t="shared" si="3"/>
        <v>14.1</v>
      </c>
      <c r="L54" s="365">
        <v>70</v>
      </c>
      <c r="M54" s="428">
        <v>70</v>
      </c>
      <c r="N54" s="381">
        <f t="shared" si="4"/>
        <v>140</v>
      </c>
      <c r="O54" s="381">
        <f t="shared" si="5"/>
        <v>14</v>
      </c>
      <c r="P54" s="370">
        <v>30</v>
      </c>
      <c r="Q54" s="371">
        <v>100</v>
      </c>
      <c r="R54" s="371">
        <f t="shared" si="6"/>
        <v>130</v>
      </c>
      <c r="S54" s="427">
        <f t="shared" si="7"/>
        <v>13</v>
      </c>
      <c r="T54" s="359">
        <v>89</v>
      </c>
      <c r="U54" s="417">
        <v>58.225490196078432</v>
      </c>
      <c r="V54" s="408">
        <f t="shared" si="8"/>
        <v>147.22549019607843</v>
      </c>
      <c r="W54" s="408">
        <f t="shared" si="9"/>
        <v>14.722549019607843</v>
      </c>
    </row>
    <row r="55" spans="1:23" ht="15.75" customHeight="1">
      <c r="A55" s="414">
        <v>47</v>
      </c>
      <c r="B55" s="415">
        <v>311021104111</v>
      </c>
      <c r="C55" s="425" t="s">
        <v>84</v>
      </c>
      <c r="D55" s="365">
        <v>20</v>
      </c>
      <c r="E55" s="381">
        <v>100</v>
      </c>
      <c r="F55" s="366">
        <f t="shared" si="0"/>
        <v>120</v>
      </c>
      <c r="G55" s="427">
        <f t="shared" si="1"/>
        <v>12</v>
      </c>
      <c r="H55" s="365">
        <v>68</v>
      </c>
      <c r="I55" s="381">
        <v>70</v>
      </c>
      <c r="J55" s="368">
        <f t="shared" si="2"/>
        <v>138</v>
      </c>
      <c r="K55" s="368">
        <f t="shared" si="3"/>
        <v>13.799999999999999</v>
      </c>
      <c r="L55" s="365">
        <v>50</v>
      </c>
      <c r="M55" s="381">
        <v>90</v>
      </c>
      <c r="N55" s="366">
        <f t="shared" si="4"/>
        <v>140</v>
      </c>
      <c r="O55" s="366">
        <f t="shared" si="5"/>
        <v>14</v>
      </c>
      <c r="P55" s="370">
        <v>46</v>
      </c>
      <c r="Q55" s="428">
        <v>92</v>
      </c>
      <c r="R55" s="380">
        <f t="shared" si="6"/>
        <v>138</v>
      </c>
      <c r="S55" s="380">
        <f t="shared" si="7"/>
        <v>13.799999999999999</v>
      </c>
      <c r="T55" s="359">
        <v>24</v>
      </c>
      <c r="U55" s="381">
        <v>100</v>
      </c>
      <c r="V55" s="408">
        <f t="shared" si="8"/>
        <v>124</v>
      </c>
      <c r="W55" s="427">
        <f t="shared" si="9"/>
        <v>12.4</v>
      </c>
    </row>
    <row r="56" spans="1:23" ht="15.75" customHeight="1">
      <c r="A56" s="409">
        <v>48</v>
      </c>
      <c r="B56" s="410">
        <v>311021104112</v>
      </c>
      <c r="C56" s="424" t="s">
        <v>85</v>
      </c>
      <c r="D56" s="19">
        <v>54</v>
      </c>
      <c r="E56" s="381">
        <v>90</v>
      </c>
      <c r="F56" s="372">
        <f t="shared" si="0"/>
        <v>144</v>
      </c>
      <c r="G56" s="373">
        <f t="shared" si="1"/>
        <v>14.399999999999999</v>
      </c>
      <c r="H56" s="19">
        <v>42</v>
      </c>
      <c r="I56" s="381">
        <v>95</v>
      </c>
      <c r="J56" s="374">
        <f t="shared" si="2"/>
        <v>137</v>
      </c>
      <c r="K56" s="375">
        <f t="shared" si="3"/>
        <v>13.700000000000001</v>
      </c>
      <c r="L56" s="19">
        <v>98</v>
      </c>
      <c r="M56" s="372">
        <v>85.047297297297291</v>
      </c>
      <c r="N56" s="372">
        <f t="shared" si="4"/>
        <v>183.04729729729729</v>
      </c>
      <c r="O56" s="376">
        <f t="shared" si="5"/>
        <v>18.304729729729729</v>
      </c>
      <c r="P56" s="379">
        <v>100</v>
      </c>
      <c r="Q56" s="377">
        <v>90.825757575757578</v>
      </c>
      <c r="R56" s="377">
        <f t="shared" si="6"/>
        <v>190.82575757575756</v>
      </c>
      <c r="S56" s="378">
        <f t="shared" si="7"/>
        <v>19.082575757575757</v>
      </c>
      <c r="T56" s="47">
        <v>90</v>
      </c>
      <c r="U56" s="411">
        <v>100</v>
      </c>
      <c r="V56" s="411">
        <f t="shared" si="8"/>
        <v>190</v>
      </c>
      <c r="W56" s="412">
        <f t="shared" si="9"/>
        <v>19</v>
      </c>
    </row>
    <row r="57" spans="1:23" ht="15.75" customHeight="1">
      <c r="A57" s="409">
        <v>49</v>
      </c>
      <c r="B57" s="410">
        <v>311021104113</v>
      </c>
      <c r="C57" s="424" t="s">
        <v>86</v>
      </c>
      <c r="D57" s="19">
        <v>100</v>
      </c>
      <c r="E57" s="372">
        <v>92.392857142857139</v>
      </c>
      <c r="F57" s="372">
        <f t="shared" si="0"/>
        <v>192.39285714285714</v>
      </c>
      <c r="G57" s="373">
        <f t="shared" si="1"/>
        <v>19.239285714285714</v>
      </c>
      <c r="H57" s="19">
        <v>100</v>
      </c>
      <c r="I57" s="374">
        <v>91.274390243902445</v>
      </c>
      <c r="J57" s="374">
        <f t="shared" si="2"/>
        <v>191.27439024390245</v>
      </c>
      <c r="K57" s="375">
        <f t="shared" si="3"/>
        <v>19.127439024390245</v>
      </c>
      <c r="L57" s="19">
        <v>62</v>
      </c>
      <c r="M57" s="372">
        <v>100</v>
      </c>
      <c r="N57" s="372">
        <f t="shared" si="4"/>
        <v>162</v>
      </c>
      <c r="O57" s="376">
        <f t="shared" si="5"/>
        <v>16.200000000000003</v>
      </c>
      <c r="P57" s="379">
        <v>85</v>
      </c>
      <c r="Q57" s="377">
        <v>100</v>
      </c>
      <c r="R57" s="377">
        <f t="shared" si="6"/>
        <v>185</v>
      </c>
      <c r="S57" s="378">
        <f t="shared" si="7"/>
        <v>18.5</v>
      </c>
      <c r="T57" s="47">
        <v>67</v>
      </c>
      <c r="U57" s="413">
        <v>98.89705882352942</v>
      </c>
      <c r="V57" s="411">
        <f t="shared" si="8"/>
        <v>165.89705882352942</v>
      </c>
      <c r="W57" s="412">
        <f t="shared" si="9"/>
        <v>16.589705882352945</v>
      </c>
    </row>
    <row r="58" spans="1:23" ht="15.75" customHeight="1">
      <c r="A58" s="409">
        <v>50</v>
      </c>
      <c r="B58" s="410">
        <v>311021104114</v>
      </c>
      <c r="C58" s="424" t="s">
        <v>87</v>
      </c>
      <c r="D58" s="19">
        <v>40</v>
      </c>
      <c r="E58" s="381">
        <v>95</v>
      </c>
      <c r="F58" s="372">
        <f t="shared" si="0"/>
        <v>135</v>
      </c>
      <c r="G58" s="373">
        <f t="shared" si="1"/>
        <v>13.5</v>
      </c>
      <c r="H58" s="19">
        <v>94</v>
      </c>
      <c r="I58" s="374">
        <v>89.512195121951223</v>
      </c>
      <c r="J58" s="374">
        <f t="shared" si="2"/>
        <v>183.51219512195121</v>
      </c>
      <c r="K58" s="375">
        <f t="shared" si="3"/>
        <v>18.351219512195122</v>
      </c>
      <c r="L58" s="19">
        <v>98</v>
      </c>
      <c r="M58" s="372">
        <v>100</v>
      </c>
      <c r="N58" s="372">
        <f t="shared" si="4"/>
        <v>198</v>
      </c>
      <c r="O58" s="376">
        <f t="shared" si="5"/>
        <v>19.8</v>
      </c>
      <c r="P58" s="19">
        <v>100</v>
      </c>
      <c r="Q58" s="377">
        <v>100</v>
      </c>
      <c r="R58" s="377">
        <f t="shared" si="6"/>
        <v>200</v>
      </c>
      <c r="S58" s="378">
        <f t="shared" si="7"/>
        <v>20</v>
      </c>
      <c r="T58" s="47">
        <v>69</v>
      </c>
      <c r="U58" s="413">
        <v>97.181372549019613</v>
      </c>
      <c r="V58" s="411">
        <f t="shared" si="8"/>
        <v>166.18137254901961</v>
      </c>
      <c r="W58" s="412">
        <f t="shared" si="9"/>
        <v>16.61813725490196</v>
      </c>
    </row>
    <row r="59" spans="1:23" ht="15.75" customHeight="1">
      <c r="A59" s="409">
        <v>51</v>
      </c>
      <c r="B59" s="410">
        <v>311021104115</v>
      </c>
      <c r="C59" s="424" t="s">
        <v>88</v>
      </c>
      <c r="D59" s="19">
        <v>35</v>
      </c>
      <c r="E59" s="381">
        <v>100</v>
      </c>
      <c r="F59" s="372">
        <f t="shared" si="0"/>
        <v>135</v>
      </c>
      <c r="G59" s="373">
        <f t="shared" si="1"/>
        <v>13.5</v>
      </c>
      <c r="H59" s="19">
        <v>70</v>
      </c>
      <c r="I59" s="374">
        <v>79.512195121951223</v>
      </c>
      <c r="J59" s="374">
        <f t="shared" si="2"/>
        <v>149.51219512195121</v>
      </c>
      <c r="K59" s="375">
        <f t="shared" si="3"/>
        <v>14.951219512195122</v>
      </c>
      <c r="L59" s="19">
        <v>46</v>
      </c>
      <c r="M59" s="381">
        <v>90</v>
      </c>
      <c r="N59" s="372">
        <f t="shared" si="4"/>
        <v>136</v>
      </c>
      <c r="O59" s="376">
        <f t="shared" si="5"/>
        <v>13.600000000000001</v>
      </c>
      <c r="P59" s="379">
        <v>64</v>
      </c>
      <c r="Q59" s="377">
        <v>78</v>
      </c>
      <c r="R59" s="377">
        <f t="shared" si="6"/>
        <v>142</v>
      </c>
      <c r="S59" s="378">
        <f t="shared" si="7"/>
        <v>14.2</v>
      </c>
      <c r="T59" s="52">
        <v>52</v>
      </c>
      <c r="U59" s="413">
        <v>100</v>
      </c>
      <c r="V59" s="411">
        <f t="shared" si="8"/>
        <v>152</v>
      </c>
      <c r="W59" s="412">
        <f t="shared" si="9"/>
        <v>15.2</v>
      </c>
    </row>
    <row r="60" spans="1:23" ht="15.75" customHeight="1">
      <c r="A60" s="409">
        <v>52</v>
      </c>
      <c r="B60" s="410">
        <v>311021104116</v>
      </c>
      <c r="C60" s="424" t="s">
        <v>89</v>
      </c>
      <c r="D60" s="19">
        <v>54</v>
      </c>
      <c r="E60" s="381">
        <v>85</v>
      </c>
      <c r="F60" s="372">
        <f t="shared" si="0"/>
        <v>139</v>
      </c>
      <c r="G60" s="373">
        <f t="shared" si="1"/>
        <v>13.899999999999999</v>
      </c>
      <c r="H60" s="19">
        <v>46</v>
      </c>
      <c r="I60" s="381">
        <v>90</v>
      </c>
      <c r="J60" s="374">
        <f t="shared" si="2"/>
        <v>136</v>
      </c>
      <c r="K60" s="375">
        <f t="shared" si="3"/>
        <v>13.600000000000001</v>
      </c>
      <c r="L60" s="19">
        <v>100</v>
      </c>
      <c r="M60" s="372">
        <v>87.168918918918919</v>
      </c>
      <c r="N60" s="372">
        <f t="shared" si="4"/>
        <v>187.16891891891891</v>
      </c>
      <c r="O60" s="376">
        <f t="shared" si="5"/>
        <v>18.716891891891891</v>
      </c>
      <c r="P60" s="379">
        <v>87</v>
      </c>
      <c r="Q60" s="377">
        <v>82.575757575757578</v>
      </c>
      <c r="R60" s="377">
        <f t="shared" si="6"/>
        <v>169.57575757575756</v>
      </c>
      <c r="S60" s="378">
        <f t="shared" si="7"/>
        <v>16.957575757575757</v>
      </c>
      <c r="T60" s="52">
        <v>53</v>
      </c>
      <c r="U60" s="413">
        <v>83.57352941176471</v>
      </c>
      <c r="V60" s="411">
        <f t="shared" si="8"/>
        <v>136.5735294117647</v>
      </c>
      <c r="W60" s="412">
        <f t="shared" si="9"/>
        <v>13.65735294117647</v>
      </c>
    </row>
    <row r="61" spans="1:23" ht="15.75" customHeight="1">
      <c r="A61" s="409">
        <v>53</v>
      </c>
      <c r="B61" s="410">
        <v>311021104117</v>
      </c>
      <c r="C61" s="424" t="s">
        <v>90</v>
      </c>
      <c r="D61" s="19">
        <v>44</v>
      </c>
      <c r="E61" s="381">
        <v>100</v>
      </c>
      <c r="F61" s="372">
        <f t="shared" si="0"/>
        <v>144</v>
      </c>
      <c r="G61" s="373">
        <f t="shared" si="1"/>
        <v>14.399999999999999</v>
      </c>
      <c r="H61" s="19">
        <v>58</v>
      </c>
      <c r="I61" s="381">
        <v>80</v>
      </c>
      <c r="J61" s="374">
        <f t="shared" si="2"/>
        <v>138</v>
      </c>
      <c r="K61" s="375">
        <f t="shared" si="3"/>
        <v>13.799999999999999</v>
      </c>
      <c r="L61" s="19">
        <v>100</v>
      </c>
      <c r="M61" s="372">
        <v>84.209459459459453</v>
      </c>
      <c r="N61" s="372">
        <f t="shared" si="4"/>
        <v>184.20945945945945</v>
      </c>
      <c r="O61" s="376">
        <f t="shared" si="5"/>
        <v>18.420945945945945</v>
      </c>
      <c r="P61" s="379">
        <v>50</v>
      </c>
      <c r="Q61" s="381">
        <v>85</v>
      </c>
      <c r="R61" s="377">
        <f t="shared" si="6"/>
        <v>135</v>
      </c>
      <c r="S61" s="378">
        <f t="shared" si="7"/>
        <v>13.5</v>
      </c>
      <c r="T61" s="52">
        <v>44</v>
      </c>
      <c r="U61" s="381">
        <v>95</v>
      </c>
      <c r="V61" s="411">
        <f t="shared" si="8"/>
        <v>139</v>
      </c>
      <c r="W61" s="412">
        <f t="shared" si="9"/>
        <v>13.899999999999999</v>
      </c>
    </row>
    <row r="62" spans="1:23" ht="15.75" customHeight="1">
      <c r="A62" s="409">
        <v>54</v>
      </c>
      <c r="B62" s="410">
        <v>311021104118</v>
      </c>
      <c r="C62" s="424" t="s">
        <v>91</v>
      </c>
      <c r="D62" s="19">
        <v>49</v>
      </c>
      <c r="E62" s="381">
        <v>95</v>
      </c>
      <c r="F62" s="372">
        <f t="shared" si="0"/>
        <v>144</v>
      </c>
      <c r="G62" s="373">
        <f t="shared" si="1"/>
        <v>14.399999999999999</v>
      </c>
      <c r="H62" s="19">
        <v>51</v>
      </c>
      <c r="I62" s="374">
        <v>93.75</v>
      </c>
      <c r="J62" s="374">
        <f t="shared" si="2"/>
        <v>144.75</v>
      </c>
      <c r="K62" s="375">
        <f t="shared" si="3"/>
        <v>14.475</v>
      </c>
      <c r="L62" s="19">
        <v>84</v>
      </c>
      <c r="M62" s="372">
        <v>99.209459459459453</v>
      </c>
      <c r="N62" s="372">
        <f t="shared" si="4"/>
        <v>183.20945945945945</v>
      </c>
      <c r="O62" s="376">
        <f t="shared" si="5"/>
        <v>18.320945945945944</v>
      </c>
      <c r="P62" s="379">
        <v>60</v>
      </c>
      <c r="Q62" s="377">
        <v>75.75</v>
      </c>
      <c r="R62" s="377">
        <f t="shared" si="6"/>
        <v>135.75</v>
      </c>
      <c r="S62" s="378">
        <f t="shared" si="7"/>
        <v>13.574999999999999</v>
      </c>
      <c r="T62" s="52">
        <v>44</v>
      </c>
      <c r="U62" s="381">
        <v>95</v>
      </c>
      <c r="V62" s="411">
        <f t="shared" si="8"/>
        <v>139</v>
      </c>
      <c r="W62" s="412">
        <f t="shared" si="9"/>
        <v>13.899999999999999</v>
      </c>
    </row>
    <row r="63" spans="1:23" ht="15.75" customHeight="1">
      <c r="A63" s="409">
        <v>55</v>
      </c>
      <c r="B63" s="410">
        <v>311021104119</v>
      </c>
      <c r="C63" s="424" t="s">
        <v>92</v>
      </c>
      <c r="D63" s="19">
        <v>38</v>
      </c>
      <c r="E63" s="381">
        <v>100</v>
      </c>
      <c r="F63" s="372">
        <f t="shared" si="0"/>
        <v>138</v>
      </c>
      <c r="G63" s="373">
        <f t="shared" si="1"/>
        <v>13.799999999999999</v>
      </c>
      <c r="H63" s="19">
        <v>92</v>
      </c>
      <c r="I63" s="374">
        <v>77.036585365853654</v>
      </c>
      <c r="J63" s="374">
        <f t="shared" si="2"/>
        <v>169.03658536585365</v>
      </c>
      <c r="K63" s="375">
        <f t="shared" si="3"/>
        <v>16.903658536585368</v>
      </c>
      <c r="L63" s="19">
        <v>100</v>
      </c>
      <c r="M63" s="372">
        <v>100</v>
      </c>
      <c r="N63" s="372">
        <f t="shared" si="4"/>
        <v>200</v>
      </c>
      <c r="O63" s="376">
        <f t="shared" si="5"/>
        <v>20</v>
      </c>
      <c r="P63" s="19">
        <v>100</v>
      </c>
      <c r="Q63" s="377">
        <v>100</v>
      </c>
      <c r="R63" s="377">
        <f t="shared" si="6"/>
        <v>200</v>
      </c>
      <c r="S63" s="378">
        <f t="shared" si="7"/>
        <v>20</v>
      </c>
      <c r="T63" s="52">
        <v>69</v>
      </c>
      <c r="U63" s="413">
        <v>100</v>
      </c>
      <c r="V63" s="411">
        <f t="shared" si="8"/>
        <v>169</v>
      </c>
      <c r="W63" s="412">
        <f t="shared" si="9"/>
        <v>16.899999999999999</v>
      </c>
    </row>
    <row r="64" spans="1:23" s="226" customFormat="1" ht="15.75" customHeight="1">
      <c r="A64" s="433">
        <v>56</v>
      </c>
      <c r="B64" s="434">
        <v>311021104120</v>
      </c>
      <c r="C64" s="435" t="s">
        <v>93</v>
      </c>
      <c r="D64" s="393">
        <v>100</v>
      </c>
      <c r="E64" s="436">
        <v>100</v>
      </c>
      <c r="F64" s="436">
        <f t="shared" si="0"/>
        <v>200</v>
      </c>
      <c r="G64" s="373">
        <f t="shared" si="1"/>
        <v>20</v>
      </c>
      <c r="H64" s="393">
        <v>94</v>
      </c>
      <c r="I64" s="437">
        <v>97.762195121951223</v>
      </c>
      <c r="J64" s="437">
        <f t="shared" si="2"/>
        <v>191.76219512195121</v>
      </c>
      <c r="K64" s="375">
        <f t="shared" si="3"/>
        <v>19.176219512195122</v>
      </c>
      <c r="L64" s="393">
        <v>100</v>
      </c>
      <c r="M64" s="487">
        <v>64</v>
      </c>
      <c r="N64" s="487">
        <f t="shared" si="4"/>
        <v>164</v>
      </c>
      <c r="O64" s="488">
        <f t="shared" si="5"/>
        <v>16.399999999999999</v>
      </c>
      <c r="P64" s="393">
        <v>100</v>
      </c>
      <c r="Q64" s="438">
        <v>100</v>
      </c>
      <c r="R64" s="438">
        <f t="shared" si="6"/>
        <v>200</v>
      </c>
      <c r="S64" s="378">
        <f t="shared" si="7"/>
        <v>20</v>
      </c>
      <c r="T64" s="393">
        <v>100</v>
      </c>
      <c r="U64" s="439">
        <v>100</v>
      </c>
      <c r="V64" s="439">
        <f t="shared" si="8"/>
        <v>200</v>
      </c>
      <c r="W64" s="412">
        <f t="shared" si="9"/>
        <v>20</v>
      </c>
    </row>
    <row r="65" spans="1:23" ht="15.75" customHeight="1">
      <c r="A65" s="409">
        <v>57</v>
      </c>
      <c r="B65" s="410">
        <v>311021104121</v>
      </c>
      <c r="C65" s="424" t="s">
        <v>94</v>
      </c>
      <c r="D65" s="19">
        <v>100</v>
      </c>
      <c r="E65" s="372">
        <v>98.275510204081627</v>
      </c>
      <c r="F65" s="372">
        <f t="shared" si="0"/>
        <v>198.27551020408163</v>
      </c>
      <c r="G65" s="373">
        <f t="shared" si="1"/>
        <v>19.827551020408162</v>
      </c>
      <c r="H65" s="19">
        <v>100</v>
      </c>
      <c r="I65" s="374">
        <v>93.25</v>
      </c>
      <c r="J65" s="374">
        <f t="shared" si="2"/>
        <v>193.25</v>
      </c>
      <c r="K65" s="375">
        <f t="shared" si="3"/>
        <v>19.325000000000003</v>
      </c>
      <c r="L65" s="19">
        <v>100</v>
      </c>
      <c r="M65" s="372">
        <v>100</v>
      </c>
      <c r="N65" s="372">
        <f t="shared" si="4"/>
        <v>200</v>
      </c>
      <c r="O65" s="376">
        <f t="shared" si="5"/>
        <v>20</v>
      </c>
      <c r="P65" s="19">
        <v>100</v>
      </c>
      <c r="Q65" s="377">
        <v>100</v>
      </c>
      <c r="R65" s="377">
        <f t="shared" si="6"/>
        <v>200</v>
      </c>
      <c r="S65" s="378">
        <f t="shared" si="7"/>
        <v>20</v>
      </c>
      <c r="T65" s="19">
        <v>100</v>
      </c>
      <c r="U65" s="411">
        <v>100</v>
      </c>
      <c r="V65" s="411">
        <f t="shared" si="8"/>
        <v>200</v>
      </c>
      <c r="W65" s="412">
        <f t="shared" si="9"/>
        <v>20</v>
      </c>
    </row>
    <row r="66" spans="1:23" ht="15.75" customHeight="1">
      <c r="A66" s="409">
        <v>58</v>
      </c>
      <c r="B66" s="410">
        <v>311021104122</v>
      </c>
      <c r="C66" s="424" t="s">
        <v>95</v>
      </c>
      <c r="D66" s="19">
        <v>100</v>
      </c>
      <c r="E66" s="372">
        <v>100</v>
      </c>
      <c r="F66" s="372">
        <f t="shared" si="0"/>
        <v>200</v>
      </c>
      <c r="G66" s="373">
        <f t="shared" si="1"/>
        <v>20</v>
      </c>
      <c r="H66" s="19">
        <v>100</v>
      </c>
      <c r="I66" s="374">
        <v>103.5</v>
      </c>
      <c r="J66" s="374">
        <f t="shared" si="2"/>
        <v>203.5</v>
      </c>
      <c r="K66" s="375">
        <f t="shared" si="3"/>
        <v>20.350000000000001</v>
      </c>
      <c r="L66" s="19">
        <v>100</v>
      </c>
      <c r="M66" s="372">
        <v>100</v>
      </c>
      <c r="N66" s="372">
        <f t="shared" si="4"/>
        <v>200</v>
      </c>
      <c r="O66" s="376">
        <f t="shared" si="5"/>
        <v>20</v>
      </c>
      <c r="P66" s="19">
        <v>100</v>
      </c>
      <c r="Q66" s="377">
        <v>100</v>
      </c>
      <c r="R66" s="377">
        <f t="shared" si="6"/>
        <v>200</v>
      </c>
      <c r="S66" s="378">
        <f t="shared" si="7"/>
        <v>20</v>
      </c>
      <c r="T66" s="19">
        <v>100</v>
      </c>
      <c r="U66" s="413">
        <v>100</v>
      </c>
      <c r="V66" s="411">
        <f t="shared" si="8"/>
        <v>200</v>
      </c>
      <c r="W66" s="412">
        <f t="shared" si="9"/>
        <v>20</v>
      </c>
    </row>
    <row r="67" spans="1:23" ht="15.75" customHeight="1">
      <c r="A67" s="409">
        <v>59</v>
      </c>
      <c r="B67" s="410">
        <v>311021104123</v>
      </c>
      <c r="C67" s="424" t="s">
        <v>96</v>
      </c>
      <c r="D67" s="19">
        <v>72</v>
      </c>
      <c r="E67" s="372">
        <v>85.576530612244895</v>
      </c>
      <c r="F67" s="372">
        <f t="shared" si="0"/>
        <v>157.57653061224488</v>
      </c>
      <c r="G67" s="373">
        <f t="shared" si="1"/>
        <v>15.757653061224488</v>
      </c>
      <c r="H67" s="19">
        <v>82</v>
      </c>
      <c r="I67" s="381">
        <v>60</v>
      </c>
      <c r="J67" s="374">
        <f t="shared" si="2"/>
        <v>142</v>
      </c>
      <c r="K67" s="375">
        <f t="shared" si="3"/>
        <v>14.2</v>
      </c>
      <c r="L67" s="19">
        <v>58</v>
      </c>
      <c r="M67" s="372">
        <v>100</v>
      </c>
      <c r="N67" s="372">
        <f t="shared" si="4"/>
        <v>158</v>
      </c>
      <c r="O67" s="376">
        <f t="shared" si="5"/>
        <v>15.8</v>
      </c>
      <c r="P67" s="379">
        <v>80</v>
      </c>
      <c r="Q67" s="377">
        <v>93.219696969696969</v>
      </c>
      <c r="R67" s="377">
        <f t="shared" si="6"/>
        <v>173.21969696969697</v>
      </c>
      <c r="S67" s="378">
        <f t="shared" si="7"/>
        <v>17.321969696969695</v>
      </c>
      <c r="T67" s="52">
        <v>86</v>
      </c>
      <c r="U67" s="411">
        <v>100</v>
      </c>
      <c r="V67" s="411">
        <f t="shared" si="8"/>
        <v>186</v>
      </c>
      <c r="W67" s="412">
        <f t="shared" si="9"/>
        <v>18.600000000000001</v>
      </c>
    </row>
    <row r="68" spans="1:23" ht="15.75" customHeight="1">
      <c r="A68" s="409">
        <v>60</v>
      </c>
      <c r="B68" s="410">
        <v>311021104124</v>
      </c>
      <c r="C68" s="424" t="s">
        <v>97</v>
      </c>
      <c r="D68" s="19">
        <v>86</v>
      </c>
      <c r="E68" s="372">
        <v>94.551020408163268</v>
      </c>
      <c r="F68" s="372">
        <f t="shared" si="0"/>
        <v>180.55102040816325</v>
      </c>
      <c r="G68" s="373">
        <f t="shared" si="1"/>
        <v>18.055102040816323</v>
      </c>
      <c r="H68" s="19">
        <v>86</v>
      </c>
      <c r="I68" s="374">
        <v>51.762195121951223</v>
      </c>
      <c r="J68" s="374">
        <f t="shared" si="2"/>
        <v>137.76219512195121</v>
      </c>
      <c r="K68" s="375">
        <f t="shared" si="3"/>
        <v>13.776219512195119</v>
      </c>
      <c r="L68" s="19">
        <v>84</v>
      </c>
      <c r="M68" s="372">
        <v>100</v>
      </c>
      <c r="N68" s="372">
        <f t="shared" si="4"/>
        <v>184</v>
      </c>
      <c r="O68" s="376">
        <f t="shared" si="5"/>
        <v>18.400000000000002</v>
      </c>
      <c r="P68" s="19">
        <v>100</v>
      </c>
      <c r="Q68" s="377">
        <v>98.287878787878782</v>
      </c>
      <c r="R68" s="377">
        <f t="shared" si="6"/>
        <v>198.28787878787878</v>
      </c>
      <c r="S68" s="378">
        <f t="shared" si="7"/>
        <v>19.828787878787878</v>
      </c>
      <c r="T68" s="19">
        <v>100</v>
      </c>
      <c r="U68" s="413">
        <v>93.07352941176471</v>
      </c>
      <c r="V68" s="411">
        <f t="shared" si="8"/>
        <v>193.0735294117647</v>
      </c>
      <c r="W68" s="412">
        <f t="shared" si="9"/>
        <v>19.307352941176468</v>
      </c>
    </row>
    <row r="69" spans="1:23" ht="15.75" customHeight="1">
      <c r="A69" s="409">
        <v>61</v>
      </c>
      <c r="B69" s="410">
        <v>311021104125</v>
      </c>
      <c r="C69" s="424" t="s">
        <v>98</v>
      </c>
      <c r="D69" s="19">
        <v>36</v>
      </c>
      <c r="E69" s="381">
        <v>100</v>
      </c>
      <c r="F69" s="372">
        <f t="shared" si="0"/>
        <v>136</v>
      </c>
      <c r="G69" s="373">
        <f t="shared" si="1"/>
        <v>13.600000000000001</v>
      </c>
      <c r="H69" s="19">
        <v>40</v>
      </c>
      <c r="I69" s="381">
        <v>100</v>
      </c>
      <c r="J69" s="374">
        <f t="shared" si="2"/>
        <v>140</v>
      </c>
      <c r="K69" s="375">
        <f t="shared" si="3"/>
        <v>14</v>
      </c>
      <c r="L69" s="19">
        <v>50</v>
      </c>
      <c r="M69" s="381">
        <v>90</v>
      </c>
      <c r="N69" s="372">
        <f t="shared" si="4"/>
        <v>140</v>
      </c>
      <c r="O69" s="376">
        <f t="shared" si="5"/>
        <v>14</v>
      </c>
      <c r="P69" s="379">
        <v>54</v>
      </c>
      <c r="Q69" s="381">
        <v>82</v>
      </c>
      <c r="R69" s="377">
        <f t="shared" si="6"/>
        <v>136</v>
      </c>
      <c r="S69" s="378">
        <f t="shared" si="7"/>
        <v>13.600000000000001</v>
      </c>
      <c r="T69" s="52">
        <v>51</v>
      </c>
      <c r="U69" s="381">
        <v>90</v>
      </c>
      <c r="V69" s="411">
        <f t="shared" si="8"/>
        <v>141</v>
      </c>
      <c r="W69" s="412">
        <f t="shared" si="9"/>
        <v>14.1</v>
      </c>
    </row>
    <row r="70" spans="1:23" ht="15.75" customHeight="1" thickBot="1">
      <c r="A70" s="414">
        <v>62</v>
      </c>
      <c r="B70" s="415">
        <v>311021104126</v>
      </c>
      <c r="C70" s="425" t="s">
        <v>99</v>
      </c>
      <c r="D70" s="365">
        <v>100</v>
      </c>
      <c r="E70" s="366">
        <v>100</v>
      </c>
      <c r="F70" s="366">
        <f t="shared" si="0"/>
        <v>200</v>
      </c>
      <c r="G70" s="367">
        <f t="shared" si="1"/>
        <v>20</v>
      </c>
      <c r="H70" s="365">
        <v>86</v>
      </c>
      <c r="I70" s="428">
        <v>63</v>
      </c>
      <c r="J70" s="382">
        <f t="shared" si="2"/>
        <v>149</v>
      </c>
      <c r="K70" s="382">
        <f t="shared" si="3"/>
        <v>14.9</v>
      </c>
      <c r="L70" s="365">
        <v>100</v>
      </c>
      <c r="M70" s="366">
        <v>100</v>
      </c>
      <c r="N70" s="366">
        <f t="shared" si="4"/>
        <v>200</v>
      </c>
      <c r="O70" s="366">
        <f t="shared" si="5"/>
        <v>20</v>
      </c>
      <c r="P70" s="365">
        <v>100</v>
      </c>
      <c r="Q70" s="371">
        <v>100</v>
      </c>
      <c r="R70" s="371">
        <f t="shared" si="6"/>
        <v>200</v>
      </c>
      <c r="S70" s="371">
        <f t="shared" si="7"/>
        <v>20</v>
      </c>
      <c r="T70" s="365">
        <v>100</v>
      </c>
      <c r="U70" s="408">
        <v>100</v>
      </c>
      <c r="V70" s="408">
        <f t="shared" si="8"/>
        <v>200</v>
      </c>
      <c r="W70" s="408">
        <f t="shared" si="9"/>
        <v>20</v>
      </c>
    </row>
    <row r="71" spans="1:23" ht="15.75" customHeight="1" thickBot="1">
      <c r="A71" s="418">
        <v>63</v>
      </c>
      <c r="B71" s="383" t="s">
        <v>104</v>
      </c>
      <c r="C71" s="384" t="s">
        <v>100</v>
      </c>
      <c r="D71" s="385">
        <v>50</v>
      </c>
      <c r="E71" s="381">
        <v>90</v>
      </c>
      <c r="F71" s="366">
        <f t="shared" si="0"/>
        <v>140</v>
      </c>
      <c r="G71" s="367">
        <f t="shared" si="1"/>
        <v>14</v>
      </c>
      <c r="H71" s="369">
        <v>50</v>
      </c>
      <c r="I71" s="381">
        <v>90</v>
      </c>
      <c r="J71" s="368">
        <f t="shared" si="2"/>
        <v>140</v>
      </c>
      <c r="K71" s="368">
        <f t="shared" si="3"/>
        <v>14</v>
      </c>
      <c r="L71" s="369">
        <v>50</v>
      </c>
      <c r="M71" s="428">
        <v>90</v>
      </c>
      <c r="N71" s="381">
        <f t="shared" si="4"/>
        <v>140</v>
      </c>
      <c r="O71" s="381">
        <f t="shared" si="5"/>
        <v>14</v>
      </c>
      <c r="P71" s="386">
        <v>50</v>
      </c>
      <c r="Q71" s="428">
        <v>90</v>
      </c>
      <c r="R71" s="380">
        <f t="shared" si="6"/>
        <v>140</v>
      </c>
      <c r="S71" s="380">
        <f t="shared" si="7"/>
        <v>14</v>
      </c>
      <c r="T71" s="360">
        <v>50</v>
      </c>
      <c r="U71" s="381">
        <v>90</v>
      </c>
      <c r="V71" s="408">
        <f t="shared" si="8"/>
        <v>140</v>
      </c>
      <c r="W71" s="408">
        <f t="shared" si="9"/>
        <v>14</v>
      </c>
    </row>
    <row r="72" spans="1:23" ht="15.75" customHeight="1" thickBot="1">
      <c r="A72" s="419">
        <v>64</v>
      </c>
      <c r="B72" s="387" t="s">
        <v>105</v>
      </c>
      <c r="C72" s="388" t="s">
        <v>77</v>
      </c>
      <c r="D72" s="385">
        <v>50</v>
      </c>
      <c r="E72" s="381">
        <v>90</v>
      </c>
      <c r="F72" s="366">
        <f t="shared" si="0"/>
        <v>140</v>
      </c>
      <c r="G72" s="367">
        <f t="shared" si="1"/>
        <v>14</v>
      </c>
      <c r="H72" s="369">
        <v>50</v>
      </c>
      <c r="I72" s="381">
        <v>90</v>
      </c>
      <c r="J72" s="368">
        <f t="shared" si="2"/>
        <v>140</v>
      </c>
      <c r="K72" s="368">
        <f t="shared" si="3"/>
        <v>14</v>
      </c>
      <c r="L72" s="369">
        <v>50</v>
      </c>
      <c r="M72" s="381">
        <v>90</v>
      </c>
      <c r="N72" s="366">
        <f t="shared" si="4"/>
        <v>140</v>
      </c>
      <c r="O72" s="366">
        <f t="shared" si="5"/>
        <v>14</v>
      </c>
      <c r="P72" s="386">
        <v>50</v>
      </c>
      <c r="Q72" s="428">
        <v>90</v>
      </c>
      <c r="R72" s="380">
        <f t="shared" si="6"/>
        <v>140</v>
      </c>
      <c r="S72" s="380">
        <f t="shared" si="7"/>
        <v>14</v>
      </c>
      <c r="T72" s="369">
        <v>50</v>
      </c>
      <c r="U72" s="428">
        <v>90</v>
      </c>
      <c r="V72" s="416">
        <f t="shared" si="8"/>
        <v>140</v>
      </c>
      <c r="W72" s="416">
        <f t="shared" si="9"/>
        <v>14</v>
      </c>
    </row>
    <row r="73" spans="1:23" ht="15.75" customHeight="1" thickBot="1">
      <c r="A73" s="420">
        <v>65</v>
      </c>
      <c r="B73" s="389" t="s">
        <v>106</v>
      </c>
      <c r="C73" s="390" t="s">
        <v>101</v>
      </c>
      <c r="D73" s="391">
        <v>50</v>
      </c>
      <c r="E73" s="381">
        <v>85</v>
      </c>
      <c r="F73" s="372">
        <f t="shared" si="0"/>
        <v>135</v>
      </c>
      <c r="G73" s="373">
        <f t="shared" si="1"/>
        <v>13.5</v>
      </c>
      <c r="H73" s="391">
        <v>50</v>
      </c>
      <c r="I73" s="381">
        <v>90</v>
      </c>
      <c r="J73" s="374">
        <f t="shared" si="2"/>
        <v>140</v>
      </c>
      <c r="K73" s="375">
        <f t="shared" si="3"/>
        <v>14</v>
      </c>
      <c r="L73" s="391">
        <v>50</v>
      </c>
      <c r="M73" s="381">
        <v>90</v>
      </c>
      <c r="N73" s="372">
        <f t="shared" si="4"/>
        <v>140</v>
      </c>
      <c r="O73" s="376">
        <f t="shared" si="5"/>
        <v>14</v>
      </c>
      <c r="P73" s="391">
        <v>50</v>
      </c>
      <c r="Q73" s="381">
        <v>90</v>
      </c>
      <c r="R73" s="377">
        <f t="shared" si="6"/>
        <v>140</v>
      </c>
      <c r="S73" s="378">
        <f t="shared" si="7"/>
        <v>14</v>
      </c>
      <c r="T73" s="361">
        <v>50</v>
      </c>
      <c r="U73" s="381">
        <v>90</v>
      </c>
      <c r="V73" s="411">
        <f t="shared" si="8"/>
        <v>140</v>
      </c>
      <c r="W73" s="412">
        <f t="shared" si="9"/>
        <v>14</v>
      </c>
    </row>
    <row r="74" spans="1:23" ht="15.75" customHeight="1" thickBot="1">
      <c r="A74" s="420">
        <v>66</v>
      </c>
      <c r="B74" s="389" t="s">
        <v>107</v>
      </c>
      <c r="C74" s="390" t="s">
        <v>102</v>
      </c>
      <c r="D74" s="393">
        <v>100</v>
      </c>
      <c r="E74" s="372">
        <v>100</v>
      </c>
      <c r="F74" s="372">
        <f t="shared" ref="F74:F75" si="10">SUM(D74:E74)</f>
        <v>200</v>
      </c>
      <c r="G74" s="373">
        <f t="shared" ref="G74:G75" si="11">F74/200*20</f>
        <v>20</v>
      </c>
      <c r="H74" s="393">
        <v>98</v>
      </c>
      <c r="I74" s="374">
        <v>100</v>
      </c>
      <c r="J74" s="374">
        <f t="shared" ref="J74:J75" si="12">SUM(H74:I74)</f>
        <v>198</v>
      </c>
      <c r="K74" s="375">
        <f t="shared" ref="K74:K75" si="13">J74/200*20</f>
        <v>19.8</v>
      </c>
      <c r="L74" s="393">
        <v>100</v>
      </c>
      <c r="M74" s="392">
        <v>100</v>
      </c>
      <c r="N74" s="372">
        <f t="shared" ref="N74:N75" si="14">SUM(L74:M74)</f>
        <v>200</v>
      </c>
      <c r="O74" s="376">
        <f t="shared" ref="O74:O75" si="15">N74/200*20</f>
        <v>20</v>
      </c>
      <c r="P74" s="393">
        <v>100</v>
      </c>
      <c r="Q74" s="394">
        <v>100</v>
      </c>
      <c r="R74" s="377">
        <f t="shared" ref="R74:R75" si="16">SUM(P74:Q74)</f>
        <v>200</v>
      </c>
      <c r="S74" s="378">
        <f t="shared" ref="S74:S75" si="17">R74/200*20</f>
        <v>20</v>
      </c>
      <c r="T74" s="47">
        <v>100</v>
      </c>
      <c r="U74" s="413">
        <v>100</v>
      </c>
      <c r="V74" s="411">
        <f t="shared" ref="V74:V75" si="18">SUM(T74:U74)</f>
        <v>200</v>
      </c>
      <c r="W74" s="412">
        <f t="shared" ref="W74:W75" si="19">V74/200*20</f>
        <v>20</v>
      </c>
    </row>
    <row r="75" spans="1:23" ht="15.75" customHeight="1">
      <c r="A75" s="421">
        <v>67</v>
      </c>
      <c r="B75" s="395" t="s">
        <v>108</v>
      </c>
      <c r="C75" s="396" t="s">
        <v>103</v>
      </c>
      <c r="D75" s="397">
        <v>50</v>
      </c>
      <c r="E75" s="381">
        <v>90</v>
      </c>
      <c r="F75" s="399">
        <f t="shared" si="10"/>
        <v>140</v>
      </c>
      <c r="G75" s="400">
        <f t="shared" si="11"/>
        <v>14</v>
      </c>
      <c r="H75" s="397">
        <v>50</v>
      </c>
      <c r="I75" s="428">
        <v>90</v>
      </c>
      <c r="J75" s="401">
        <f t="shared" si="12"/>
        <v>140</v>
      </c>
      <c r="K75" s="401">
        <f t="shared" si="13"/>
        <v>14</v>
      </c>
      <c r="L75" s="402">
        <v>84</v>
      </c>
      <c r="M75" s="398">
        <v>100</v>
      </c>
      <c r="N75" s="399">
        <f t="shared" si="14"/>
        <v>184</v>
      </c>
      <c r="O75" s="399">
        <f t="shared" si="15"/>
        <v>18.400000000000002</v>
      </c>
      <c r="P75" s="397">
        <v>50</v>
      </c>
      <c r="Q75" s="403">
        <v>93.969696969696969</v>
      </c>
      <c r="R75" s="404">
        <f t="shared" si="16"/>
        <v>143.96969696969697</v>
      </c>
      <c r="S75" s="404">
        <f t="shared" si="17"/>
        <v>14.396969696969697</v>
      </c>
      <c r="T75" s="362">
        <v>50</v>
      </c>
      <c r="U75" s="422">
        <v>96.039215686274503</v>
      </c>
      <c r="V75" s="422">
        <f t="shared" si="18"/>
        <v>146.0392156862745</v>
      </c>
      <c r="W75" s="422">
        <f t="shared" si="19"/>
        <v>14.603921568627449</v>
      </c>
    </row>
    <row r="76" spans="1:23" ht="22.5" customHeight="1">
      <c r="A76" s="70"/>
      <c r="B76" s="70"/>
      <c r="C76" s="426" t="s">
        <v>11</v>
      </c>
      <c r="D76" s="539" t="s">
        <v>170</v>
      </c>
      <c r="E76" s="540"/>
      <c r="F76" s="540"/>
      <c r="G76" s="541"/>
      <c r="H76" s="539" t="s">
        <v>122</v>
      </c>
      <c r="I76" s="540"/>
      <c r="J76" s="540"/>
      <c r="K76" s="541"/>
      <c r="L76" s="539" t="s">
        <v>171</v>
      </c>
      <c r="M76" s="540"/>
      <c r="N76" s="540"/>
      <c r="O76" s="541"/>
      <c r="P76" s="539" t="s">
        <v>172</v>
      </c>
      <c r="Q76" s="540"/>
      <c r="R76" s="540"/>
      <c r="S76" s="541"/>
      <c r="T76" s="539" t="s">
        <v>173</v>
      </c>
      <c r="U76" s="540"/>
      <c r="V76" s="540"/>
      <c r="W76" s="541"/>
    </row>
    <row r="77" spans="1:23" ht="15.75" customHeight="1">
      <c r="C77" s="44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</row>
    <row r="78" spans="1:23" ht="15.75" customHeight="1">
      <c r="C78" s="44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</row>
    <row r="79" spans="1:23" ht="15.75" customHeight="1">
      <c r="C79" s="44"/>
      <c r="D79" s="149"/>
      <c r="E79" s="428" t="s">
        <v>177</v>
      </c>
      <c r="F79" s="149" t="s">
        <v>112</v>
      </c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</row>
    <row r="80" spans="1:23" ht="15.75" customHeight="1">
      <c r="C80" s="44"/>
      <c r="D80" s="149"/>
      <c r="E80" s="427" t="s">
        <v>177</v>
      </c>
      <c r="F80" s="149" t="s">
        <v>175</v>
      </c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</row>
    <row r="81" spans="3:20" ht="15.75" customHeight="1">
      <c r="C81" s="44"/>
      <c r="D81" s="149"/>
      <c r="E81" s="381" t="s">
        <v>177</v>
      </c>
      <c r="F81" s="149" t="s">
        <v>176</v>
      </c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</row>
    <row r="82" spans="3:20" ht="15.75" customHeight="1">
      <c r="C82" s="44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</row>
    <row r="83" spans="3:20" ht="15.75" customHeight="1">
      <c r="C83" s="44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</row>
    <row r="84" spans="3:20" ht="15.75" customHeight="1">
      <c r="C84" s="44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</row>
    <row r="85" spans="3:20" ht="15.75" customHeight="1">
      <c r="C85" s="44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</row>
    <row r="86" spans="3:20" ht="15.75" customHeight="1">
      <c r="C86" s="44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</row>
    <row r="87" spans="3:20" ht="15.75" customHeight="1">
      <c r="C87" s="44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</row>
    <row r="88" spans="3:20" ht="15.75" customHeight="1">
      <c r="C88" s="44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</row>
    <row r="89" spans="3:20" ht="15.75" customHeight="1">
      <c r="C89" s="44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</row>
    <row r="90" spans="3:20" ht="15.75" customHeight="1">
      <c r="C90" s="44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</row>
    <row r="91" spans="3:20" ht="15.75" customHeight="1">
      <c r="C91" s="44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</row>
    <row r="92" spans="3:20" ht="15.75" customHeight="1">
      <c r="C92" s="44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</row>
    <row r="93" spans="3:20" ht="15.75" customHeight="1">
      <c r="C93" s="44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</row>
    <row r="94" spans="3:20" ht="15.75" customHeight="1">
      <c r="C94" s="44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</row>
    <row r="95" spans="3:20" ht="15.75" customHeight="1">
      <c r="C95" s="44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</row>
    <row r="96" spans="3:20" ht="15.75" customHeight="1">
      <c r="C96" s="44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</row>
    <row r="97" spans="3:20" ht="15.75" customHeight="1">
      <c r="C97" s="44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</row>
    <row r="98" spans="3:20" ht="15.75" customHeight="1">
      <c r="C98" s="44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</row>
    <row r="99" spans="3:20" ht="15.75" customHeight="1">
      <c r="C99" s="44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</row>
    <row r="100" spans="3:20" ht="15.75" customHeight="1">
      <c r="C100" s="44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</row>
    <row r="101" spans="3:20" ht="15.75" customHeight="1">
      <c r="C101" s="44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</row>
    <row r="102" spans="3:20" ht="15.75" customHeight="1">
      <c r="C102" s="44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</row>
    <row r="103" spans="3:20" ht="15.75" customHeight="1">
      <c r="C103" s="44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</row>
    <row r="104" spans="3:20" ht="15.75" customHeight="1">
      <c r="C104" s="44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</row>
    <row r="105" spans="3:20" ht="15.75" customHeight="1">
      <c r="C105" s="44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</row>
    <row r="106" spans="3:20" ht="15.75" customHeight="1">
      <c r="C106" s="44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</row>
    <row r="107" spans="3:20" ht="15.75" customHeight="1">
      <c r="C107" s="44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</row>
    <row r="108" spans="3:20" ht="15.75" customHeight="1">
      <c r="C108" s="44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</row>
    <row r="109" spans="3:20" ht="15.75" customHeight="1">
      <c r="C109" s="44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</row>
    <row r="110" spans="3:20" ht="15.75" customHeight="1">
      <c r="C110" s="44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</row>
    <row r="111" spans="3:20" ht="15.75" customHeight="1">
      <c r="C111" s="44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</row>
    <row r="112" spans="3:20" ht="15.75" customHeight="1">
      <c r="C112" s="44"/>
      <c r="D112" s="149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</row>
    <row r="113" spans="3:20" ht="15.75" customHeight="1">
      <c r="C113" s="44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</row>
    <row r="114" spans="3:20" ht="15.75" customHeight="1">
      <c r="C114" s="44"/>
      <c r="D114" s="149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</row>
    <row r="115" spans="3:20" ht="15.75" customHeight="1">
      <c r="C115" s="44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</row>
    <row r="116" spans="3:20" ht="15.75" customHeight="1">
      <c r="C116" s="44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</row>
    <row r="117" spans="3:20" ht="15.75" customHeight="1">
      <c r="C117" s="44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</row>
    <row r="118" spans="3:20" ht="15.75" customHeight="1">
      <c r="C118" s="44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</row>
    <row r="119" spans="3:20" ht="15.75" customHeight="1">
      <c r="C119" s="44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</row>
    <row r="120" spans="3:20" ht="15.75" customHeight="1">
      <c r="C120" s="44"/>
      <c r="D120" s="149"/>
      <c r="E120" s="149"/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</row>
    <row r="121" spans="3:20" ht="15.75" customHeight="1">
      <c r="C121" s="44"/>
      <c r="D121" s="149"/>
      <c r="E121" s="149"/>
      <c r="F121" s="149"/>
      <c r="G121" s="149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</row>
    <row r="122" spans="3:20" ht="15.75" customHeight="1">
      <c r="C122" s="44"/>
      <c r="D122" s="149"/>
      <c r="E122" s="149"/>
      <c r="F122" s="149"/>
      <c r="G122" s="149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</row>
    <row r="123" spans="3:20" ht="15.75" customHeight="1">
      <c r="C123" s="44"/>
      <c r="D123" s="149"/>
      <c r="E123" s="149"/>
      <c r="F123" s="149"/>
      <c r="G123" s="149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</row>
    <row r="124" spans="3:20" ht="15.75" customHeight="1">
      <c r="C124" s="44"/>
      <c r="D124" s="149"/>
      <c r="E124" s="149"/>
      <c r="F124" s="149"/>
      <c r="G124" s="149"/>
      <c r="H124" s="149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</row>
    <row r="125" spans="3:20" ht="15.75" customHeight="1">
      <c r="C125" s="44"/>
      <c r="D125" s="149"/>
      <c r="E125" s="149"/>
      <c r="F125" s="149"/>
      <c r="G125" s="149"/>
      <c r="H125" s="149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</row>
    <row r="126" spans="3:20" ht="15.75" customHeight="1">
      <c r="C126" s="44"/>
      <c r="D126" s="149"/>
      <c r="E126" s="149"/>
      <c r="F126" s="149"/>
      <c r="G126" s="149"/>
      <c r="H126" s="149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</row>
    <row r="127" spans="3:20" ht="15.75" customHeight="1">
      <c r="C127" s="44"/>
      <c r="D127" s="149"/>
      <c r="E127" s="149"/>
      <c r="F127" s="149"/>
      <c r="G127" s="149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</row>
    <row r="128" spans="3:20" ht="15.75" customHeight="1">
      <c r="C128" s="44"/>
      <c r="D128" s="149"/>
      <c r="E128" s="149"/>
      <c r="F128" s="149"/>
      <c r="G128" s="149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</row>
    <row r="129" spans="3:20" ht="15.75" customHeight="1">
      <c r="C129" s="44"/>
      <c r="D129" s="149"/>
      <c r="E129" s="149"/>
      <c r="F129" s="149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</row>
    <row r="130" spans="3:20" ht="15.75" customHeight="1">
      <c r="C130" s="44"/>
      <c r="D130" s="149"/>
      <c r="E130" s="149"/>
      <c r="F130" s="149"/>
      <c r="G130" s="149"/>
      <c r="H130" s="149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</row>
    <row r="131" spans="3:20" ht="15.75" customHeight="1">
      <c r="C131" s="44"/>
      <c r="D131" s="149"/>
      <c r="E131" s="149"/>
      <c r="F131" s="149"/>
      <c r="G131" s="149"/>
      <c r="H131" s="149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</row>
    <row r="132" spans="3:20" ht="15.75" customHeight="1">
      <c r="C132" s="44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</row>
    <row r="133" spans="3:20" ht="15.75" customHeight="1">
      <c r="C133" s="44"/>
      <c r="D133" s="149"/>
      <c r="E133" s="149"/>
      <c r="F133" s="149"/>
      <c r="G133" s="149"/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</row>
    <row r="134" spans="3:20" ht="15.75" customHeight="1">
      <c r="C134" s="44"/>
      <c r="D134" s="149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</row>
    <row r="135" spans="3:20" ht="15.75" customHeight="1">
      <c r="C135" s="44"/>
      <c r="D135" s="149"/>
      <c r="E135" s="149"/>
      <c r="F135" s="149"/>
      <c r="G135" s="149"/>
      <c r="H135" s="149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</row>
    <row r="136" spans="3:20" ht="15.75" customHeight="1">
      <c r="C136" s="44"/>
      <c r="D136" s="149"/>
      <c r="E136" s="149"/>
      <c r="F136" s="149"/>
      <c r="G136" s="149"/>
      <c r="H136" s="149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</row>
    <row r="137" spans="3:20" ht="15.75" customHeight="1">
      <c r="C137" s="44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</row>
    <row r="138" spans="3:20" ht="15.75" customHeight="1">
      <c r="C138" s="44"/>
      <c r="D138" s="149"/>
      <c r="E138" s="149"/>
      <c r="F138" s="149"/>
      <c r="G138" s="149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</row>
    <row r="139" spans="3:20" ht="15.75" customHeight="1">
      <c r="C139" s="44"/>
      <c r="D139" s="149"/>
      <c r="E139" s="149"/>
      <c r="F139" s="149"/>
      <c r="G139" s="149"/>
      <c r="H139" s="149"/>
      <c r="I139" s="149"/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</row>
    <row r="140" spans="3:20" ht="15.75" customHeight="1">
      <c r="C140" s="44"/>
      <c r="D140" s="149"/>
      <c r="E140" s="149"/>
      <c r="F140" s="149"/>
      <c r="G140" s="149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</row>
    <row r="141" spans="3:20" ht="15.75" customHeight="1">
      <c r="C141" s="44"/>
      <c r="D141" s="149"/>
      <c r="E141" s="14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</row>
    <row r="142" spans="3:20" ht="15.75" customHeight="1">
      <c r="C142" s="44"/>
      <c r="D142" s="149"/>
      <c r="E142" s="149"/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</row>
    <row r="143" spans="3:20" ht="15.75" customHeight="1">
      <c r="C143" s="44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</row>
    <row r="144" spans="3:20" ht="15.75" customHeight="1">
      <c r="C144" s="44"/>
      <c r="D144" s="149"/>
      <c r="E144" s="149"/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</row>
    <row r="145" spans="3:20" ht="15.75" customHeight="1">
      <c r="C145" s="44"/>
      <c r="D145" s="149"/>
      <c r="E145" s="149"/>
      <c r="F145" s="149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</row>
    <row r="146" spans="3:20" ht="15.75" customHeight="1">
      <c r="C146" s="44"/>
      <c r="D146" s="149"/>
      <c r="E146" s="149"/>
      <c r="F146" s="149"/>
      <c r="G146" s="149"/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</row>
    <row r="147" spans="3:20" ht="15.75" customHeight="1">
      <c r="C147" s="44"/>
      <c r="D147" s="149"/>
      <c r="E147" s="149"/>
      <c r="F147" s="149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</row>
    <row r="148" spans="3:20" ht="15.75" customHeight="1">
      <c r="C148" s="44"/>
      <c r="D148" s="149"/>
      <c r="E148" s="149"/>
      <c r="F148" s="149"/>
      <c r="G148" s="149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</row>
    <row r="149" spans="3:20" ht="15.75" customHeight="1">
      <c r="C149" s="44"/>
      <c r="D149" s="149"/>
      <c r="E149" s="149"/>
      <c r="F149" s="149"/>
      <c r="G149" s="149"/>
      <c r="H149" s="149"/>
      <c r="I149" s="149"/>
      <c r="J149" s="149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</row>
    <row r="150" spans="3:20" ht="15.75" customHeight="1">
      <c r="C150" s="44"/>
      <c r="D150" s="149"/>
      <c r="E150" s="149"/>
      <c r="F150" s="149"/>
      <c r="G150" s="149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</row>
    <row r="151" spans="3:20" ht="15.75" customHeight="1">
      <c r="C151" s="44"/>
      <c r="D151" s="149"/>
      <c r="E151" s="149"/>
      <c r="F151" s="149"/>
      <c r="G151" s="149"/>
      <c r="H151" s="149"/>
      <c r="I151" s="149"/>
      <c r="J151" s="149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</row>
    <row r="152" spans="3:20" ht="15.75" customHeight="1">
      <c r="C152" s="44"/>
      <c r="D152" s="149"/>
      <c r="E152" s="149"/>
      <c r="F152" s="149"/>
      <c r="G152" s="149"/>
      <c r="H152" s="149"/>
      <c r="I152" s="149"/>
      <c r="J152" s="149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</row>
    <row r="153" spans="3:20" ht="15.75" customHeight="1">
      <c r="C153" s="44"/>
      <c r="D153" s="149"/>
      <c r="E153" s="149"/>
      <c r="F153" s="149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</row>
    <row r="154" spans="3:20" ht="15.75" customHeight="1">
      <c r="C154" s="44"/>
      <c r="D154" s="149"/>
      <c r="E154" s="149"/>
      <c r="F154" s="149"/>
      <c r="G154" s="149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</row>
    <row r="155" spans="3:20" ht="15.75" customHeight="1">
      <c r="C155" s="44"/>
      <c r="D155" s="149"/>
      <c r="E155" s="149"/>
      <c r="F155" s="149"/>
      <c r="G155" s="149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</row>
    <row r="156" spans="3:20" ht="15.75" customHeight="1">
      <c r="C156" s="44"/>
      <c r="D156" s="149"/>
      <c r="E156" s="149"/>
      <c r="F156" s="149"/>
      <c r="G156" s="149"/>
      <c r="H156" s="149"/>
      <c r="I156" s="149"/>
      <c r="J156" s="149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</row>
    <row r="157" spans="3:20" ht="15.75" customHeight="1">
      <c r="C157" s="44"/>
      <c r="D157" s="149"/>
      <c r="E157" s="149"/>
      <c r="F157" s="149"/>
      <c r="G157" s="149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</row>
    <row r="158" spans="3:20" ht="15.75" customHeight="1">
      <c r="C158" s="44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</row>
    <row r="159" spans="3:20" ht="15.75" customHeight="1">
      <c r="C159" s="44"/>
      <c r="D159" s="149"/>
      <c r="E159" s="149"/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</row>
    <row r="160" spans="3:20" ht="15.75" customHeight="1">
      <c r="C160" s="44"/>
      <c r="D160" s="149"/>
      <c r="E160" s="149"/>
      <c r="F160" s="149"/>
      <c r="G160" s="149"/>
      <c r="H160" s="149"/>
      <c r="I160" s="149"/>
      <c r="J160" s="149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</row>
    <row r="161" spans="3:20" ht="15.75" customHeight="1">
      <c r="C161" s="44"/>
      <c r="D161" s="149"/>
      <c r="E161" s="149"/>
      <c r="F161" s="149"/>
      <c r="G161" s="149"/>
      <c r="H161" s="149"/>
      <c r="I161" s="149"/>
      <c r="J161" s="149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</row>
    <row r="162" spans="3:20" ht="15.75" customHeight="1">
      <c r="C162" s="44"/>
      <c r="D162" s="149"/>
      <c r="E162" s="149"/>
      <c r="F162" s="149"/>
      <c r="G162" s="149"/>
      <c r="H162" s="149"/>
      <c r="I162" s="149"/>
      <c r="J162" s="149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</row>
    <row r="163" spans="3:20" ht="15.75" customHeight="1">
      <c r="C163" s="44"/>
      <c r="D163" s="149"/>
      <c r="E163" s="149"/>
      <c r="F163" s="149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</row>
    <row r="164" spans="3:20" ht="15.75" customHeight="1">
      <c r="C164" s="44"/>
      <c r="D164" s="149"/>
      <c r="E164" s="149"/>
      <c r="F164" s="149"/>
      <c r="G164" s="149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</row>
    <row r="165" spans="3:20" ht="15.75" customHeight="1">
      <c r="C165" s="44"/>
      <c r="D165" s="149"/>
      <c r="E165" s="149"/>
      <c r="F165" s="149"/>
      <c r="G165" s="149"/>
      <c r="H165" s="149"/>
      <c r="I165" s="149"/>
      <c r="J165" s="149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</row>
    <row r="166" spans="3:20" ht="15.75" customHeight="1">
      <c r="C166" s="44"/>
      <c r="D166" s="149"/>
      <c r="E166" s="149"/>
      <c r="F166" s="149"/>
      <c r="G166" s="149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</row>
    <row r="167" spans="3:20" ht="15.75" customHeight="1">
      <c r="C167" s="44"/>
      <c r="D167" s="149"/>
      <c r="E167" s="149"/>
      <c r="F167" s="149"/>
      <c r="G167" s="149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</row>
    <row r="168" spans="3:20" ht="15.75" customHeight="1">
      <c r="C168" s="44"/>
      <c r="D168" s="149"/>
      <c r="E168" s="149"/>
      <c r="F168" s="149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</row>
    <row r="169" spans="3:20" ht="15.75" customHeight="1">
      <c r="C169" s="44"/>
      <c r="D169" s="149"/>
      <c r="E169" s="149"/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</row>
    <row r="170" spans="3:20" ht="15.75" customHeight="1">
      <c r="C170" s="44"/>
      <c r="D170" s="149"/>
      <c r="E170" s="149"/>
      <c r="F170" s="149"/>
      <c r="G170" s="149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</row>
    <row r="171" spans="3:20" ht="15.75" customHeight="1">
      <c r="C171" s="44"/>
      <c r="D171" s="149"/>
      <c r="E171" s="149"/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</row>
    <row r="172" spans="3:20" ht="15.75" customHeight="1">
      <c r="C172" s="44"/>
      <c r="D172" s="149"/>
      <c r="E172" s="149"/>
      <c r="F172" s="149"/>
      <c r="G172" s="149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</row>
    <row r="173" spans="3:20" ht="15.75" customHeight="1">
      <c r="C173" s="44"/>
      <c r="D173" s="149"/>
      <c r="E173" s="149"/>
      <c r="F173" s="149"/>
      <c r="G173" s="149"/>
      <c r="H173" s="149"/>
      <c r="I173" s="149"/>
      <c r="J173" s="149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</row>
    <row r="174" spans="3:20" ht="15.75" customHeight="1">
      <c r="C174" s="44"/>
      <c r="D174" s="149"/>
      <c r="E174" s="149"/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</row>
    <row r="175" spans="3:20" ht="15.75" customHeight="1">
      <c r="C175" s="44"/>
      <c r="D175" s="149"/>
      <c r="E175" s="149"/>
      <c r="F175" s="149"/>
      <c r="G175" s="149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</row>
    <row r="176" spans="3:20" ht="15.75" customHeight="1">
      <c r="C176" s="44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</row>
    <row r="177" spans="3:20" ht="15.75" customHeight="1">
      <c r="C177" s="44"/>
      <c r="D177" s="149"/>
      <c r="E177" s="149"/>
      <c r="F177" s="149"/>
      <c r="G177" s="149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</row>
    <row r="178" spans="3:20" ht="15.75" customHeight="1">
      <c r="C178" s="44"/>
      <c r="D178" s="149"/>
      <c r="E178" s="149"/>
      <c r="F178" s="149"/>
      <c r="G178" s="149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</row>
    <row r="179" spans="3:20" ht="15.75" customHeight="1">
      <c r="C179" s="44"/>
      <c r="D179" s="149"/>
      <c r="E179" s="149"/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</row>
    <row r="180" spans="3:20" ht="15.75" customHeight="1">
      <c r="C180" s="44"/>
      <c r="D180" s="149"/>
      <c r="E180" s="149"/>
      <c r="F180" s="149"/>
      <c r="G180" s="149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</row>
    <row r="181" spans="3:20" ht="15.75" customHeight="1">
      <c r="C181" s="44"/>
      <c r="D181" s="149"/>
      <c r="E181" s="149"/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</row>
    <row r="182" spans="3:20" ht="15.75" customHeight="1">
      <c r="C182" s="44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</row>
    <row r="183" spans="3:20" ht="15.75" customHeight="1">
      <c r="C183" s="44"/>
      <c r="D183" s="149"/>
      <c r="E183" s="149"/>
      <c r="F183" s="149"/>
      <c r="G183" s="149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</row>
    <row r="184" spans="3:20" ht="15.75" customHeight="1">
      <c r="C184" s="44"/>
      <c r="D184" s="149"/>
      <c r="E184" s="149"/>
      <c r="F184" s="149"/>
      <c r="G184" s="149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</row>
    <row r="185" spans="3:20" ht="15.75" customHeight="1">
      <c r="C185" s="44"/>
      <c r="D185" s="149"/>
      <c r="E185" s="149"/>
      <c r="F185" s="149"/>
      <c r="G185" s="149"/>
      <c r="H185" s="149"/>
      <c r="I185" s="149"/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</row>
    <row r="186" spans="3:20" ht="15.75" customHeight="1">
      <c r="C186" s="44"/>
      <c r="D186" s="149"/>
      <c r="E186" s="149"/>
      <c r="F186" s="149"/>
      <c r="G186" s="149"/>
      <c r="H186" s="149"/>
      <c r="I186" s="149"/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</row>
    <row r="187" spans="3:20" ht="15.75" customHeight="1">
      <c r="C187" s="44"/>
      <c r="D187" s="149"/>
      <c r="E187" s="149"/>
      <c r="F187" s="149"/>
      <c r="G187" s="149"/>
      <c r="H187" s="149"/>
      <c r="I187" s="149"/>
      <c r="J187" s="149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</row>
    <row r="188" spans="3:20" ht="15.75" customHeight="1">
      <c r="C188" s="44"/>
      <c r="D188" s="149"/>
      <c r="E188" s="149"/>
      <c r="F188" s="149"/>
      <c r="G188" s="149"/>
      <c r="H188" s="149"/>
      <c r="I188" s="149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</row>
    <row r="189" spans="3:20" ht="15.75" customHeight="1">
      <c r="C189" s="44"/>
      <c r="D189" s="149"/>
      <c r="E189" s="149"/>
      <c r="F189" s="149"/>
      <c r="G189" s="149"/>
      <c r="H189" s="149"/>
      <c r="I189" s="149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</row>
    <row r="190" spans="3:20" ht="15.75" customHeight="1">
      <c r="C190" s="44"/>
      <c r="D190" s="149"/>
      <c r="E190" s="149"/>
      <c r="F190" s="149"/>
      <c r="G190" s="149"/>
      <c r="H190" s="149"/>
      <c r="I190" s="149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</row>
    <row r="191" spans="3:20" ht="15.75" customHeight="1">
      <c r="C191" s="44"/>
      <c r="D191" s="149"/>
      <c r="E191" s="149"/>
      <c r="F191" s="149"/>
      <c r="G191" s="149"/>
      <c r="H191" s="149"/>
      <c r="I191" s="149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</row>
    <row r="192" spans="3:20" ht="15.75" customHeight="1">
      <c r="C192" s="44"/>
      <c r="D192" s="149"/>
      <c r="E192" s="149"/>
      <c r="F192" s="149"/>
      <c r="G192" s="149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</row>
    <row r="193" spans="3:20" ht="15.75" customHeight="1">
      <c r="C193" s="44"/>
      <c r="D193" s="149"/>
      <c r="E193" s="149"/>
      <c r="F193" s="149"/>
      <c r="G193" s="149"/>
      <c r="H193" s="149"/>
      <c r="I193" s="149"/>
      <c r="J193" s="149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</row>
    <row r="194" spans="3:20" ht="15.75" customHeight="1">
      <c r="C194" s="44"/>
      <c r="D194" s="149"/>
      <c r="E194" s="149"/>
      <c r="F194" s="149"/>
      <c r="G194" s="149"/>
      <c r="H194" s="149"/>
      <c r="I194" s="149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</row>
    <row r="195" spans="3:20" ht="15.75" customHeight="1">
      <c r="C195" s="44"/>
      <c r="D195" s="149"/>
      <c r="E195" s="149"/>
      <c r="F195" s="149"/>
      <c r="G195" s="149"/>
      <c r="H195" s="149"/>
      <c r="I195" s="149"/>
      <c r="J195" s="149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</row>
    <row r="196" spans="3:20" ht="15.75" customHeight="1">
      <c r="C196" s="44"/>
      <c r="D196" s="149"/>
      <c r="E196" s="149"/>
      <c r="F196" s="149"/>
      <c r="G196" s="149"/>
      <c r="H196" s="149"/>
      <c r="I196" s="149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</row>
    <row r="197" spans="3:20" ht="15.75" customHeight="1">
      <c r="C197" s="44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</row>
    <row r="198" spans="3:20" ht="15.75" customHeight="1">
      <c r="C198" s="44"/>
      <c r="D198" s="149"/>
      <c r="E198" s="149"/>
      <c r="F198" s="149"/>
      <c r="G198" s="149"/>
      <c r="H198" s="149"/>
      <c r="I198" s="149"/>
      <c r="J198" s="149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</row>
    <row r="199" spans="3:20" ht="15.75" customHeight="1">
      <c r="C199" s="44"/>
      <c r="D199" s="149"/>
      <c r="E199" s="149"/>
      <c r="F199" s="149"/>
      <c r="G199" s="149"/>
      <c r="H199" s="149"/>
      <c r="I199" s="149"/>
      <c r="J199" s="149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</row>
    <row r="200" spans="3:20" ht="15.75" customHeight="1">
      <c r="C200" s="44"/>
      <c r="D200" s="149"/>
      <c r="E200" s="149"/>
      <c r="F200" s="149"/>
      <c r="G200" s="149"/>
      <c r="H200" s="149"/>
      <c r="I200" s="149"/>
      <c r="J200" s="149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</row>
    <row r="201" spans="3:20" ht="15.75" customHeight="1">
      <c r="C201" s="44"/>
      <c r="D201" s="149"/>
      <c r="E201" s="149"/>
      <c r="F201" s="149"/>
      <c r="G201" s="149"/>
      <c r="H201" s="149"/>
      <c r="I201" s="149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</row>
    <row r="202" spans="3:20" ht="15.75" customHeight="1">
      <c r="C202" s="44"/>
      <c r="D202" s="149"/>
      <c r="E202" s="149"/>
      <c r="F202" s="149"/>
      <c r="G202" s="149"/>
      <c r="H202" s="149"/>
      <c r="I202" s="149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</row>
    <row r="203" spans="3:20" ht="15.75" customHeight="1">
      <c r="C203" s="44"/>
      <c r="D203" s="149"/>
      <c r="E203" s="149"/>
      <c r="F203" s="149"/>
      <c r="G203" s="149"/>
      <c r="H203" s="149"/>
      <c r="I203" s="149"/>
      <c r="J203" s="149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</row>
    <row r="204" spans="3:20" ht="15.75" customHeight="1">
      <c r="C204" s="44"/>
      <c r="D204" s="149"/>
      <c r="E204" s="149"/>
      <c r="F204" s="149"/>
      <c r="G204" s="149"/>
      <c r="H204" s="149"/>
      <c r="I204" s="149"/>
      <c r="J204" s="149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</row>
    <row r="205" spans="3:20" ht="15.75" customHeight="1">
      <c r="C205" s="44"/>
      <c r="D205" s="149"/>
      <c r="E205" s="149"/>
      <c r="F205" s="149"/>
      <c r="G205" s="149"/>
      <c r="H205" s="149"/>
      <c r="I205" s="149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</row>
    <row r="206" spans="3:20" ht="15.75" customHeight="1">
      <c r="C206" s="44"/>
      <c r="D206" s="149"/>
      <c r="E206" s="149"/>
      <c r="F206" s="149"/>
      <c r="G206" s="149"/>
      <c r="H206" s="149"/>
      <c r="I206" s="149"/>
      <c r="J206" s="149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</row>
    <row r="207" spans="3:20" ht="15.75" customHeight="1">
      <c r="C207" s="44"/>
      <c r="D207" s="149"/>
      <c r="E207" s="149"/>
      <c r="F207" s="149"/>
      <c r="G207" s="149"/>
      <c r="H207" s="149"/>
      <c r="I207" s="149"/>
      <c r="J207" s="149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</row>
    <row r="208" spans="3:20" ht="15.75" customHeight="1">
      <c r="C208" s="44"/>
      <c r="D208" s="149"/>
      <c r="E208" s="149"/>
      <c r="F208" s="149"/>
      <c r="G208" s="149"/>
      <c r="H208" s="149"/>
      <c r="I208" s="149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</row>
    <row r="209" spans="3:20" ht="15.75" customHeight="1">
      <c r="C209" s="44"/>
      <c r="D209" s="149"/>
      <c r="E209" s="149"/>
      <c r="F209" s="149"/>
      <c r="G209" s="149"/>
      <c r="H209" s="149"/>
      <c r="I209" s="149"/>
      <c r="J209" s="149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</row>
    <row r="210" spans="3:20" ht="15.75" customHeight="1">
      <c r="C210" s="44"/>
      <c r="D210" s="149"/>
      <c r="E210" s="149"/>
      <c r="F210" s="149"/>
      <c r="G210" s="149"/>
      <c r="H210" s="149"/>
      <c r="I210" s="149"/>
      <c r="J210" s="149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</row>
    <row r="211" spans="3:20" ht="15.75" customHeight="1">
      <c r="C211" s="44"/>
      <c r="D211" s="149"/>
      <c r="E211" s="149"/>
      <c r="F211" s="149"/>
      <c r="G211" s="149"/>
      <c r="H211" s="149"/>
      <c r="I211" s="149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</row>
    <row r="212" spans="3:20" ht="15.75" customHeight="1">
      <c r="C212" s="44"/>
      <c r="D212" s="149"/>
      <c r="E212" s="149"/>
      <c r="F212" s="149"/>
      <c r="G212" s="149"/>
      <c r="H212" s="149"/>
      <c r="I212" s="149"/>
      <c r="J212" s="149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</row>
    <row r="213" spans="3:20" ht="15.75" customHeight="1">
      <c r="C213" s="44"/>
      <c r="D213" s="149"/>
      <c r="E213" s="149"/>
      <c r="F213" s="149"/>
      <c r="G213" s="149"/>
      <c r="H213" s="149"/>
      <c r="I213" s="149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</row>
    <row r="214" spans="3:20" ht="15.75" customHeight="1">
      <c r="C214" s="44"/>
      <c r="D214" s="149"/>
      <c r="E214" s="149"/>
      <c r="F214" s="149"/>
      <c r="G214" s="149"/>
      <c r="H214" s="149"/>
      <c r="I214" s="149"/>
      <c r="J214" s="149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</row>
    <row r="215" spans="3:20" ht="15.75" customHeight="1">
      <c r="C215" s="44"/>
      <c r="D215" s="149"/>
      <c r="E215" s="149"/>
      <c r="F215" s="149"/>
      <c r="G215" s="149"/>
      <c r="H215" s="149"/>
      <c r="I215" s="149"/>
      <c r="J215" s="14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</row>
    <row r="216" spans="3:20" ht="15.75" customHeight="1">
      <c r="C216" s="44"/>
      <c r="D216" s="149"/>
      <c r="E216" s="149"/>
      <c r="F216" s="149"/>
      <c r="G216" s="149"/>
      <c r="H216" s="149"/>
      <c r="I216" s="149"/>
      <c r="J216" s="14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</row>
    <row r="217" spans="3:20" ht="15.75" customHeight="1">
      <c r="C217" s="44"/>
      <c r="D217" s="149"/>
      <c r="E217" s="149"/>
      <c r="F217" s="149"/>
      <c r="G217" s="149"/>
      <c r="H217" s="149"/>
      <c r="I217" s="149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</row>
    <row r="218" spans="3:20" ht="15.75" customHeight="1">
      <c r="C218" s="44"/>
      <c r="D218" s="149"/>
      <c r="E218" s="149"/>
      <c r="F218" s="149"/>
      <c r="G218" s="149"/>
      <c r="H218" s="149"/>
      <c r="I218" s="149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</row>
    <row r="219" spans="3:20" ht="15.75" customHeight="1">
      <c r="C219" s="44"/>
      <c r="D219" s="149"/>
      <c r="E219" s="149"/>
      <c r="F219" s="149"/>
      <c r="G219" s="149"/>
      <c r="H219" s="149"/>
      <c r="I219" s="149"/>
      <c r="J219" s="14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</row>
    <row r="220" spans="3:20" ht="15.75" customHeight="1">
      <c r="C220" s="44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</row>
    <row r="221" spans="3:20" ht="15.75" customHeight="1">
      <c r="C221" s="44"/>
      <c r="D221" s="149"/>
      <c r="E221" s="149"/>
      <c r="F221" s="149"/>
      <c r="G221" s="149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</row>
    <row r="222" spans="3:20" ht="15.75" customHeight="1">
      <c r="C222" s="44"/>
      <c r="D222" s="149"/>
      <c r="E222" s="149"/>
      <c r="F222" s="149"/>
      <c r="G222" s="149"/>
      <c r="H222" s="149"/>
      <c r="I222" s="149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</row>
    <row r="223" spans="3:20" ht="15.75" customHeight="1">
      <c r="C223" s="44"/>
      <c r="D223" s="149"/>
      <c r="E223" s="149"/>
      <c r="F223" s="149"/>
      <c r="G223" s="149"/>
      <c r="H223" s="149"/>
      <c r="I223" s="149"/>
      <c r="J223" s="149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</row>
    <row r="224" spans="3:20" ht="15.75" customHeight="1">
      <c r="C224" s="44"/>
      <c r="D224" s="149"/>
      <c r="E224" s="149"/>
      <c r="F224" s="149"/>
      <c r="G224" s="149"/>
      <c r="H224" s="149"/>
      <c r="I224" s="149"/>
      <c r="J224" s="149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</row>
    <row r="225" spans="3:20" ht="15.75" customHeight="1">
      <c r="C225" s="44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</row>
    <row r="226" spans="3:20" ht="15.75" customHeight="1">
      <c r="C226" s="44"/>
      <c r="D226" s="149"/>
      <c r="E226" s="149"/>
      <c r="F226" s="149"/>
      <c r="G226" s="149"/>
      <c r="H226" s="149"/>
      <c r="I226" s="149"/>
      <c r="J226" s="149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</row>
    <row r="227" spans="3:20" ht="15.75" customHeight="1">
      <c r="C227" s="44"/>
      <c r="D227" s="149"/>
      <c r="E227" s="149"/>
      <c r="F227" s="149"/>
      <c r="G227" s="149"/>
      <c r="H227" s="149"/>
      <c r="I227" s="149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</row>
    <row r="228" spans="3:20" ht="15.75" customHeight="1">
      <c r="C228" s="44"/>
      <c r="D228" s="149"/>
      <c r="E228" s="149"/>
      <c r="F228" s="149"/>
      <c r="G228" s="149"/>
      <c r="H228" s="149"/>
      <c r="I228" s="149"/>
      <c r="J228" s="149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</row>
    <row r="229" spans="3:20" ht="15.75" customHeight="1">
      <c r="C229" s="44"/>
      <c r="D229" s="149"/>
      <c r="E229" s="149"/>
      <c r="F229" s="149"/>
      <c r="G229" s="149"/>
      <c r="H229" s="149"/>
      <c r="I229" s="149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</row>
    <row r="230" spans="3:20" ht="15.75" customHeight="1">
      <c r="C230" s="44"/>
      <c r="D230" s="149"/>
      <c r="E230" s="149"/>
      <c r="F230" s="149"/>
      <c r="G230" s="149"/>
      <c r="H230" s="149"/>
      <c r="I230" s="149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</row>
    <row r="231" spans="3:20" ht="15.75" customHeight="1">
      <c r="C231" s="44"/>
      <c r="D231" s="149"/>
      <c r="E231" s="149"/>
      <c r="F231" s="149"/>
      <c r="G231" s="149"/>
      <c r="H231" s="149"/>
      <c r="I231" s="149"/>
      <c r="J231" s="149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</row>
    <row r="232" spans="3:20" ht="15.75" customHeight="1">
      <c r="C232" s="44"/>
      <c r="D232" s="149"/>
      <c r="E232" s="149"/>
      <c r="F232" s="149"/>
      <c r="G232" s="149"/>
      <c r="H232" s="149"/>
      <c r="I232" s="149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</row>
    <row r="233" spans="3:20" ht="15.75" customHeight="1">
      <c r="C233" s="44"/>
      <c r="D233" s="149"/>
      <c r="E233" s="149"/>
      <c r="F233" s="149"/>
      <c r="G233" s="149"/>
      <c r="H233" s="149"/>
      <c r="I233" s="149"/>
      <c r="J233" s="149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</row>
    <row r="234" spans="3:20" ht="15.75" customHeight="1">
      <c r="C234" s="44"/>
      <c r="D234" s="149"/>
      <c r="E234" s="149"/>
      <c r="F234" s="149"/>
      <c r="G234" s="149"/>
      <c r="H234" s="149"/>
      <c r="I234" s="149"/>
      <c r="J234" s="149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</row>
    <row r="235" spans="3:20" ht="15.75" customHeight="1">
      <c r="C235" s="44"/>
      <c r="D235" s="149"/>
      <c r="E235" s="149"/>
      <c r="F235" s="149"/>
      <c r="G235" s="149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</row>
    <row r="236" spans="3:20" ht="15.75" customHeight="1">
      <c r="C236" s="44"/>
      <c r="D236" s="149"/>
      <c r="E236" s="149"/>
      <c r="F236" s="149"/>
      <c r="G236" s="149"/>
      <c r="H236" s="149"/>
      <c r="I236" s="149"/>
      <c r="J236" s="149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</row>
    <row r="237" spans="3:20" ht="15.75" customHeight="1">
      <c r="C237" s="44"/>
      <c r="D237" s="149"/>
      <c r="E237" s="149"/>
      <c r="F237" s="149"/>
      <c r="G237" s="149"/>
      <c r="H237" s="149"/>
      <c r="I237" s="149"/>
      <c r="J237" s="149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</row>
    <row r="238" spans="3:20" ht="15.75" customHeight="1">
      <c r="C238" s="44"/>
      <c r="D238" s="149"/>
      <c r="E238" s="149"/>
      <c r="F238" s="149"/>
      <c r="G238" s="149"/>
      <c r="H238" s="149"/>
      <c r="I238" s="149"/>
      <c r="J238" s="149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</row>
    <row r="239" spans="3:20" ht="15.75" customHeight="1">
      <c r="C239" s="44"/>
      <c r="D239" s="149"/>
      <c r="E239" s="149"/>
      <c r="F239" s="149"/>
      <c r="G239" s="149"/>
      <c r="H239" s="149"/>
      <c r="I239" s="149"/>
      <c r="J239" s="149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</row>
    <row r="240" spans="3:20" ht="15.75" customHeight="1">
      <c r="C240" s="44"/>
      <c r="D240" s="149"/>
      <c r="E240" s="149"/>
      <c r="F240" s="149"/>
      <c r="G240" s="149"/>
      <c r="H240" s="149"/>
      <c r="I240" s="149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</row>
    <row r="241" spans="3:20" ht="15.75" customHeight="1">
      <c r="C241" s="44"/>
      <c r="D241" s="149"/>
      <c r="E241" s="149"/>
      <c r="F241" s="149"/>
      <c r="G241" s="149"/>
      <c r="H241" s="149"/>
      <c r="I241" s="149"/>
      <c r="J241" s="149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</row>
    <row r="242" spans="3:20" ht="15.75" customHeight="1">
      <c r="C242" s="44"/>
      <c r="D242" s="149"/>
      <c r="E242" s="149"/>
      <c r="F242" s="149"/>
      <c r="G242" s="149"/>
      <c r="H242" s="149"/>
      <c r="I242" s="149"/>
      <c r="J242" s="149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</row>
    <row r="243" spans="3:20" ht="15.75" customHeight="1">
      <c r="C243" s="44"/>
      <c r="D243" s="149"/>
      <c r="E243" s="149"/>
      <c r="F243" s="149"/>
      <c r="G243" s="149"/>
      <c r="H243" s="149"/>
      <c r="I243" s="149"/>
      <c r="J243" s="149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</row>
    <row r="244" spans="3:20" ht="15.75" customHeight="1">
      <c r="C244" s="44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</row>
    <row r="245" spans="3:20" ht="15.75" customHeight="1">
      <c r="C245" s="44"/>
      <c r="D245" s="149"/>
      <c r="E245" s="149"/>
      <c r="F245" s="149"/>
      <c r="G245" s="149"/>
      <c r="H245" s="149"/>
      <c r="I245" s="149"/>
      <c r="J245" s="149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</row>
    <row r="246" spans="3:20" ht="15.75" customHeight="1">
      <c r="C246" s="44"/>
      <c r="D246" s="149"/>
      <c r="E246" s="149"/>
      <c r="F246" s="149"/>
      <c r="G246" s="149"/>
      <c r="H246" s="149"/>
      <c r="I246" s="149"/>
      <c r="J246" s="149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</row>
    <row r="247" spans="3:20" ht="15.75" customHeight="1">
      <c r="C247" s="44"/>
      <c r="D247" s="149"/>
      <c r="E247" s="149"/>
      <c r="F247" s="149"/>
      <c r="G247" s="149"/>
      <c r="H247" s="149"/>
      <c r="I247" s="149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</row>
    <row r="248" spans="3:20" ht="15.75" customHeight="1">
      <c r="C248" s="44"/>
      <c r="D248" s="149"/>
      <c r="E248" s="149"/>
      <c r="F248" s="149"/>
      <c r="G248" s="149"/>
      <c r="H248" s="149"/>
      <c r="I248" s="149"/>
      <c r="J248" s="149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</row>
    <row r="249" spans="3:20" ht="15.75" customHeight="1">
      <c r="C249" s="44"/>
      <c r="D249" s="149"/>
      <c r="E249" s="149"/>
      <c r="F249" s="149"/>
      <c r="G249" s="149"/>
      <c r="H249" s="149"/>
      <c r="I249" s="149"/>
      <c r="J249" s="149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</row>
    <row r="250" spans="3:20" ht="15.75" customHeight="1">
      <c r="C250" s="44"/>
      <c r="D250" s="149"/>
      <c r="E250" s="149"/>
      <c r="F250" s="149"/>
      <c r="G250" s="149"/>
      <c r="H250" s="149"/>
      <c r="I250" s="149"/>
      <c r="J250" s="149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</row>
    <row r="251" spans="3:20" ht="15.75" customHeight="1">
      <c r="C251" s="44"/>
      <c r="D251" s="149"/>
      <c r="E251" s="149"/>
      <c r="F251" s="149"/>
      <c r="G251" s="149"/>
      <c r="H251" s="149"/>
      <c r="I251" s="149"/>
      <c r="J251" s="149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</row>
    <row r="252" spans="3:20" ht="15.75" customHeight="1">
      <c r="C252" s="44"/>
      <c r="D252" s="149"/>
      <c r="E252" s="149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49"/>
      <c r="Q252" s="149"/>
      <c r="R252" s="149"/>
      <c r="S252" s="149"/>
      <c r="T252" s="149"/>
    </row>
    <row r="253" spans="3:20" ht="15.75" customHeight="1">
      <c r="C253" s="44"/>
      <c r="D253" s="149"/>
      <c r="E253" s="149"/>
      <c r="F253" s="149"/>
      <c r="G253" s="149"/>
      <c r="H253" s="149"/>
      <c r="I253" s="149"/>
      <c r="J253" s="149"/>
      <c r="K253" s="149"/>
      <c r="L253" s="149"/>
      <c r="M253" s="149"/>
      <c r="N253" s="149"/>
      <c r="O253" s="149"/>
      <c r="P253" s="149"/>
      <c r="Q253" s="149"/>
      <c r="R253" s="149"/>
      <c r="S253" s="149"/>
      <c r="T253" s="149"/>
    </row>
    <row r="254" spans="3:20" ht="15.75" customHeight="1">
      <c r="C254" s="44"/>
      <c r="D254" s="149"/>
      <c r="E254" s="149"/>
      <c r="F254" s="149"/>
      <c r="G254" s="149"/>
      <c r="H254" s="149"/>
      <c r="I254" s="149"/>
      <c r="J254" s="149"/>
      <c r="K254" s="149"/>
      <c r="L254" s="149"/>
      <c r="M254" s="149"/>
      <c r="N254" s="149"/>
      <c r="O254" s="149"/>
      <c r="P254" s="149"/>
      <c r="Q254" s="149"/>
      <c r="R254" s="149"/>
      <c r="S254" s="149"/>
      <c r="T254" s="149"/>
    </row>
    <row r="255" spans="3:20" ht="15.75" customHeight="1">
      <c r="C255" s="44"/>
      <c r="D255" s="149"/>
      <c r="E255" s="149"/>
      <c r="F255" s="149"/>
      <c r="G255" s="149"/>
      <c r="H255" s="149"/>
      <c r="I255" s="149"/>
      <c r="J255" s="149"/>
      <c r="K255" s="149"/>
      <c r="L255" s="149"/>
      <c r="M255" s="149"/>
      <c r="N255" s="149"/>
      <c r="O255" s="149"/>
      <c r="P255" s="149"/>
      <c r="Q255" s="149"/>
      <c r="R255" s="149"/>
      <c r="S255" s="149"/>
      <c r="T255" s="149"/>
    </row>
    <row r="256" spans="3:20" ht="15.75" customHeight="1">
      <c r="C256" s="44"/>
      <c r="D256" s="149"/>
      <c r="E256" s="149"/>
      <c r="F256" s="149"/>
      <c r="G256" s="149"/>
      <c r="H256" s="149"/>
      <c r="I256" s="149"/>
      <c r="J256" s="149"/>
      <c r="K256" s="149"/>
      <c r="L256" s="149"/>
      <c r="M256" s="149"/>
      <c r="N256" s="149"/>
      <c r="O256" s="149"/>
      <c r="P256" s="149"/>
      <c r="Q256" s="149"/>
      <c r="R256" s="149"/>
      <c r="S256" s="149"/>
      <c r="T256" s="149"/>
    </row>
    <row r="257" spans="3:20" ht="15.75" customHeight="1">
      <c r="C257" s="44"/>
      <c r="D257" s="149"/>
      <c r="E257" s="149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49"/>
      <c r="Q257" s="149"/>
      <c r="R257" s="149"/>
      <c r="S257" s="149"/>
      <c r="T257" s="149"/>
    </row>
    <row r="258" spans="3:20" ht="15.75" customHeight="1">
      <c r="C258" s="44"/>
      <c r="D258" s="149"/>
      <c r="E258" s="149"/>
      <c r="F258" s="149"/>
      <c r="G258" s="149"/>
      <c r="H258" s="149"/>
      <c r="I258" s="149"/>
      <c r="J258" s="149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</row>
    <row r="259" spans="3:20" ht="15.75" customHeight="1">
      <c r="C259" s="44"/>
      <c r="D259" s="149"/>
      <c r="E259" s="149"/>
      <c r="F259" s="149"/>
      <c r="G259" s="149"/>
      <c r="H259" s="149"/>
      <c r="I259" s="149"/>
      <c r="J259" s="149"/>
      <c r="K259" s="149"/>
      <c r="L259" s="149"/>
      <c r="M259" s="149"/>
      <c r="N259" s="149"/>
      <c r="O259" s="149"/>
      <c r="P259" s="149"/>
      <c r="Q259" s="149"/>
      <c r="R259" s="149"/>
      <c r="S259" s="149"/>
      <c r="T259" s="149"/>
    </row>
    <row r="260" spans="3:20" ht="15.75" customHeight="1">
      <c r="C260" s="44"/>
      <c r="D260" s="149"/>
      <c r="E260" s="149"/>
      <c r="F260" s="149"/>
      <c r="G260" s="149"/>
      <c r="H260" s="149"/>
      <c r="I260" s="149"/>
      <c r="J260" s="149"/>
      <c r="K260" s="149"/>
      <c r="L260" s="149"/>
      <c r="M260" s="149"/>
      <c r="N260" s="149"/>
      <c r="O260" s="149"/>
      <c r="P260" s="149"/>
      <c r="Q260" s="149"/>
      <c r="R260" s="149"/>
      <c r="S260" s="149"/>
      <c r="T260" s="149"/>
    </row>
    <row r="261" spans="3:20" ht="15.75" customHeight="1">
      <c r="C261" s="44"/>
      <c r="D261" s="149"/>
      <c r="E261" s="149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49"/>
      <c r="Q261" s="149"/>
      <c r="R261" s="149"/>
      <c r="S261" s="149"/>
      <c r="T261" s="149"/>
    </row>
    <row r="262" spans="3:20" ht="15.75" customHeight="1">
      <c r="C262" s="44"/>
      <c r="D262" s="149"/>
      <c r="E262" s="149"/>
      <c r="F262" s="149"/>
      <c r="G262" s="149"/>
      <c r="H262" s="149"/>
      <c r="I262" s="149"/>
      <c r="J262" s="149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</row>
    <row r="263" spans="3:20" ht="15.75" customHeight="1">
      <c r="C263" s="44"/>
      <c r="D263" s="149"/>
      <c r="E263" s="149"/>
      <c r="F263" s="149"/>
      <c r="G263" s="149"/>
      <c r="H263" s="149"/>
      <c r="I263" s="149"/>
      <c r="J263" s="149"/>
      <c r="K263" s="149"/>
      <c r="L263" s="149"/>
      <c r="M263" s="149"/>
      <c r="N263" s="149"/>
      <c r="O263" s="149"/>
      <c r="P263" s="149"/>
      <c r="Q263" s="149"/>
      <c r="R263" s="149"/>
      <c r="S263" s="149"/>
      <c r="T263" s="149"/>
    </row>
    <row r="264" spans="3:20" ht="15.75" customHeight="1">
      <c r="C264" s="44"/>
      <c r="D264" s="149"/>
      <c r="E264" s="149"/>
      <c r="F264" s="149"/>
      <c r="G264" s="149"/>
      <c r="H264" s="149"/>
      <c r="I264" s="149"/>
      <c r="J264" s="149"/>
      <c r="K264" s="149"/>
      <c r="L264" s="149"/>
      <c r="M264" s="149"/>
      <c r="N264" s="149"/>
      <c r="O264" s="149"/>
      <c r="P264" s="149"/>
      <c r="Q264" s="149"/>
      <c r="R264" s="149"/>
      <c r="S264" s="149"/>
      <c r="T264" s="149"/>
    </row>
    <row r="265" spans="3:20" ht="15.75" customHeight="1">
      <c r="C265" s="44"/>
      <c r="D265" s="149"/>
      <c r="E265" s="149"/>
      <c r="F265" s="149"/>
      <c r="G265" s="149"/>
      <c r="H265" s="149"/>
      <c r="I265" s="149"/>
      <c r="J265" s="149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</row>
    <row r="266" spans="3:20" ht="15.75" customHeight="1">
      <c r="C266" s="44"/>
      <c r="D266" s="149"/>
      <c r="E266" s="149"/>
      <c r="F266" s="149"/>
      <c r="G266" s="149"/>
      <c r="H266" s="149"/>
      <c r="I266" s="149"/>
      <c r="J266" s="149"/>
      <c r="K266" s="149"/>
      <c r="L266" s="149"/>
      <c r="M266" s="149"/>
      <c r="N266" s="149"/>
      <c r="O266" s="149"/>
      <c r="P266" s="149"/>
      <c r="Q266" s="149"/>
      <c r="R266" s="149"/>
      <c r="S266" s="149"/>
      <c r="T266" s="149"/>
    </row>
    <row r="267" spans="3:20" ht="15.75" customHeight="1">
      <c r="C267" s="44"/>
      <c r="D267" s="149"/>
      <c r="E267" s="149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49"/>
      <c r="Q267" s="149"/>
      <c r="R267" s="149"/>
      <c r="S267" s="149"/>
      <c r="T267" s="149"/>
    </row>
    <row r="268" spans="3:20" ht="15.75" customHeight="1">
      <c r="C268" s="44"/>
      <c r="D268" s="149"/>
      <c r="E268" s="149"/>
      <c r="F268" s="149"/>
      <c r="G268" s="149"/>
      <c r="H268" s="149"/>
      <c r="I268" s="149"/>
      <c r="J268" s="149"/>
      <c r="K268" s="149"/>
      <c r="L268" s="149"/>
      <c r="M268" s="149"/>
      <c r="N268" s="149"/>
      <c r="O268" s="149"/>
      <c r="P268" s="149"/>
      <c r="Q268" s="149"/>
      <c r="R268" s="149"/>
      <c r="S268" s="149"/>
      <c r="T268" s="149"/>
    </row>
    <row r="269" spans="3:20" ht="15.75" customHeight="1">
      <c r="C269" s="44"/>
      <c r="D269" s="149"/>
      <c r="E269" s="149"/>
      <c r="F269" s="149"/>
      <c r="G269" s="149"/>
      <c r="H269" s="149"/>
      <c r="I269" s="149"/>
      <c r="J269" s="149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</row>
    <row r="270" spans="3:20" ht="15.75" customHeight="1">
      <c r="C270" s="44"/>
      <c r="D270" s="149"/>
      <c r="E270" s="149"/>
      <c r="F270" s="149"/>
      <c r="G270" s="149"/>
      <c r="H270" s="149"/>
      <c r="I270" s="149"/>
      <c r="J270" s="149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</row>
    <row r="271" spans="3:20" ht="15.75" customHeight="1">
      <c r="C271" s="44"/>
      <c r="D271" s="149"/>
      <c r="E271" s="149"/>
      <c r="F271" s="149"/>
      <c r="G271" s="149"/>
      <c r="H271" s="149"/>
      <c r="I271" s="149"/>
      <c r="J271" s="149"/>
      <c r="K271" s="149"/>
      <c r="L271" s="149"/>
      <c r="M271" s="149"/>
      <c r="N271" s="149"/>
      <c r="O271" s="149"/>
      <c r="P271" s="149"/>
      <c r="Q271" s="149"/>
      <c r="R271" s="149"/>
      <c r="S271" s="149"/>
      <c r="T271" s="149"/>
    </row>
    <row r="272" spans="3:20" ht="15.75" customHeight="1">
      <c r="C272" s="44"/>
      <c r="D272" s="149"/>
      <c r="E272" s="149"/>
      <c r="F272" s="149"/>
      <c r="G272" s="149"/>
      <c r="H272" s="149"/>
      <c r="I272" s="149"/>
      <c r="J272" s="149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</row>
    <row r="273" spans="3:20" ht="15.75" customHeight="1">
      <c r="C273" s="44"/>
      <c r="D273" s="149"/>
      <c r="E273" s="149"/>
      <c r="F273" s="149"/>
      <c r="G273" s="149"/>
      <c r="H273" s="149"/>
      <c r="I273" s="149"/>
      <c r="J273" s="149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</row>
    <row r="274" spans="3:20" ht="15.75" customHeight="1">
      <c r="C274" s="44"/>
      <c r="D274" s="149"/>
      <c r="E274" s="149"/>
      <c r="F274" s="149"/>
      <c r="G274" s="149"/>
      <c r="H274" s="149"/>
      <c r="I274" s="149"/>
      <c r="J274" s="149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</row>
    <row r="275" spans="3:20" ht="15.75" customHeight="1">
      <c r="C275" s="44"/>
      <c r="D275" s="149"/>
      <c r="E275" s="149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</row>
    <row r="276" spans="3:20" ht="15.75" customHeight="1">
      <c r="C276" s="44"/>
      <c r="D276" s="149"/>
      <c r="E276" s="149"/>
      <c r="F276" s="149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</row>
    <row r="277" spans="3:20" ht="15.75" customHeight="1"/>
    <row r="278" spans="3:20" ht="15.75" customHeight="1"/>
    <row r="279" spans="3:20" ht="15.75" customHeight="1"/>
    <row r="280" spans="3:20" ht="15.75" customHeight="1"/>
    <row r="281" spans="3:20" ht="15.75" customHeight="1"/>
    <row r="282" spans="3:20" ht="15.75" customHeight="1"/>
    <row r="283" spans="3:20" ht="15.75" customHeight="1"/>
    <row r="284" spans="3:20" ht="15.75" customHeight="1"/>
    <row r="285" spans="3:20" ht="15.75" customHeight="1"/>
    <row r="286" spans="3:20" ht="15.75" customHeight="1"/>
    <row r="287" spans="3:20" ht="15.75" customHeight="1"/>
    <row r="288" spans="3:20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6">
    <mergeCell ref="B2:D2"/>
    <mergeCell ref="B3:D3"/>
    <mergeCell ref="B4:L4"/>
    <mergeCell ref="A6:A8"/>
    <mergeCell ref="B6:B8"/>
    <mergeCell ref="C6:C8"/>
    <mergeCell ref="D6:G6"/>
    <mergeCell ref="H6:K6"/>
    <mergeCell ref="L6:O6"/>
    <mergeCell ref="P6:S6"/>
    <mergeCell ref="T6:V6"/>
    <mergeCell ref="D76:G76"/>
    <mergeCell ref="H76:K76"/>
    <mergeCell ref="L76:O76"/>
    <mergeCell ref="P76:S76"/>
    <mergeCell ref="T76:W76"/>
  </mergeCells>
  <pageMargins left="0.7" right="0.7" top="0.75" bottom="0.75" header="0.3" footer="0.3"/>
  <pageSetup paperSize="9" scale="65" fitToHeight="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B4579-52A1-4804-A8E1-E5AEF8CB32C7}">
  <dimension ref="A1:W987"/>
  <sheetViews>
    <sheetView topLeftCell="A64" zoomScale="85" zoomScaleNormal="85" workbookViewId="0">
      <selection activeCell="T76" sqref="T76:W76"/>
    </sheetView>
  </sheetViews>
  <sheetFormatPr defaultColWidth="14.42578125" defaultRowHeight="12.75"/>
  <cols>
    <col min="1" max="1" width="5.5703125" customWidth="1"/>
    <col min="2" max="2" width="13.42578125" customWidth="1"/>
    <col min="3" max="3" width="24.42578125" customWidth="1"/>
    <col min="4" max="6" width="7.7109375" customWidth="1"/>
    <col min="7" max="7" width="7.7109375" style="226" customWidth="1"/>
    <col min="8" max="23" width="7.7109375" customWidth="1"/>
  </cols>
  <sheetData>
    <row r="1" spans="1:23" ht="24.75" customHeight="1">
      <c r="A1" s="142"/>
      <c r="B1" s="143" t="s">
        <v>116</v>
      </c>
      <c r="C1" s="143"/>
      <c r="D1" s="143"/>
      <c r="E1" s="143"/>
      <c r="F1" s="143"/>
      <c r="G1" s="346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44"/>
      <c r="W1" s="44"/>
    </row>
    <row r="2" spans="1:23" ht="24.75" customHeight="1">
      <c r="A2" s="142"/>
      <c r="B2" s="531" t="s">
        <v>117</v>
      </c>
      <c r="C2" s="532"/>
      <c r="D2" s="532"/>
      <c r="H2" s="143"/>
      <c r="I2" s="143">
        <f>F10/F8*100</f>
        <v>89.247311827956992</v>
      </c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44"/>
      <c r="W2" s="44"/>
    </row>
    <row r="3" spans="1:23" ht="24.75" customHeight="1">
      <c r="A3" s="142"/>
      <c r="B3" s="531" t="s">
        <v>118</v>
      </c>
      <c r="C3" s="532"/>
      <c r="D3" s="532"/>
      <c r="H3" s="143"/>
      <c r="I3" s="143">
        <f>F9/F8*100</f>
        <v>77.41935483870968</v>
      </c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44"/>
      <c r="W3" s="44"/>
    </row>
    <row r="4" spans="1:23" ht="24.75" customHeight="1">
      <c r="A4" s="142"/>
      <c r="B4" s="533"/>
      <c r="C4" s="532"/>
      <c r="D4" s="532"/>
      <c r="E4" s="532"/>
      <c r="F4" s="532"/>
      <c r="G4" s="532"/>
      <c r="H4" s="532"/>
      <c r="I4" s="532"/>
      <c r="J4" s="532"/>
      <c r="K4" s="532"/>
      <c r="L4" s="532"/>
      <c r="M4" s="532"/>
      <c r="P4" s="143"/>
      <c r="Q4" s="143"/>
      <c r="R4" s="143"/>
      <c r="S4" s="143"/>
      <c r="T4" s="143"/>
      <c r="U4" s="143"/>
      <c r="V4" s="44"/>
      <c r="W4" s="44"/>
    </row>
    <row r="5" spans="1:23" ht="10.5" customHeight="1">
      <c r="A5" s="143"/>
      <c r="B5" s="143"/>
      <c r="C5" s="144"/>
      <c r="D5" s="145"/>
      <c r="E5" s="145"/>
      <c r="F5" s="145"/>
      <c r="G5" s="347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</row>
    <row r="6" spans="1:23" ht="39" customHeight="1">
      <c r="A6" s="534" t="s">
        <v>119</v>
      </c>
      <c r="B6" s="534" t="s">
        <v>120</v>
      </c>
      <c r="C6" s="536" t="s">
        <v>121</v>
      </c>
      <c r="D6" s="549" t="s">
        <v>33</v>
      </c>
      <c r="E6" s="550"/>
      <c r="F6" s="550"/>
      <c r="G6" s="550"/>
      <c r="H6" s="546" t="s">
        <v>34</v>
      </c>
      <c r="I6" s="547"/>
      <c r="J6" s="547"/>
      <c r="K6" s="548"/>
      <c r="L6" s="546" t="s">
        <v>35</v>
      </c>
      <c r="M6" s="547"/>
      <c r="N6" s="547"/>
      <c r="O6" s="548"/>
      <c r="P6" s="546" t="s">
        <v>36</v>
      </c>
      <c r="Q6" s="547"/>
      <c r="R6" s="547"/>
      <c r="S6" s="548"/>
      <c r="T6" s="507" t="s">
        <v>37</v>
      </c>
      <c r="U6" s="507"/>
      <c r="V6" s="507"/>
      <c r="W6" s="70"/>
    </row>
    <row r="7" spans="1:23" ht="25.5" customHeight="1">
      <c r="A7" s="535"/>
      <c r="B7" s="535"/>
      <c r="C7" s="551"/>
      <c r="D7" s="146" t="s">
        <v>127</v>
      </c>
      <c r="E7" s="146" t="s">
        <v>128</v>
      </c>
      <c r="F7" s="146" t="s">
        <v>16</v>
      </c>
      <c r="G7" s="150" t="s">
        <v>169</v>
      </c>
      <c r="H7" s="146" t="s">
        <v>127</v>
      </c>
      <c r="I7" s="146" t="s">
        <v>128</v>
      </c>
      <c r="J7" s="146" t="s">
        <v>16</v>
      </c>
      <c r="K7" s="150" t="s">
        <v>169</v>
      </c>
      <c r="L7" s="146" t="s">
        <v>127</v>
      </c>
      <c r="M7" s="146" t="s">
        <v>128</v>
      </c>
      <c r="N7" s="146" t="s">
        <v>16</v>
      </c>
      <c r="O7" s="150" t="s">
        <v>169</v>
      </c>
      <c r="P7" s="146" t="s">
        <v>127</v>
      </c>
      <c r="Q7" s="146" t="s">
        <v>128</v>
      </c>
      <c r="R7" s="146" t="s">
        <v>16</v>
      </c>
      <c r="S7" s="150" t="s">
        <v>169</v>
      </c>
      <c r="T7" s="146" t="s">
        <v>127</v>
      </c>
      <c r="U7" s="146" t="s">
        <v>128</v>
      </c>
      <c r="V7" s="146" t="s">
        <v>16</v>
      </c>
      <c r="W7" s="150" t="s">
        <v>169</v>
      </c>
    </row>
    <row r="8" spans="1:23" ht="18" customHeight="1">
      <c r="A8" s="535"/>
      <c r="B8" s="535"/>
      <c r="C8" s="551"/>
      <c r="D8" s="153">
        <v>44</v>
      </c>
      <c r="E8" s="153">
        <v>49</v>
      </c>
      <c r="F8" s="146">
        <f>D8+E8</f>
        <v>93</v>
      </c>
      <c r="G8" s="345">
        <f>F8/93*100</f>
        <v>100</v>
      </c>
      <c r="H8" s="153">
        <v>42</v>
      </c>
      <c r="I8" s="153">
        <v>41</v>
      </c>
      <c r="J8" s="146">
        <f>H8+I8</f>
        <v>83</v>
      </c>
      <c r="K8" s="345">
        <f>J8/83*100</f>
        <v>100</v>
      </c>
      <c r="L8" s="153">
        <v>36</v>
      </c>
      <c r="M8" s="153">
        <v>37</v>
      </c>
      <c r="N8" s="146">
        <f>L8+M8</f>
        <v>73</v>
      </c>
      <c r="O8" s="345">
        <f>N8/73*100</f>
        <v>100</v>
      </c>
      <c r="P8" s="153">
        <v>37</v>
      </c>
      <c r="Q8" s="153">
        <v>33</v>
      </c>
      <c r="R8" s="146">
        <f>P8+Q8</f>
        <v>70</v>
      </c>
      <c r="S8" s="345">
        <f>R8/70*100</f>
        <v>100</v>
      </c>
      <c r="T8" s="153">
        <v>32</v>
      </c>
      <c r="U8" s="153">
        <v>51</v>
      </c>
      <c r="V8" s="146">
        <f>T8+U8</f>
        <v>83</v>
      </c>
      <c r="W8" s="345">
        <f>V8/83*100</f>
        <v>100</v>
      </c>
    </row>
    <row r="9" spans="1:23" ht="15.75" customHeight="1">
      <c r="A9" s="95">
        <v>1</v>
      </c>
      <c r="B9" s="96">
        <v>311021104064</v>
      </c>
      <c r="C9" s="97" t="s">
        <v>38</v>
      </c>
      <c r="D9" s="141">
        <v>28</v>
      </c>
      <c r="E9" s="316">
        <v>44</v>
      </c>
      <c r="F9" s="146">
        <f t="shared" ref="F9:F72" si="0">D9+E9</f>
        <v>72</v>
      </c>
      <c r="G9" s="345">
        <f t="shared" ref="G9:G72" si="1">F9/93*100</f>
        <v>77.41935483870968</v>
      </c>
      <c r="H9" s="141">
        <v>25</v>
      </c>
      <c r="I9" s="318">
        <v>38</v>
      </c>
      <c r="J9" s="146">
        <f t="shared" ref="J9:J72" si="2">H9+I9</f>
        <v>63</v>
      </c>
      <c r="K9" s="345">
        <f t="shared" ref="K9:K70" si="3">J9/83*100</f>
        <v>75.903614457831324</v>
      </c>
      <c r="L9" s="141">
        <v>20</v>
      </c>
      <c r="M9" s="316">
        <v>32</v>
      </c>
      <c r="N9" s="146">
        <f t="shared" ref="N9:N72" si="4">L9+M9</f>
        <v>52</v>
      </c>
      <c r="O9" s="345">
        <f t="shared" ref="O9:O70" si="5">N9/73*100</f>
        <v>71.232876712328761</v>
      </c>
      <c r="P9" s="141">
        <v>21</v>
      </c>
      <c r="Q9" s="316">
        <v>29</v>
      </c>
      <c r="R9" s="146">
        <f t="shared" ref="R9:R72" si="6">P9+Q9</f>
        <v>50</v>
      </c>
      <c r="S9" s="345">
        <f t="shared" ref="S9:S70" si="7">R9/70*100</f>
        <v>71.428571428571431</v>
      </c>
      <c r="T9" s="141">
        <v>15</v>
      </c>
      <c r="U9" s="316">
        <v>47</v>
      </c>
      <c r="V9" s="146">
        <f t="shared" ref="V9:V72" si="8">T9+U9</f>
        <v>62</v>
      </c>
      <c r="W9" s="345">
        <f t="shared" ref="W9:W72" si="9">V9/83*100</f>
        <v>74.698795180722882</v>
      </c>
    </row>
    <row r="10" spans="1:23" ht="15.75" customHeight="1">
      <c r="A10" s="98">
        <v>2</v>
      </c>
      <c r="B10" s="99">
        <v>311021104065</v>
      </c>
      <c r="C10" s="100" t="s">
        <v>39</v>
      </c>
      <c r="D10" s="141">
        <v>41</v>
      </c>
      <c r="E10" s="141">
        <v>42</v>
      </c>
      <c r="F10" s="146">
        <f t="shared" si="0"/>
        <v>83</v>
      </c>
      <c r="G10" s="345">
        <f t="shared" si="1"/>
        <v>89.247311827956992</v>
      </c>
      <c r="H10" s="141">
        <v>40</v>
      </c>
      <c r="I10" s="310">
        <v>38</v>
      </c>
      <c r="J10" s="146">
        <f t="shared" si="2"/>
        <v>78</v>
      </c>
      <c r="K10" s="345">
        <f t="shared" si="3"/>
        <v>93.975903614457835</v>
      </c>
      <c r="L10" s="141">
        <v>35</v>
      </c>
      <c r="M10" s="141">
        <v>30</v>
      </c>
      <c r="N10" s="146">
        <f t="shared" si="4"/>
        <v>65</v>
      </c>
      <c r="O10" s="345">
        <f t="shared" si="5"/>
        <v>89.041095890410958</v>
      </c>
      <c r="P10" s="141">
        <v>34</v>
      </c>
      <c r="Q10" s="141">
        <v>28</v>
      </c>
      <c r="R10" s="146">
        <f t="shared" si="6"/>
        <v>62</v>
      </c>
      <c r="S10" s="345">
        <f t="shared" si="7"/>
        <v>88.571428571428569</v>
      </c>
      <c r="T10" s="141">
        <v>28</v>
      </c>
      <c r="U10" s="141">
        <v>46</v>
      </c>
      <c r="V10" s="146">
        <f t="shared" si="8"/>
        <v>74</v>
      </c>
      <c r="W10" s="345">
        <f t="shared" si="9"/>
        <v>89.156626506024097</v>
      </c>
    </row>
    <row r="11" spans="1:23" ht="15.75" customHeight="1">
      <c r="A11" s="98">
        <v>3</v>
      </c>
      <c r="B11" s="99">
        <v>311021104066</v>
      </c>
      <c r="C11" s="100" t="s">
        <v>40</v>
      </c>
      <c r="D11" s="141">
        <v>43</v>
      </c>
      <c r="E11" s="141">
        <v>38</v>
      </c>
      <c r="F11" s="146">
        <f t="shared" si="0"/>
        <v>81</v>
      </c>
      <c r="G11" s="345">
        <f t="shared" si="1"/>
        <v>87.096774193548384</v>
      </c>
      <c r="H11" s="141">
        <v>37</v>
      </c>
      <c r="I11" s="310">
        <v>40</v>
      </c>
      <c r="J11" s="146">
        <f t="shared" si="2"/>
        <v>77</v>
      </c>
      <c r="K11" s="345">
        <f t="shared" si="3"/>
        <v>92.771084337349393</v>
      </c>
      <c r="L11" s="141">
        <v>33</v>
      </c>
      <c r="M11" s="141">
        <v>31</v>
      </c>
      <c r="N11" s="146">
        <f t="shared" si="4"/>
        <v>64</v>
      </c>
      <c r="O11" s="345">
        <f t="shared" si="5"/>
        <v>87.671232876712324</v>
      </c>
      <c r="P11" s="141">
        <v>37</v>
      </c>
      <c r="Q11" s="141">
        <v>26</v>
      </c>
      <c r="R11" s="146">
        <f t="shared" si="6"/>
        <v>63</v>
      </c>
      <c r="S11" s="345">
        <f t="shared" si="7"/>
        <v>90</v>
      </c>
      <c r="T11" s="141">
        <v>29</v>
      </c>
      <c r="U11" s="141">
        <v>47</v>
      </c>
      <c r="V11" s="146">
        <f t="shared" si="8"/>
        <v>76</v>
      </c>
      <c r="W11" s="345">
        <f t="shared" si="9"/>
        <v>91.566265060240966</v>
      </c>
    </row>
    <row r="12" spans="1:23" ht="15.75" customHeight="1">
      <c r="A12" s="98">
        <v>4</v>
      </c>
      <c r="B12" s="99">
        <v>311021104067</v>
      </c>
      <c r="C12" s="100" t="s">
        <v>41</v>
      </c>
      <c r="D12" s="141">
        <v>44</v>
      </c>
      <c r="E12" s="141">
        <v>48</v>
      </c>
      <c r="F12" s="146">
        <f t="shared" si="0"/>
        <v>92</v>
      </c>
      <c r="G12" s="345">
        <f t="shared" si="1"/>
        <v>98.924731182795696</v>
      </c>
      <c r="H12" s="141">
        <v>40</v>
      </c>
      <c r="I12" s="310">
        <v>40</v>
      </c>
      <c r="J12" s="146">
        <f t="shared" si="2"/>
        <v>80</v>
      </c>
      <c r="K12" s="345">
        <f t="shared" si="3"/>
        <v>96.385542168674704</v>
      </c>
      <c r="L12" s="141">
        <v>33</v>
      </c>
      <c r="M12" s="141">
        <v>35</v>
      </c>
      <c r="N12" s="146">
        <f t="shared" si="4"/>
        <v>68</v>
      </c>
      <c r="O12" s="345">
        <f t="shared" si="5"/>
        <v>93.150684931506845</v>
      </c>
      <c r="P12" s="141">
        <v>35</v>
      </c>
      <c r="Q12" s="141">
        <v>29</v>
      </c>
      <c r="R12" s="146">
        <f t="shared" si="6"/>
        <v>64</v>
      </c>
      <c r="S12" s="345">
        <f t="shared" si="7"/>
        <v>91.428571428571431</v>
      </c>
      <c r="T12" s="141">
        <v>31</v>
      </c>
      <c r="U12" s="141">
        <v>50</v>
      </c>
      <c r="V12" s="146">
        <f t="shared" si="8"/>
        <v>81</v>
      </c>
      <c r="W12" s="345">
        <f t="shared" si="9"/>
        <v>97.590361445783131</v>
      </c>
    </row>
    <row r="13" spans="1:23" ht="15.75" customHeight="1">
      <c r="A13" s="98">
        <v>5</v>
      </c>
      <c r="B13" s="99">
        <v>311021104068</v>
      </c>
      <c r="C13" s="100" t="s">
        <v>42</v>
      </c>
      <c r="D13" s="141">
        <v>44</v>
      </c>
      <c r="E13" s="141">
        <v>46</v>
      </c>
      <c r="F13" s="146">
        <f t="shared" si="0"/>
        <v>90</v>
      </c>
      <c r="G13" s="345">
        <f t="shared" si="1"/>
        <v>96.774193548387103</v>
      </c>
      <c r="H13" s="141">
        <v>42</v>
      </c>
      <c r="I13" s="310">
        <v>41</v>
      </c>
      <c r="J13" s="146">
        <f t="shared" si="2"/>
        <v>83</v>
      </c>
      <c r="K13" s="345">
        <f t="shared" si="3"/>
        <v>100</v>
      </c>
      <c r="L13" s="141">
        <v>36</v>
      </c>
      <c r="M13" s="141">
        <v>32</v>
      </c>
      <c r="N13" s="146">
        <f t="shared" si="4"/>
        <v>68</v>
      </c>
      <c r="O13" s="345">
        <f t="shared" si="5"/>
        <v>93.150684931506845</v>
      </c>
      <c r="P13" s="141">
        <v>37</v>
      </c>
      <c r="Q13" s="141">
        <v>28</v>
      </c>
      <c r="R13" s="146">
        <f t="shared" si="6"/>
        <v>65</v>
      </c>
      <c r="S13" s="345">
        <f t="shared" si="7"/>
        <v>92.857142857142861</v>
      </c>
      <c r="T13" s="141">
        <v>32</v>
      </c>
      <c r="U13" s="141">
        <v>49</v>
      </c>
      <c r="V13" s="146">
        <f t="shared" si="8"/>
        <v>81</v>
      </c>
      <c r="W13" s="345">
        <f t="shared" si="9"/>
        <v>97.590361445783131</v>
      </c>
    </row>
    <row r="14" spans="1:23" ht="15.75" customHeight="1">
      <c r="A14" s="98">
        <v>6</v>
      </c>
      <c r="B14" s="99">
        <v>311021104069</v>
      </c>
      <c r="C14" s="100" t="s">
        <v>43</v>
      </c>
      <c r="D14" s="141">
        <v>39</v>
      </c>
      <c r="E14" s="141">
        <v>46</v>
      </c>
      <c r="F14" s="146">
        <f t="shared" si="0"/>
        <v>85</v>
      </c>
      <c r="G14" s="345">
        <f t="shared" si="1"/>
        <v>91.397849462365585</v>
      </c>
      <c r="H14" s="141">
        <v>38</v>
      </c>
      <c r="I14" s="310">
        <v>37</v>
      </c>
      <c r="J14" s="146">
        <f t="shared" si="2"/>
        <v>75</v>
      </c>
      <c r="K14" s="345">
        <f t="shared" si="3"/>
        <v>90.361445783132538</v>
      </c>
      <c r="L14" s="141">
        <v>32</v>
      </c>
      <c r="M14" s="141">
        <v>32</v>
      </c>
      <c r="N14" s="146">
        <f t="shared" si="4"/>
        <v>64</v>
      </c>
      <c r="O14" s="345">
        <f t="shared" si="5"/>
        <v>87.671232876712324</v>
      </c>
      <c r="P14" s="141">
        <v>32</v>
      </c>
      <c r="Q14" s="141">
        <v>32</v>
      </c>
      <c r="R14" s="146">
        <f t="shared" si="6"/>
        <v>64</v>
      </c>
      <c r="S14" s="345">
        <f t="shared" si="7"/>
        <v>91.428571428571431</v>
      </c>
      <c r="T14" s="141">
        <v>29</v>
      </c>
      <c r="U14" s="141">
        <v>48</v>
      </c>
      <c r="V14" s="146">
        <f t="shared" si="8"/>
        <v>77</v>
      </c>
      <c r="W14" s="345">
        <f t="shared" si="9"/>
        <v>92.771084337349393</v>
      </c>
    </row>
    <row r="15" spans="1:23" ht="15.75" customHeight="1">
      <c r="A15" s="98">
        <v>7</v>
      </c>
      <c r="B15" s="99">
        <v>311021104070</v>
      </c>
      <c r="C15" s="100" t="s">
        <v>44</v>
      </c>
      <c r="D15" s="141">
        <v>44</v>
      </c>
      <c r="E15" s="141">
        <v>48</v>
      </c>
      <c r="F15" s="146">
        <f t="shared" si="0"/>
        <v>92</v>
      </c>
      <c r="G15" s="345">
        <f t="shared" si="1"/>
        <v>98.924731182795696</v>
      </c>
      <c r="H15" s="141">
        <v>42</v>
      </c>
      <c r="I15" s="310">
        <v>41</v>
      </c>
      <c r="J15" s="146">
        <f t="shared" si="2"/>
        <v>83</v>
      </c>
      <c r="K15" s="345">
        <f t="shared" si="3"/>
        <v>100</v>
      </c>
      <c r="L15" s="141">
        <v>36</v>
      </c>
      <c r="M15" s="141">
        <v>36</v>
      </c>
      <c r="N15" s="146">
        <f t="shared" si="4"/>
        <v>72</v>
      </c>
      <c r="O15" s="345">
        <f t="shared" si="5"/>
        <v>98.630136986301366</v>
      </c>
      <c r="P15" s="141">
        <v>37</v>
      </c>
      <c r="Q15" s="141">
        <v>32</v>
      </c>
      <c r="R15" s="146">
        <f t="shared" si="6"/>
        <v>69</v>
      </c>
      <c r="S15" s="345">
        <f t="shared" si="7"/>
        <v>98.571428571428584</v>
      </c>
      <c r="T15" s="141">
        <v>32</v>
      </c>
      <c r="U15" s="141">
        <v>51</v>
      </c>
      <c r="V15" s="146">
        <f t="shared" si="8"/>
        <v>83</v>
      </c>
      <c r="W15" s="345">
        <f t="shared" si="9"/>
        <v>100</v>
      </c>
    </row>
    <row r="16" spans="1:23" ht="15.75" customHeight="1">
      <c r="A16" s="98">
        <v>8</v>
      </c>
      <c r="B16" s="99">
        <v>311021104071</v>
      </c>
      <c r="C16" s="100" t="s">
        <v>45</v>
      </c>
      <c r="D16" s="141">
        <v>44</v>
      </c>
      <c r="E16" s="141">
        <v>47</v>
      </c>
      <c r="F16" s="146">
        <f t="shared" si="0"/>
        <v>91</v>
      </c>
      <c r="G16" s="345">
        <f t="shared" si="1"/>
        <v>97.849462365591393</v>
      </c>
      <c r="H16" s="141">
        <v>42</v>
      </c>
      <c r="I16" s="310">
        <v>39</v>
      </c>
      <c r="J16" s="146">
        <f t="shared" si="2"/>
        <v>81</v>
      </c>
      <c r="K16" s="345">
        <f t="shared" si="3"/>
        <v>97.590361445783131</v>
      </c>
      <c r="L16" s="141">
        <v>36</v>
      </c>
      <c r="M16" s="141">
        <v>33</v>
      </c>
      <c r="N16" s="146">
        <f t="shared" si="4"/>
        <v>69</v>
      </c>
      <c r="O16" s="345">
        <f t="shared" si="5"/>
        <v>94.520547945205479</v>
      </c>
      <c r="P16" s="141">
        <v>37</v>
      </c>
      <c r="Q16" s="141">
        <v>31</v>
      </c>
      <c r="R16" s="146">
        <f t="shared" si="6"/>
        <v>68</v>
      </c>
      <c r="S16" s="345">
        <f t="shared" si="7"/>
        <v>97.142857142857139</v>
      </c>
      <c r="T16" s="141">
        <v>32</v>
      </c>
      <c r="U16" s="141">
        <v>48</v>
      </c>
      <c r="V16" s="146">
        <f t="shared" si="8"/>
        <v>80</v>
      </c>
      <c r="W16" s="345">
        <f t="shared" si="9"/>
        <v>96.385542168674704</v>
      </c>
    </row>
    <row r="17" spans="1:23" ht="15.75" customHeight="1">
      <c r="A17" s="98">
        <v>9</v>
      </c>
      <c r="B17" s="99">
        <v>311021104072</v>
      </c>
      <c r="C17" s="100" t="s">
        <v>46</v>
      </c>
      <c r="D17" s="141">
        <v>44</v>
      </c>
      <c r="E17" s="141">
        <v>46</v>
      </c>
      <c r="F17" s="146">
        <f t="shared" si="0"/>
        <v>90</v>
      </c>
      <c r="G17" s="345">
        <f t="shared" si="1"/>
        <v>96.774193548387103</v>
      </c>
      <c r="H17" s="141">
        <v>42</v>
      </c>
      <c r="I17" s="310">
        <v>40</v>
      </c>
      <c r="J17" s="146">
        <f t="shared" si="2"/>
        <v>82</v>
      </c>
      <c r="K17" s="345">
        <f t="shared" si="3"/>
        <v>98.795180722891558</v>
      </c>
      <c r="L17" s="141">
        <v>36</v>
      </c>
      <c r="M17" s="141">
        <v>36</v>
      </c>
      <c r="N17" s="146">
        <f t="shared" si="4"/>
        <v>72</v>
      </c>
      <c r="O17" s="345">
        <f t="shared" si="5"/>
        <v>98.630136986301366</v>
      </c>
      <c r="P17" s="141">
        <v>37</v>
      </c>
      <c r="Q17" s="141">
        <v>33</v>
      </c>
      <c r="R17" s="146">
        <f t="shared" si="6"/>
        <v>70</v>
      </c>
      <c r="S17" s="345">
        <f t="shared" si="7"/>
        <v>100</v>
      </c>
      <c r="T17" s="141">
        <v>32</v>
      </c>
      <c r="U17" s="141">
        <v>48</v>
      </c>
      <c r="V17" s="146">
        <f t="shared" si="8"/>
        <v>80</v>
      </c>
      <c r="W17" s="345">
        <f t="shared" si="9"/>
        <v>96.385542168674704</v>
      </c>
    </row>
    <row r="18" spans="1:23" ht="15.75" customHeight="1">
      <c r="A18" s="98">
        <v>10</v>
      </c>
      <c r="B18" s="99">
        <v>311021104073</v>
      </c>
      <c r="C18" s="100" t="s">
        <v>47</v>
      </c>
      <c r="D18" s="141">
        <v>39</v>
      </c>
      <c r="E18" s="141">
        <v>43</v>
      </c>
      <c r="F18" s="146">
        <f t="shared" si="0"/>
        <v>82</v>
      </c>
      <c r="G18" s="345">
        <f t="shared" si="1"/>
        <v>88.172043010752688</v>
      </c>
      <c r="H18" s="141">
        <v>39</v>
      </c>
      <c r="I18" s="310">
        <v>40</v>
      </c>
      <c r="J18" s="146">
        <f t="shared" si="2"/>
        <v>79</v>
      </c>
      <c r="K18" s="345">
        <f t="shared" si="3"/>
        <v>95.180722891566262</v>
      </c>
      <c r="L18" s="141">
        <v>35</v>
      </c>
      <c r="M18" s="141">
        <v>28</v>
      </c>
      <c r="N18" s="146">
        <f t="shared" si="4"/>
        <v>63</v>
      </c>
      <c r="O18" s="345">
        <f t="shared" si="5"/>
        <v>86.301369863013704</v>
      </c>
      <c r="P18" s="141">
        <v>34</v>
      </c>
      <c r="Q18" s="141">
        <v>30</v>
      </c>
      <c r="R18" s="146">
        <f t="shared" si="6"/>
        <v>64</v>
      </c>
      <c r="S18" s="345">
        <f t="shared" si="7"/>
        <v>91.428571428571431</v>
      </c>
      <c r="T18" s="141">
        <v>28</v>
      </c>
      <c r="U18" s="141">
        <v>48</v>
      </c>
      <c r="V18" s="146">
        <f t="shared" si="8"/>
        <v>76</v>
      </c>
      <c r="W18" s="345">
        <f t="shared" si="9"/>
        <v>91.566265060240966</v>
      </c>
    </row>
    <row r="19" spans="1:23" ht="15.75" customHeight="1">
      <c r="A19" s="98">
        <v>11</v>
      </c>
      <c r="B19" s="99">
        <v>311021104074</v>
      </c>
      <c r="C19" s="100" t="s">
        <v>48</v>
      </c>
      <c r="D19" s="141">
        <v>41</v>
      </c>
      <c r="E19" s="141">
        <v>40</v>
      </c>
      <c r="F19" s="146">
        <f t="shared" si="0"/>
        <v>81</v>
      </c>
      <c r="G19" s="345">
        <f t="shared" si="1"/>
        <v>87.096774193548384</v>
      </c>
      <c r="H19" s="141">
        <v>35</v>
      </c>
      <c r="I19" s="310">
        <v>38</v>
      </c>
      <c r="J19" s="146">
        <f t="shared" si="2"/>
        <v>73</v>
      </c>
      <c r="K19" s="345">
        <f t="shared" si="3"/>
        <v>87.951807228915655</v>
      </c>
      <c r="L19" s="141">
        <v>30</v>
      </c>
      <c r="M19" s="141">
        <v>31</v>
      </c>
      <c r="N19" s="146">
        <f t="shared" si="4"/>
        <v>61</v>
      </c>
      <c r="O19" s="345">
        <f t="shared" si="5"/>
        <v>83.561643835616437</v>
      </c>
      <c r="P19" s="141">
        <v>35</v>
      </c>
      <c r="Q19" s="141">
        <v>24</v>
      </c>
      <c r="R19" s="146">
        <f t="shared" si="6"/>
        <v>59</v>
      </c>
      <c r="S19" s="345">
        <f t="shared" si="7"/>
        <v>84.285714285714292</v>
      </c>
      <c r="T19" s="141">
        <v>27</v>
      </c>
      <c r="U19" s="141">
        <v>47</v>
      </c>
      <c r="V19" s="146">
        <f t="shared" si="8"/>
        <v>74</v>
      </c>
      <c r="W19" s="345">
        <f t="shared" si="9"/>
        <v>89.156626506024097</v>
      </c>
    </row>
    <row r="20" spans="1:23" ht="15.75" customHeight="1">
      <c r="A20" s="98">
        <v>12</v>
      </c>
      <c r="B20" s="99">
        <v>311021104075</v>
      </c>
      <c r="C20" s="100" t="s">
        <v>49</v>
      </c>
      <c r="D20" s="141">
        <v>35</v>
      </c>
      <c r="E20" s="141">
        <v>44</v>
      </c>
      <c r="F20" s="146">
        <f t="shared" si="0"/>
        <v>79</v>
      </c>
      <c r="G20" s="345">
        <f t="shared" si="1"/>
        <v>84.946236559139791</v>
      </c>
      <c r="H20" s="141">
        <v>36</v>
      </c>
      <c r="I20" s="310">
        <v>41</v>
      </c>
      <c r="J20" s="146">
        <f t="shared" si="2"/>
        <v>77</v>
      </c>
      <c r="K20" s="345">
        <f t="shared" si="3"/>
        <v>92.771084337349393</v>
      </c>
      <c r="L20" s="141">
        <v>30</v>
      </c>
      <c r="M20" s="141">
        <v>36</v>
      </c>
      <c r="N20" s="146">
        <f t="shared" si="4"/>
        <v>66</v>
      </c>
      <c r="O20" s="345">
        <f t="shared" si="5"/>
        <v>90.410958904109577</v>
      </c>
      <c r="P20" s="141">
        <v>31</v>
      </c>
      <c r="Q20" s="141">
        <v>31</v>
      </c>
      <c r="R20" s="146">
        <f t="shared" si="6"/>
        <v>62</v>
      </c>
      <c r="S20" s="345">
        <f t="shared" si="7"/>
        <v>88.571428571428569</v>
      </c>
      <c r="T20" s="141">
        <v>26</v>
      </c>
      <c r="U20" s="141">
        <v>49</v>
      </c>
      <c r="V20" s="146">
        <f t="shared" si="8"/>
        <v>75</v>
      </c>
      <c r="W20" s="345">
        <f t="shared" si="9"/>
        <v>90.361445783132538</v>
      </c>
    </row>
    <row r="21" spans="1:23" ht="15.75" customHeight="1">
      <c r="A21" s="98">
        <v>13</v>
      </c>
      <c r="B21" s="99">
        <v>311021104076</v>
      </c>
      <c r="C21" s="100" t="s">
        <v>50</v>
      </c>
      <c r="D21" s="141">
        <v>38</v>
      </c>
      <c r="E21" s="141">
        <v>47</v>
      </c>
      <c r="F21" s="146">
        <f t="shared" si="0"/>
        <v>85</v>
      </c>
      <c r="G21" s="345">
        <f t="shared" si="1"/>
        <v>91.397849462365585</v>
      </c>
      <c r="H21" s="141">
        <v>36</v>
      </c>
      <c r="I21" s="310">
        <v>41</v>
      </c>
      <c r="J21" s="146">
        <f t="shared" si="2"/>
        <v>77</v>
      </c>
      <c r="K21" s="345">
        <f t="shared" si="3"/>
        <v>92.771084337349393</v>
      </c>
      <c r="L21" s="141">
        <v>33</v>
      </c>
      <c r="M21" s="141">
        <v>33</v>
      </c>
      <c r="N21" s="146">
        <f t="shared" si="4"/>
        <v>66</v>
      </c>
      <c r="O21" s="345">
        <f t="shared" si="5"/>
        <v>90.410958904109577</v>
      </c>
      <c r="P21" s="141">
        <v>34</v>
      </c>
      <c r="Q21" s="141">
        <v>29</v>
      </c>
      <c r="R21" s="146">
        <f t="shared" si="6"/>
        <v>63</v>
      </c>
      <c r="S21" s="345">
        <f t="shared" si="7"/>
        <v>90</v>
      </c>
      <c r="T21" s="141">
        <v>27</v>
      </c>
      <c r="U21" s="141">
        <v>51</v>
      </c>
      <c r="V21" s="146">
        <f t="shared" si="8"/>
        <v>78</v>
      </c>
      <c r="W21" s="345">
        <f t="shared" si="9"/>
        <v>93.975903614457835</v>
      </c>
    </row>
    <row r="22" spans="1:23" ht="15.75" customHeight="1">
      <c r="A22" s="98">
        <v>14</v>
      </c>
      <c r="B22" s="99">
        <v>311021104077</v>
      </c>
      <c r="C22" s="100" t="s">
        <v>51</v>
      </c>
      <c r="D22" s="141">
        <v>41</v>
      </c>
      <c r="E22" s="141">
        <v>40</v>
      </c>
      <c r="F22" s="146">
        <f t="shared" si="0"/>
        <v>81</v>
      </c>
      <c r="G22" s="345">
        <f t="shared" si="1"/>
        <v>87.096774193548384</v>
      </c>
      <c r="H22" s="141">
        <v>36</v>
      </c>
      <c r="I22" s="310">
        <v>41</v>
      </c>
      <c r="J22" s="146">
        <f t="shared" si="2"/>
        <v>77</v>
      </c>
      <c r="K22" s="345">
        <f t="shared" si="3"/>
        <v>92.771084337349393</v>
      </c>
      <c r="L22" s="141">
        <v>33</v>
      </c>
      <c r="M22" s="141">
        <v>30</v>
      </c>
      <c r="N22" s="146">
        <f t="shared" si="4"/>
        <v>63</v>
      </c>
      <c r="O22" s="345">
        <f t="shared" si="5"/>
        <v>86.301369863013704</v>
      </c>
      <c r="P22" s="141">
        <v>35</v>
      </c>
      <c r="Q22" s="141">
        <v>23</v>
      </c>
      <c r="R22" s="146">
        <f t="shared" si="6"/>
        <v>58</v>
      </c>
      <c r="S22" s="345">
        <f t="shared" si="7"/>
        <v>82.857142857142861</v>
      </c>
      <c r="T22" s="141">
        <v>29</v>
      </c>
      <c r="U22" s="141">
        <v>43</v>
      </c>
      <c r="V22" s="146">
        <f t="shared" si="8"/>
        <v>72</v>
      </c>
      <c r="W22" s="345">
        <f t="shared" si="9"/>
        <v>86.746987951807228</v>
      </c>
    </row>
    <row r="23" spans="1:23" ht="15.75" customHeight="1">
      <c r="A23" s="98">
        <v>15</v>
      </c>
      <c r="B23" s="99">
        <v>311021104078</v>
      </c>
      <c r="C23" s="100" t="s">
        <v>52</v>
      </c>
      <c r="D23" s="141">
        <v>39</v>
      </c>
      <c r="E23" s="141">
        <v>45</v>
      </c>
      <c r="F23" s="146">
        <f t="shared" si="0"/>
        <v>84</v>
      </c>
      <c r="G23" s="345">
        <f t="shared" si="1"/>
        <v>90.322580645161281</v>
      </c>
      <c r="H23" s="141">
        <v>37</v>
      </c>
      <c r="I23" s="310">
        <v>41</v>
      </c>
      <c r="J23" s="146">
        <f t="shared" si="2"/>
        <v>78</v>
      </c>
      <c r="K23" s="345">
        <f t="shared" si="3"/>
        <v>93.975903614457835</v>
      </c>
      <c r="L23" s="141">
        <v>34</v>
      </c>
      <c r="M23" s="141">
        <v>27</v>
      </c>
      <c r="N23" s="146">
        <f t="shared" si="4"/>
        <v>61</v>
      </c>
      <c r="O23" s="345">
        <f t="shared" si="5"/>
        <v>83.561643835616437</v>
      </c>
      <c r="P23" s="141">
        <v>32</v>
      </c>
      <c r="Q23" s="141">
        <v>28</v>
      </c>
      <c r="R23" s="146">
        <f t="shared" si="6"/>
        <v>60</v>
      </c>
      <c r="S23" s="345">
        <f t="shared" si="7"/>
        <v>85.714285714285708</v>
      </c>
      <c r="T23" s="141">
        <v>26</v>
      </c>
      <c r="U23" s="141">
        <v>46</v>
      </c>
      <c r="V23" s="146">
        <f t="shared" si="8"/>
        <v>72</v>
      </c>
      <c r="W23" s="345">
        <f t="shared" si="9"/>
        <v>86.746987951807228</v>
      </c>
    </row>
    <row r="24" spans="1:23" ht="15.75" customHeight="1">
      <c r="A24" s="98">
        <v>16</v>
      </c>
      <c r="B24" s="99">
        <v>311021104079</v>
      </c>
      <c r="C24" s="100" t="s">
        <v>53</v>
      </c>
      <c r="D24" s="141">
        <v>44</v>
      </c>
      <c r="E24" s="141">
        <v>43</v>
      </c>
      <c r="F24" s="146">
        <f t="shared" si="0"/>
        <v>87</v>
      </c>
      <c r="G24" s="345">
        <f t="shared" si="1"/>
        <v>93.548387096774192</v>
      </c>
      <c r="H24" s="141">
        <v>40</v>
      </c>
      <c r="I24" s="310">
        <v>38</v>
      </c>
      <c r="J24" s="146">
        <f t="shared" si="2"/>
        <v>78</v>
      </c>
      <c r="K24" s="345">
        <f t="shared" si="3"/>
        <v>93.975903614457835</v>
      </c>
      <c r="L24" s="141">
        <v>31</v>
      </c>
      <c r="M24" s="141">
        <v>34</v>
      </c>
      <c r="N24" s="146">
        <f t="shared" si="4"/>
        <v>65</v>
      </c>
      <c r="O24" s="345">
        <f t="shared" si="5"/>
        <v>89.041095890410958</v>
      </c>
      <c r="P24" s="141">
        <v>33</v>
      </c>
      <c r="Q24" s="141">
        <v>27</v>
      </c>
      <c r="R24" s="146">
        <f t="shared" si="6"/>
        <v>60</v>
      </c>
      <c r="S24" s="345">
        <f t="shared" si="7"/>
        <v>85.714285714285708</v>
      </c>
      <c r="T24" s="141">
        <v>31</v>
      </c>
      <c r="U24" s="141">
        <v>45</v>
      </c>
      <c r="V24" s="146">
        <f t="shared" si="8"/>
        <v>76</v>
      </c>
      <c r="W24" s="345">
        <f t="shared" si="9"/>
        <v>91.566265060240966</v>
      </c>
    </row>
    <row r="25" spans="1:23" ht="15.75" customHeight="1">
      <c r="A25" s="98">
        <v>17</v>
      </c>
      <c r="B25" s="99">
        <v>311021104080</v>
      </c>
      <c r="C25" s="100" t="s">
        <v>54</v>
      </c>
      <c r="D25" s="141">
        <v>38</v>
      </c>
      <c r="E25" s="141">
        <v>37</v>
      </c>
      <c r="F25" s="146">
        <f t="shared" si="0"/>
        <v>75</v>
      </c>
      <c r="G25" s="345">
        <f t="shared" si="1"/>
        <v>80.645161290322577</v>
      </c>
      <c r="H25" s="141">
        <v>39</v>
      </c>
      <c r="I25" s="310">
        <v>41</v>
      </c>
      <c r="J25" s="146">
        <f t="shared" si="2"/>
        <v>80</v>
      </c>
      <c r="K25" s="345">
        <f t="shared" si="3"/>
        <v>96.385542168674704</v>
      </c>
      <c r="L25" s="141">
        <v>31</v>
      </c>
      <c r="M25" s="141">
        <v>30</v>
      </c>
      <c r="N25" s="146">
        <f t="shared" si="4"/>
        <v>61</v>
      </c>
      <c r="O25" s="345">
        <f t="shared" si="5"/>
        <v>83.561643835616437</v>
      </c>
      <c r="P25" s="141">
        <v>31</v>
      </c>
      <c r="Q25" s="141">
        <v>27</v>
      </c>
      <c r="R25" s="146">
        <f t="shared" si="6"/>
        <v>58</v>
      </c>
      <c r="S25" s="345">
        <f t="shared" si="7"/>
        <v>82.857142857142861</v>
      </c>
      <c r="T25" s="141">
        <v>29</v>
      </c>
      <c r="U25" s="141">
        <v>51</v>
      </c>
      <c r="V25" s="146">
        <f t="shared" si="8"/>
        <v>80</v>
      </c>
      <c r="W25" s="345">
        <f t="shared" si="9"/>
        <v>96.385542168674704</v>
      </c>
    </row>
    <row r="26" spans="1:23" ht="15.75" customHeight="1">
      <c r="A26" s="98">
        <v>18</v>
      </c>
      <c r="B26" s="99">
        <v>311021104081</v>
      </c>
      <c r="C26" s="100" t="s">
        <v>55</v>
      </c>
      <c r="D26" s="141">
        <v>39</v>
      </c>
      <c r="E26" s="141">
        <v>39</v>
      </c>
      <c r="F26" s="146">
        <f t="shared" si="0"/>
        <v>78</v>
      </c>
      <c r="G26" s="345">
        <f t="shared" si="1"/>
        <v>83.870967741935488</v>
      </c>
      <c r="H26" s="141">
        <v>37</v>
      </c>
      <c r="I26" s="310">
        <v>38</v>
      </c>
      <c r="J26" s="146">
        <f t="shared" si="2"/>
        <v>75</v>
      </c>
      <c r="K26" s="345">
        <f t="shared" si="3"/>
        <v>90.361445783132538</v>
      </c>
      <c r="L26" s="141">
        <v>34</v>
      </c>
      <c r="M26" s="141">
        <v>32</v>
      </c>
      <c r="N26" s="146">
        <f t="shared" si="4"/>
        <v>66</v>
      </c>
      <c r="O26" s="345">
        <f t="shared" si="5"/>
        <v>90.410958904109577</v>
      </c>
      <c r="P26" s="141">
        <v>32</v>
      </c>
      <c r="Q26" s="141">
        <v>23</v>
      </c>
      <c r="R26" s="146">
        <f t="shared" si="6"/>
        <v>55</v>
      </c>
      <c r="S26" s="345">
        <f t="shared" si="7"/>
        <v>78.571428571428569</v>
      </c>
      <c r="T26" s="141">
        <v>26</v>
      </c>
      <c r="U26" s="141">
        <v>43</v>
      </c>
      <c r="V26" s="146">
        <f t="shared" si="8"/>
        <v>69</v>
      </c>
      <c r="W26" s="345">
        <f t="shared" si="9"/>
        <v>83.132530120481931</v>
      </c>
    </row>
    <row r="27" spans="1:23" ht="15.75" customHeight="1">
      <c r="A27" s="98">
        <v>19</v>
      </c>
      <c r="B27" s="99">
        <v>311021104082</v>
      </c>
      <c r="C27" s="100" t="s">
        <v>56</v>
      </c>
      <c r="D27" s="141">
        <v>44</v>
      </c>
      <c r="E27" s="141">
        <v>34</v>
      </c>
      <c r="F27" s="146">
        <f t="shared" si="0"/>
        <v>78</v>
      </c>
      <c r="G27" s="345">
        <f t="shared" si="1"/>
        <v>83.870967741935488</v>
      </c>
      <c r="H27" s="141">
        <v>42</v>
      </c>
      <c r="I27" s="310">
        <v>39</v>
      </c>
      <c r="J27" s="146">
        <f t="shared" si="2"/>
        <v>81</v>
      </c>
      <c r="K27" s="345">
        <f t="shared" si="3"/>
        <v>97.590361445783131</v>
      </c>
      <c r="L27" s="141">
        <v>32</v>
      </c>
      <c r="M27" s="141">
        <v>21</v>
      </c>
      <c r="N27" s="146">
        <f t="shared" si="4"/>
        <v>53</v>
      </c>
      <c r="O27" s="345">
        <f t="shared" si="5"/>
        <v>72.602739726027394</v>
      </c>
      <c r="P27" s="141">
        <v>33</v>
      </c>
      <c r="Q27" s="141">
        <v>21</v>
      </c>
      <c r="R27" s="146">
        <f t="shared" si="6"/>
        <v>54</v>
      </c>
      <c r="S27" s="345">
        <f t="shared" si="7"/>
        <v>77.142857142857153</v>
      </c>
      <c r="T27" s="141">
        <v>31</v>
      </c>
      <c r="U27" s="141">
        <v>40</v>
      </c>
      <c r="V27" s="146">
        <f t="shared" si="8"/>
        <v>71</v>
      </c>
      <c r="W27" s="345">
        <f t="shared" si="9"/>
        <v>85.542168674698786</v>
      </c>
    </row>
    <row r="28" spans="1:23" ht="15.75" customHeight="1">
      <c r="A28" s="98">
        <v>20</v>
      </c>
      <c r="B28" s="99">
        <v>311021104083</v>
      </c>
      <c r="C28" s="100" t="s">
        <v>57</v>
      </c>
      <c r="D28" s="141">
        <v>42</v>
      </c>
      <c r="E28" s="141">
        <v>46</v>
      </c>
      <c r="F28" s="146">
        <f t="shared" si="0"/>
        <v>88</v>
      </c>
      <c r="G28" s="345">
        <f t="shared" si="1"/>
        <v>94.623655913978496</v>
      </c>
      <c r="H28" s="141">
        <v>41</v>
      </c>
      <c r="I28" s="310">
        <v>41</v>
      </c>
      <c r="J28" s="146">
        <f t="shared" si="2"/>
        <v>82</v>
      </c>
      <c r="K28" s="345">
        <f t="shared" si="3"/>
        <v>98.795180722891558</v>
      </c>
      <c r="L28" s="141">
        <v>34</v>
      </c>
      <c r="M28" s="141">
        <v>33</v>
      </c>
      <c r="N28" s="146">
        <f t="shared" si="4"/>
        <v>67</v>
      </c>
      <c r="O28" s="345">
        <f t="shared" si="5"/>
        <v>91.780821917808225</v>
      </c>
      <c r="P28" s="141">
        <v>33</v>
      </c>
      <c r="Q28" s="141">
        <v>30</v>
      </c>
      <c r="R28" s="146">
        <f t="shared" si="6"/>
        <v>63</v>
      </c>
      <c r="S28" s="345">
        <f t="shared" si="7"/>
        <v>90</v>
      </c>
      <c r="T28" s="141">
        <v>30</v>
      </c>
      <c r="U28" s="141">
        <v>48</v>
      </c>
      <c r="V28" s="146">
        <f t="shared" si="8"/>
        <v>78</v>
      </c>
      <c r="W28" s="345">
        <f t="shared" si="9"/>
        <v>93.975903614457835</v>
      </c>
    </row>
    <row r="29" spans="1:23" ht="15.75" customHeight="1">
      <c r="A29" s="98">
        <v>21</v>
      </c>
      <c r="B29" s="99">
        <v>311021104084</v>
      </c>
      <c r="C29" s="100" t="s">
        <v>58</v>
      </c>
      <c r="D29" s="141">
        <v>43</v>
      </c>
      <c r="E29" s="141">
        <v>44</v>
      </c>
      <c r="F29" s="146">
        <f t="shared" si="0"/>
        <v>87</v>
      </c>
      <c r="G29" s="345">
        <f t="shared" si="1"/>
        <v>93.548387096774192</v>
      </c>
      <c r="H29" s="141">
        <v>41</v>
      </c>
      <c r="I29" s="310">
        <v>41</v>
      </c>
      <c r="J29" s="146">
        <f t="shared" si="2"/>
        <v>82</v>
      </c>
      <c r="K29" s="345">
        <f t="shared" si="3"/>
        <v>98.795180722891558</v>
      </c>
      <c r="L29" s="141">
        <v>35</v>
      </c>
      <c r="M29" s="141">
        <v>29</v>
      </c>
      <c r="N29" s="146">
        <f t="shared" si="4"/>
        <v>64</v>
      </c>
      <c r="O29" s="345">
        <f t="shared" si="5"/>
        <v>87.671232876712324</v>
      </c>
      <c r="P29" s="141">
        <v>37</v>
      </c>
      <c r="Q29" s="141">
        <v>29</v>
      </c>
      <c r="R29" s="146">
        <f t="shared" si="6"/>
        <v>66</v>
      </c>
      <c r="S29" s="345">
        <f t="shared" si="7"/>
        <v>94.285714285714278</v>
      </c>
      <c r="T29" s="141">
        <v>31</v>
      </c>
      <c r="U29" s="141">
        <v>47</v>
      </c>
      <c r="V29" s="146">
        <f t="shared" si="8"/>
        <v>78</v>
      </c>
      <c r="W29" s="345">
        <f t="shared" si="9"/>
        <v>93.975903614457835</v>
      </c>
    </row>
    <row r="30" spans="1:23" ht="15.75" customHeight="1">
      <c r="A30" s="98">
        <v>22</v>
      </c>
      <c r="B30" s="99">
        <v>311021104085</v>
      </c>
      <c r="C30" s="100" t="s">
        <v>59</v>
      </c>
      <c r="D30" s="141">
        <v>42</v>
      </c>
      <c r="E30" s="141">
        <v>44</v>
      </c>
      <c r="F30" s="146">
        <f t="shared" si="0"/>
        <v>86</v>
      </c>
      <c r="G30" s="345">
        <f t="shared" si="1"/>
        <v>92.473118279569889</v>
      </c>
      <c r="H30" s="141">
        <v>41</v>
      </c>
      <c r="I30" s="310">
        <v>39</v>
      </c>
      <c r="J30" s="146">
        <f t="shared" si="2"/>
        <v>80</v>
      </c>
      <c r="K30" s="345">
        <f t="shared" si="3"/>
        <v>96.385542168674704</v>
      </c>
      <c r="L30" s="141">
        <v>36</v>
      </c>
      <c r="M30" s="141">
        <v>34</v>
      </c>
      <c r="N30" s="146">
        <f t="shared" si="4"/>
        <v>70</v>
      </c>
      <c r="O30" s="345">
        <f t="shared" si="5"/>
        <v>95.890410958904098</v>
      </c>
      <c r="P30" s="141">
        <v>35</v>
      </c>
      <c r="Q30" s="141">
        <v>29</v>
      </c>
      <c r="R30" s="146">
        <f t="shared" si="6"/>
        <v>64</v>
      </c>
      <c r="S30" s="345">
        <f t="shared" si="7"/>
        <v>91.428571428571431</v>
      </c>
      <c r="T30" s="141">
        <v>30</v>
      </c>
      <c r="U30" s="141">
        <v>47</v>
      </c>
      <c r="V30" s="146">
        <f t="shared" si="8"/>
        <v>77</v>
      </c>
      <c r="W30" s="345">
        <f t="shared" si="9"/>
        <v>92.771084337349393</v>
      </c>
    </row>
    <row r="31" spans="1:23" ht="15.75" customHeight="1">
      <c r="A31" s="98">
        <v>23</v>
      </c>
      <c r="B31" s="99">
        <v>311021104087</v>
      </c>
      <c r="C31" s="100" t="s">
        <v>60</v>
      </c>
      <c r="D31" s="141">
        <v>42</v>
      </c>
      <c r="E31" s="141">
        <v>47</v>
      </c>
      <c r="F31" s="146">
        <f t="shared" si="0"/>
        <v>89</v>
      </c>
      <c r="G31" s="345">
        <f t="shared" si="1"/>
        <v>95.6989247311828</v>
      </c>
      <c r="H31" s="141">
        <v>41</v>
      </c>
      <c r="I31" s="310">
        <v>41</v>
      </c>
      <c r="J31" s="146">
        <f t="shared" si="2"/>
        <v>82</v>
      </c>
      <c r="K31" s="345">
        <f t="shared" si="3"/>
        <v>98.795180722891558</v>
      </c>
      <c r="L31" s="141">
        <v>36</v>
      </c>
      <c r="M31" s="141">
        <v>37</v>
      </c>
      <c r="N31" s="146">
        <f t="shared" si="4"/>
        <v>73</v>
      </c>
      <c r="O31" s="345">
        <f t="shared" si="5"/>
        <v>100</v>
      </c>
      <c r="P31" s="141">
        <v>35</v>
      </c>
      <c r="Q31" s="141">
        <v>31</v>
      </c>
      <c r="R31" s="146">
        <f t="shared" si="6"/>
        <v>66</v>
      </c>
      <c r="S31" s="345">
        <f t="shared" si="7"/>
        <v>94.285714285714278</v>
      </c>
      <c r="T31" s="141">
        <v>30</v>
      </c>
      <c r="U31" s="141">
        <v>51</v>
      </c>
      <c r="V31" s="146">
        <f t="shared" si="8"/>
        <v>81</v>
      </c>
      <c r="W31" s="345">
        <f t="shared" si="9"/>
        <v>97.590361445783131</v>
      </c>
    </row>
    <row r="32" spans="1:23" ht="15.75" customHeight="1">
      <c r="A32" s="98">
        <v>24</v>
      </c>
      <c r="B32" s="99">
        <v>311021104088</v>
      </c>
      <c r="C32" s="100" t="s">
        <v>61</v>
      </c>
      <c r="D32" s="141">
        <v>43</v>
      </c>
      <c r="E32" s="141">
        <v>48</v>
      </c>
      <c r="F32" s="146">
        <f t="shared" si="0"/>
        <v>91</v>
      </c>
      <c r="G32" s="345">
        <f t="shared" si="1"/>
        <v>97.849462365591393</v>
      </c>
      <c r="H32" s="141">
        <v>40</v>
      </c>
      <c r="I32" s="310">
        <v>41</v>
      </c>
      <c r="J32" s="146">
        <f t="shared" si="2"/>
        <v>81</v>
      </c>
      <c r="K32" s="345">
        <f t="shared" si="3"/>
        <v>97.590361445783131</v>
      </c>
      <c r="L32" s="141">
        <v>36</v>
      </c>
      <c r="M32" s="141">
        <v>37</v>
      </c>
      <c r="N32" s="146">
        <f t="shared" si="4"/>
        <v>73</v>
      </c>
      <c r="O32" s="345">
        <f t="shared" si="5"/>
        <v>100</v>
      </c>
      <c r="P32" s="141">
        <v>37</v>
      </c>
      <c r="Q32" s="141">
        <v>33</v>
      </c>
      <c r="R32" s="146">
        <f t="shared" si="6"/>
        <v>70</v>
      </c>
      <c r="S32" s="345">
        <f t="shared" si="7"/>
        <v>100</v>
      </c>
      <c r="T32" s="141">
        <v>30</v>
      </c>
      <c r="U32" s="141">
        <v>50</v>
      </c>
      <c r="V32" s="146">
        <f t="shared" si="8"/>
        <v>80</v>
      </c>
      <c r="W32" s="345">
        <f t="shared" si="9"/>
        <v>96.385542168674704</v>
      </c>
    </row>
    <row r="33" spans="1:23" ht="15.75" customHeight="1">
      <c r="A33" s="98">
        <v>25</v>
      </c>
      <c r="B33" s="99">
        <v>311021104089</v>
      </c>
      <c r="C33" s="100" t="s">
        <v>62</v>
      </c>
      <c r="D33" s="141">
        <v>41</v>
      </c>
      <c r="E33" s="141">
        <v>43</v>
      </c>
      <c r="F33" s="146">
        <f t="shared" si="0"/>
        <v>84</v>
      </c>
      <c r="G33" s="345">
        <f t="shared" si="1"/>
        <v>90.322580645161281</v>
      </c>
      <c r="H33" s="141">
        <v>39</v>
      </c>
      <c r="I33" s="310">
        <v>37</v>
      </c>
      <c r="J33" s="146">
        <f t="shared" si="2"/>
        <v>76</v>
      </c>
      <c r="K33" s="345">
        <f t="shared" si="3"/>
        <v>91.566265060240966</v>
      </c>
      <c r="L33" s="141">
        <v>31</v>
      </c>
      <c r="M33" s="141">
        <v>34</v>
      </c>
      <c r="N33" s="146">
        <f t="shared" si="4"/>
        <v>65</v>
      </c>
      <c r="O33" s="345">
        <f t="shared" si="5"/>
        <v>89.041095890410958</v>
      </c>
      <c r="P33" s="141">
        <v>34</v>
      </c>
      <c r="Q33" s="141">
        <v>31</v>
      </c>
      <c r="R33" s="146">
        <f t="shared" si="6"/>
        <v>65</v>
      </c>
      <c r="S33" s="345">
        <f t="shared" si="7"/>
        <v>92.857142857142861</v>
      </c>
      <c r="T33" s="141">
        <v>30</v>
      </c>
      <c r="U33" s="141">
        <v>45</v>
      </c>
      <c r="V33" s="146">
        <f t="shared" si="8"/>
        <v>75</v>
      </c>
      <c r="W33" s="345">
        <f t="shared" si="9"/>
        <v>90.361445783132538</v>
      </c>
    </row>
    <row r="34" spans="1:23" ht="15.75" customHeight="1">
      <c r="A34" s="98">
        <v>26</v>
      </c>
      <c r="B34" s="99">
        <v>311021104090</v>
      </c>
      <c r="C34" s="100" t="s">
        <v>63</v>
      </c>
      <c r="D34" s="141">
        <v>42</v>
      </c>
      <c r="E34" s="141">
        <v>29</v>
      </c>
      <c r="F34" s="146">
        <f t="shared" si="0"/>
        <v>71</v>
      </c>
      <c r="G34" s="345">
        <f t="shared" si="1"/>
        <v>76.344086021505376</v>
      </c>
      <c r="H34" s="141">
        <v>38</v>
      </c>
      <c r="I34" s="310">
        <v>38</v>
      </c>
      <c r="J34" s="146">
        <f t="shared" si="2"/>
        <v>76</v>
      </c>
      <c r="K34" s="345">
        <f t="shared" si="3"/>
        <v>91.566265060240966</v>
      </c>
      <c r="L34" s="141">
        <v>29</v>
      </c>
      <c r="M34" s="141">
        <v>26</v>
      </c>
      <c r="N34" s="146">
        <f t="shared" si="4"/>
        <v>55</v>
      </c>
      <c r="O34" s="345">
        <f t="shared" si="5"/>
        <v>75.342465753424662</v>
      </c>
      <c r="P34" s="141">
        <v>32</v>
      </c>
      <c r="Q34" s="141">
        <v>17</v>
      </c>
      <c r="R34" s="146">
        <f t="shared" si="6"/>
        <v>49</v>
      </c>
      <c r="S34" s="345">
        <f t="shared" si="7"/>
        <v>70</v>
      </c>
      <c r="T34" s="141">
        <v>30</v>
      </c>
      <c r="U34" s="141">
        <v>36</v>
      </c>
      <c r="V34" s="146">
        <f t="shared" si="8"/>
        <v>66</v>
      </c>
      <c r="W34" s="345">
        <f t="shared" si="9"/>
        <v>79.518072289156621</v>
      </c>
    </row>
    <row r="35" spans="1:23" ht="15.75" customHeight="1">
      <c r="A35" s="98">
        <v>27</v>
      </c>
      <c r="B35" s="99">
        <v>311021104091</v>
      </c>
      <c r="C35" s="100" t="s">
        <v>64</v>
      </c>
      <c r="D35" s="141">
        <v>38</v>
      </c>
      <c r="E35" s="141">
        <v>37</v>
      </c>
      <c r="F35" s="146">
        <f t="shared" si="0"/>
        <v>75</v>
      </c>
      <c r="G35" s="345">
        <f t="shared" si="1"/>
        <v>80.645161290322577</v>
      </c>
      <c r="H35" s="141">
        <v>36</v>
      </c>
      <c r="I35" s="310">
        <v>39</v>
      </c>
      <c r="J35" s="146">
        <f t="shared" si="2"/>
        <v>75</v>
      </c>
      <c r="K35" s="345">
        <f t="shared" si="3"/>
        <v>90.361445783132538</v>
      </c>
      <c r="L35" s="141">
        <v>33</v>
      </c>
      <c r="M35" s="141">
        <v>29</v>
      </c>
      <c r="N35" s="146">
        <f t="shared" si="4"/>
        <v>62</v>
      </c>
      <c r="O35" s="345">
        <f t="shared" si="5"/>
        <v>84.93150684931507</v>
      </c>
      <c r="P35" s="141">
        <v>34</v>
      </c>
      <c r="Q35" s="141">
        <v>25</v>
      </c>
      <c r="R35" s="146">
        <f t="shared" si="6"/>
        <v>59</v>
      </c>
      <c r="S35" s="345">
        <f t="shared" si="7"/>
        <v>84.285714285714292</v>
      </c>
      <c r="T35" s="141">
        <v>26</v>
      </c>
      <c r="U35" s="141">
        <v>46</v>
      </c>
      <c r="V35" s="146">
        <f t="shared" si="8"/>
        <v>72</v>
      </c>
      <c r="W35" s="345">
        <f t="shared" si="9"/>
        <v>86.746987951807228</v>
      </c>
    </row>
    <row r="36" spans="1:23" ht="15.75" customHeight="1">
      <c r="A36" s="98">
        <v>28</v>
      </c>
      <c r="B36" s="99">
        <v>311021104092</v>
      </c>
      <c r="C36" s="100" t="s">
        <v>65</v>
      </c>
      <c r="D36" s="141">
        <v>43</v>
      </c>
      <c r="E36" s="141">
        <v>46</v>
      </c>
      <c r="F36" s="146">
        <f t="shared" si="0"/>
        <v>89</v>
      </c>
      <c r="G36" s="345">
        <f t="shared" si="1"/>
        <v>95.6989247311828</v>
      </c>
      <c r="H36" s="141">
        <v>40</v>
      </c>
      <c r="I36" s="310">
        <v>40</v>
      </c>
      <c r="J36" s="146">
        <f t="shared" si="2"/>
        <v>80</v>
      </c>
      <c r="K36" s="345">
        <f t="shared" si="3"/>
        <v>96.385542168674704</v>
      </c>
      <c r="L36" s="141">
        <v>36</v>
      </c>
      <c r="M36" s="141">
        <v>36</v>
      </c>
      <c r="N36" s="146">
        <f t="shared" si="4"/>
        <v>72</v>
      </c>
      <c r="O36" s="345">
        <f t="shared" si="5"/>
        <v>98.630136986301366</v>
      </c>
      <c r="P36" s="141">
        <v>37</v>
      </c>
      <c r="Q36" s="141">
        <v>32</v>
      </c>
      <c r="R36" s="146">
        <f t="shared" si="6"/>
        <v>69</v>
      </c>
      <c r="S36" s="345">
        <f t="shared" si="7"/>
        <v>98.571428571428584</v>
      </c>
      <c r="T36" s="141">
        <v>30</v>
      </c>
      <c r="U36" s="141">
        <v>49</v>
      </c>
      <c r="V36" s="146">
        <f t="shared" si="8"/>
        <v>79</v>
      </c>
      <c r="W36" s="345">
        <f t="shared" si="9"/>
        <v>95.180722891566262</v>
      </c>
    </row>
    <row r="37" spans="1:23" ht="15.75" customHeight="1">
      <c r="A37" s="98">
        <v>29</v>
      </c>
      <c r="B37" s="99">
        <v>311021104093</v>
      </c>
      <c r="C37" s="100" t="s">
        <v>66</v>
      </c>
      <c r="D37" s="141">
        <v>43</v>
      </c>
      <c r="E37" s="141">
        <v>45</v>
      </c>
      <c r="F37" s="146">
        <f t="shared" si="0"/>
        <v>88</v>
      </c>
      <c r="G37" s="345">
        <f t="shared" si="1"/>
        <v>94.623655913978496</v>
      </c>
      <c r="H37" s="141">
        <v>41</v>
      </c>
      <c r="I37" s="310">
        <v>41</v>
      </c>
      <c r="J37" s="146">
        <f t="shared" si="2"/>
        <v>82</v>
      </c>
      <c r="K37" s="345">
        <f t="shared" si="3"/>
        <v>98.795180722891558</v>
      </c>
      <c r="L37" s="141">
        <v>35</v>
      </c>
      <c r="M37" s="141">
        <v>34</v>
      </c>
      <c r="N37" s="146">
        <f t="shared" si="4"/>
        <v>69</v>
      </c>
      <c r="O37" s="345">
        <f t="shared" si="5"/>
        <v>94.520547945205479</v>
      </c>
      <c r="P37" s="141">
        <v>37</v>
      </c>
      <c r="Q37" s="141">
        <v>28</v>
      </c>
      <c r="R37" s="146">
        <f t="shared" si="6"/>
        <v>65</v>
      </c>
      <c r="S37" s="345">
        <f t="shared" si="7"/>
        <v>92.857142857142861</v>
      </c>
      <c r="T37" s="141">
        <v>31</v>
      </c>
      <c r="U37" s="141">
        <v>49</v>
      </c>
      <c r="V37" s="146">
        <f t="shared" si="8"/>
        <v>80</v>
      </c>
      <c r="W37" s="345">
        <f t="shared" si="9"/>
        <v>96.385542168674704</v>
      </c>
    </row>
    <row r="38" spans="1:23" ht="15.75" customHeight="1">
      <c r="A38" s="98">
        <v>30</v>
      </c>
      <c r="B38" s="99">
        <v>311021104094</v>
      </c>
      <c r="C38" s="100" t="s">
        <v>67</v>
      </c>
      <c r="D38" s="141">
        <v>44</v>
      </c>
      <c r="E38" s="141">
        <v>45</v>
      </c>
      <c r="F38" s="146">
        <f t="shared" si="0"/>
        <v>89</v>
      </c>
      <c r="G38" s="345">
        <f t="shared" si="1"/>
        <v>95.6989247311828</v>
      </c>
      <c r="H38" s="141">
        <v>42</v>
      </c>
      <c r="I38" s="310">
        <v>41</v>
      </c>
      <c r="J38" s="146">
        <f t="shared" si="2"/>
        <v>83</v>
      </c>
      <c r="K38" s="345">
        <f t="shared" si="3"/>
        <v>100</v>
      </c>
      <c r="L38" s="141">
        <v>36</v>
      </c>
      <c r="M38" s="141">
        <v>36</v>
      </c>
      <c r="N38" s="146">
        <f t="shared" si="4"/>
        <v>72</v>
      </c>
      <c r="O38" s="345">
        <f t="shared" si="5"/>
        <v>98.630136986301366</v>
      </c>
      <c r="P38" s="141">
        <v>37</v>
      </c>
      <c r="Q38" s="141">
        <v>29</v>
      </c>
      <c r="R38" s="146">
        <f t="shared" si="6"/>
        <v>66</v>
      </c>
      <c r="S38" s="345">
        <f t="shared" si="7"/>
        <v>94.285714285714278</v>
      </c>
      <c r="T38" s="141">
        <v>32</v>
      </c>
      <c r="U38" s="141">
        <v>48</v>
      </c>
      <c r="V38" s="146">
        <f t="shared" si="8"/>
        <v>80</v>
      </c>
      <c r="W38" s="345">
        <f t="shared" si="9"/>
        <v>96.385542168674704</v>
      </c>
    </row>
    <row r="39" spans="1:23" ht="15.75" customHeight="1">
      <c r="A39" s="98">
        <v>31</v>
      </c>
      <c r="B39" s="99">
        <v>311021104095</v>
      </c>
      <c r="C39" s="100" t="s">
        <v>68</v>
      </c>
      <c r="D39" s="141">
        <v>44</v>
      </c>
      <c r="E39" s="141">
        <v>48</v>
      </c>
      <c r="F39" s="146">
        <f t="shared" si="0"/>
        <v>92</v>
      </c>
      <c r="G39" s="345">
        <f t="shared" si="1"/>
        <v>98.924731182795696</v>
      </c>
      <c r="H39" s="141">
        <v>42</v>
      </c>
      <c r="I39" s="310">
        <v>41</v>
      </c>
      <c r="J39" s="146">
        <f t="shared" si="2"/>
        <v>83</v>
      </c>
      <c r="K39" s="345">
        <f t="shared" si="3"/>
        <v>100</v>
      </c>
      <c r="L39" s="141">
        <v>36</v>
      </c>
      <c r="M39" s="141">
        <v>37</v>
      </c>
      <c r="N39" s="146">
        <f t="shared" si="4"/>
        <v>73</v>
      </c>
      <c r="O39" s="345">
        <f t="shared" si="5"/>
        <v>100</v>
      </c>
      <c r="P39" s="141">
        <v>37</v>
      </c>
      <c r="Q39" s="141">
        <v>33</v>
      </c>
      <c r="R39" s="146">
        <f t="shared" si="6"/>
        <v>70</v>
      </c>
      <c r="S39" s="345">
        <f t="shared" si="7"/>
        <v>100</v>
      </c>
      <c r="T39" s="141">
        <v>32</v>
      </c>
      <c r="U39" s="141">
        <v>51</v>
      </c>
      <c r="V39" s="146">
        <f t="shared" si="8"/>
        <v>83</v>
      </c>
      <c r="W39" s="345">
        <f t="shared" si="9"/>
        <v>100</v>
      </c>
    </row>
    <row r="40" spans="1:23" ht="15.75" customHeight="1">
      <c r="A40" s="98">
        <v>32</v>
      </c>
      <c r="B40" s="99">
        <v>311021104096</v>
      </c>
      <c r="C40" s="100" t="s">
        <v>69</v>
      </c>
      <c r="D40" s="141">
        <v>43</v>
      </c>
      <c r="E40" s="141">
        <v>43</v>
      </c>
      <c r="F40" s="146">
        <f t="shared" si="0"/>
        <v>86</v>
      </c>
      <c r="G40" s="345">
        <f t="shared" si="1"/>
        <v>92.473118279569889</v>
      </c>
      <c r="H40" s="141">
        <v>41</v>
      </c>
      <c r="I40" s="310">
        <v>41</v>
      </c>
      <c r="J40" s="146">
        <f t="shared" si="2"/>
        <v>82</v>
      </c>
      <c r="K40" s="345">
        <f t="shared" si="3"/>
        <v>98.795180722891558</v>
      </c>
      <c r="L40" s="141">
        <v>35</v>
      </c>
      <c r="M40" s="141">
        <v>31</v>
      </c>
      <c r="N40" s="146">
        <f t="shared" si="4"/>
        <v>66</v>
      </c>
      <c r="O40" s="345">
        <f t="shared" si="5"/>
        <v>90.410958904109577</v>
      </c>
      <c r="P40" s="141">
        <v>37</v>
      </c>
      <c r="Q40" s="141">
        <v>29</v>
      </c>
      <c r="R40" s="146">
        <f t="shared" si="6"/>
        <v>66</v>
      </c>
      <c r="S40" s="345">
        <f t="shared" si="7"/>
        <v>94.285714285714278</v>
      </c>
      <c r="T40" s="141">
        <v>31</v>
      </c>
      <c r="U40" s="141">
        <v>47</v>
      </c>
      <c r="V40" s="146">
        <f t="shared" si="8"/>
        <v>78</v>
      </c>
      <c r="W40" s="345">
        <f t="shared" si="9"/>
        <v>93.975903614457835</v>
      </c>
    </row>
    <row r="41" spans="1:23" ht="15.75" customHeight="1">
      <c r="A41" s="98">
        <v>33</v>
      </c>
      <c r="B41" s="99">
        <v>311021104097</v>
      </c>
      <c r="C41" s="100" t="s">
        <v>70</v>
      </c>
      <c r="D41" s="141">
        <v>39</v>
      </c>
      <c r="E41" s="141">
        <v>40</v>
      </c>
      <c r="F41" s="146">
        <f t="shared" si="0"/>
        <v>79</v>
      </c>
      <c r="G41" s="345">
        <f t="shared" si="1"/>
        <v>84.946236559139791</v>
      </c>
      <c r="H41" s="141">
        <v>37</v>
      </c>
      <c r="I41" s="310">
        <v>35</v>
      </c>
      <c r="J41" s="146">
        <f t="shared" si="2"/>
        <v>72</v>
      </c>
      <c r="K41" s="345">
        <f t="shared" si="3"/>
        <v>86.746987951807228</v>
      </c>
      <c r="L41" s="141">
        <v>28</v>
      </c>
      <c r="M41" s="141">
        <v>27</v>
      </c>
      <c r="N41" s="146">
        <f t="shared" si="4"/>
        <v>55</v>
      </c>
      <c r="O41" s="345">
        <f t="shared" si="5"/>
        <v>75.342465753424662</v>
      </c>
      <c r="P41" s="141">
        <v>32</v>
      </c>
      <c r="Q41" s="141">
        <v>29</v>
      </c>
      <c r="R41" s="146">
        <f t="shared" si="6"/>
        <v>61</v>
      </c>
      <c r="S41" s="345">
        <f t="shared" si="7"/>
        <v>87.142857142857139</v>
      </c>
      <c r="T41" s="141">
        <v>28</v>
      </c>
      <c r="U41" s="141">
        <v>43</v>
      </c>
      <c r="V41" s="146">
        <f t="shared" si="8"/>
        <v>71</v>
      </c>
      <c r="W41" s="345">
        <f t="shared" si="9"/>
        <v>85.542168674698786</v>
      </c>
    </row>
    <row r="42" spans="1:23" ht="15.75" customHeight="1">
      <c r="A42" s="98">
        <v>34</v>
      </c>
      <c r="B42" s="99">
        <v>311021104098</v>
      </c>
      <c r="C42" s="100" t="s">
        <v>71</v>
      </c>
      <c r="D42" s="141">
        <v>42</v>
      </c>
      <c r="E42" s="141">
        <v>44</v>
      </c>
      <c r="F42" s="146">
        <f t="shared" si="0"/>
        <v>86</v>
      </c>
      <c r="G42" s="345">
        <f t="shared" si="1"/>
        <v>92.473118279569889</v>
      </c>
      <c r="H42" s="141">
        <v>41</v>
      </c>
      <c r="I42" s="310">
        <v>38</v>
      </c>
      <c r="J42" s="146">
        <f t="shared" si="2"/>
        <v>79</v>
      </c>
      <c r="K42" s="345">
        <f t="shared" si="3"/>
        <v>95.180722891566262</v>
      </c>
      <c r="L42" s="141">
        <v>34</v>
      </c>
      <c r="M42" s="141">
        <v>30</v>
      </c>
      <c r="N42" s="146">
        <f t="shared" si="4"/>
        <v>64</v>
      </c>
      <c r="O42" s="345">
        <f t="shared" si="5"/>
        <v>87.671232876712324</v>
      </c>
      <c r="P42" s="141">
        <v>33</v>
      </c>
      <c r="Q42" s="141">
        <v>29</v>
      </c>
      <c r="R42" s="146">
        <f t="shared" si="6"/>
        <v>62</v>
      </c>
      <c r="S42" s="345">
        <f t="shared" si="7"/>
        <v>88.571428571428569</v>
      </c>
      <c r="T42" s="141">
        <v>30</v>
      </c>
      <c r="U42" s="141">
        <v>48</v>
      </c>
      <c r="V42" s="146">
        <f t="shared" si="8"/>
        <v>78</v>
      </c>
      <c r="W42" s="345">
        <f t="shared" si="9"/>
        <v>93.975903614457835</v>
      </c>
    </row>
    <row r="43" spans="1:23" ht="15.75" customHeight="1">
      <c r="A43" s="98">
        <v>35</v>
      </c>
      <c r="B43" s="99">
        <v>311021104099</v>
      </c>
      <c r="C43" s="100" t="s">
        <v>72</v>
      </c>
      <c r="D43" s="141">
        <v>44</v>
      </c>
      <c r="E43" s="141">
        <v>43</v>
      </c>
      <c r="F43" s="146">
        <f t="shared" si="0"/>
        <v>87</v>
      </c>
      <c r="G43" s="345">
        <f t="shared" si="1"/>
        <v>93.548387096774192</v>
      </c>
      <c r="H43" s="141">
        <v>40</v>
      </c>
      <c r="I43" s="310">
        <v>41</v>
      </c>
      <c r="J43" s="146">
        <f t="shared" si="2"/>
        <v>81</v>
      </c>
      <c r="K43" s="345">
        <f t="shared" si="3"/>
        <v>97.590361445783131</v>
      </c>
      <c r="L43" s="141">
        <v>35</v>
      </c>
      <c r="M43" s="141">
        <v>36</v>
      </c>
      <c r="N43" s="146">
        <f t="shared" si="4"/>
        <v>71</v>
      </c>
      <c r="O43" s="345">
        <f t="shared" si="5"/>
        <v>97.260273972602747</v>
      </c>
      <c r="P43" s="141">
        <v>37</v>
      </c>
      <c r="Q43" s="141">
        <v>30</v>
      </c>
      <c r="R43" s="146">
        <f t="shared" si="6"/>
        <v>67</v>
      </c>
      <c r="S43" s="345">
        <f t="shared" si="7"/>
        <v>95.714285714285722</v>
      </c>
      <c r="T43" s="141">
        <v>31</v>
      </c>
      <c r="U43" s="141">
        <v>49</v>
      </c>
      <c r="V43" s="146">
        <f t="shared" si="8"/>
        <v>80</v>
      </c>
      <c r="W43" s="345">
        <f t="shared" si="9"/>
        <v>96.385542168674704</v>
      </c>
    </row>
    <row r="44" spans="1:23" ht="15.75" customHeight="1">
      <c r="A44" s="98">
        <v>36</v>
      </c>
      <c r="B44" s="99">
        <v>311021104100</v>
      </c>
      <c r="C44" s="100" t="s">
        <v>73</v>
      </c>
      <c r="D44" s="141">
        <v>42</v>
      </c>
      <c r="E44" s="141">
        <v>41</v>
      </c>
      <c r="F44" s="146">
        <f t="shared" si="0"/>
        <v>83</v>
      </c>
      <c r="G44" s="345">
        <f t="shared" si="1"/>
        <v>89.247311827956992</v>
      </c>
      <c r="H44" s="141">
        <v>41</v>
      </c>
      <c r="I44" s="310">
        <v>39</v>
      </c>
      <c r="J44" s="146">
        <f t="shared" si="2"/>
        <v>80</v>
      </c>
      <c r="K44" s="345">
        <f t="shared" si="3"/>
        <v>96.385542168674704</v>
      </c>
      <c r="L44" s="141">
        <v>32</v>
      </c>
      <c r="M44" s="141">
        <v>34</v>
      </c>
      <c r="N44" s="146">
        <f t="shared" si="4"/>
        <v>66</v>
      </c>
      <c r="O44" s="345">
        <f t="shared" si="5"/>
        <v>90.410958904109577</v>
      </c>
      <c r="P44" s="141">
        <v>31</v>
      </c>
      <c r="Q44" s="141">
        <v>25</v>
      </c>
      <c r="R44" s="146">
        <f t="shared" si="6"/>
        <v>56</v>
      </c>
      <c r="S44" s="345">
        <f t="shared" si="7"/>
        <v>80</v>
      </c>
      <c r="T44" s="141">
        <v>30</v>
      </c>
      <c r="U44" s="141">
        <v>46</v>
      </c>
      <c r="V44" s="146">
        <f t="shared" si="8"/>
        <v>76</v>
      </c>
      <c r="W44" s="345">
        <f t="shared" si="9"/>
        <v>91.566265060240966</v>
      </c>
    </row>
    <row r="45" spans="1:23" ht="15.75" customHeight="1">
      <c r="A45" s="98">
        <v>37</v>
      </c>
      <c r="B45" s="99">
        <v>311021104101</v>
      </c>
      <c r="C45" s="100" t="s">
        <v>74</v>
      </c>
      <c r="D45" s="141">
        <v>40</v>
      </c>
      <c r="E45" s="141">
        <v>47</v>
      </c>
      <c r="F45" s="146">
        <f t="shared" si="0"/>
        <v>87</v>
      </c>
      <c r="G45" s="345">
        <f t="shared" si="1"/>
        <v>93.548387096774192</v>
      </c>
      <c r="H45" s="141">
        <v>36</v>
      </c>
      <c r="I45" s="310">
        <v>40</v>
      </c>
      <c r="J45" s="146">
        <f t="shared" si="2"/>
        <v>76</v>
      </c>
      <c r="K45" s="345">
        <f t="shared" si="3"/>
        <v>91.566265060240966</v>
      </c>
      <c r="L45" s="141">
        <v>33</v>
      </c>
      <c r="M45" s="141">
        <v>36</v>
      </c>
      <c r="N45" s="146">
        <f t="shared" si="4"/>
        <v>69</v>
      </c>
      <c r="O45" s="345">
        <f t="shared" si="5"/>
        <v>94.520547945205479</v>
      </c>
      <c r="P45" s="141">
        <v>37</v>
      </c>
      <c r="Q45" s="141">
        <v>31</v>
      </c>
      <c r="R45" s="146">
        <f t="shared" si="6"/>
        <v>68</v>
      </c>
      <c r="S45" s="345">
        <f t="shared" si="7"/>
        <v>97.142857142857139</v>
      </c>
      <c r="T45" s="141">
        <v>27</v>
      </c>
      <c r="U45" s="141">
        <v>50</v>
      </c>
      <c r="V45" s="146">
        <f t="shared" si="8"/>
        <v>77</v>
      </c>
      <c r="W45" s="345">
        <f t="shared" si="9"/>
        <v>92.771084337349393</v>
      </c>
    </row>
    <row r="46" spans="1:23" ht="15.75" customHeight="1">
      <c r="A46" s="98">
        <v>38</v>
      </c>
      <c r="B46" s="99">
        <v>311021104102</v>
      </c>
      <c r="C46" s="100" t="s">
        <v>75</v>
      </c>
      <c r="D46" s="141">
        <v>43</v>
      </c>
      <c r="E46" s="141">
        <v>42</v>
      </c>
      <c r="F46" s="146">
        <f t="shared" si="0"/>
        <v>85</v>
      </c>
      <c r="G46" s="345">
        <f t="shared" si="1"/>
        <v>91.397849462365585</v>
      </c>
      <c r="H46" s="141">
        <v>38</v>
      </c>
      <c r="I46" s="310">
        <v>41</v>
      </c>
      <c r="J46" s="146">
        <f t="shared" si="2"/>
        <v>79</v>
      </c>
      <c r="K46" s="345">
        <f t="shared" si="3"/>
        <v>95.180722891566262</v>
      </c>
      <c r="L46" s="141">
        <v>35</v>
      </c>
      <c r="M46" s="141">
        <v>35</v>
      </c>
      <c r="N46" s="146">
        <f t="shared" si="4"/>
        <v>70</v>
      </c>
      <c r="O46" s="345">
        <f t="shared" si="5"/>
        <v>95.890410958904098</v>
      </c>
      <c r="P46" s="141">
        <v>37</v>
      </c>
      <c r="Q46" s="141">
        <v>30</v>
      </c>
      <c r="R46" s="146">
        <f t="shared" si="6"/>
        <v>67</v>
      </c>
      <c r="S46" s="345">
        <f t="shared" si="7"/>
        <v>95.714285714285722</v>
      </c>
      <c r="T46" s="141">
        <v>29</v>
      </c>
      <c r="U46" s="141">
        <v>49</v>
      </c>
      <c r="V46" s="146">
        <f t="shared" si="8"/>
        <v>78</v>
      </c>
      <c r="W46" s="345">
        <f t="shared" si="9"/>
        <v>93.975903614457835</v>
      </c>
    </row>
    <row r="47" spans="1:23" ht="15.75" customHeight="1">
      <c r="A47" s="98">
        <v>39</v>
      </c>
      <c r="B47" s="99">
        <v>311021104103</v>
      </c>
      <c r="C47" s="100" t="s">
        <v>76</v>
      </c>
      <c r="D47" s="141">
        <v>43</v>
      </c>
      <c r="E47" s="141">
        <v>41</v>
      </c>
      <c r="F47" s="146">
        <f t="shared" si="0"/>
        <v>84</v>
      </c>
      <c r="G47" s="345">
        <f t="shared" si="1"/>
        <v>90.322580645161281</v>
      </c>
      <c r="H47" s="141">
        <v>39</v>
      </c>
      <c r="I47" s="310">
        <v>36</v>
      </c>
      <c r="J47" s="146">
        <f t="shared" si="2"/>
        <v>75</v>
      </c>
      <c r="K47" s="345">
        <f t="shared" si="3"/>
        <v>90.361445783132538</v>
      </c>
      <c r="L47" s="141">
        <v>32</v>
      </c>
      <c r="M47" s="141">
        <v>32</v>
      </c>
      <c r="N47" s="146">
        <f t="shared" si="4"/>
        <v>64</v>
      </c>
      <c r="O47" s="345">
        <f t="shared" si="5"/>
        <v>87.671232876712324</v>
      </c>
      <c r="P47" s="141">
        <v>35</v>
      </c>
      <c r="Q47" s="141">
        <v>29</v>
      </c>
      <c r="R47" s="146">
        <f t="shared" si="6"/>
        <v>64</v>
      </c>
      <c r="S47" s="345">
        <f t="shared" si="7"/>
        <v>91.428571428571431</v>
      </c>
      <c r="T47" s="141">
        <v>30</v>
      </c>
      <c r="U47" s="141">
        <v>44</v>
      </c>
      <c r="V47" s="146">
        <f t="shared" si="8"/>
        <v>74</v>
      </c>
      <c r="W47" s="345">
        <f t="shared" si="9"/>
        <v>89.156626506024097</v>
      </c>
    </row>
    <row r="48" spans="1:23" ht="15.75" customHeight="1">
      <c r="A48" s="98">
        <v>40</v>
      </c>
      <c r="B48" s="99">
        <v>311021104104</v>
      </c>
      <c r="C48" s="100" t="s">
        <v>77</v>
      </c>
      <c r="D48" s="141">
        <v>44</v>
      </c>
      <c r="E48" s="141">
        <v>47</v>
      </c>
      <c r="F48" s="146">
        <f t="shared" si="0"/>
        <v>91</v>
      </c>
      <c r="G48" s="345">
        <f t="shared" si="1"/>
        <v>97.849462365591393</v>
      </c>
      <c r="H48" s="141">
        <v>42</v>
      </c>
      <c r="I48" s="310">
        <v>41</v>
      </c>
      <c r="J48" s="146">
        <f t="shared" si="2"/>
        <v>83</v>
      </c>
      <c r="K48" s="345">
        <f t="shared" si="3"/>
        <v>100</v>
      </c>
      <c r="L48" s="141">
        <v>36</v>
      </c>
      <c r="M48" s="141">
        <v>36</v>
      </c>
      <c r="N48" s="146">
        <f t="shared" si="4"/>
        <v>72</v>
      </c>
      <c r="O48" s="345">
        <f t="shared" si="5"/>
        <v>98.630136986301366</v>
      </c>
      <c r="P48" s="141">
        <v>37</v>
      </c>
      <c r="Q48" s="141">
        <v>33</v>
      </c>
      <c r="R48" s="146">
        <f t="shared" si="6"/>
        <v>70</v>
      </c>
      <c r="S48" s="345">
        <f t="shared" si="7"/>
        <v>100</v>
      </c>
      <c r="T48" s="141">
        <v>32</v>
      </c>
      <c r="U48" s="141">
        <v>51</v>
      </c>
      <c r="V48" s="146">
        <f t="shared" si="8"/>
        <v>83</v>
      </c>
      <c r="W48" s="345">
        <f t="shared" si="9"/>
        <v>100</v>
      </c>
    </row>
    <row r="49" spans="1:23" ht="15.75" customHeight="1">
      <c r="A49" s="98">
        <v>41</v>
      </c>
      <c r="B49" s="99">
        <v>311021104105</v>
      </c>
      <c r="C49" s="100" t="s">
        <v>78</v>
      </c>
      <c r="D49" s="141">
        <v>36</v>
      </c>
      <c r="E49" s="141">
        <v>42</v>
      </c>
      <c r="F49" s="146">
        <f t="shared" si="0"/>
        <v>78</v>
      </c>
      <c r="G49" s="345">
        <f t="shared" si="1"/>
        <v>83.870967741935488</v>
      </c>
      <c r="H49" s="141">
        <v>38</v>
      </c>
      <c r="I49" s="310">
        <v>38</v>
      </c>
      <c r="J49" s="146">
        <f t="shared" si="2"/>
        <v>76</v>
      </c>
      <c r="K49" s="345">
        <f t="shared" si="3"/>
        <v>91.566265060240966</v>
      </c>
      <c r="L49" s="141">
        <v>33</v>
      </c>
      <c r="M49" s="141">
        <v>33</v>
      </c>
      <c r="N49" s="146">
        <f t="shared" si="4"/>
        <v>66</v>
      </c>
      <c r="O49" s="345">
        <f t="shared" si="5"/>
        <v>90.410958904109577</v>
      </c>
      <c r="P49" s="141">
        <v>31</v>
      </c>
      <c r="Q49" s="141">
        <v>27</v>
      </c>
      <c r="R49" s="146">
        <f t="shared" si="6"/>
        <v>58</v>
      </c>
      <c r="S49" s="345">
        <f t="shared" si="7"/>
        <v>82.857142857142861</v>
      </c>
      <c r="T49" s="141">
        <v>27</v>
      </c>
      <c r="U49" s="141">
        <v>46</v>
      </c>
      <c r="V49" s="146">
        <f t="shared" si="8"/>
        <v>73</v>
      </c>
      <c r="W49" s="345">
        <f t="shared" si="9"/>
        <v>87.951807228915655</v>
      </c>
    </row>
    <row r="50" spans="1:23" ht="15.75" customHeight="1">
      <c r="A50" s="98">
        <v>42</v>
      </c>
      <c r="B50" s="99">
        <v>311021104106</v>
      </c>
      <c r="C50" s="100" t="s">
        <v>79</v>
      </c>
      <c r="D50" s="141">
        <v>44</v>
      </c>
      <c r="E50" s="141">
        <v>39</v>
      </c>
      <c r="F50" s="146">
        <f t="shared" si="0"/>
        <v>83</v>
      </c>
      <c r="G50" s="345">
        <f t="shared" si="1"/>
        <v>89.247311827956992</v>
      </c>
      <c r="H50" s="141">
        <v>40</v>
      </c>
      <c r="I50" s="310">
        <v>40</v>
      </c>
      <c r="J50" s="146">
        <f t="shared" si="2"/>
        <v>80</v>
      </c>
      <c r="K50" s="345">
        <f t="shared" si="3"/>
        <v>96.385542168674704</v>
      </c>
      <c r="L50" s="141">
        <v>33</v>
      </c>
      <c r="M50" s="141">
        <v>35</v>
      </c>
      <c r="N50" s="146">
        <f t="shared" si="4"/>
        <v>68</v>
      </c>
      <c r="O50" s="345">
        <f t="shared" si="5"/>
        <v>93.150684931506845</v>
      </c>
      <c r="P50" s="141">
        <v>35</v>
      </c>
      <c r="Q50" s="141">
        <v>28</v>
      </c>
      <c r="R50" s="146">
        <f t="shared" si="6"/>
        <v>63</v>
      </c>
      <c r="S50" s="345">
        <f t="shared" si="7"/>
        <v>90</v>
      </c>
      <c r="T50" s="141">
        <v>31</v>
      </c>
      <c r="U50" s="141">
        <v>46</v>
      </c>
      <c r="V50" s="146">
        <f t="shared" si="8"/>
        <v>77</v>
      </c>
      <c r="W50" s="345">
        <f t="shared" si="9"/>
        <v>92.771084337349393</v>
      </c>
    </row>
    <row r="51" spans="1:23" ht="15.75" customHeight="1">
      <c r="A51" s="98">
        <v>43</v>
      </c>
      <c r="B51" s="99">
        <v>311021104107</v>
      </c>
      <c r="C51" s="100" t="s">
        <v>80</v>
      </c>
      <c r="D51" s="141">
        <v>42</v>
      </c>
      <c r="E51" s="141">
        <v>48</v>
      </c>
      <c r="F51" s="146">
        <f t="shared" si="0"/>
        <v>90</v>
      </c>
      <c r="G51" s="345">
        <f t="shared" si="1"/>
        <v>96.774193548387103</v>
      </c>
      <c r="H51" s="141">
        <v>41</v>
      </c>
      <c r="I51" s="310">
        <v>41</v>
      </c>
      <c r="J51" s="146">
        <f t="shared" si="2"/>
        <v>82</v>
      </c>
      <c r="K51" s="345">
        <f t="shared" si="3"/>
        <v>98.795180722891558</v>
      </c>
      <c r="L51" s="141">
        <v>36</v>
      </c>
      <c r="M51" s="141">
        <v>37</v>
      </c>
      <c r="N51" s="146">
        <f t="shared" si="4"/>
        <v>73</v>
      </c>
      <c r="O51" s="345">
        <f t="shared" si="5"/>
        <v>100</v>
      </c>
      <c r="P51" s="141">
        <v>35</v>
      </c>
      <c r="Q51" s="141">
        <v>33</v>
      </c>
      <c r="R51" s="146">
        <f t="shared" si="6"/>
        <v>68</v>
      </c>
      <c r="S51" s="345">
        <f t="shared" si="7"/>
        <v>97.142857142857139</v>
      </c>
      <c r="T51" s="141">
        <v>30</v>
      </c>
      <c r="U51" s="141">
        <v>50</v>
      </c>
      <c r="V51" s="146">
        <f t="shared" si="8"/>
        <v>80</v>
      </c>
      <c r="W51" s="345">
        <f t="shared" si="9"/>
        <v>96.385542168674704</v>
      </c>
    </row>
    <row r="52" spans="1:23" ht="15.75" customHeight="1">
      <c r="A52" s="98">
        <v>44</v>
      </c>
      <c r="B52" s="99">
        <v>311021104108</v>
      </c>
      <c r="C52" s="100" t="s">
        <v>81</v>
      </c>
      <c r="D52" s="141">
        <v>44</v>
      </c>
      <c r="E52" s="141">
        <v>41</v>
      </c>
      <c r="F52" s="146">
        <f t="shared" si="0"/>
        <v>85</v>
      </c>
      <c r="G52" s="345">
        <f t="shared" si="1"/>
        <v>91.397849462365585</v>
      </c>
      <c r="H52" s="141">
        <v>40</v>
      </c>
      <c r="I52" s="310">
        <v>40</v>
      </c>
      <c r="J52" s="146">
        <f t="shared" si="2"/>
        <v>80</v>
      </c>
      <c r="K52" s="345">
        <f t="shared" si="3"/>
        <v>96.385542168674704</v>
      </c>
      <c r="L52" s="141">
        <v>33</v>
      </c>
      <c r="M52" s="141">
        <v>32</v>
      </c>
      <c r="N52" s="146">
        <f t="shared" si="4"/>
        <v>65</v>
      </c>
      <c r="O52" s="345">
        <f t="shared" si="5"/>
        <v>89.041095890410958</v>
      </c>
      <c r="P52" s="141">
        <v>35</v>
      </c>
      <c r="Q52" s="141">
        <v>26</v>
      </c>
      <c r="R52" s="146">
        <f t="shared" si="6"/>
        <v>61</v>
      </c>
      <c r="S52" s="345">
        <f t="shared" si="7"/>
        <v>87.142857142857139</v>
      </c>
      <c r="T52" s="141">
        <v>31</v>
      </c>
      <c r="U52" s="141">
        <v>44</v>
      </c>
      <c r="V52" s="146">
        <f t="shared" si="8"/>
        <v>75</v>
      </c>
      <c r="W52" s="345">
        <f t="shared" si="9"/>
        <v>90.361445783132538</v>
      </c>
    </row>
    <row r="53" spans="1:23" ht="15.75" customHeight="1">
      <c r="A53" s="98">
        <v>45</v>
      </c>
      <c r="B53" s="99">
        <v>311021104109</v>
      </c>
      <c r="C53" s="100" t="s">
        <v>82</v>
      </c>
      <c r="D53" s="141">
        <v>41</v>
      </c>
      <c r="E53" s="141">
        <v>48</v>
      </c>
      <c r="F53" s="146">
        <f t="shared" si="0"/>
        <v>89</v>
      </c>
      <c r="G53" s="345">
        <f t="shared" si="1"/>
        <v>95.6989247311828</v>
      </c>
      <c r="H53" s="141">
        <v>39</v>
      </c>
      <c r="I53" s="310">
        <v>41</v>
      </c>
      <c r="J53" s="146">
        <f t="shared" si="2"/>
        <v>80</v>
      </c>
      <c r="K53" s="345">
        <f t="shared" si="3"/>
        <v>96.385542168674704</v>
      </c>
      <c r="L53" s="141">
        <v>34</v>
      </c>
      <c r="M53" s="141">
        <v>35</v>
      </c>
      <c r="N53" s="146">
        <f t="shared" si="4"/>
        <v>69</v>
      </c>
      <c r="O53" s="345">
        <f t="shared" si="5"/>
        <v>94.520547945205479</v>
      </c>
      <c r="P53" s="141">
        <v>33</v>
      </c>
      <c r="Q53" s="141">
        <v>31</v>
      </c>
      <c r="R53" s="146">
        <f t="shared" si="6"/>
        <v>64</v>
      </c>
      <c r="S53" s="345">
        <f t="shared" si="7"/>
        <v>91.428571428571431</v>
      </c>
      <c r="T53" s="141">
        <v>28</v>
      </c>
      <c r="U53" s="141">
        <v>51</v>
      </c>
      <c r="V53" s="146">
        <f t="shared" si="8"/>
        <v>79</v>
      </c>
      <c r="W53" s="345">
        <f t="shared" si="9"/>
        <v>95.180722891566262</v>
      </c>
    </row>
    <row r="54" spans="1:23" ht="15.75" customHeight="1">
      <c r="A54" s="98">
        <v>46</v>
      </c>
      <c r="B54" s="99">
        <v>311021104110</v>
      </c>
      <c r="C54" s="100" t="s">
        <v>83</v>
      </c>
      <c r="D54" s="141">
        <v>27</v>
      </c>
      <c r="E54" s="141">
        <v>26</v>
      </c>
      <c r="F54" s="146">
        <f t="shared" si="0"/>
        <v>53</v>
      </c>
      <c r="G54" s="345">
        <f t="shared" si="1"/>
        <v>56.98924731182796</v>
      </c>
      <c r="H54" s="141">
        <v>29</v>
      </c>
      <c r="I54" s="310">
        <v>33</v>
      </c>
      <c r="J54" s="146">
        <f t="shared" si="2"/>
        <v>62</v>
      </c>
      <c r="K54" s="345">
        <f t="shared" si="3"/>
        <v>74.698795180722882</v>
      </c>
      <c r="L54" s="141">
        <v>25</v>
      </c>
      <c r="M54" s="141">
        <v>30</v>
      </c>
      <c r="N54" s="146">
        <f t="shared" si="4"/>
        <v>55</v>
      </c>
      <c r="O54" s="345">
        <f t="shared" si="5"/>
        <v>75.342465753424662</v>
      </c>
      <c r="P54" s="141">
        <v>23</v>
      </c>
      <c r="Q54" s="141">
        <v>19</v>
      </c>
      <c r="R54" s="146">
        <f t="shared" si="6"/>
        <v>42</v>
      </c>
      <c r="S54" s="345">
        <f t="shared" si="7"/>
        <v>60</v>
      </c>
      <c r="T54" s="141">
        <v>25</v>
      </c>
      <c r="U54" s="141">
        <v>35</v>
      </c>
      <c r="V54" s="146">
        <f t="shared" si="8"/>
        <v>60</v>
      </c>
      <c r="W54" s="345">
        <f t="shared" si="9"/>
        <v>72.289156626506028</v>
      </c>
    </row>
    <row r="55" spans="1:23" ht="15.75" customHeight="1">
      <c r="A55" s="98">
        <v>47</v>
      </c>
      <c r="B55" s="99">
        <v>311021104111</v>
      </c>
      <c r="C55" s="100" t="s">
        <v>84</v>
      </c>
      <c r="D55" s="141">
        <v>38</v>
      </c>
      <c r="E55" s="141">
        <v>36</v>
      </c>
      <c r="F55" s="146">
        <f t="shared" si="0"/>
        <v>74</v>
      </c>
      <c r="G55" s="345">
        <f t="shared" si="1"/>
        <v>79.569892473118273</v>
      </c>
      <c r="H55" s="141">
        <v>33</v>
      </c>
      <c r="I55" s="310">
        <v>40</v>
      </c>
      <c r="J55" s="146">
        <f t="shared" si="2"/>
        <v>73</v>
      </c>
      <c r="K55" s="345">
        <f t="shared" si="3"/>
        <v>87.951807228915655</v>
      </c>
      <c r="L55" s="141">
        <v>33</v>
      </c>
      <c r="M55" s="141">
        <v>29</v>
      </c>
      <c r="N55" s="146">
        <f t="shared" si="4"/>
        <v>62</v>
      </c>
      <c r="O55" s="345">
        <f t="shared" si="5"/>
        <v>84.93150684931507</v>
      </c>
      <c r="P55" s="141">
        <v>33</v>
      </c>
      <c r="Q55" s="141">
        <v>27</v>
      </c>
      <c r="R55" s="146">
        <f t="shared" si="6"/>
        <v>60</v>
      </c>
      <c r="S55" s="345">
        <f t="shared" si="7"/>
        <v>85.714285714285708</v>
      </c>
      <c r="T55" s="141">
        <v>23</v>
      </c>
      <c r="U55" s="141">
        <v>48</v>
      </c>
      <c r="V55" s="146">
        <f t="shared" si="8"/>
        <v>71</v>
      </c>
      <c r="W55" s="345">
        <f t="shared" si="9"/>
        <v>85.542168674698786</v>
      </c>
    </row>
    <row r="56" spans="1:23" ht="15.75" customHeight="1">
      <c r="A56" s="98">
        <v>48</v>
      </c>
      <c r="B56" s="99">
        <v>311021104112</v>
      </c>
      <c r="C56" s="100" t="s">
        <v>85</v>
      </c>
      <c r="D56" s="141">
        <v>40</v>
      </c>
      <c r="E56" s="141">
        <v>43</v>
      </c>
      <c r="F56" s="146">
        <f t="shared" si="0"/>
        <v>83</v>
      </c>
      <c r="G56" s="345">
        <f t="shared" si="1"/>
        <v>89.247311827956992</v>
      </c>
      <c r="H56" s="141">
        <v>40</v>
      </c>
      <c r="I56" s="310">
        <v>39</v>
      </c>
      <c r="J56" s="146">
        <f t="shared" si="2"/>
        <v>79</v>
      </c>
      <c r="K56" s="345">
        <f t="shared" si="3"/>
        <v>95.180722891566262</v>
      </c>
      <c r="L56" s="141">
        <v>32</v>
      </c>
      <c r="M56" s="141">
        <v>32</v>
      </c>
      <c r="N56" s="146">
        <f t="shared" si="4"/>
        <v>64</v>
      </c>
      <c r="O56" s="345">
        <f t="shared" si="5"/>
        <v>87.671232876712324</v>
      </c>
      <c r="P56" s="141">
        <v>29</v>
      </c>
      <c r="Q56" s="141">
        <v>29</v>
      </c>
      <c r="R56" s="146">
        <f t="shared" si="6"/>
        <v>58</v>
      </c>
      <c r="S56" s="345">
        <f t="shared" si="7"/>
        <v>82.857142857142861</v>
      </c>
      <c r="T56" s="141">
        <v>28</v>
      </c>
      <c r="U56" s="141">
        <v>49</v>
      </c>
      <c r="V56" s="146">
        <f t="shared" si="8"/>
        <v>77</v>
      </c>
      <c r="W56" s="345">
        <f t="shared" si="9"/>
        <v>92.771084337349393</v>
      </c>
    </row>
    <row r="57" spans="1:23" ht="15.75" customHeight="1">
      <c r="A57" s="98">
        <v>49</v>
      </c>
      <c r="B57" s="99">
        <v>311021104113</v>
      </c>
      <c r="C57" s="100" t="s">
        <v>86</v>
      </c>
      <c r="D57" s="141">
        <v>37</v>
      </c>
      <c r="E57" s="141">
        <v>42</v>
      </c>
      <c r="F57" s="146">
        <f t="shared" si="0"/>
        <v>79</v>
      </c>
      <c r="G57" s="345">
        <f t="shared" si="1"/>
        <v>84.946236559139791</v>
      </c>
      <c r="H57" s="141">
        <v>34</v>
      </c>
      <c r="I57" s="310">
        <v>39</v>
      </c>
      <c r="J57" s="146">
        <f t="shared" si="2"/>
        <v>73</v>
      </c>
      <c r="K57" s="345">
        <f t="shared" si="3"/>
        <v>87.951807228915655</v>
      </c>
      <c r="L57" s="141">
        <v>33</v>
      </c>
      <c r="M57" s="141">
        <v>35</v>
      </c>
      <c r="N57" s="146">
        <f t="shared" si="4"/>
        <v>68</v>
      </c>
      <c r="O57" s="345">
        <f t="shared" si="5"/>
        <v>93.150684931506845</v>
      </c>
      <c r="P57" s="141">
        <v>32</v>
      </c>
      <c r="Q57" s="141">
        <v>30</v>
      </c>
      <c r="R57" s="146">
        <f t="shared" si="6"/>
        <v>62</v>
      </c>
      <c r="S57" s="345">
        <f t="shared" si="7"/>
        <v>88.571428571428569</v>
      </c>
      <c r="T57" s="141">
        <v>24</v>
      </c>
      <c r="U57" s="141">
        <v>45</v>
      </c>
      <c r="V57" s="146">
        <f t="shared" si="8"/>
        <v>69</v>
      </c>
      <c r="W57" s="345">
        <f t="shared" si="9"/>
        <v>83.132530120481931</v>
      </c>
    </row>
    <row r="58" spans="1:23" ht="15.75" customHeight="1">
      <c r="A58" s="98">
        <v>50</v>
      </c>
      <c r="B58" s="99">
        <v>311021104114</v>
      </c>
      <c r="C58" s="100" t="s">
        <v>87</v>
      </c>
      <c r="D58" s="141">
        <v>41</v>
      </c>
      <c r="E58" s="141">
        <v>43</v>
      </c>
      <c r="F58" s="146">
        <f t="shared" si="0"/>
        <v>84</v>
      </c>
      <c r="G58" s="345">
        <f t="shared" si="1"/>
        <v>90.322580645161281</v>
      </c>
      <c r="H58" s="141">
        <v>33</v>
      </c>
      <c r="I58" s="310">
        <v>40</v>
      </c>
      <c r="J58" s="146">
        <f t="shared" si="2"/>
        <v>73</v>
      </c>
      <c r="K58" s="345">
        <f t="shared" si="3"/>
        <v>87.951807228915655</v>
      </c>
      <c r="L58" s="141">
        <v>27</v>
      </c>
      <c r="M58" s="141">
        <v>30</v>
      </c>
      <c r="N58" s="146">
        <f t="shared" si="4"/>
        <v>57</v>
      </c>
      <c r="O58" s="345">
        <f t="shared" si="5"/>
        <v>78.082191780821915</v>
      </c>
      <c r="P58" s="141">
        <v>33</v>
      </c>
      <c r="Q58" s="141">
        <v>30</v>
      </c>
      <c r="R58" s="146">
        <f t="shared" si="6"/>
        <v>63</v>
      </c>
      <c r="S58" s="345">
        <f t="shared" si="7"/>
        <v>90</v>
      </c>
      <c r="T58" s="141">
        <v>26</v>
      </c>
      <c r="U58" s="141">
        <v>47</v>
      </c>
      <c r="V58" s="146">
        <f t="shared" si="8"/>
        <v>73</v>
      </c>
      <c r="W58" s="345">
        <f t="shared" si="9"/>
        <v>87.951807228915655</v>
      </c>
    </row>
    <row r="59" spans="1:23" ht="15.75" customHeight="1">
      <c r="A59" s="98">
        <v>51</v>
      </c>
      <c r="B59" s="99">
        <v>311021104115</v>
      </c>
      <c r="C59" s="100" t="s">
        <v>88</v>
      </c>
      <c r="D59" s="141">
        <v>39</v>
      </c>
      <c r="E59" s="141">
        <v>48</v>
      </c>
      <c r="F59" s="146">
        <f t="shared" si="0"/>
        <v>87</v>
      </c>
      <c r="G59" s="345">
        <f t="shared" si="1"/>
        <v>93.548387096774192</v>
      </c>
      <c r="H59" s="141">
        <v>32</v>
      </c>
      <c r="I59" s="310">
        <v>40</v>
      </c>
      <c r="J59" s="146">
        <f t="shared" si="2"/>
        <v>72</v>
      </c>
      <c r="K59" s="345">
        <f t="shared" si="3"/>
        <v>86.746987951807228</v>
      </c>
      <c r="L59" s="141">
        <v>29</v>
      </c>
      <c r="M59" s="141">
        <v>36</v>
      </c>
      <c r="N59" s="146">
        <f t="shared" si="4"/>
        <v>65</v>
      </c>
      <c r="O59" s="345">
        <f t="shared" si="5"/>
        <v>89.041095890410958</v>
      </c>
      <c r="P59" s="141">
        <v>35</v>
      </c>
      <c r="Q59" s="141">
        <v>33</v>
      </c>
      <c r="R59" s="146">
        <f t="shared" si="6"/>
        <v>68</v>
      </c>
      <c r="S59" s="345">
        <f t="shared" si="7"/>
        <v>97.142857142857139</v>
      </c>
      <c r="T59" s="141">
        <v>24</v>
      </c>
      <c r="U59" s="141">
        <v>50</v>
      </c>
      <c r="V59" s="146">
        <f t="shared" si="8"/>
        <v>74</v>
      </c>
      <c r="W59" s="345">
        <f t="shared" si="9"/>
        <v>89.156626506024097</v>
      </c>
    </row>
    <row r="60" spans="1:23" ht="15.75" customHeight="1">
      <c r="A60" s="98">
        <v>52</v>
      </c>
      <c r="B60" s="99">
        <v>311021104116</v>
      </c>
      <c r="C60" s="100" t="s">
        <v>89</v>
      </c>
      <c r="D60" s="141">
        <v>40</v>
      </c>
      <c r="E60" s="141">
        <v>43</v>
      </c>
      <c r="F60" s="146">
        <f t="shared" si="0"/>
        <v>83</v>
      </c>
      <c r="G60" s="345">
        <f t="shared" si="1"/>
        <v>89.247311827956992</v>
      </c>
      <c r="H60" s="141">
        <v>40</v>
      </c>
      <c r="I60" s="310">
        <v>41</v>
      </c>
      <c r="J60" s="146">
        <f t="shared" si="2"/>
        <v>81</v>
      </c>
      <c r="K60" s="345">
        <f t="shared" si="3"/>
        <v>97.590361445783131</v>
      </c>
      <c r="L60" s="141">
        <v>36</v>
      </c>
      <c r="M60" s="141">
        <v>35</v>
      </c>
      <c r="N60" s="146">
        <f t="shared" si="4"/>
        <v>71</v>
      </c>
      <c r="O60" s="345">
        <f t="shared" si="5"/>
        <v>97.260273972602747</v>
      </c>
      <c r="P60" s="141">
        <v>33</v>
      </c>
      <c r="Q60" s="141">
        <v>29</v>
      </c>
      <c r="R60" s="146">
        <f t="shared" si="6"/>
        <v>62</v>
      </c>
      <c r="S60" s="345">
        <f t="shared" si="7"/>
        <v>88.571428571428569</v>
      </c>
      <c r="T60" s="141">
        <v>28</v>
      </c>
      <c r="U60" s="141">
        <v>48</v>
      </c>
      <c r="V60" s="146">
        <f t="shared" si="8"/>
        <v>76</v>
      </c>
      <c r="W60" s="345">
        <f t="shared" si="9"/>
        <v>91.566265060240966</v>
      </c>
    </row>
    <row r="61" spans="1:23" ht="15.75" customHeight="1">
      <c r="A61" s="98">
        <v>53</v>
      </c>
      <c r="B61" s="99">
        <v>311021104117</v>
      </c>
      <c r="C61" s="100" t="s">
        <v>90</v>
      </c>
      <c r="D61" s="141">
        <v>43</v>
      </c>
      <c r="E61" s="141">
        <v>46</v>
      </c>
      <c r="F61" s="146">
        <f t="shared" si="0"/>
        <v>89</v>
      </c>
      <c r="G61" s="345">
        <f t="shared" si="1"/>
        <v>95.6989247311828</v>
      </c>
      <c r="H61" s="141">
        <v>39</v>
      </c>
      <c r="I61" s="310">
        <v>41</v>
      </c>
      <c r="J61" s="146">
        <f t="shared" si="2"/>
        <v>80</v>
      </c>
      <c r="K61" s="345">
        <f t="shared" si="3"/>
        <v>96.385542168674704</v>
      </c>
      <c r="L61" s="141">
        <v>34</v>
      </c>
      <c r="M61" s="141">
        <v>36</v>
      </c>
      <c r="N61" s="146">
        <f t="shared" si="4"/>
        <v>70</v>
      </c>
      <c r="O61" s="345">
        <f t="shared" si="5"/>
        <v>95.890410958904098</v>
      </c>
      <c r="P61" s="141">
        <v>37</v>
      </c>
      <c r="Q61" s="141">
        <v>32</v>
      </c>
      <c r="R61" s="146">
        <f t="shared" si="6"/>
        <v>69</v>
      </c>
      <c r="S61" s="345">
        <f t="shared" si="7"/>
        <v>98.571428571428584</v>
      </c>
      <c r="T61" s="141">
        <v>30</v>
      </c>
      <c r="U61" s="141">
        <v>50</v>
      </c>
      <c r="V61" s="146">
        <f t="shared" si="8"/>
        <v>80</v>
      </c>
      <c r="W61" s="345">
        <f t="shared" si="9"/>
        <v>96.385542168674704</v>
      </c>
    </row>
    <row r="62" spans="1:23" ht="15.75" customHeight="1">
      <c r="A62" s="98">
        <v>54</v>
      </c>
      <c r="B62" s="99">
        <v>311021104118</v>
      </c>
      <c r="C62" s="100" t="s">
        <v>91</v>
      </c>
      <c r="D62" s="141">
        <v>44</v>
      </c>
      <c r="E62" s="141">
        <v>48</v>
      </c>
      <c r="F62" s="146">
        <f t="shared" si="0"/>
        <v>92</v>
      </c>
      <c r="G62" s="345">
        <f t="shared" si="1"/>
        <v>98.924731182795696</v>
      </c>
      <c r="H62" s="141">
        <v>42</v>
      </c>
      <c r="I62" s="310">
        <v>41</v>
      </c>
      <c r="J62" s="146">
        <f t="shared" si="2"/>
        <v>83</v>
      </c>
      <c r="K62" s="345">
        <f t="shared" si="3"/>
        <v>100</v>
      </c>
      <c r="L62" s="141">
        <v>36</v>
      </c>
      <c r="M62" s="141">
        <v>36</v>
      </c>
      <c r="N62" s="146">
        <f t="shared" si="4"/>
        <v>72</v>
      </c>
      <c r="O62" s="345">
        <f t="shared" si="5"/>
        <v>98.630136986301366</v>
      </c>
      <c r="P62" s="141">
        <v>37</v>
      </c>
      <c r="Q62" s="141">
        <v>33</v>
      </c>
      <c r="R62" s="146">
        <f t="shared" si="6"/>
        <v>70</v>
      </c>
      <c r="S62" s="345">
        <f t="shared" si="7"/>
        <v>100</v>
      </c>
      <c r="T62" s="141">
        <v>32</v>
      </c>
      <c r="U62" s="141">
        <v>51</v>
      </c>
      <c r="V62" s="146">
        <f t="shared" si="8"/>
        <v>83</v>
      </c>
      <c r="W62" s="345">
        <f t="shared" si="9"/>
        <v>100</v>
      </c>
    </row>
    <row r="63" spans="1:23" ht="15.75" customHeight="1">
      <c r="A63" s="98">
        <v>55</v>
      </c>
      <c r="B63" s="99">
        <v>311021104119</v>
      </c>
      <c r="C63" s="100" t="s">
        <v>92</v>
      </c>
      <c r="D63" s="141">
        <v>41</v>
      </c>
      <c r="E63" s="141">
        <v>35</v>
      </c>
      <c r="F63" s="146">
        <f t="shared" si="0"/>
        <v>76</v>
      </c>
      <c r="G63" s="345">
        <f t="shared" si="1"/>
        <v>81.72043010752688</v>
      </c>
      <c r="H63" s="141">
        <v>34</v>
      </c>
      <c r="I63" s="310">
        <v>38</v>
      </c>
      <c r="J63" s="146">
        <f t="shared" si="2"/>
        <v>72</v>
      </c>
      <c r="K63" s="345">
        <f t="shared" si="3"/>
        <v>86.746987951807228</v>
      </c>
      <c r="L63" s="141">
        <v>26</v>
      </c>
      <c r="M63" s="141">
        <v>30</v>
      </c>
      <c r="N63" s="146">
        <f t="shared" si="4"/>
        <v>56</v>
      </c>
      <c r="O63" s="345">
        <f t="shared" si="5"/>
        <v>76.712328767123282</v>
      </c>
      <c r="P63" s="141">
        <v>33</v>
      </c>
      <c r="Q63" s="141">
        <v>25</v>
      </c>
      <c r="R63" s="146">
        <f t="shared" si="6"/>
        <v>58</v>
      </c>
      <c r="S63" s="345">
        <f t="shared" si="7"/>
        <v>82.857142857142861</v>
      </c>
      <c r="T63" s="141">
        <v>27</v>
      </c>
      <c r="U63" s="141">
        <v>46</v>
      </c>
      <c r="V63" s="146">
        <f t="shared" si="8"/>
        <v>73</v>
      </c>
      <c r="W63" s="345">
        <f t="shared" si="9"/>
        <v>87.951807228915655</v>
      </c>
    </row>
    <row r="64" spans="1:23" ht="15.75" customHeight="1">
      <c r="A64" s="98">
        <v>56</v>
      </c>
      <c r="B64" s="99">
        <v>311021104120</v>
      </c>
      <c r="C64" s="100" t="s">
        <v>93</v>
      </c>
      <c r="D64" s="141">
        <v>41</v>
      </c>
      <c r="E64" s="141">
        <v>47</v>
      </c>
      <c r="F64" s="146">
        <f t="shared" si="0"/>
        <v>88</v>
      </c>
      <c r="G64" s="345">
        <f t="shared" si="1"/>
        <v>94.623655913978496</v>
      </c>
      <c r="H64" s="141">
        <v>40</v>
      </c>
      <c r="I64" s="310">
        <v>40</v>
      </c>
      <c r="J64" s="146">
        <f t="shared" si="2"/>
        <v>80</v>
      </c>
      <c r="K64" s="345">
        <f t="shared" si="3"/>
        <v>96.385542168674704</v>
      </c>
      <c r="L64" s="141">
        <v>33</v>
      </c>
      <c r="M64" s="141">
        <v>36</v>
      </c>
      <c r="N64" s="146">
        <f t="shared" si="4"/>
        <v>69</v>
      </c>
      <c r="O64" s="345">
        <f t="shared" si="5"/>
        <v>94.520547945205479</v>
      </c>
      <c r="P64" s="141">
        <v>33</v>
      </c>
      <c r="Q64" s="141">
        <v>30</v>
      </c>
      <c r="R64" s="146">
        <f t="shared" si="6"/>
        <v>63</v>
      </c>
      <c r="S64" s="345">
        <f t="shared" si="7"/>
        <v>90</v>
      </c>
      <c r="T64" s="141">
        <v>29</v>
      </c>
      <c r="U64" s="141">
        <v>50</v>
      </c>
      <c r="V64" s="146">
        <f t="shared" si="8"/>
        <v>79</v>
      </c>
      <c r="W64" s="345">
        <f t="shared" si="9"/>
        <v>95.180722891566262</v>
      </c>
    </row>
    <row r="65" spans="1:23" ht="15.75" customHeight="1">
      <c r="A65" s="98">
        <v>57</v>
      </c>
      <c r="B65" s="99">
        <v>311021104121</v>
      </c>
      <c r="C65" s="100" t="s">
        <v>94</v>
      </c>
      <c r="D65" s="141">
        <v>44</v>
      </c>
      <c r="E65" s="141">
        <v>46</v>
      </c>
      <c r="F65" s="146">
        <f t="shared" si="0"/>
        <v>90</v>
      </c>
      <c r="G65" s="345">
        <f t="shared" si="1"/>
        <v>96.774193548387103</v>
      </c>
      <c r="H65" s="141">
        <v>42</v>
      </c>
      <c r="I65" s="310">
        <v>41</v>
      </c>
      <c r="J65" s="146">
        <f t="shared" si="2"/>
        <v>83</v>
      </c>
      <c r="K65" s="345">
        <f t="shared" si="3"/>
        <v>100</v>
      </c>
      <c r="L65" s="141">
        <v>36</v>
      </c>
      <c r="M65" s="141">
        <v>35</v>
      </c>
      <c r="N65" s="146">
        <f t="shared" si="4"/>
        <v>71</v>
      </c>
      <c r="O65" s="345">
        <f t="shared" si="5"/>
        <v>97.260273972602747</v>
      </c>
      <c r="P65" s="141">
        <v>37</v>
      </c>
      <c r="Q65" s="141">
        <v>30</v>
      </c>
      <c r="R65" s="146">
        <f t="shared" si="6"/>
        <v>67</v>
      </c>
      <c r="S65" s="345">
        <f t="shared" si="7"/>
        <v>95.714285714285722</v>
      </c>
      <c r="T65" s="141">
        <v>32</v>
      </c>
      <c r="U65" s="141">
        <v>50</v>
      </c>
      <c r="V65" s="146">
        <f t="shared" si="8"/>
        <v>82</v>
      </c>
      <c r="W65" s="345">
        <f t="shared" si="9"/>
        <v>98.795180722891558</v>
      </c>
    </row>
    <row r="66" spans="1:23" ht="15.75" customHeight="1">
      <c r="A66" s="98">
        <v>58</v>
      </c>
      <c r="B66" s="99">
        <v>311021104122</v>
      </c>
      <c r="C66" s="100" t="s">
        <v>95</v>
      </c>
      <c r="D66" s="141">
        <v>42</v>
      </c>
      <c r="E66" s="141">
        <v>44</v>
      </c>
      <c r="F66" s="146">
        <f t="shared" si="0"/>
        <v>86</v>
      </c>
      <c r="G66" s="345">
        <f t="shared" si="1"/>
        <v>92.473118279569889</v>
      </c>
      <c r="H66" s="141">
        <v>41</v>
      </c>
      <c r="I66" s="310">
        <v>41</v>
      </c>
      <c r="J66" s="146">
        <f t="shared" si="2"/>
        <v>82</v>
      </c>
      <c r="K66" s="345">
        <f t="shared" si="3"/>
        <v>98.795180722891558</v>
      </c>
      <c r="L66" s="141">
        <v>36</v>
      </c>
      <c r="M66" s="141">
        <v>35</v>
      </c>
      <c r="N66" s="146">
        <f t="shared" si="4"/>
        <v>71</v>
      </c>
      <c r="O66" s="345">
        <f t="shared" si="5"/>
        <v>97.260273972602747</v>
      </c>
      <c r="P66" s="141">
        <v>35</v>
      </c>
      <c r="Q66" s="141">
        <v>27</v>
      </c>
      <c r="R66" s="146">
        <f t="shared" si="6"/>
        <v>62</v>
      </c>
      <c r="S66" s="345">
        <f t="shared" si="7"/>
        <v>88.571428571428569</v>
      </c>
      <c r="T66" s="141">
        <v>32</v>
      </c>
      <c r="U66" s="141">
        <v>50</v>
      </c>
      <c r="V66" s="146">
        <f t="shared" si="8"/>
        <v>82</v>
      </c>
      <c r="W66" s="345">
        <f t="shared" si="9"/>
        <v>98.795180722891558</v>
      </c>
    </row>
    <row r="67" spans="1:23" ht="15.75" customHeight="1">
      <c r="A67" s="98">
        <v>59</v>
      </c>
      <c r="B67" s="99">
        <v>311021104123</v>
      </c>
      <c r="C67" s="100" t="s">
        <v>96</v>
      </c>
      <c r="D67" s="141">
        <v>41</v>
      </c>
      <c r="E67" s="141">
        <v>40</v>
      </c>
      <c r="F67" s="146">
        <f t="shared" si="0"/>
        <v>81</v>
      </c>
      <c r="G67" s="345">
        <f t="shared" si="1"/>
        <v>87.096774193548384</v>
      </c>
      <c r="H67" s="141">
        <v>39</v>
      </c>
      <c r="I67" s="310">
        <v>37</v>
      </c>
      <c r="J67" s="146">
        <f t="shared" si="2"/>
        <v>76</v>
      </c>
      <c r="K67" s="345">
        <f t="shared" si="3"/>
        <v>91.566265060240966</v>
      </c>
      <c r="L67" s="141">
        <v>31</v>
      </c>
      <c r="M67" s="141">
        <v>33</v>
      </c>
      <c r="N67" s="146">
        <f t="shared" si="4"/>
        <v>64</v>
      </c>
      <c r="O67" s="345">
        <f t="shared" si="5"/>
        <v>87.671232876712324</v>
      </c>
      <c r="P67" s="141">
        <v>34</v>
      </c>
      <c r="Q67" s="141">
        <v>28</v>
      </c>
      <c r="R67" s="146">
        <f t="shared" si="6"/>
        <v>62</v>
      </c>
      <c r="S67" s="345">
        <f t="shared" si="7"/>
        <v>88.571428571428569</v>
      </c>
      <c r="T67" s="141">
        <v>30</v>
      </c>
      <c r="U67" s="141">
        <v>46</v>
      </c>
      <c r="V67" s="146">
        <f t="shared" si="8"/>
        <v>76</v>
      </c>
      <c r="W67" s="345">
        <f t="shared" si="9"/>
        <v>91.566265060240966</v>
      </c>
    </row>
    <row r="68" spans="1:23" ht="15.75" customHeight="1">
      <c r="A68" s="98">
        <v>60</v>
      </c>
      <c r="B68" s="99">
        <v>311021104124</v>
      </c>
      <c r="C68" s="100" t="s">
        <v>97</v>
      </c>
      <c r="D68" s="141">
        <v>43</v>
      </c>
      <c r="E68" s="141">
        <v>43</v>
      </c>
      <c r="F68" s="146">
        <f t="shared" si="0"/>
        <v>86</v>
      </c>
      <c r="G68" s="345">
        <f t="shared" si="1"/>
        <v>92.473118279569889</v>
      </c>
      <c r="H68" s="141">
        <v>37</v>
      </c>
      <c r="I68" s="310">
        <v>40</v>
      </c>
      <c r="J68" s="146">
        <f t="shared" si="2"/>
        <v>77</v>
      </c>
      <c r="K68" s="345">
        <f t="shared" si="3"/>
        <v>92.771084337349393</v>
      </c>
      <c r="L68" s="141">
        <v>33</v>
      </c>
      <c r="M68" s="141">
        <v>37</v>
      </c>
      <c r="N68" s="146">
        <f t="shared" si="4"/>
        <v>70</v>
      </c>
      <c r="O68" s="345">
        <f t="shared" si="5"/>
        <v>95.890410958904098</v>
      </c>
      <c r="P68" s="141">
        <v>37</v>
      </c>
      <c r="Q68" s="141">
        <v>31</v>
      </c>
      <c r="R68" s="146">
        <f t="shared" si="6"/>
        <v>68</v>
      </c>
      <c r="S68" s="345">
        <f t="shared" si="7"/>
        <v>97.142857142857139</v>
      </c>
      <c r="T68" s="141">
        <v>29</v>
      </c>
      <c r="U68" s="141">
        <v>48</v>
      </c>
      <c r="V68" s="146">
        <f t="shared" si="8"/>
        <v>77</v>
      </c>
      <c r="W68" s="345">
        <f t="shared" si="9"/>
        <v>92.771084337349393</v>
      </c>
    </row>
    <row r="69" spans="1:23" ht="15.75" customHeight="1">
      <c r="A69" s="98">
        <v>61</v>
      </c>
      <c r="B69" s="99">
        <v>311021104125</v>
      </c>
      <c r="C69" s="100" t="s">
        <v>98</v>
      </c>
      <c r="D69" s="141">
        <v>42</v>
      </c>
      <c r="E69" s="141">
        <v>41</v>
      </c>
      <c r="F69" s="146">
        <f t="shared" si="0"/>
        <v>83</v>
      </c>
      <c r="G69" s="345">
        <f t="shared" si="1"/>
        <v>89.247311827956992</v>
      </c>
      <c r="H69" s="141">
        <v>37</v>
      </c>
      <c r="I69" s="310">
        <v>38</v>
      </c>
      <c r="J69" s="146">
        <f t="shared" si="2"/>
        <v>75</v>
      </c>
      <c r="K69" s="345">
        <f t="shared" si="3"/>
        <v>90.361445783132538</v>
      </c>
      <c r="L69" s="141">
        <v>32</v>
      </c>
      <c r="M69" s="141">
        <v>37</v>
      </c>
      <c r="N69" s="146">
        <f t="shared" si="4"/>
        <v>69</v>
      </c>
      <c r="O69" s="345">
        <f t="shared" si="5"/>
        <v>94.520547945205479</v>
      </c>
      <c r="P69" s="141">
        <v>33</v>
      </c>
      <c r="Q69" s="141">
        <v>32</v>
      </c>
      <c r="R69" s="146">
        <f t="shared" si="6"/>
        <v>65</v>
      </c>
      <c r="S69" s="345">
        <f t="shared" si="7"/>
        <v>92.857142857142861</v>
      </c>
      <c r="T69" s="141">
        <v>28</v>
      </c>
      <c r="U69" s="141">
        <v>45</v>
      </c>
      <c r="V69" s="146">
        <f t="shared" si="8"/>
        <v>73</v>
      </c>
      <c r="W69" s="345">
        <f t="shared" si="9"/>
        <v>87.951807228915655</v>
      </c>
    </row>
    <row r="70" spans="1:23" ht="15.75" customHeight="1" thickBot="1">
      <c r="A70" s="98">
        <v>62</v>
      </c>
      <c r="B70" s="99">
        <v>311021104126</v>
      </c>
      <c r="C70" s="100" t="s">
        <v>99</v>
      </c>
      <c r="D70" s="141">
        <v>37</v>
      </c>
      <c r="E70" s="141">
        <v>42</v>
      </c>
      <c r="F70" s="146">
        <f t="shared" si="0"/>
        <v>79</v>
      </c>
      <c r="G70" s="345">
        <f t="shared" si="1"/>
        <v>84.946236559139791</v>
      </c>
      <c r="H70" s="141">
        <v>39</v>
      </c>
      <c r="I70" s="310">
        <v>39</v>
      </c>
      <c r="J70" s="146">
        <f t="shared" si="2"/>
        <v>78</v>
      </c>
      <c r="K70" s="345">
        <f t="shared" si="3"/>
        <v>93.975903614457835</v>
      </c>
      <c r="L70" s="141">
        <v>34</v>
      </c>
      <c r="M70" s="141">
        <v>36</v>
      </c>
      <c r="N70" s="146">
        <f t="shared" si="4"/>
        <v>70</v>
      </c>
      <c r="O70" s="345">
        <f t="shared" si="5"/>
        <v>95.890410958904098</v>
      </c>
      <c r="P70" s="141">
        <v>33</v>
      </c>
      <c r="Q70" s="141">
        <v>25</v>
      </c>
      <c r="R70" s="146">
        <f t="shared" si="6"/>
        <v>58</v>
      </c>
      <c r="S70" s="345">
        <f t="shared" si="7"/>
        <v>82.857142857142861</v>
      </c>
      <c r="T70" s="141">
        <v>30</v>
      </c>
      <c r="U70" s="141">
        <v>49</v>
      </c>
      <c r="V70" s="146">
        <f t="shared" si="8"/>
        <v>79</v>
      </c>
      <c r="W70" s="345">
        <f t="shared" si="9"/>
        <v>95.180722891566262</v>
      </c>
    </row>
    <row r="71" spans="1:23" ht="15.75" customHeight="1" thickBot="1">
      <c r="A71" s="349">
        <v>63</v>
      </c>
      <c r="B71" s="350" t="s">
        <v>104</v>
      </c>
      <c r="C71" s="351" t="s">
        <v>100</v>
      </c>
      <c r="D71" s="352">
        <v>25</v>
      </c>
      <c r="E71" s="352">
        <v>20</v>
      </c>
      <c r="F71" s="353">
        <f t="shared" si="0"/>
        <v>45</v>
      </c>
      <c r="G71" s="358">
        <f t="shared" si="1"/>
        <v>48.387096774193552</v>
      </c>
      <c r="H71" s="352">
        <v>25</v>
      </c>
      <c r="I71" s="354">
        <v>28</v>
      </c>
      <c r="J71" s="354">
        <f t="shared" si="2"/>
        <v>53</v>
      </c>
      <c r="K71" s="358">
        <f>J71/83*100</f>
        <v>63.855421686746979</v>
      </c>
      <c r="L71" s="352">
        <v>21</v>
      </c>
      <c r="M71" s="177">
        <v>24</v>
      </c>
      <c r="N71" s="354">
        <f t="shared" si="4"/>
        <v>45</v>
      </c>
      <c r="O71" s="358">
        <f>N71/73*100</f>
        <v>61.643835616438359</v>
      </c>
      <c r="P71" s="352">
        <v>22</v>
      </c>
      <c r="Q71" s="352">
        <v>12</v>
      </c>
      <c r="R71" s="354">
        <f>P71+Q71</f>
        <v>34</v>
      </c>
      <c r="S71" s="358">
        <f>R71/70*100</f>
        <v>48.571428571428569</v>
      </c>
      <c r="T71" s="352">
        <v>16</v>
      </c>
      <c r="U71" s="352">
        <v>20</v>
      </c>
      <c r="V71" s="354">
        <f t="shared" si="8"/>
        <v>36</v>
      </c>
      <c r="W71" s="358">
        <f t="shared" si="9"/>
        <v>43.373493975903614</v>
      </c>
    </row>
    <row r="72" spans="1:23" ht="15.75" customHeight="1" thickBot="1">
      <c r="A72" s="355">
        <v>64</v>
      </c>
      <c r="B72" s="356" t="s">
        <v>105</v>
      </c>
      <c r="C72" s="357" t="s">
        <v>77</v>
      </c>
      <c r="D72" s="352">
        <v>25</v>
      </c>
      <c r="E72" s="352">
        <v>31</v>
      </c>
      <c r="F72" s="353">
        <f t="shared" si="0"/>
        <v>56</v>
      </c>
      <c r="G72" s="358">
        <f t="shared" si="1"/>
        <v>60.215053763440864</v>
      </c>
      <c r="H72" s="352">
        <v>22</v>
      </c>
      <c r="I72" s="354">
        <v>35</v>
      </c>
      <c r="J72" s="354">
        <f t="shared" si="2"/>
        <v>57</v>
      </c>
      <c r="K72" s="358">
        <f>J72/83*100</f>
        <v>68.674698795180717</v>
      </c>
      <c r="L72" s="352">
        <v>20</v>
      </c>
      <c r="M72" s="177">
        <v>31</v>
      </c>
      <c r="N72" s="354">
        <f t="shared" si="4"/>
        <v>51</v>
      </c>
      <c r="O72" s="358">
        <f t="shared" ref="O72:O75" si="10">N72/73*100</f>
        <v>69.863013698630141</v>
      </c>
      <c r="P72" s="352">
        <v>23</v>
      </c>
      <c r="Q72" s="352">
        <v>17</v>
      </c>
      <c r="R72" s="354">
        <f t="shared" si="6"/>
        <v>40</v>
      </c>
      <c r="S72" s="358">
        <f t="shared" ref="S72:S73" si="11">R72/70*100</f>
        <v>57.142857142857139</v>
      </c>
      <c r="T72" s="352">
        <v>17</v>
      </c>
      <c r="U72" s="352">
        <v>33</v>
      </c>
      <c r="V72" s="354">
        <f t="shared" si="8"/>
        <v>50</v>
      </c>
      <c r="W72" s="358">
        <f t="shared" si="9"/>
        <v>60.24096385542169</v>
      </c>
    </row>
    <row r="73" spans="1:23" ht="15.75" customHeight="1" thickBot="1">
      <c r="A73" s="355">
        <v>65</v>
      </c>
      <c r="B73" s="356" t="s">
        <v>106</v>
      </c>
      <c r="C73" s="357" t="s">
        <v>101</v>
      </c>
      <c r="D73" s="352">
        <v>22</v>
      </c>
      <c r="E73" s="352">
        <v>46</v>
      </c>
      <c r="F73" s="353">
        <f t="shared" ref="F73:F75" si="12">D73+E73</f>
        <v>68</v>
      </c>
      <c r="G73" s="358">
        <f t="shared" ref="G73:G75" si="13">F73/93*100</f>
        <v>73.118279569892479</v>
      </c>
      <c r="H73" s="352">
        <v>24</v>
      </c>
      <c r="I73" s="354">
        <v>40</v>
      </c>
      <c r="J73" s="354">
        <f t="shared" ref="J73:J75" si="14">H73+I73</f>
        <v>64</v>
      </c>
      <c r="K73" s="345">
        <f t="shared" ref="K73:K75" si="15">J73/83*100</f>
        <v>77.108433734939766</v>
      </c>
      <c r="L73" s="352">
        <v>20</v>
      </c>
      <c r="M73" s="177">
        <v>32</v>
      </c>
      <c r="N73" s="354">
        <f t="shared" ref="N73:N75" si="16">L73+M73</f>
        <v>52</v>
      </c>
      <c r="O73" s="358">
        <f t="shared" si="10"/>
        <v>71.232876712328761</v>
      </c>
      <c r="P73" s="352">
        <v>19</v>
      </c>
      <c r="Q73" s="352">
        <v>29</v>
      </c>
      <c r="R73" s="354">
        <f t="shared" ref="R73:R75" si="17">P73+Q73</f>
        <v>48</v>
      </c>
      <c r="S73" s="358">
        <f t="shared" si="11"/>
        <v>68.571428571428569</v>
      </c>
      <c r="T73" s="352">
        <v>26</v>
      </c>
      <c r="U73" s="352">
        <v>48</v>
      </c>
      <c r="V73" s="354">
        <f t="shared" ref="V73:V75" si="18">T73+U73</f>
        <v>74</v>
      </c>
      <c r="W73" s="345">
        <f>V73/83*100</f>
        <v>89.156626506024097</v>
      </c>
    </row>
    <row r="74" spans="1:23" ht="15.75" customHeight="1" thickBot="1">
      <c r="A74" s="355">
        <v>66</v>
      </c>
      <c r="B74" s="356" t="s">
        <v>107</v>
      </c>
      <c r="C74" s="357" t="s">
        <v>102</v>
      </c>
      <c r="D74" s="352">
        <v>40</v>
      </c>
      <c r="E74" s="352">
        <v>45</v>
      </c>
      <c r="F74" s="353">
        <f t="shared" si="12"/>
        <v>85</v>
      </c>
      <c r="G74" s="345">
        <f t="shared" si="13"/>
        <v>91.397849462365585</v>
      </c>
      <c r="H74" s="352">
        <v>41</v>
      </c>
      <c r="I74" s="354">
        <v>39</v>
      </c>
      <c r="J74" s="354">
        <f t="shared" si="14"/>
        <v>80</v>
      </c>
      <c r="K74" s="345">
        <f t="shared" si="15"/>
        <v>96.385542168674704</v>
      </c>
      <c r="L74" s="352">
        <v>31</v>
      </c>
      <c r="M74" s="177">
        <v>35</v>
      </c>
      <c r="N74" s="354">
        <f t="shared" si="16"/>
        <v>66</v>
      </c>
      <c r="O74" s="345">
        <f t="shared" si="10"/>
        <v>90.410958904109577</v>
      </c>
      <c r="P74" s="352">
        <v>34</v>
      </c>
      <c r="Q74" s="352">
        <v>33</v>
      </c>
      <c r="R74" s="354">
        <f t="shared" si="17"/>
        <v>67</v>
      </c>
      <c r="S74" s="345">
        <f t="shared" ref="S74:S75" si="19">R74/70*100</f>
        <v>95.714285714285722</v>
      </c>
      <c r="T74" s="352">
        <v>28</v>
      </c>
      <c r="U74" s="352">
        <v>49</v>
      </c>
      <c r="V74" s="354">
        <f t="shared" si="18"/>
        <v>77</v>
      </c>
      <c r="W74" s="345">
        <f t="shared" ref="W74:W75" si="20">V74/83*100</f>
        <v>92.771084337349393</v>
      </c>
    </row>
    <row r="75" spans="1:23" ht="15.75" customHeight="1" thickBot="1">
      <c r="A75" s="355">
        <v>67</v>
      </c>
      <c r="B75" s="356" t="s">
        <v>108</v>
      </c>
      <c r="C75" s="357" t="s">
        <v>103</v>
      </c>
      <c r="D75" s="352">
        <v>31</v>
      </c>
      <c r="E75" s="352">
        <v>45</v>
      </c>
      <c r="F75" s="353">
        <f t="shared" si="12"/>
        <v>76</v>
      </c>
      <c r="G75" s="345">
        <f t="shared" si="13"/>
        <v>81.72043010752688</v>
      </c>
      <c r="H75" s="352">
        <v>40</v>
      </c>
      <c r="I75" s="354">
        <v>39</v>
      </c>
      <c r="J75" s="354">
        <f t="shared" si="14"/>
        <v>79</v>
      </c>
      <c r="K75" s="345">
        <f t="shared" si="15"/>
        <v>95.180722891566262</v>
      </c>
      <c r="L75" s="352">
        <v>27</v>
      </c>
      <c r="M75" s="177">
        <v>34</v>
      </c>
      <c r="N75" s="354">
        <f t="shared" si="16"/>
        <v>61</v>
      </c>
      <c r="O75" s="345">
        <f t="shared" si="10"/>
        <v>83.561643835616437</v>
      </c>
      <c r="P75" s="352">
        <v>29</v>
      </c>
      <c r="Q75" s="352">
        <v>28</v>
      </c>
      <c r="R75" s="354">
        <f t="shared" si="17"/>
        <v>57</v>
      </c>
      <c r="S75" s="345">
        <f t="shared" si="19"/>
        <v>81.428571428571431</v>
      </c>
      <c r="T75" s="352">
        <v>26</v>
      </c>
      <c r="U75" s="352">
        <v>46</v>
      </c>
      <c r="V75" s="354">
        <f t="shared" si="18"/>
        <v>72</v>
      </c>
      <c r="W75" s="345">
        <f t="shared" si="20"/>
        <v>86.746987951807228</v>
      </c>
    </row>
    <row r="76" spans="1:23" ht="22.5" customHeight="1">
      <c r="C76" s="147" t="s">
        <v>11</v>
      </c>
      <c r="D76" s="539" t="s">
        <v>170</v>
      </c>
      <c r="E76" s="540"/>
      <c r="F76" s="540"/>
      <c r="G76" s="541"/>
      <c r="H76" s="539" t="s">
        <v>122</v>
      </c>
      <c r="I76" s="540"/>
      <c r="J76" s="540"/>
      <c r="K76" s="541"/>
      <c r="L76" s="539" t="s">
        <v>171</v>
      </c>
      <c r="M76" s="540"/>
      <c r="N76" s="540"/>
      <c r="O76" s="541"/>
      <c r="P76" s="539" t="s">
        <v>172</v>
      </c>
      <c r="Q76" s="540"/>
      <c r="R76" s="540"/>
      <c r="S76" s="541"/>
      <c r="T76" s="539" t="s">
        <v>173</v>
      </c>
      <c r="U76" s="540"/>
      <c r="V76" s="540"/>
      <c r="W76" s="541"/>
    </row>
    <row r="77" spans="1:23" ht="15.75" customHeight="1">
      <c r="C77" s="148"/>
      <c r="D77" s="149"/>
      <c r="E77" s="149"/>
      <c r="F77" s="149"/>
      <c r="G77" s="348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</row>
    <row r="78" spans="1:23" ht="15.75" customHeight="1">
      <c r="C78" s="148"/>
      <c r="D78" s="149"/>
      <c r="E78" s="149"/>
      <c r="F78" s="149"/>
      <c r="G78" s="348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</row>
    <row r="79" spans="1:23" ht="15.75" customHeight="1">
      <c r="C79" s="148"/>
      <c r="D79" s="149"/>
      <c r="E79" s="149"/>
      <c r="F79" s="149"/>
      <c r="G79" s="348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</row>
    <row r="80" spans="1:23" ht="15.75" customHeight="1">
      <c r="C80" s="148"/>
      <c r="D80" s="149"/>
      <c r="E80" s="149"/>
      <c r="F80" s="149"/>
      <c r="G80" s="348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</row>
    <row r="81" spans="3:21" ht="15.75" customHeight="1">
      <c r="C81" s="148"/>
      <c r="D81" s="149"/>
      <c r="E81" s="149"/>
      <c r="F81" s="149"/>
      <c r="G81" s="348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</row>
    <row r="82" spans="3:21" ht="15.75" customHeight="1">
      <c r="C82" s="148"/>
      <c r="D82" s="149"/>
      <c r="E82" s="149"/>
      <c r="F82" s="149"/>
      <c r="G82" s="348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</row>
    <row r="83" spans="3:21" ht="15.75" customHeight="1">
      <c r="C83" s="148"/>
      <c r="D83" s="149"/>
      <c r="E83" s="149"/>
      <c r="F83" s="149"/>
      <c r="G83" s="348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</row>
    <row r="84" spans="3:21" ht="15.75" customHeight="1">
      <c r="C84" s="148"/>
      <c r="D84" s="149"/>
      <c r="E84" s="149"/>
      <c r="F84" s="149"/>
      <c r="G84" s="348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</row>
    <row r="85" spans="3:21" ht="15.75" customHeight="1">
      <c r="C85" s="148"/>
      <c r="D85" s="149"/>
      <c r="E85" s="149"/>
      <c r="F85" s="149"/>
      <c r="G85" s="348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</row>
    <row r="86" spans="3:21" ht="15.75" customHeight="1">
      <c r="C86" s="148"/>
      <c r="D86" s="149"/>
      <c r="E86" s="149"/>
      <c r="F86" s="149"/>
      <c r="G86" s="348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</row>
    <row r="87" spans="3:21" ht="15.75" customHeight="1">
      <c r="C87" s="148"/>
      <c r="D87" s="149"/>
      <c r="E87" s="149"/>
      <c r="F87" s="149"/>
      <c r="G87" s="348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</row>
    <row r="88" spans="3:21" ht="15.75" customHeight="1">
      <c r="C88" s="148"/>
      <c r="D88" s="149"/>
      <c r="E88" s="149"/>
      <c r="F88" s="149"/>
      <c r="G88" s="348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</row>
    <row r="89" spans="3:21" ht="15.75" customHeight="1">
      <c r="C89" s="148"/>
      <c r="D89" s="149"/>
      <c r="E89" s="149"/>
      <c r="F89" s="149"/>
      <c r="G89" s="348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</row>
    <row r="90" spans="3:21" ht="15.75" customHeight="1">
      <c r="C90" s="148"/>
      <c r="D90" s="149"/>
      <c r="E90" s="149"/>
      <c r="F90" s="149"/>
      <c r="G90" s="348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</row>
    <row r="91" spans="3:21" ht="15.75" customHeight="1">
      <c r="C91" s="148"/>
      <c r="D91" s="149"/>
      <c r="E91" s="149"/>
      <c r="F91" s="149"/>
      <c r="G91" s="348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</row>
    <row r="92" spans="3:21" ht="15.75" customHeight="1">
      <c r="C92" s="148"/>
      <c r="D92" s="149"/>
      <c r="E92" s="149"/>
      <c r="F92" s="149"/>
      <c r="G92" s="348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</row>
    <row r="93" spans="3:21" ht="15.75" customHeight="1">
      <c r="C93" s="148"/>
      <c r="D93" s="149"/>
      <c r="E93" s="149"/>
      <c r="F93" s="149"/>
      <c r="G93" s="348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</row>
    <row r="94" spans="3:21" ht="15.75" customHeight="1">
      <c r="C94" s="148"/>
      <c r="D94" s="149"/>
      <c r="E94" s="149"/>
      <c r="F94" s="149"/>
      <c r="G94" s="348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</row>
    <row r="95" spans="3:21" ht="15.75" customHeight="1">
      <c r="C95" s="148"/>
      <c r="D95" s="149"/>
      <c r="E95" s="149"/>
      <c r="F95" s="149"/>
      <c r="G95" s="348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</row>
    <row r="96" spans="3:21" ht="15.75" customHeight="1">
      <c r="C96" s="148"/>
      <c r="D96" s="149"/>
      <c r="E96" s="149"/>
      <c r="F96" s="149"/>
      <c r="G96" s="348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</row>
    <row r="97" spans="3:21" ht="15.75" customHeight="1">
      <c r="C97" s="148"/>
      <c r="D97" s="149"/>
      <c r="E97" s="149"/>
      <c r="F97" s="149"/>
      <c r="G97" s="348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</row>
    <row r="98" spans="3:21" ht="15.75" customHeight="1">
      <c r="C98" s="148"/>
      <c r="D98" s="149"/>
      <c r="E98" s="149"/>
      <c r="F98" s="149"/>
      <c r="G98" s="348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</row>
    <row r="99" spans="3:21" ht="15.75" customHeight="1">
      <c r="C99" s="148"/>
      <c r="D99" s="149"/>
      <c r="E99" s="149"/>
      <c r="F99" s="149"/>
      <c r="G99" s="348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</row>
    <row r="100" spans="3:21" ht="15.75" customHeight="1">
      <c r="C100" s="148"/>
      <c r="D100" s="149"/>
      <c r="E100" s="149"/>
      <c r="F100" s="149"/>
      <c r="G100" s="348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</row>
    <row r="101" spans="3:21" ht="15.75" customHeight="1">
      <c r="C101" s="148"/>
      <c r="D101" s="149"/>
      <c r="E101" s="149"/>
      <c r="F101" s="149"/>
      <c r="G101" s="348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</row>
    <row r="102" spans="3:21" ht="15.75" customHeight="1">
      <c r="C102" s="148"/>
      <c r="D102" s="149"/>
      <c r="E102" s="149"/>
      <c r="F102" s="149"/>
      <c r="G102" s="348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</row>
    <row r="103" spans="3:21" ht="15.75" customHeight="1">
      <c r="C103" s="148"/>
      <c r="D103" s="149"/>
      <c r="E103" s="149"/>
      <c r="F103" s="149"/>
      <c r="G103" s="348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</row>
    <row r="104" spans="3:21" ht="15.75" customHeight="1">
      <c r="C104" s="148"/>
      <c r="D104" s="149"/>
      <c r="E104" s="149"/>
      <c r="F104" s="149"/>
      <c r="G104" s="348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</row>
    <row r="105" spans="3:21" ht="15.75" customHeight="1">
      <c r="C105" s="148"/>
      <c r="D105" s="149"/>
      <c r="E105" s="149"/>
      <c r="F105" s="149"/>
      <c r="G105" s="348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</row>
    <row r="106" spans="3:21" ht="15.75" customHeight="1">
      <c r="C106" s="148"/>
      <c r="D106" s="149"/>
      <c r="E106" s="149"/>
      <c r="F106" s="149"/>
      <c r="G106" s="348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</row>
    <row r="107" spans="3:21" ht="15.75" customHeight="1">
      <c r="C107" s="148"/>
      <c r="D107" s="149"/>
      <c r="E107" s="149"/>
      <c r="F107" s="149"/>
      <c r="G107" s="348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</row>
    <row r="108" spans="3:21" ht="15.75" customHeight="1">
      <c r="C108" s="148"/>
      <c r="D108" s="149"/>
      <c r="E108" s="149"/>
      <c r="F108" s="149"/>
      <c r="G108" s="348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</row>
    <row r="109" spans="3:21" ht="15.75" customHeight="1">
      <c r="C109" s="148"/>
      <c r="D109" s="149"/>
      <c r="E109" s="149"/>
      <c r="F109" s="149"/>
      <c r="G109" s="348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</row>
    <row r="110" spans="3:21" ht="15.75" customHeight="1">
      <c r="C110" s="148"/>
      <c r="D110" s="149"/>
      <c r="E110" s="149"/>
      <c r="F110" s="149"/>
      <c r="G110" s="348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</row>
    <row r="111" spans="3:21" ht="15.75" customHeight="1">
      <c r="C111" s="148"/>
      <c r="D111" s="149"/>
      <c r="E111" s="149"/>
      <c r="F111" s="149"/>
      <c r="G111" s="348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9"/>
    </row>
    <row r="112" spans="3:21" ht="15.75" customHeight="1">
      <c r="C112" s="148"/>
      <c r="D112" s="149"/>
      <c r="E112" s="149"/>
      <c r="F112" s="149"/>
      <c r="G112" s="348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</row>
    <row r="113" spans="3:21" ht="15.75" customHeight="1">
      <c r="C113" s="148"/>
      <c r="D113" s="149"/>
      <c r="E113" s="149"/>
      <c r="F113" s="149"/>
      <c r="G113" s="348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</row>
    <row r="114" spans="3:21" ht="15.75" customHeight="1">
      <c r="C114" s="148"/>
      <c r="D114" s="149"/>
      <c r="E114" s="149"/>
      <c r="F114" s="149"/>
      <c r="G114" s="348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</row>
    <row r="115" spans="3:21" ht="15.75" customHeight="1">
      <c r="C115" s="148"/>
      <c r="D115" s="149"/>
      <c r="E115" s="149"/>
      <c r="F115" s="149"/>
      <c r="G115" s="348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</row>
    <row r="116" spans="3:21" ht="15.75" customHeight="1">
      <c r="C116" s="148"/>
      <c r="D116" s="149"/>
      <c r="E116" s="149"/>
      <c r="F116" s="149"/>
      <c r="G116" s="348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</row>
    <row r="117" spans="3:21" ht="15.75" customHeight="1">
      <c r="C117" s="148"/>
      <c r="D117" s="149"/>
      <c r="E117" s="149"/>
      <c r="F117" s="149"/>
      <c r="G117" s="348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</row>
    <row r="118" spans="3:21" ht="15.75" customHeight="1">
      <c r="C118" s="148"/>
      <c r="D118" s="149"/>
      <c r="E118" s="149"/>
      <c r="F118" s="149"/>
      <c r="G118" s="348"/>
      <c r="H118" s="149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</row>
    <row r="119" spans="3:21" ht="15.75" customHeight="1">
      <c r="C119" s="148"/>
      <c r="D119" s="149"/>
      <c r="E119" s="149"/>
      <c r="F119" s="149"/>
      <c r="G119" s="348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</row>
    <row r="120" spans="3:21" ht="15.75" customHeight="1">
      <c r="C120" s="148"/>
      <c r="D120" s="149"/>
      <c r="E120" s="149"/>
      <c r="F120" s="149"/>
      <c r="G120" s="348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</row>
    <row r="121" spans="3:21" ht="15.75" customHeight="1">
      <c r="C121" s="148"/>
      <c r="D121" s="149"/>
      <c r="E121" s="149"/>
      <c r="F121" s="149"/>
      <c r="G121" s="348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</row>
    <row r="122" spans="3:21" ht="15.75" customHeight="1">
      <c r="C122" s="148"/>
      <c r="D122" s="149"/>
      <c r="E122" s="149"/>
      <c r="F122" s="149"/>
      <c r="G122" s="348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</row>
    <row r="123" spans="3:21" ht="15.75" customHeight="1">
      <c r="C123" s="148"/>
      <c r="D123" s="149"/>
      <c r="E123" s="149"/>
      <c r="F123" s="149"/>
      <c r="G123" s="348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</row>
    <row r="124" spans="3:21" ht="15.75" customHeight="1">
      <c r="C124" s="148"/>
      <c r="D124" s="149"/>
      <c r="E124" s="149"/>
      <c r="F124" s="149"/>
      <c r="G124" s="348"/>
      <c r="H124" s="149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</row>
    <row r="125" spans="3:21" ht="15.75" customHeight="1">
      <c r="C125" s="148"/>
      <c r="D125" s="149"/>
      <c r="E125" s="149"/>
      <c r="F125" s="149"/>
      <c r="G125" s="348"/>
      <c r="H125" s="149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</row>
    <row r="126" spans="3:21" ht="15.75" customHeight="1">
      <c r="C126" s="148"/>
      <c r="D126" s="149"/>
      <c r="E126" s="149"/>
      <c r="F126" s="149"/>
      <c r="G126" s="348"/>
      <c r="H126" s="149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</row>
    <row r="127" spans="3:21" ht="15.75" customHeight="1">
      <c r="C127" s="148"/>
      <c r="D127" s="149"/>
      <c r="E127" s="149"/>
      <c r="F127" s="149"/>
      <c r="G127" s="348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</row>
    <row r="128" spans="3:21" ht="15.75" customHeight="1">
      <c r="C128" s="148"/>
      <c r="D128" s="149"/>
      <c r="E128" s="149"/>
      <c r="F128" s="149"/>
      <c r="G128" s="348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</row>
    <row r="129" spans="3:21" ht="15.75" customHeight="1">
      <c r="C129" s="148"/>
      <c r="D129" s="149"/>
      <c r="E129" s="149"/>
      <c r="F129" s="149"/>
      <c r="G129" s="348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</row>
    <row r="130" spans="3:21" ht="15.75" customHeight="1">
      <c r="C130" s="148"/>
      <c r="D130" s="149"/>
      <c r="E130" s="149"/>
      <c r="F130" s="149"/>
      <c r="G130" s="348"/>
      <c r="H130" s="149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</row>
    <row r="131" spans="3:21" ht="15.75" customHeight="1">
      <c r="C131" s="148"/>
      <c r="D131" s="149"/>
      <c r="E131" s="149"/>
      <c r="F131" s="149"/>
      <c r="G131" s="348"/>
      <c r="H131" s="149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</row>
    <row r="132" spans="3:21" ht="15.75" customHeight="1">
      <c r="C132" s="148"/>
      <c r="D132" s="149"/>
      <c r="E132" s="149"/>
      <c r="F132" s="149"/>
      <c r="G132" s="348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</row>
    <row r="133" spans="3:21" ht="15.75" customHeight="1">
      <c r="C133" s="148"/>
      <c r="D133" s="149"/>
      <c r="E133" s="149"/>
      <c r="F133" s="149"/>
      <c r="G133" s="348"/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</row>
    <row r="134" spans="3:21" ht="15.75" customHeight="1">
      <c r="C134" s="148"/>
      <c r="D134" s="149"/>
      <c r="E134" s="149"/>
      <c r="F134" s="149"/>
      <c r="G134" s="348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</row>
    <row r="135" spans="3:21" ht="15.75" customHeight="1">
      <c r="C135" s="148"/>
      <c r="D135" s="149"/>
      <c r="E135" s="149"/>
      <c r="F135" s="149"/>
      <c r="G135" s="348"/>
      <c r="H135" s="149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</row>
    <row r="136" spans="3:21" ht="15.75" customHeight="1">
      <c r="C136" s="148"/>
      <c r="D136" s="149"/>
      <c r="E136" s="149"/>
      <c r="F136" s="149"/>
      <c r="G136" s="348"/>
      <c r="H136" s="149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</row>
    <row r="137" spans="3:21" ht="15.75" customHeight="1">
      <c r="C137" s="148"/>
      <c r="D137" s="149"/>
      <c r="E137" s="149"/>
      <c r="F137" s="149"/>
      <c r="G137" s="348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</row>
    <row r="138" spans="3:21" ht="15.75" customHeight="1">
      <c r="C138" s="148"/>
      <c r="D138" s="149"/>
      <c r="E138" s="149"/>
      <c r="F138" s="149"/>
      <c r="G138" s="348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</row>
    <row r="139" spans="3:21" ht="15.75" customHeight="1">
      <c r="C139" s="148"/>
      <c r="D139" s="149"/>
      <c r="E139" s="149"/>
      <c r="F139" s="149"/>
      <c r="G139" s="348"/>
      <c r="H139" s="149"/>
      <c r="I139" s="149"/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</row>
    <row r="140" spans="3:21" ht="15.75" customHeight="1">
      <c r="C140" s="148"/>
      <c r="D140" s="149"/>
      <c r="E140" s="149"/>
      <c r="F140" s="149"/>
      <c r="G140" s="348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</row>
    <row r="141" spans="3:21" ht="15.75" customHeight="1">
      <c r="C141" s="148"/>
      <c r="D141" s="149"/>
      <c r="E141" s="149"/>
      <c r="F141" s="149"/>
      <c r="G141" s="348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</row>
    <row r="142" spans="3:21" ht="15.75" customHeight="1">
      <c r="C142" s="148"/>
      <c r="D142" s="149"/>
      <c r="E142" s="149"/>
      <c r="F142" s="149"/>
      <c r="G142" s="348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</row>
    <row r="143" spans="3:21" ht="15.75" customHeight="1">
      <c r="C143" s="148"/>
      <c r="D143" s="149"/>
      <c r="E143" s="149"/>
      <c r="F143" s="149"/>
      <c r="G143" s="348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</row>
    <row r="144" spans="3:21" ht="15.75" customHeight="1">
      <c r="C144" s="148"/>
      <c r="D144" s="149"/>
      <c r="E144" s="149"/>
      <c r="F144" s="149"/>
      <c r="G144" s="348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</row>
    <row r="145" spans="3:21" ht="15.75" customHeight="1">
      <c r="C145" s="148"/>
      <c r="D145" s="149"/>
      <c r="E145" s="149"/>
      <c r="F145" s="149"/>
      <c r="G145" s="348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</row>
    <row r="146" spans="3:21" ht="15.75" customHeight="1">
      <c r="C146" s="148"/>
      <c r="D146" s="149"/>
      <c r="E146" s="149"/>
      <c r="F146" s="149"/>
      <c r="G146" s="348"/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</row>
    <row r="147" spans="3:21" ht="15.75" customHeight="1">
      <c r="C147" s="148"/>
      <c r="D147" s="149"/>
      <c r="E147" s="149"/>
      <c r="F147" s="149"/>
      <c r="G147" s="348"/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</row>
    <row r="148" spans="3:21" ht="15.75" customHeight="1">
      <c r="C148" s="148"/>
      <c r="D148" s="149"/>
      <c r="E148" s="149"/>
      <c r="F148" s="149"/>
      <c r="G148" s="348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</row>
    <row r="149" spans="3:21" ht="15.75" customHeight="1">
      <c r="C149" s="148"/>
      <c r="D149" s="149"/>
      <c r="E149" s="149"/>
      <c r="F149" s="149"/>
      <c r="G149" s="348"/>
      <c r="H149" s="149"/>
      <c r="I149" s="149"/>
      <c r="J149" s="149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  <c r="U149" s="149"/>
    </row>
    <row r="150" spans="3:21" ht="15.75" customHeight="1">
      <c r="C150" s="148"/>
      <c r="D150" s="149"/>
      <c r="E150" s="149"/>
      <c r="F150" s="149"/>
      <c r="G150" s="348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</row>
    <row r="151" spans="3:21" ht="15.75" customHeight="1">
      <c r="C151" s="148"/>
      <c r="D151" s="149"/>
      <c r="E151" s="149"/>
      <c r="F151" s="149"/>
      <c r="G151" s="348"/>
      <c r="H151" s="149"/>
      <c r="I151" s="149"/>
      <c r="J151" s="149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9"/>
    </row>
    <row r="152" spans="3:21" ht="15.75" customHeight="1">
      <c r="C152" s="148"/>
      <c r="D152" s="149"/>
      <c r="E152" s="149"/>
      <c r="F152" s="149"/>
      <c r="G152" s="348"/>
      <c r="H152" s="149"/>
      <c r="I152" s="149"/>
      <c r="J152" s="149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  <c r="U152" s="149"/>
    </row>
    <row r="153" spans="3:21" ht="15.75" customHeight="1">
      <c r="C153" s="148"/>
      <c r="D153" s="149"/>
      <c r="E153" s="149"/>
      <c r="F153" s="149"/>
      <c r="G153" s="348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</row>
    <row r="154" spans="3:21" ht="15.75" customHeight="1">
      <c r="C154" s="148"/>
      <c r="D154" s="149"/>
      <c r="E154" s="149"/>
      <c r="F154" s="149"/>
      <c r="G154" s="348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9"/>
    </row>
    <row r="155" spans="3:21" ht="15.75" customHeight="1">
      <c r="C155" s="148"/>
      <c r="D155" s="149"/>
      <c r="E155" s="149"/>
      <c r="F155" s="149"/>
      <c r="G155" s="348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</row>
    <row r="156" spans="3:21" ht="15.75" customHeight="1">
      <c r="C156" s="148"/>
      <c r="D156" s="149"/>
      <c r="E156" s="149"/>
      <c r="F156" s="149"/>
      <c r="G156" s="348"/>
      <c r="H156" s="149"/>
      <c r="I156" s="149"/>
      <c r="J156" s="149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  <c r="U156" s="149"/>
    </row>
    <row r="157" spans="3:21" ht="15.75" customHeight="1">
      <c r="C157" s="148"/>
      <c r="D157" s="149"/>
      <c r="E157" s="149"/>
      <c r="F157" s="149"/>
      <c r="G157" s="348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  <c r="U157" s="149"/>
    </row>
    <row r="158" spans="3:21" ht="15.75" customHeight="1">
      <c r="C158" s="148"/>
      <c r="D158" s="149"/>
      <c r="E158" s="149"/>
      <c r="F158" s="149"/>
      <c r="G158" s="348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9"/>
    </row>
    <row r="159" spans="3:21" ht="15.75" customHeight="1">
      <c r="C159" s="148"/>
      <c r="D159" s="149"/>
      <c r="E159" s="149"/>
      <c r="F159" s="149"/>
      <c r="G159" s="348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9"/>
    </row>
    <row r="160" spans="3:21" ht="15.75" customHeight="1">
      <c r="C160" s="148"/>
      <c r="D160" s="149"/>
      <c r="E160" s="149"/>
      <c r="F160" s="149"/>
      <c r="G160" s="348"/>
      <c r="H160" s="149"/>
      <c r="I160" s="149"/>
      <c r="J160" s="149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  <c r="U160" s="149"/>
    </row>
    <row r="161" spans="3:21" ht="15.75" customHeight="1">
      <c r="C161" s="148"/>
      <c r="D161" s="149"/>
      <c r="E161" s="149"/>
      <c r="F161" s="149"/>
      <c r="G161" s="348"/>
      <c r="H161" s="149"/>
      <c r="I161" s="149"/>
      <c r="J161" s="149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</row>
    <row r="162" spans="3:21" ht="15.75" customHeight="1">
      <c r="C162" s="148"/>
      <c r="D162" s="149"/>
      <c r="E162" s="149"/>
      <c r="F162" s="149"/>
      <c r="G162" s="348"/>
      <c r="H162" s="149"/>
      <c r="I162" s="149"/>
      <c r="J162" s="149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  <c r="U162" s="149"/>
    </row>
    <row r="163" spans="3:21" ht="15.75" customHeight="1">
      <c r="C163" s="148"/>
      <c r="D163" s="149"/>
      <c r="E163" s="149"/>
      <c r="F163" s="149"/>
      <c r="G163" s="348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</row>
    <row r="164" spans="3:21" ht="15.75" customHeight="1">
      <c r="C164" s="148"/>
      <c r="D164" s="149"/>
      <c r="E164" s="149"/>
      <c r="F164" s="149"/>
      <c r="G164" s="348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9"/>
    </row>
    <row r="165" spans="3:21" ht="15.75" customHeight="1">
      <c r="C165" s="148"/>
      <c r="D165" s="149"/>
      <c r="E165" s="149"/>
      <c r="F165" s="149"/>
      <c r="G165" s="348"/>
      <c r="H165" s="149"/>
      <c r="I165" s="149"/>
      <c r="J165" s="149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9"/>
    </row>
    <row r="166" spans="3:21" ht="15.75" customHeight="1">
      <c r="C166" s="148"/>
      <c r="D166" s="149"/>
      <c r="E166" s="149"/>
      <c r="F166" s="149"/>
      <c r="G166" s="348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</row>
    <row r="167" spans="3:21" ht="15.75" customHeight="1">
      <c r="C167" s="148"/>
      <c r="D167" s="149"/>
      <c r="E167" s="149"/>
      <c r="F167" s="149"/>
      <c r="G167" s="348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9"/>
    </row>
    <row r="168" spans="3:21" ht="15.75" customHeight="1">
      <c r="C168" s="148"/>
      <c r="D168" s="149"/>
      <c r="E168" s="149"/>
      <c r="F168" s="149"/>
      <c r="G168" s="348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</row>
    <row r="169" spans="3:21" ht="15.75" customHeight="1">
      <c r="C169" s="148"/>
      <c r="D169" s="149"/>
      <c r="E169" s="149"/>
      <c r="F169" s="149"/>
      <c r="G169" s="348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</row>
    <row r="170" spans="3:21" ht="15.75" customHeight="1">
      <c r="C170" s="148"/>
      <c r="D170" s="149"/>
      <c r="E170" s="149"/>
      <c r="F170" s="149"/>
      <c r="G170" s="348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9"/>
    </row>
    <row r="171" spans="3:21" ht="15.75" customHeight="1">
      <c r="C171" s="148"/>
      <c r="D171" s="149"/>
      <c r="E171" s="149"/>
      <c r="F171" s="149"/>
      <c r="G171" s="348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</row>
    <row r="172" spans="3:21" ht="15.75" customHeight="1">
      <c r="C172" s="148"/>
      <c r="D172" s="149"/>
      <c r="E172" s="149"/>
      <c r="F172" s="149"/>
      <c r="G172" s="348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</row>
    <row r="173" spans="3:21" ht="15.75" customHeight="1">
      <c r="C173" s="148"/>
      <c r="D173" s="149"/>
      <c r="E173" s="149"/>
      <c r="F173" s="149"/>
      <c r="G173" s="348"/>
      <c r="H173" s="149"/>
      <c r="I173" s="149"/>
      <c r="J173" s="149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  <c r="U173" s="149"/>
    </row>
    <row r="174" spans="3:21" ht="15.75" customHeight="1">
      <c r="C174" s="148"/>
      <c r="D174" s="149"/>
      <c r="E174" s="149"/>
      <c r="F174" s="149"/>
      <c r="G174" s="348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</row>
    <row r="175" spans="3:21" ht="15.75" customHeight="1">
      <c r="C175" s="148"/>
      <c r="D175" s="149"/>
      <c r="E175" s="149"/>
      <c r="F175" s="149"/>
      <c r="G175" s="348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</row>
    <row r="176" spans="3:21" ht="15.75" customHeight="1">
      <c r="C176" s="148"/>
      <c r="D176" s="149"/>
      <c r="E176" s="149"/>
      <c r="F176" s="149"/>
      <c r="G176" s="348"/>
      <c r="H176" s="149"/>
      <c r="I176" s="149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</row>
    <row r="177" spans="3:21" ht="15.75" customHeight="1">
      <c r="C177" s="148"/>
      <c r="D177" s="149"/>
      <c r="E177" s="149"/>
      <c r="F177" s="149"/>
      <c r="G177" s="348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</row>
    <row r="178" spans="3:21" ht="15.75" customHeight="1">
      <c r="C178" s="148"/>
      <c r="D178" s="149"/>
      <c r="E178" s="149"/>
      <c r="F178" s="149"/>
      <c r="G178" s="348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</row>
    <row r="179" spans="3:21" ht="15.75" customHeight="1">
      <c r="C179" s="148"/>
      <c r="D179" s="149"/>
      <c r="E179" s="149"/>
      <c r="F179" s="149"/>
      <c r="G179" s="348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</row>
    <row r="180" spans="3:21" ht="15.75" customHeight="1">
      <c r="C180" s="148"/>
      <c r="D180" s="149"/>
      <c r="E180" s="149"/>
      <c r="F180" s="149"/>
      <c r="G180" s="348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</row>
    <row r="181" spans="3:21" ht="15.75" customHeight="1">
      <c r="C181" s="148"/>
      <c r="D181" s="149"/>
      <c r="E181" s="149"/>
      <c r="F181" s="149"/>
      <c r="G181" s="348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</row>
    <row r="182" spans="3:21" ht="15.75" customHeight="1">
      <c r="C182" s="148"/>
      <c r="D182" s="149"/>
      <c r="E182" s="149"/>
      <c r="F182" s="149"/>
      <c r="G182" s="348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</row>
    <row r="183" spans="3:21" ht="15.75" customHeight="1">
      <c r="C183" s="148"/>
      <c r="D183" s="149"/>
      <c r="E183" s="149"/>
      <c r="F183" s="149"/>
      <c r="G183" s="348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</row>
    <row r="184" spans="3:21" ht="15.75" customHeight="1">
      <c r="C184" s="148"/>
      <c r="D184" s="149"/>
      <c r="E184" s="149"/>
      <c r="F184" s="149"/>
      <c r="G184" s="348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</row>
    <row r="185" spans="3:21" ht="15.75" customHeight="1">
      <c r="C185" s="148"/>
      <c r="D185" s="149"/>
      <c r="E185" s="149"/>
      <c r="F185" s="149"/>
      <c r="G185" s="348"/>
      <c r="H185" s="149"/>
      <c r="I185" s="149"/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</row>
    <row r="186" spans="3:21" ht="15.75" customHeight="1">
      <c r="C186" s="148"/>
      <c r="D186" s="149"/>
      <c r="E186" s="149"/>
      <c r="F186" s="149"/>
      <c r="G186" s="348"/>
      <c r="H186" s="149"/>
      <c r="I186" s="149"/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</row>
    <row r="187" spans="3:21" ht="15.75" customHeight="1">
      <c r="C187" s="148"/>
      <c r="D187" s="149"/>
      <c r="E187" s="149"/>
      <c r="F187" s="149"/>
      <c r="G187" s="348"/>
      <c r="H187" s="149"/>
      <c r="I187" s="149"/>
      <c r="J187" s="149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</row>
    <row r="188" spans="3:21" ht="15.75" customHeight="1">
      <c r="C188" s="148"/>
      <c r="D188" s="149"/>
      <c r="E188" s="149"/>
      <c r="F188" s="149"/>
      <c r="G188" s="348"/>
      <c r="H188" s="149"/>
      <c r="I188" s="149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</row>
    <row r="189" spans="3:21" ht="15.75" customHeight="1">
      <c r="C189" s="148"/>
      <c r="D189" s="149"/>
      <c r="E189" s="149"/>
      <c r="F189" s="149"/>
      <c r="G189" s="348"/>
      <c r="H189" s="149"/>
      <c r="I189" s="149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</row>
    <row r="190" spans="3:21" ht="15.75" customHeight="1">
      <c r="C190" s="148"/>
      <c r="D190" s="149"/>
      <c r="E190" s="149"/>
      <c r="F190" s="149"/>
      <c r="G190" s="348"/>
      <c r="H190" s="149"/>
      <c r="I190" s="149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</row>
    <row r="191" spans="3:21" ht="15.75" customHeight="1">
      <c r="C191" s="148"/>
      <c r="D191" s="149"/>
      <c r="E191" s="149"/>
      <c r="F191" s="149"/>
      <c r="G191" s="348"/>
      <c r="H191" s="149"/>
      <c r="I191" s="149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</row>
    <row r="192" spans="3:21" ht="15.75" customHeight="1">
      <c r="C192" s="148"/>
      <c r="D192" s="149"/>
      <c r="E192" s="149"/>
      <c r="F192" s="149"/>
      <c r="G192" s="348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</row>
    <row r="193" spans="3:21" ht="15.75" customHeight="1">
      <c r="C193" s="148"/>
      <c r="D193" s="149"/>
      <c r="E193" s="149"/>
      <c r="F193" s="149"/>
      <c r="G193" s="348"/>
      <c r="H193" s="149"/>
      <c r="I193" s="149"/>
      <c r="J193" s="149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</row>
    <row r="194" spans="3:21" ht="15.75" customHeight="1">
      <c r="C194" s="148"/>
      <c r="D194" s="149"/>
      <c r="E194" s="149"/>
      <c r="F194" s="149"/>
      <c r="G194" s="348"/>
      <c r="H194" s="149"/>
      <c r="I194" s="149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</row>
    <row r="195" spans="3:21" ht="15.75" customHeight="1">
      <c r="C195" s="148"/>
      <c r="D195" s="149"/>
      <c r="E195" s="149"/>
      <c r="F195" s="149"/>
      <c r="G195" s="348"/>
      <c r="H195" s="149"/>
      <c r="I195" s="149"/>
      <c r="J195" s="149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</row>
    <row r="196" spans="3:21" ht="15.75" customHeight="1">
      <c r="C196" s="148"/>
      <c r="D196" s="149"/>
      <c r="E196" s="149"/>
      <c r="F196" s="149"/>
      <c r="G196" s="348"/>
      <c r="H196" s="149"/>
      <c r="I196" s="149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</row>
    <row r="197" spans="3:21" ht="15.75" customHeight="1">
      <c r="C197" s="148"/>
      <c r="D197" s="149"/>
      <c r="E197" s="149"/>
      <c r="F197" s="149"/>
      <c r="G197" s="348"/>
      <c r="H197" s="149"/>
      <c r="I197" s="149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</row>
    <row r="198" spans="3:21" ht="15.75" customHeight="1">
      <c r="C198" s="148"/>
      <c r="D198" s="149"/>
      <c r="E198" s="149"/>
      <c r="F198" s="149"/>
      <c r="G198" s="348"/>
      <c r="H198" s="149"/>
      <c r="I198" s="149"/>
      <c r="J198" s="149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</row>
    <row r="199" spans="3:21" ht="15.75" customHeight="1">
      <c r="C199" s="148"/>
      <c r="D199" s="149"/>
      <c r="E199" s="149"/>
      <c r="F199" s="149"/>
      <c r="G199" s="348"/>
      <c r="H199" s="149"/>
      <c r="I199" s="149"/>
      <c r="J199" s="149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</row>
    <row r="200" spans="3:21" ht="15.75" customHeight="1">
      <c r="C200" s="148"/>
      <c r="D200" s="149"/>
      <c r="E200" s="149"/>
      <c r="F200" s="149"/>
      <c r="G200" s="348"/>
      <c r="H200" s="149"/>
      <c r="I200" s="149"/>
      <c r="J200" s="149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</row>
    <row r="201" spans="3:21" ht="15.75" customHeight="1">
      <c r="C201" s="148"/>
      <c r="D201" s="149"/>
      <c r="E201" s="149"/>
      <c r="F201" s="149"/>
      <c r="G201" s="348"/>
      <c r="H201" s="149"/>
      <c r="I201" s="149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</row>
    <row r="202" spans="3:21" ht="15.75" customHeight="1">
      <c r="C202" s="148"/>
      <c r="D202" s="149"/>
      <c r="E202" s="149"/>
      <c r="F202" s="149"/>
      <c r="G202" s="348"/>
      <c r="H202" s="149"/>
      <c r="I202" s="149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</row>
    <row r="203" spans="3:21" ht="15.75" customHeight="1">
      <c r="C203" s="148"/>
      <c r="D203" s="149"/>
      <c r="E203" s="149"/>
      <c r="F203" s="149"/>
      <c r="G203" s="348"/>
      <c r="H203" s="149"/>
      <c r="I203" s="149"/>
      <c r="J203" s="149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</row>
    <row r="204" spans="3:21" ht="15.75" customHeight="1">
      <c r="C204" s="148"/>
      <c r="D204" s="149"/>
      <c r="E204" s="149"/>
      <c r="F204" s="149"/>
      <c r="G204" s="348"/>
      <c r="H204" s="149"/>
      <c r="I204" s="149"/>
      <c r="J204" s="149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</row>
    <row r="205" spans="3:21" ht="15.75" customHeight="1">
      <c r="C205" s="148"/>
      <c r="D205" s="149"/>
      <c r="E205" s="149"/>
      <c r="F205" s="149"/>
      <c r="G205" s="348"/>
      <c r="H205" s="149"/>
      <c r="I205" s="149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</row>
    <row r="206" spans="3:21" ht="15.75" customHeight="1">
      <c r="C206" s="148"/>
      <c r="D206" s="149"/>
      <c r="E206" s="149"/>
      <c r="F206" s="149"/>
      <c r="G206" s="348"/>
      <c r="H206" s="149"/>
      <c r="I206" s="149"/>
      <c r="J206" s="149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</row>
    <row r="207" spans="3:21" ht="15.75" customHeight="1">
      <c r="C207" s="148"/>
      <c r="D207" s="149"/>
      <c r="E207" s="149"/>
      <c r="F207" s="149"/>
      <c r="G207" s="348"/>
      <c r="H207" s="149"/>
      <c r="I207" s="149"/>
      <c r="J207" s="149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</row>
    <row r="208" spans="3:21" ht="15.75" customHeight="1">
      <c r="C208" s="148"/>
      <c r="D208" s="149"/>
      <c r="E208" s="149"/>
      <c r="F208" s="149"/>
      <c r="G208" s="348"/>
      <c r="H208" s="149"/>
      <c r="I208" s="149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</row>
    <row r="209" spans="3:21" ht="15.75" customHeight="1">
      <c r="C209" s="148"/>
      <c r="D209" s="149"/>
      <c r="E209" s="149"/>
      <c r="F209" s="149"/>
      <c r="G209" s="348"/>
      <c r="H209" s="149"/>
      <c r="I209" s="149"/>
      <c r="J209" s="149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</row>
    <row r="210" spans="3:21" ht="15.75" customHeight="1">
      <c r="C210" s="148"/>
      <c r="D210" s="149"/>
      <c r="E210" s="149"/>
      <c r="F210" s="149"/>
      <c r="G210" s="348"/>
      <c r="H210" s="149"/>
      <c r="I210" s="149"/>
      <c r="J210" s="149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</row>
    <row r="211" spans="3:21" ht="15.75" customHeight="1">
      <c r="C211" s="148"/>
      <c r="D211" s="149"/>
      <c r="E211" s="149"/>
      <c r="F211" s="149"/>
      <c r="G211" s="348"/>
      <c r="H211" s="149"/>
      <c r="I211" s="149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</row>
    <row r="212" spans="3:21" ht="15.75" customHeight="1">
      <c r="C212" s="148"/>
      <c r="D212" s="149"/>
      <c r="E212" s="149"/>
      <c r="F212" s="149"/>
      <c r="G212" s="348"/>
      <c r="H212" s="149"/>
      <c r="I212" s="149"/>
      <c r="J212" s="149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</row>
    <row r="213" spans="3:21" ht="15.75" customHeight="1">
      <c r="C213" s="148"/>
      <c r="D213" s="149"/>
      <c r="E213" s="149"/>
      <c r="F213" s="149"/>
      <c r="G213" s="348"/>
      <c r="H213" s="149"/>
      <c r="I213" s="149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</row>
    <row r="214" spans="3:21" ht="15.75" customHeight="1">
      <c r="C214" s="148"/>
      <c r="D214" s="149"/>
      <c r="E214" s="149"/>
      <c r="F214" s="149"/>
      <c r="G214" s="348"/>
      <c r="H214" s="149"/>
      <c r="I214" s="149"/>
      <c r="J214" s="149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</row>
    <row r="215" spans="3:21" ht="15.75" customHeight="1">
      <c r="C215" s="148"/>
      <c r="D215" s="149"/>
      <c r="E215" s="149"/>
      <c r="F215" s="149"/>
      <c r="G215" s="348"/>
      <c r="H215" s="149"/>
      <c r="I215" s="149"/>
      <c r="J215" s="14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</row>
    <row r="216" spans="3:21" ht="15.75" customHeight="1">
      <c r="C216" s="148"/>
      <c r="D216" s="149"/>
      <c r="E216" s="149"/>
      <c r="F216" s="149"/>
      <c r="G216" s="348"/>
      <c r="H216" s="149"/>
      <c r="I216" s="149"/>
      <c r="J216" s="14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</row>
    <row r="217" spans="3:21" ht="15.75" customHeight="1">
      <c r="C217" s="148"/>
      <c r="D217" s="149"/>
      <c r="E217" s="149"/>
      <c r="F217" s="149"/>
      <c r="G217" s="348"/>
      <c r="H217" s="149"/>
      <c r="I217" s="149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</row>
    <row r="218" spans="3:21" ht="15.75" customHeight="1">
      <c r="C218" s="148"/>
      <c r="D218" s="149"/>
      <c r="E218" s="149"/>
      <c r="F218" s="149"/>
      <c r="G218" s="348"/>
      <c r="H218" s="149"/>
      <c r="I218" s="149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</row>
    <row r="219" spans="3:21" ht="15.75" customHeight="1">
      <c r="C219" s="148"/>
      <c r="D219" s="149"/>
      <c r="E219" s="149"/>
      <c r="F219" s="149"/>
      <c r="G219" s="348"/>
      <c r="H219" s="149"/>
      <c r="I219" s="149"/>
      <c r="J219" s="14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</row>
    <row r="220" spans="3:21" ht="15.75" customHeight="1">
      <c r="C220" s="148"/>
      <c r="D220" s="149"/>
      <c r="E220" s="149"/>
      <c r="F220" s="149"/>
      <c r="G220" s="348"/>
      <c r="H220" s="149"/>
      <c r="I220" s="149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</row>
    <row r="221" spans="3:21" ht="15.75" customHeight="1">
      <c r="C221" s="148"/>
      <c r="D221" s="149"/>
      <c r="E221" s="149"/>
      <c r="F221" s="149"/>
      <c r="G221" s="348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</row>
    <row r="222" spans="3:21" ht="15.75" customHeight="1">
      <c r="C222" s="148"/>
      <c r="D222" s="149"/>
      <c r="E222" s="149"/>
      <c r="F222" s="149"/>
      <c r="G222" s="348"/>
      <c r="H222" s="149"/>
      <c r="I222" s="149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</row>
    <row r="223" spans="3:21" ht="15.75" customHeight="1">
      <c r="C223" s="148"/>
      <c r="D223" s="149"/>
      <c r="E223" s="149"/>
      <c r="F223" s="149"/>
      <c r="G223" s="348"/>
      <c r="H223" s="149"/>
      <c r="I223" s="149"/>
      <c r="J223" s="149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</row>
    <row r="224" spans="3:21" ht="15.75" customHeight="1">
      <c r="C224" s="148"/>
      <c r="D224" s="149"/>
      <c r="E224" s="149"/>
      <c r="F224" s="149"/>
      <c r="G224" s="348"/>
      <c r="H224" s="149"/>
      <c r="I224" s="149"/>
      <c r="J224" s="149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</row>
    <row r="225" spans="3:21" ht="15.75" customHeight="1">
      <c r="C225" s="148"/>
      <c r="D225" s="149"/>
      <c r="E225" s="149"/>
      <c r="F225" s="149"/>
      <c r="G225" s="348"/>
      <c r="H225" s="149"/>
      <c r="I225" s="149"/>
      <c r="J225" s="149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</row>
    <row r="226" spans="3:21" ht="15.75" customHeight="1">
      <c r="C226" s="148"/>
      <c r="D226" s="149"/>
      <c r="E226" s="149"/>
      <c r="F226" s="149"/>
      <c r="G226" s="348"/>
      <c r="H226" s="149"/>
      <c r="I226" s="149"/>
      <c r="J226" s="149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</row>
    <row r="227" spans="3:21" ht="15.75" customHeight="1">
      <c r="C227" s="148"/>
      <c r="D227" s="149"/>
      <c r="E227" s="149"/>
      <c r="F227" s="149"/>
      <c r="G227" s="348"/>
      <c r="H227" s="149"/>
      <c r="I227" s="149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</row>
    <row r="228" spans="3:21" ht="15.75" customHeight="1">
      <c r="C228" s="148"/>
      <c r="D228" s="149"/>
      <c r="E228" s="149"/>
      <c r="F228" s="149"/>
      <c r="G228" s="348"/>
      <c r="H228" s="149"/>
      <c r="I228" s="149"/>
      <c r="J228" s="149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</row>
    <row r="229" spans="3:21" ht="15.75" customHeight="1">
      <c r="C229" s="148"/>
      <c r="D229" s="149"/>
      <c r="E229" s="149"/>
      <c r="F229" s="149"/>
      <c r="G229" s="348"/>
      <c r="H229" s="149"/>
      <c r="I229" s="149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</row>
    <row r="230" spans="3:21" ht="15.75" customHeight="1">
      <c r="C230" s="148"/>
      <c r="D230" s="149"/>
      <c r="E230" s="149"/>
      <c r="F230" s="149"/>
      <c r="G230" s="348"/>
      <c r="H230" s="149"/>
      <c r="I230" s="149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</row>
    <row r="231" spans="3:21" ht="15.75" customHeight="1">
      <c r="C231" s="148"/>
      <c r="D231" s="149"/>
      <c r="E231" s="149"/>
      <c r="F231" s="149"/>
      <c r="G231" s="348"/>
      <c r="H231" s="149"/>
      <c r="I231" s="149"/>
      <c r="J231" s="149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</row>
    <row r="232" spans="3:21" ht="15.75" customHeight="1">
      <c r="C232" s="148"/>
      <c r="D232" s="149"/>
      <c r="E232" s="149"/>
      <c r="F232" s="149"/>
      <c r="G232" s="348"/>
      <c r="H232" s="149"/>
      <c r="I232" s="149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</row>
    <row r="233" spans="3:21" ht="15.75" customHeight="1">
      <c r="C233" s="148"/>
      <c r="D233" s="149"/>
      <c r="E233" s="149"/>
      <c r="F233" s="149"/>
      <c r="G233" s="348"/>
      <c r="H233" s="149"/>
      <c r="I233" s="149"/>
      <c r="J233" s="149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</row>
    <row r="234" spans="3:21" ht="15.75" customHeight="1">
      <c r="C234" s="148"/>
      <c r="D234" s="149"/>
      <c r="E234" s="149"/>
      <c r="F234" s="149"/>
      <c r="G234" s="348"/>
      <c r="H234" s="149"/>
      <c r="I234" s="149"/>
      <c r="J234" s="149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</row>
    <row r="235" spans="3:21" ht="15.75" customHeight="1">
      <c r="C235" s="148"/>
      <c r="D235" s="149"/>
      <c r="E235" s="149"/>
      <c r="F235" s="149"/>
      <c r="G235" s="348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</row>
    <row r="236" spans="3:21" ht="15.75" customHeight="1">
      <c r="C236" s="148"/>
      <c r="D236" s="149"/>
      <c r="E236" s="149"/>
      <c r="F236" s="149"/>
      <c r="G236" s="348"/>
      <c r="H236" s="149"/>
      <c r="I236" s="149"/>
      <c r="J236" s="149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</row>
    <row r="237" spans="3:21" ht="15.75" customHeight="1">
      <c r="C237" s="148"/>
      <c r="D237" s="149"/>
      <c r="E237" s="149"/>
      <c r="F237" s="149"/>
      <c r="G237" s="348"/>
      <c r="H237" s="149"/>
      <c r="I237" s="149"/>
      <c r="J237" s="149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</row>
    <row r="238" spans="3:21" ht="15.75" customHeight="1">
      <c r="C238" s="148"/>
      <c r="D238" s="149"/>
      <c r="E238" s="149"/>
      <c r="F238" s="149"/>
      <c r="G238" s="348"/>
      <c r="H238" s="149"/>
      <c r="I238" s="149"/>
      <c r="J238" s="149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</row>
    <row r="239" spans="3:21" ht="15.75" customHeight="1">
      <c r="C239" s="148"/>
      <c r="D239" s="149"/>
      <c r="E239" s="149"/>
      <c r="F239" s="149"/>
      <c r="G239" s="348"/>
      <c r="H239" s="149"/>
      <c r="I239" s="149"/>
      <c r="J239" s="149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</row>
    <row r="240" spans="3:21" ht="15.75" customHeight="1">
      <c r="C240" s="148"/>
      <c r="D240" s="149"/>
      <c r="E240" s="149"/>
      <c r="F240" s="149"/>
      <c r="G240" s="348"/>
      <c r="H240" s="149"/>
      <c r="I240" s="149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</row>
    <row r="241" spans="3:21" ht="15.75" customHeight="1">
      <c r="C241" s="148"/>
      <c r="D241" s="149"/>
      <c r="E241" s="149"/>
      <c r="F241" s="149"/>
      <c r="G241" s="348"/>
      <c r="H241" s="149"/>
      <c r="I241" s="149"/>
      <c r="J241" s="149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</row>
    <row r="242" spans="3:21" ht="15.75" customHeight="1">
      <c r="C242" s="148"/>
      <c r="D242" s="149"/>
      <c r="E242" s="149"/>
      <c r="F242" s="149"/>
      <c r="G242" s="348"/>
      <c r="H242" s="149"/>
      <c r="I242" s="149"/>
      <c r="J242" s="149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</row>
    <row r="243" spans="3:21" ht="15.75" customHeight="1">
      <c r="C243" s="148"/>
      <c r="D243" s="149"/>
      <c r="E243" s="149"/>
      <c r="F243" s="149"/>
      <c r="G243" s="348"/>
      <c r="H243" s="149"/>
      <c r="I243" s="149"/>
      <c r="J243" s="149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</row>
    <row r="244" spans="3:21" ht="15.75" customHeight="1">
      <c r="C244" s="148"/>
      <c r="D244" s="149"/>
      <c r="E244" s="149"/>
      <c r="F244" s="149"/>
      <c r="G244" s="348"/>
      <c r="H244" s="149"/>
      <c r="I244" s="149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</row>
    <row r="245" spans="3:21" ht="15.75" customHeight="1">
      <c r="C245" s="148"/>
      <c r="D245" s="149"/>
      <c r="E245" s="149"/>
      <c r="F245" s="149"/>
      <c r="G245" s="348"/>
      <c r="H245" s="149"/>
      <c r="I245" s="149"/>
      <c r="J245" s="149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  <c r="U245" s="149"/>
    </row>
    <row r="246" spans="3:21" ht="15.75" customHeight="1">
      <c r="C246" s="148"/>
      <c r="D246" s="149"/>
      <c r="E246" s="149"/>
      <c r="F246" s="149"/>
      <c r="G246" s="348"/>
      <c r="H246" s="149"/>
      <c r="I246" s="149"/>
      <c r="J246" s="149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</row>
    <row r="247" spans="3:21" ht="15.75" customHeight="1">
      <c r="C247" s="148"/>
      <c r="D247" s="149"/>
      <c r="E247" s="149"/>
      <c r="F247" s="149"/>
      <c r="G247" s="348"/>
      <c r="H247" s="149"/>
      <c r="I247" s="149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</row>
    <row r="248" spans="3:21" ht="15.75" customHeight="1">
      <c r="C248" s="148"/>
      <c r="D248" s="149"/>
      <c r="E248" s="149"/>
      <c r="F248" s="149"/>
      <c r="G248" s="348"/>
      <c r="H248" s="149"/>
      <c r="I248" s="149"/>
      <c r="J248" s="149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</row>
    <row r="249" spans="3:21" ht="15.75" customHeight="1">
      <c r="C249" s="148"/>
      <c r="D249" s="149"/>
      <c r="E249" s="149"/>
      <c r="F249" s="149"/>
      <c r="G249" s="348"/>
      <c r="H249" s="149"/>
      <c r="I249" s="149"/>
      <c r="J249" s="149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  <c r="U249" s="149"/>
    </row>
    <row r="250" spans="3:21" ht="15.75" customHeight="1">
      <c r="C250" s="148"/>
      <c r="D250" s="149"/>
      <c r="E250" s="149"/>
      <c r="F250" s="149"/>
      <c r="G250" s="348"/>
      <c r="H250" s="149"/>
      <c r="I250" s="149"/>
      <c r="J250" s="149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</row>
    <row r="251" spans="3:21" ht="15.75" customHeight="1">
      <c r="C251" s="148"/>
      <c r="D251" s="149"/>
      <c r="E251" s="149"/>
      <c r="F251" s="149"/>
      <c r="G251" s="348"/>
      <c r="H251" s="149"/>
      <c r="I251" s="149"/>
      <c r="J251" s="149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  <c r="U251" s="149"/>
    </row>
    <row r="252" spans="3:21" ht="15.75" customHeight="1">
      <c r="C252" s="148"/>
      <c r="D252" s="149"/>
      <c r="E252" s="149"/>
      <c r="F252" s="149"/>
      <c r="G252" s="348"/>
      <c r="H252" s="149"/>
      <c r="I252" s="149"/>
      <c r="J252" s="149"/>
      <c r="K252" s="149"/>
      <c r="L252" s="149"/>
      <c r="M252" s="149"/>
      <c r="N252" s="149"/>
      <c r="O252" s="149"/>
      <c r="P252" s="149"/>
      <c r="Q252" s="149"/>
      <c r="R252" s="149"/>
      <c r="S252" s="149"/>
      <c r="T252" s="149"/>
      <c r="U252" s="149"/>
    </row>
    <row r="253" spans="3:21" ht="15.75" customHeight="1">
      <c r="C253" s="148"/>
      <c r="D253" s="149"/>
      <c r="E253" s="149"/>
      <c r="F253" s="149"/>
      <c r="G253" s="348"/>
      <c r="H253" s="149"/>
      <c r="I253" s="149"/>
      <c r="J253" s="149"/>
      <c r="K253" s="149"/>
      <c r="L253" s="149"/>
      <c r="M253" s="149"/>
      <c r="N253" s="149"/>
      <c r="O253" s="149"/>
      <c r="P253" s="149"/>
      <c r="Q253" s="149"/>
      <c r="R253" s="149"/>
      <c r="S253" s="149"/>
      <c r="T253" s="149"/>
      <c r="U253" s="149"/>
    </row>
    <row r="254" spans="3:21" ht="15.75" customHeight="1">
      <c r="C254" s="148"/>
      <c r="D254" s="149"/>
      <c r="E254" s="149"/>
      <c r="F254" s="149"/>
      <c r="G254" s="348"/>
      <c r="H254" s="149"/>
      <c r="I254" s="149"/>
      <c r="J254" s="149"/>
      <c r="K254" s="149"/>
      <c r="L254" s="149"/>
      <c r="M254" s="149"/>
      <c r="N254" s="149"/>
      <c r="O254" s="149"/>
      <c r="P254" s="149"/>
      <c r="Q254" s="149"/>
      <c r="R254" s="149"/>
      <c r="S254" s="149"/>
      <c r="T254" s="149"/>
      <c r="U254" s="149"/>
    </row>
    <row r="255" spans="3:21" ht="15.75" customHeight="1">
      <c r="C255" s="148"/>
      <c r="D255" s="149"/>
      <c r="E255" s="149"/>
      <c r="F255" s="149"/>
      <c r="G255" s="348"/>
      <c r="H255" s="149"/>
      <c r="I255" s="149"/>
      <c r="J255" s="149"/>
      <c r="K255" s="149"/>
      <c r="L255" s="149"/>
      <c r="M255" s="149"/>
      <c r="N255" s="149"/>
      <c r="O255" s="149"/>
      <c r="P255" s="149"/>
      <c r="Q255" s="149"/>
      <c r="R255" s="149"/>
      <c r="S255" s="149"/>
      <c r="T255" s="149"/>
      <c r="U255" s="149"/>
    </row>
    <row r="256" spans="3:21" ht="15.75" customHeight="1">
      <c r="C256" s="148"/>
      <c r="D256" s="149"/>
      <c r="E256" s="149"/>
      <c r="F256" s="149"/>
      <c r="G256" s="348"/>
      <c r="H256" s="149"/>
      <c r="I256" s="149"/>
      <c r="J256" s="149"/>
      <c r="K256" s="149"/>
      <c r="L256" s="149"/>
      <c r="M256" s="149"/>
      <c r="N256" s="149"/>
      <c r="O256" s="149"/>
      <c r="P256" s="149"/>
      <c r="Q256" s="149"/>
      <c r="R256" s="149"/>
      <c r="S256" s="149"/>
      <c r="T256" s="149"/>
      <c r="U256" s="149"/>
    </row>
    <row r="257" spans="3:21" ht="15.75" customHeight="1">
      <c r="C257" s="148"/>
      <c r="D257" s="149"/>
      <c r="E257" s="149"/>
      <c r="F257" s="149"/>
      <c r="G257" s="348"/>
      <c r="H257" s="149"/>
      <c r="I257" s="149"/>
      <c r="J257" s="149"/>
      <c r="K257" s="149"/>
      <c r="L257" s="149"/>
      <c r="M257" s="149"/>
      <c r="N257" s="149"/>
      <c r="O257" s="149"/>
      <c r="P257" s="149"/>
      <c r="Q257" s="149"/>
      <c r="R257" s="149"/>
      <c r="S257" s="149"/>
      <c r="T257" s="149"/>
      <c r="U257" s="149"/>
    </row>
    <row r="258" spans="3:21" ht="15.75" customHeight="1">
      <c r="C258" s="148"/>
      <c r="D258" s="149"/>
      <c r="E258" s="149"/>
      <c r="F258" s="149"/>
      <c r="G258" s="348"/>
      <c r="H258" s="149"/>
      <c r="I258" s="149"/>
      <c r="J258" s="149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</row>
    <row r="259" spans="3:21" ht="15.75" customHeight="1">
      <c r="C259" s="148"/>
      <c r="D259" s="149"/>
      <c r="E259" s="149"/>
      <c r="F259" s="149"/>
      <c r="G259" s="348"/>
      <c r="H259" s="149"/>
      <c r="I259" s="149"/>
      <c r="J259" s="149"/>
      <c r="K259" s="149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</row>
    <row r="260" spans="3:21" ht="15.75" customHeight="1">
      <c r="C260" s="148"/>
      <c r="D260" s="149"/>
      <c r="E260" s="149"/>
      <c r="F260" s="149"/>
      <c r="G260" s="348"/>
      <c r="H260" s="149"/>
      <c r="I260" s="149"/>
      <c r="J260" s="149"/>
      <c r="K260" s="149"/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</row>
    <row r="261" spans="3:21" ht="15.75" customHeight="1">
      <c r="C261" s="148"/>
      <c r="D261" s="149"/>
      <c r="E261" s="149"/>
      <c r="F261" s="149"/>
      <c r="G261" s="348"/>
      <c r="H261" s="149"/>
      <c r="I261" s="149"/>
      <c r="J261" s="149"/>
      <c r="K261" s="149"/>
      <c r="L261" s="149"/>
      <c r="M261" s="149"/>
      <c r="N261" s="149"/>
      <c r="O261" s="149"/>
      <c r="P261" s="149"/>
      <c r="Q261" s="149"/>
      <c r="R261" s="149"/>
      <c r="S261" s="149"/>
      <c r="T261" s="149"/>
      <c r="U261" s="149"/>
    </row>
    <row r="262" spans="3:21" ht="15.75" customHeight="1">
      <c r="C262" s="148"/>
      <c r="D262" s="149"/>
      <c r="E262" s="149"/>
      <c r="F262" s="149"/>
      <c r="G262" s="348"/>
      <c r="H262" s="149"/>
      <c r="I262" s="149"/>
      <c r="J262" s="149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</row>
    <row r="263" spans="3:21" ht="15.75" customHeight="1">
      <c r="C263" s="148"/>
      <c r="D263" s="149"/>
      <c r="E263" s="149"/>
      <c r="F263" s="149"/>
      <c r="G263" s="348"/>
      <c r="H263" s="149"/>
      <c r="I263" s="149"/>
      <c r="J263" s="149"/>
      <c r="K263" s="149"/>
      <c r="L263" s="149"/>
      <c r="M263" s="149"/>
      <c r="N263" s="149"/>
      <c r="O263" s="149"/>
      <c r="P263" s="149"/>
      <c r="Q263" s="149"/>
      <c r="R263" s="149"/>
      <c r="S263" s="149"/>
      <c r="T263" s="149"/>
      <c r="U263" s="149"/>
    </row>
    <row r="264" spans="3:21" ht="15.75" customHeight="1">
      <c r="C264" s="148"/>
      <c r="D264" s="149"/>
      <c r="E264" s="149"/>
      <c r="F264" s="149"/>
      <c r="G264" s="348"/>
      <c r="H264" s="149"/>
      <c r="I264" s="149"/>
      <c r="J264" s="149"/>
      <c r="K264" s="149"/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</row>
    <row r="265" spans="3:21" ht="15.75" customHeight="1">
      <c r="C265" s="148"/>
      <c r="D265" s="149"/>
      <c r="E265" s="149"/>
      <c r="F265" s="149"/>
      <c r="G265" s="348"/>
      <c r="H265" s="149"/>
      <c r="I265" s="149"/>
      <c r="J265" s="149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</row>
    <row r="266" spans="3:21" ht="15.75" customHeight="1">
      <c r="C266" s="148"/>
      <c r="D266" s="149"/>
      <c r="E266" s="149"/>
      <c r="F266" s="149"/>
      <c r="G266" s="348"/>
      <c r="H266" s="149"/>
      <c r="I266" s="149"/>
      <c r="J266" s="149"/>
      <c r="K266" s="149"/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</row>
    <row r="267" spans="3:21" ht="15.75" customHeight="1">
      <c r="C267" s="148"/>
      <c r="D267" s="149"/>
      <c r="E267" s="149"/>
      <c r="F267" s="149"/>
      <c r="G267" s="348"/>
      <c r="H267" s="149"/>
      <c r="I267" s="149"/>
      <c r="J267" s="149"/>
      <c r="K267" s="149"/>
      <c r="L267" s="149"/>
      <c r="M267" s="149"/>
      <c r="N267" s="149"/>
      <c r="O267" s="149"/>
      <c r="P267" s="149"/>
      <c r="Q267" s="149"/>
      <c r="R267" s="149"/>
      <c r="S267" s="149"/>
      <c r="T267" s="149"/>
      <c r="U267" s="149"/>
    </row>
    <row r="268" spans="3:21" ht="15.75" customHeight="1">
      <c r="C268" s="148"/>
      <c r="D268" s="149"/>
      <c r="E268" s="149"/>
      <c r="F268" s="149"/>
      <c r="G268" s="348"/>
      <c r="H268" s="149"/>
      <c r="I268" s="149"/>
      <c r="J268" s="149"/>
      <c r="K268" s="149"/>
      <c r="L268" s="149"/>
      <c r="M268" s="149"/>
      <c r="N268" s="149"/>
      <c r="O268" s="149"/>
      <c r="P268" s="149"/>
      <c r="Q268" s="149"/>
      <c r="R268" s="149"/>
      <c r="S268" s="149"/>
      <c r="T268" s="149"/>
      <c r="U268" s="149"/>
    </row>
    <row r="269" spans="3:21" ht="15.75" customHeight="1">
      <c r="C269" s="148"/>
      <c r="D269" s="149"/>
      <c r="E269" s="149"/>
      <c r="F269" s="149"/>
      <c r="G269" s="348"/>
      <c r="H269" s="149"/>
      <c r="I269" s="149"/>
      <c r="J269" s="149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  <c r="U269" s="149"/>
    </row>
    <row r="270" spans="3:21" ht="15.75" customHeight="1">
      <c r="C270" s="148"/>
      <c r="D270" s="149"/>
      <c r="E270" s="149"/>
      <c r="F270" s="149"/>
      <c r="G270" s="348"/>
      <c r="H270" s="149"/>
      <c r="I270" s="149"/>
      <c r="J270" s="149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</row>
    <row r="271" spans="3:21" ht="15.75" customHeight="1">
      <c r="C271" s="148"/>
      <c r="D271" s="149"/>
      <c r="E271" s="149"/>
      <c r="F271" s="149"/>
      <c r="G271" s="348"/>
      <c r="H271" s="149"/>
      <c r="I271" s="149"/>
      <c r="J271" s="149"/>
      <c r="K271" s="149"/>
      <c r="L271" s="149"/>
      <c r="M271" s="149"/>
      <c r="N271" s="149"/>
      <c r="O271" s="149"/>
      <c r="P271" s="149"/>
      <c r="Q271" s="149"/>
      <c r="R271" s="149"/>
      <c r="S271" s="149"/>
      <c r="T271" s="149"/>
      <c r="U271" s="149"/>
    </row>
    <row r="272" spans="3:21" ht="15.75" customHeight="1">
      <c r="C272" s="148"/>
      <c r="D272" s="149"/>
      <c r="E272" s="149"/>
      <c r="F272" s="149"/>
      <c r="G272" s="348"/>
      <c r="H272" s="149"/>
      <c r="I272" s="149"/>
      <c r="J272" s="149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</row>
    <row r="273" spans="3:21" ht="15.75" customHeight="1">
      <c r="C273" s="148"/>
      <c r="D273" s="149"/>
      <c r="E273" s="149"/>
      <c r="F273" s="149"/>
      <c r="G273" s="348"/>
      <c r="H273" s="149"/>
      <c r="I273" s="149"/>
      <c r="J273" s="149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</row>
    <row r="274" spans="3:21" ht="15.75" customHeight="1">
      <c r="C274" s="148"/>
      <c r="D274" s="149"/>
      <c r="E274" s="149"/>
      <c r="F274" s="149"/>
      <c r="G274" s="348"/>
      <c r="H274" s="149"/>
      <c r="I274" s="149"/>
      <c r="J274" s="149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</row>
    <row r="275" spans="3:21" ht="15.75" customHeight="1">
      <c r="C275" s="148"/>
      <c r="D275" s="149"/>
      <c r="E275" s="149"/>
      <c r="F275" s="149"/>
      <c r="G275" s="348"/>
      <c r="H275" s="149"/>
      <c r="I275" s="149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</row>
    <row r="276" spans="3:21" ht="15.75" customHeight="1"/>
    <row r="277" spans="3:21" ht="15.75" customHeight="1"/>
    <row r="278" spans="3:21" ht="15.75" customHeight="1"/>
    <row r="279" spans="3:21" ht="15.75" customHeight="1"/>
    <row r="280" spans="3:21" ht="15.75" customHeight="1"/>
    <row r="281" spans="3:21" ht="15.75" customHeight="1"/>
    <row r="282" spans="3:21" ht="15.75" customHeight="1"/>
    <row r="283" spans="3:21" ht="15.75" customHeight="1"/>
    <row r="284" spans="3:21" ht="15.75" customHeight="1"/>
    <row r="285" spans="3:21" ht="15.75" customHeight="1"/>
    <row r="286" spans="3:21" ht="15.75" customHeight="1"/>
    <row r="287" spans="3:21" ht="15.75" customHeight="1"/>
    <row r="288" spans="3:21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16">
    <mergeCell ref="P6:S6"/>
    <mergeCell ref="T6:V6"/>
    <mergeCell ref="D76:G76"/>
    <mergeCell ref="H76:K76"/>
    <mergeCell ref="L76:O76"/>
    <mergeCell ref="P76:S76"/>
    <mergeCell ref="T76:W76"/>
    <mergeCell ref="B2:D2"/>
    <mergeCell ref="B3:D3"/>
    <mergeCell ref="B4:M4"/>
    <mergeCell ref="A6:A8"/>
    <mergeCell ref="B6:B8"/>
    <mergeCell ref="C6:C8"/>
    <mergeCell ref="D6:G6"/>
    <mergeCell ref="H6:K6"/>
    <mergeCell ref="L6:O6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002-DFC9-44D2-A4FB-684C94C6F5AF}">
  <dimension ref="A1:AJ75"/>
  <sheetViews>
    <sheetView topLeftCell="J61" zoomScale="115" zoomScaleNormal="115" workbookViewId="0">
      <selection activeCell="AC82" sqref="AC82:AD82"/>
    </sheetView>
  </sheetViews>
  <sheetFormatPr defaultColWidth="12.5703125" defaultRowHeight="12.75"/>
  <cols>
    <col min="1" max="1" width="8.28515625" customWidth="1"/>
    <col min="2" max="2" width="16.28515625" customWidth="1"/>
    <col min="3" max="3" width="28.140625" customWidth="1"/>
    <col min="4" max="4" width="6.140625" customWidth="1"/>
    <col min="5" max="5" width="5" customWidth="1"/>
    <col min="6" max="6" width="4.85546875" customWidth="1"/>
    <col min="7" max="7" width="4" customWidth="1"/>
    <col min="8" max="8" width="5.42578125" customWidth="1"/>
    <col min="9" max="9" width="5.5703125" customWidth="1"/>
    <col min="10" max="10" width="6.7109375" customWidth="1"/>
    <col min="11" max="11" width="6" customWidth="1"/>
    <col min="12" max="12" width="6.5703125" customWidth="1"/>
    <col min="13" max="13" width="5.7109375" customWidth="1"/>
    <col min="14" max="14" width="6.140625" customWidth="1"/>
    <col min="15" max="15" width="7.28515625" customWidth="1"/>
    <col min="16" max="16" width="6.85546875" customWidth="1"/>
    <col min="17" max="17" width="6" customWidth="1"/>
    <col min="18" max="18" width="6.28515625" customWidth="1"/>
    <col min="19" max="19" width="5.85546875" customWidth="1"/>
    <col min="20" max="20" width="6.28515625" customWidth="1"/>
    <col min="21" max="21" width="7" customWidth="1"/>
    <col min="22" max="22" width="8.85546875" customWidth="1"/>
    <col min="23" max="23" width="8.42578125" style="226" customWidth="1"/>
    <col min="24" max="24" width="9" customWidth="1"/>
    <col min="25" max="25" width="7.5703125" customWidth="1"/>
    <col min="26" max="27" width="8" customWidth="1"/>
    <col min="28" max="28" width="7.42578125" customWidth="1"/>
    <col min="29" max="29" width="9.7109375" customWidth="1"/>
    <col min="30" max="30" width="8.42578125" customWidth="1"/>
    <col min="31" max="31" width="7.42578125" customWidth="1"/>
    <col min="32" max="32" width="7.7109375" customWidth="1"/>
    <col min="33" max="33" width="6.140625" customWidth="1"/>
    <col min="34" max="34" width="10.85546875" customWidth="1"/>
    <col min="35" max="35" width="10.7109375" customWidth="1"/>
    <col min="36" max="36" width="7.42578125" customWidth="1"/>
  </cols>
  <sheetData>
    <row r="1" spans="1:36" ht="15.75" customHeight="1">
      <c r="A1" s="566" t="s">
        <v>0</v>
      </c>
      <c r="B1" s="532"/>
      <c r="C1" s="532"/>
      <c r="D1" s="532"/>
      <c r="E1" s="532"/>
      <c r="F1" s="532"/>
      <c r="G1" s="532"/>
      <c r="H1" s="532"/>
      <c r="I1" s="532"/>
      <c r="J1" s="532"/>
      <c r="K1" s="532"/>
      <c r="L1" s="532"/>
      <c r="M1" s="532"/>
      <c r="N1" s="532"/>
      <c r="O1" s="532"/>
      <c r="P1" s="532"/>
      <c r="Q1" s="532"/>
      <c r="R1" s="532"/>
      <c r="S1" s="532"/>
      <c r="T1" s="532"/>
      <c r="U1" s="532"/>
      <c r="V1" s="532"/>
      <c r="W1" s="532"/>
      <c r="X1" s="532"/>
      <c r="Y1" s="532"/>
      <c r="Z1" s="532"/>
      <c r="AA1" s="532"/>
      <c r="AB1" s="532"/>
      <c r="AC1" s="532"/>
      <c r="AD1" s="532"/>
      <c r="AE1" s="532"/>
      <c r="AF1" s="532"/>
      <c r="AG1" s="532"/>
    </row>
    <row r="2" spans="1:36" ht="15.75" customHeight="1">
      <c r="A2" s="567" t="s">
        <v>137</v>
      </c>
      <c r="B2" s="532"/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532"/>
      <c r="N2" s="532"/>
      <c r="O2" s="532"/>
      <c r="P2" s="532"/>
      <c r="Q2" s="532"/>
      <c r="R2" s="532"/>
      <c r="S2" s="532"/>
      <c r="T2" s="532"/>
      <c r="U2" s="532"/>
      <c r="V2" s="532"/>
      <c r="W2" s="532"/>
      <c r="X2" s="532"/>
      <c r="Y2" s="532"/>
      <c r="Z2" s="532"/>
      <c r="AA2" s="532"/>
      <c r="AB2" s="532"/>
      <c r="AC2" s="532"/>
      <c r="AD2" s="532"/>
      <c r="AE2" s="532"/>
      <c r="AF2" s="532"/>
      <c r="AG2" s="532"/>
    </row>
    <row r="3" spans="1:36" ht="15.75" customHeight="1">
      <c r="A3" s="567" t="s">
        <v>113</v>
      </c>
      <c r="B3" s="532"/>
      <c r="C3" s="532"/>
      <c r="D3" s="532"/>
      <c r="E3" s="532"/>
      <c r="F3" s="532"/>
      <c r="G3" s="532"/>
      <c r="H3" s="532"/>
      <c r="I3" s="532"/>
      <c r="J3" s="532"/>
      <c r="K3" s="532"/>
      <c r="L3" s="532"/>
      <c r="M3" s="532"/>
      <c r="N3" s="532"/>
      <c r="O3" s="532"/>
      <c r="P3" s="532"/>
      <c r="Q3" s="532"/>
      <c r="R3" s="532"/>
      <c r="S3" s="532"/>
      <c r="T3" s="532"/>
      <c r="U3" s="532"/>
      <c r="V3" s="532"/>
      <c r="W3" s="532"/>
      <c r="X3" s="532"/>
      <c r="Y3" s="532"/>
      <c r="Z3" s="532"/>
      <c r="AA3" s="532"/>
      <c r="AB3" s="532"/>
      <c r="AC3" s="532"/>
      <c r="AD3" s="532"/>
      <c r="AE3" s="532"/>
      <c r="AF3" s="532"/>
      <c r="AG3" s="532"/>
    </row>
    <row r="4" spans="1:36" ht="15.75" customHeight="1">
      <c r="A4" s="568" t="s">
        <v>138</v>
      </c>
      <c r="B4" s="562"/>
      <c r="C4" s="562"/>
      <c r="D4" s="562"/>
      <c r="E4" s="208"/>
      <c r="F4" s="208"/>
      <c r="G4" s="208"/>
      <c r="H4" s="208"/>
      <c r="I4" s="208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24"/>
      <c r="X4" s="209"/>
      <c r="Y4" s="209"/>
      <c r="Z4" s="209"/>
      <c r="AA4" s="209"/>
      <c r="AB4" s="569"/>
      <c r="AC4" s="562"/>
      <c r="AD4" s="562"/>
      <c r="AE4" s="562"/>
      <c r="AF4" s="562"/>
      <c r="AG4" s="562"/>
    </row>
    <row r="5" spans="1:36" ht="51.75">
      <c r="A5" s="570" t="s">
        <v>2</v>
      </c>
      <c r="B5" s="573" t="s">
        <v>3</v>
      </c>
      <c r="C5" s="573" t="s">
        <v>4</v>
      </c>
      <c r="D5" s="564" t="s">
        <v>33</v>
      </c>
      <c r="E5" s="562"/>
      <c r="F5" s="562"/>
      <c r="G5" s="562"/>
      <c r="H5" s="562"/>
      <c r="I5" s="563"/>
      <c r="J5" s="564" t="s">
        <v>142</v>
      </c>
      <c r="K5" s="562"/>
      <c r="L5" s="562"/>
      <c r="M5" s="562"/>
      <c r="N5" s="562"/>
      <c r="O5" s="563"/>
      <c r="P5" s="564" t="s">
        <v>35</v>
      </c>
      <c r="Q5" s="562"/>
      <c r="R5" s="562"/>
      <c r="S5" s="562"/>
      <c r="T5" s="563"/>
      <c r="U5" s="210"/>
      <c r="V5" s="565" t="s">
        <v>36</v>
      </c>
      <c r="W5" s="562"/>
      <c r="X5" s="562"/>
      <c r="Y5" s="562"/>
      <c r="Z5" s="562"/>
      <c r="AA5" s="563"/>
      <c r="AB5" s="565" t="s">
        <v>37</v>
      </c>
      <c r="AC5" s="562"/>
      <c r="AD5" s="562"/>
      <c r="AE5" s="562"/>
      <c r="AF5" s="562"/>
      <c r="AG5" s="563"/>
      <c r="AH5" s="154" t="s">
        <v>130</v>
      </c>
      <c r="AI5" s="220" t="s">
        <v>131</v>
      </c>
      <c r="AJ5" s="223" t="s">
        <v>132</v>
      </c>
    </row>
    <row r="6" spans="1:36">
      <c r="A6" s="571"/>
      <c r="B6" s="574"/>
      <c r="C6" s="574"/>
      <c r="D6" s="211" t="s">
        <v>139</v>
      </c>
      <c r="E6" s="211" t="s">
        <v>140</v>
      </c>
      <c r="F6" s="211" t="s">
        <v>168</v>
      </c>
      <c r="G6" s="211" t="s">
        <v>167</v>
      </c>
      <c r="H6" s="211" t="s">
        <v>141</v>
      </c>
      <c r="I6" s="211" t="s">
        <v>141</v>
      </c>
      <c r="J6" s="211" t="s">
        <v>139</v>
      </c>
      <c r="K6" s="211" t="s">
        <v>140</v>
      </c>
      <c r="L6" s="211" t="s">
        <v>168</v>
      </c>
      <c r="M6" s="211" t="s">
        <v>167</v>
      </c>
      <c r="N6" s="211" t="s">
        <v>141</v>
      </c>
      <c r="O6" s="211" t="s">
        <v>141</v>
      </c>
      <c r="P6" s="211" t="s">
        <v>139</v>
      </c>
      <c r="Q6" s="211" t="s">
        <v>140</v>
      </c>
      <c r="R6" s="211" t="s">
        <v>168</v>
      </c>
      <c r="S6" s="211" t="s">
        <v>167</v>
      </c>
      <c r="T6" s="211" t="s">
        <v>141</v>
      </c>
      <c r="U6" s="211" t="s">
        <v>141</v>
      </c>
      <c r="V6" s="211" t="s">
        <v>139</v>
      </c>
      <c r="W6" s="225" t="s">
        <v>140</v>
      </c>
      <c r="X6" s="211" t="s">
        <v>168</v>
      </c>
      <c r="Y6" s="211" t="s">
        <v>167</v>
      </c>
      <c r="Z6" s="211" t="s">
        <v>141</v>
      </c>
      <c r="AA6" s="211" t="s">
        <v>141</v>
      </c>
      <c r="AB6" s="211" t="s">
        <v>139</v>
      </c>
      <c r="AC6" s="211" t="s">
        <v>140</v>
      </c>
      <c r="AD6" s="211" t="s">
        <v>168</v>
      </c>
      <c r="AE6" s="211" t="s">
        <v>167</v>
      </c>
      <c r="AF6" s="211" t="s">
        <v>141</v>
      </c>
      <c r="AG6" s="211" t="s">
        <v>141</v>
      </c>
      <c r="AH6" s="211" t="s">
        <v>141</v>
      </c>
      <c r="AI6" s="221" t="s">
        <v>141</v>
      </c>
      <c r="AJ6" s="221" t="s">
        <v>141</v>
      </c>
    </row>
    <row r="7" spans="1:36">
      <c r="A7" s="572"/>
      <c r="B7" s="563"/>
      <c r="C7" s="574"/>
      <c r="D7" s="212">
        <v>75</v>
      </c>
      <c r="E7" s="211">
        <v>25</v>
      </c>
      <c r="F7" s="211">
        <v>20</v>
      </c>
      <c r="G7" s="211">
        <v>20</v>
      </c>
      <c r="H7" s="211">
        <v>140</v>
      </c>
      <c r="I7" s="211">
        <v>100</v>
      </c>
      <c r="J7" s="211">
        <v>75</v>
      </c>
      <c r="K7" s="211">
        <v>25</v>
      </c>
      <c r="L7" s="211">
        <v>20</v>
      </c>
      <c r="M7" s="211">
        <v>20</v>
      </c>
      <c r="N7" s="211">
        <v>140</v>
      </c>
      <c r="O7" s="211">
        <v>100</v>
      </c>
      <c r="P7" s="211">
        <v>75</v>
      </c>
      <c r="Q7" s="211">
        <v>25</v>
      </c>
      <c r="R7" s="211">
        <v>20</v>
      </c>
      <c r="S7" s="211">
        <v>20</v>
      </c>
      <c r="T7" s="211">
        <v>140</v>
      </c>
      <c r="U7" s="211">
        <v>100</v>
      </c>
      <c r="V7" s="211">
        <v>75</v>
      </c>
      <c r="W7" s="225">
        <v>25</v>
      </c>
      <c r="X7" s="211">
        <v>20</v>
      </c>
      <c r="Y7" s="211">
        <v>20</v>
      </c>
      <c r="Z7" s="211">
        <v>140</v>
      </c>
      <c r="AA7" s="211">
        <v>100</v>
      </c>
      <c r="AB7" s="211">
        <v>75</v>
      </c>
      <c r="AC7" s="211">
        <v>25</v>
      </c>
      <c r="AD7" s="211">
        <v>20</v>
      </c>
      <c r="AE7" s="211">
        <v>20</v>
      </c>
      <c r="AF7" s="211">
        <v>140</v>
      </c>
      <c r="AG7" s="211">
        <v>100</v>
      </c>
      <c r="AH7" s="211">
        <v>100</v>
      </c>
      <c r="AI7" s="221">
        <v>100</v>
      </c>
      <c r="AJ7" s="221">
        <v>100</v>
      </c>
    </row>
    <row r="8" spans="1:36" ht="15">
      <c r="A8" s="95">
        <v>1</v>
      </c>
      <c r="B8" s="213">
        <v>311021104064</v>
      </c>
      <c r="C8" s="118" t="s">
        <v>38</v>
      </c>
      <c r="D8" s="227">
        <v>9</v>
      </c>
      <c r="E8" s="229">
        <v>9</v>
      </c>
      <c r="F8" s="337">
        <v>20</v>
      </c>
      <c r="G8" s="229">
        <v>17.959183673469386</v>
      </c>
      <c r="H8" s="229">
        <f>SUM(D8:G8)</f>
        <v>55.959183673469383</v>
      </c>
      <c r="I8" s="328">
        <v>55.959183673469383</v>
      </c>
      <c r="J8" s="338">
        <v>16.5</v>
      </c>
      <c r="K8" s="228">
        <v>14.499999999999998</v>
      </c>
      <c r="L8" s="337">
        <v>20</v>
      </c>
      <c r="M8" s="229">
        <v>18.536585365853661</v>
      </c>
      <c r="N8" s="229">
        <f>SUM(J8:M8)</f>
        <v>69.536585365853654</v>
      </c>
      <c r="O8" s="328">
        <v>69.536585365853654</v>
      </c>
      <c r="P8" s="229">
        <v>24</v>
      </c>
      <c r="Q8" s="228">
        <v>17.5</v>
      </c>
      <c r="R8" s="337">
        <v>20</v>
      </c>
      <c r="S8" s="229">
        <v>17.297297297297298</v>
      </c>
      <c r="T8" s="334">
        <f>SUM(P8:S8)</f>
        <v>78.797297297297291</v>
      </c>
      <c r="U8" s="328">
        <v>79</v>
      </c>
      <c r="V8" s="228">
        <v>27.75</v>
      </c>
      <c r="W8" s="230">
        <v>14.499999999999998</v>
      </c>
      <c r="X8" s="337">
        <v>20</v>
      </c>
      <c r="Y8" s="229">
        <v>17.575757575757574</v>
      </c>
      <c r="Z8" s="229">
        <f>SUM(V8:Y8)</f>
        <v>79.825757575757578</v>
      </c>
      <c r="AA8" s="328">
        <v>79.825757575757578</v>
      </c>
      <c r="AB8" s="229">
        <v>24.75</v>
      </c>
      <c r="AC8" s="231">
        <v>15.5</v>
      </c>
      <c r="AD8" s="337">
        <v>20</v>
      </c>
      <c r="AE8" s="229">
        <v>18.431372549019606</v>
      </c>
      <c r="AF8" s="229">
        <f>SUM(AB8:AE8)</f>
        <v>78.681372549019613</v>
      </c>
      <c r="AG8" s="327">
        <v>78.681372549019613</v>
      </c>
      <c r="AH8" s="232">
        <v>88</v>
      </c>
      <c r="AI8" s="232">
        <v>86</v>
      </c>
      <c r="AJ8" s="337">
        <v>88</v>
      </c>
    </row>
    <row r="9" spans="1:36" ht="15">
      <c r="A9" s="98">
        <v>2</v>
      </c>
      <c r="B9" s="215">
        <v>311021104065</v>
      </c>
      <c r="C9" s="118" t="s">
        <v>39</v>
      </c>
      <c r="D9" s="227">
        <v>31.5</v>
      </c>
      <c r="E9" s="229">
        <v>18</v>
      </c>
      <c r="F9" s="337">
        <v>20</v>
      </c>
      <c r="G9" s="229">
        <v>17.142857142857142</v>
      </c>
      <c r="H9" s="229">
        <f t="shared" ref="H9:H72" si="0">SUM(D9:G9)</f>
        <v>86.642857142857139</v>
      </c>
      <c r="I9" s="328">
        <v>86.642857142857139</v>
      </c>
      <c r="J9" s="338">
        <v>49.5</v>
      </c>
      <c r="K9" s="233">
        <v>18.5</v>
      </c>
      <c r="L9" s="337">
        <v>20</v>
      </c>
      <c r="M9" s="229">
        <v>18.536585365853661</v>
      </c>
      <c r="N9" s="229">
        <f t="shared" ref="N9:N72" si="1">SUM(J9:M9)</f>
        <v>106.53658536585365</v>
      </c>
      <c r="O9" s="328">
        <v>100</v>
      </c>
      <c r="P9" s="229">
        <v>44.25</v>
      </c>
      <c r="Q9" s="233">
        <v>21.5</v>
      </c>
      <c r="R9" s="337">
        <v>20</v>
      </c>
      <c r="S9" s="229">
        <v>16.216216216216218</v>
      </c>
      <c r="T9" s="334">
        <f>SUM(P9:S9)</f>
        <v>101.96621621621622</v>
      </c>
      <c r="U9" s="328">
        <v>100</v>
      </c>
      <c r="V9" s="233">
        <v>47</v>
      </c>
      <c r="W9" s="230">
        <v>25</v>
      </c>
      <c r="X9" s="337">
        <v>20</v>
      </c>
      <c r="Y9" s="229">
        <v>16.969696969696969</v>
      </c>
      <c r="Z9" s="229">
        <f t="shared" ref="Z9:Z72" si="2">SUM(V9:Y9)</f>
        <v>108.96969696969697</v>
      </c>
      <c r="AA9" s="328">
        <v>100</v>
      </c>
      <c r="AB9" s="229">
        <v>59.25</v>
      </c>
      <c r="AC9" s="234">
        <v>25</v>
      </c>
      <c r="AD9" s="337">
        <v>20</v>
      </c>
      <c r="AE9" s="229">
        <v>18.03921568627451</v>
      </c>
      <c r="AF9" s="229">
        <f t="shared" ref="AF9:AF72" si="3">SUM(AB9:AE9)</f>
        <v>122.2892156862745</v>
      </c>
      <c r="AG9" s="327">
        <v>100</v>
      </c>
      <c r="AH9" s="232">
        <v>88</v>
      </c>
      <c r="AI9" s="232">
        <v>87</v>
      </c>
      <c r="AJ9" s="337">
        <v>93</v>
      </c>
    </row>
    <row r="10" spans="1:36" ht="15">
      <c r="A10" s="98">
        <v>3</v>
      </c>
      <c r="B10" s="215">
        <v>311021104066</v>
      </c>
      <c r="C10" s="118" t="s">
        <v>40</v>
      </c>
      <c r="D10" s="227">
        <v>30</v>
      </c>
      <c r="E10" s="229">
        <v>20.5</v>
      </c>
      <c r="F10" s="337">
        <v>20</v>
      </c>
      <c r="G10" s="229">
        <v>15.510204081632653</v>
      </c>
      <c r="H10" s="229">
        <f t="shared" si="0"/>
        <v>86.010204081632651</v>
      </c>
      <c r="I10" s="328">
        <v>86.010204081632651</v>
      </c>
      <c r="J10" s="338">
        <v>42.000000000000007</v>
      </c>
      <c r="K10" s="233">
        <v>20.5</v>
      </c>
      <c r="L10" s="337">
        <v>20</v>
      </c>
      <c r="M10" s="229">
        <v>19.512195121951219</v>
      </c>
      <c r="N10" s="229">
        <f t="shared" si="1"/>
        <v>102.01219512195122</v>
      </c>
      <c r="O10" s="328">
        <v>100</v>
      </c>
      <c r="P10" s="229">
        <v>48.75</v>
      </c>
      <c r="Q10" s="233">
        <v>25</v>
      </c>
      <c r="R10" s="337">
        <v>20</v>
      </c>
      <c r="S10" s="229">
        <v>16.756756756756758</v>
      </c>
      <c r="T10" s="334">
        <f t="shared" ref="T10:T73" si="4">SUM(P10:S10)</f>
        <v>110.50675675675676</v>
      </c>
      <c r="U10" s="328">
        <v>100</v>
      </c>
      <c r="V10" s="233">
        <v>39.75</v>
      </c>
      <c r="W10" s="230">
        <v>25</v>
      </c>
      <c r="X10" s="337">
        <v>20</v>
      </c>
      <c r="Y10" s="229">
        <v>15.757575757575758</v>
      </c>
      <c r="Z10" s="229">
        <f t="shared" si="2"/>
        <v>100.50757575757575</v>
      </c>
      <c r="AA10" s="328">
        <v>100</v>
      </c>
      <c r="AB10" s="229">
        <v>46.5</v>
      </c>
      <c r="AC10" s="234">
        <v>22.5</v>
      </c>
      <c r="AD10" s="337">
        <v>20</v>
      </c>
      <c r="AE10" s="229">
        <v>18.431372549019606</v>
      </c>
      <c r="AF10" s="229">
        <f t="shared" si="3"/>
        <v>107.43137254901961</v>
      </c>
      <c r="AG10" s="327">
        <v>100</v>
      </c>
      <c r="AH10" s="232">
        <v>84</v>
      </c>
      <c r="AI10" s="232">
        <v>83</v>
      </c>
      <c r="AJ10" s="337">
        <v>95</v>
      </c>
    </row>
    <row r="11" spans="1:36" ht="15">
      <c r="A11" s="98">
        <v>4</v>
      </c>
      <c r="B11" s="215">
        <v>311021104067</v>
      </c>
      <c r="C11" s="118" t="s">
        <v>41</v>
      </c>
      <c r="D11" s="339">
        <v>58.5</v>
      </c>
      <c r="E11" s="338">
        <v>16.5</v>
      </c>
      <c r="F11" s="337">
        <v>20</v>
      </c>
      <c r="G11" s="338">
        <v>19.591836734693878</v>
      </c>
      <c r="H11" s="229">
        <f t="shared" si="0"/>
        <v>114.59183673469389</v>
      </c>
      <c r="I11" s="340">
        <v>100</v>
      </c>
      <c r="J11" s="338">
        <v>60.750000000000007</v>
      </c>
      <c r="K11" s="233">
        <v>25</v>
      </c>
      <c r="L11" s="337">
        <v>20</v>
      </c>
      <c r="M11" s="229">
        <v>19.512195121951219</v>
      </c>
      <c r="N11" s="229">
        <f t="shared" si="1"/>
        <v>125.26219512195122</v>
      </c>
      <c r="O11" s="328">
        <v>100</v>
      </c>
      <c r="P11" s="229">
        <v>54</v>
      </c>
      <c r="Q11" s="233">
        <v>25</v>
      </c>
      <c r="R11" s="337">
        <v>20</v>
      </c>
      <c r="S11" s="229">
        <v>18.918918918918919</v>
      </c>
      <c r="T11" s="334">
        <f t="shared" si="4"/>
        <v>117.91891891891892</v>
      </c>
      <c r="U11" s="328">
        <v>100</v>
      </c>
      <c r="V11" s="233">
        <v>54</v>
      </c>
      <c r="W11" s="230">
        <v>25</v>
      </c>
      <c r="X11" s="337">
        <v>20</v>
      </c>
      <c r="Y11" s="229">
        <v>17.575757575757574</v>
      </c>
      <c r="Z11" s="229">
        <f t="shared" si="2"/>
        <v>116.57575757575758</v>
      </c>
      <c r="AA11" s="328">
        <v>100</v>
      </c>
      <c r="AB11" s="229">
        <v>63</v>
      </c>
      <c r="AC11" s="234">
        <v>25</v>
      </c>
      <c r="AD11" s="337">
        <v>20</v>
      </c>
      <c r="AE11" s="229">
        <v>19.6078431372549</v>
      </c>
      <c r="AF11" s="229">
        <f t="shared" si="3"/>
        <v>127.6078431372549</v>
      </c>
      <c r="AG11" s="327">
        <v>100</v>
      </c>
      <c r="AH11" s="232">
        <v>98</v>
      </c>
      <c r="AI11" s="232">
        <v>97</v>
      </c>
      <c r="AJ11" s="337">
        <v>98</v>
      </c>
    </row>
    <row r="12" spans="1:36" ht="15">
      <c r="A12" s="98">
        <v>5</v>
      </c>
      <c r="B12" s="215">
        <v>311021104068</v>
      </c>
      <c r="C12" s="118" t="s">
        <v>42</v>
      </c>
      <c r="D12" s="227">
        <v>27</v>
      </c>
      <c r="E12" s="229">
        <v>15</v>
      </c>
      <c r="F12" s="337">
        <v>20</v>
      </c>
      <c r="G12" s="229">
        <v>18.775510204081634</v>
      </c>
      <c r="H12" s="229">
        <f t="shared" si="0"/>
        <v>80.775510204081627</v>
      </c>
      <c r="I12" s="328">
        <v>80.775510204081627</v>
      </c>
      <c r="J12" s="338">
        <v>45</v>
      </c>
      <c r="K12" s="233">
        <v>15.5</v>
      </c>
      <c r="L12" s="337">
        <v>20</v>
      </c>
      <c r="M12" s="229">
        <v>20</v>
      </c>
      <c r="N12" s="229">
        <f t="shared" si="1"/>
        <v>100.5</v>
      </c>
      <c r="O12" s="328">
        <v>100</v>
      </c>
      <c r="P12" s="229">
        <v>46.5</v>
      </c>
      <c r="Q12" s="233">
        <v>22</v>
      </c>
      <c r="R12" s="337">
        <v>20</v>
      </c>
      <c r="S12" s="229">
        <v>17.297297297297298</v>
      </c>
      <c r="T12" s="334">
        <f t="shared" si="4"/>
        <v>105.79729729729729</v>
      </c>
      <c r="U12" s="328">
        <v>100</v>
      </c>
      <c r="V12" s="233">
        <v>39</v>
      </c>
      <c r="W12" s="230">
        <v>21.25</v>
      </c>
      <c r="X12" s="337">
        <v>20</v>
      </c>
      <c r="Y12" s="229">
        <v>16.969696969696969</v>
      </c>
      <c r="Z12" s="229">
        <f t="shared" si="2"/>
        <v>97.219696969696969</v>
      </c>
      <c r="AA12" s="328">
        <v>97.219696969696969</v>
      </c>
      <c r="AB12" s="229">
        <v>38.25</v>
      </c>
      <c r="AC12" s="234">
        <v>24.5</v>
      </c>
      <c r="AD12" s="337">
        <v>20</v>
      </c>
      <c r="AE12" s="229">
        <v>19.215686274509803</v>
      </c>
      <c r="AF12" s="229">
        <f t="shared" si="3"/>
        <v>101.96568627450981</v>
      </c>
      <c r="AG12" s="327">
        <v>100</v>
      </c>
      <c r="AH12" s="232">
        <v>91</v>
      </c>
      <c r="AI12" s="232">
        <v>92</v>
      </c>
      <c r="AJ12" s="337">
        <v>94</v>
      </c>
    </row>
    <row r="13" spans="1:36" ht="15">
      <c r="A13" s="98">
        <v>6</v>
      </c>
      <c r="B13" s="215">
        <v>311021104069</v>
      </c>
      <c r="C13" s="118" t="s">
        <v>43</v>
      </c>
      <c r="D13" s="227">
        <v>63.75</v>
      </c>
      <c r="E13" s="229">
        <v>25</v>
      </c>
      <c r="F13" s="337">
        <v>20</v>
      </c>
      <c r="G13" s="229">
        <v>18.775510204081634</v>
      </c>
      <c r="H13" s="229">
        <f t="shared" si="0"/>
        <v>127.52551020408163</v>
      </c>
      <c r="I13" s="328">
        <v>100</v>
      </c>
      <c r="J13" s="338">
        <v>59.25</v>
      </c>
      <c r="K13" s="233">
        <v>20.5</v>
      </c>
      <c r="L13" s="337">
        <v>20</v>
      </c>
      <c r="M13" s="229">
        <v>18.04878048780488</v>
      </c>
      <c r="N13" s="229">
        <f t="shared" si="1"/>
        <v>117.79878048780488</v>
      </c>
      <c r="O13" s="328">
        <v>100</v>
      </c>
      <c r="P13" s="229">
        <v>58.5</v>
      </c>
      <c r="Q13" s="233">
        <v>25</v>
      </c>
      <c r="R13" s="337">
        <v>20</v>
      </c>
      <c r="S13" s="229">
        <v>17.297297297297298</v>
      </c>
      <c r="T13" s="334">
        <f t="shared" si="4"/>
        <v>120.79729729729729</v>
      </c>
      <c r="U13" s="328">
        <v>100</v>
      </c>
      <c r="V13" s="233">
        <v>66</v>
      </c>
      <c r="W13" s="230">
        <v>10</v>
      </c>
      <c r="X13" s="337">
        <v>20</v>
      </c>
      <c r="Y13" s="229">
        <v>19.393939393939394</v>
      </c>
      <c r="Z13" s="229">
        <f t="shared" si="2"/>
        <v>115.39393939393939</v>
      </c>
      <c r="AA13" s="328">
        <v>100</v>
      </c>
      <c r="AB13" s="229" t="s">
        <v>112</v>
      </c>
      <c r="AC13" s="234">
        <v>10</v>
      </c>
      <c r="AD13" s="337">
        <v>20</v>
      </c>
      <c r="AE13" s="229">
        <v>18.823529411764707</v>
      </c>
      <c r="AF13" s="229">
        <f t="shared" si="3"/>
        <v>48.82352941176471</v>
      </c>
      <c r="AG13" s="327">
        <v>49</v>
      </c>
      <c r="AH13" s="232">
        <v>100</v>
      </c>
      <c r="AI13" s="232">
        <v>90</v>
      </c>
      <c r="AJ13" s="337">
        <v>100</v>
      </c>
    </row>
    <row r="14" spans="1:36" ht="15">
      <c r="A14" s="98">
        <v>7</v>
      </c>
      <c r="B14" s="215">
        <v>311021104070</v>
      </c>
      <c r="C14" s="118" t="s">
        <v>44</v>
      </c>
      <c r="D14" s="227">
        <v>40.5</v>
      </c>
      <c r="E14" s="229">
        <v>12</v>
      </c>
      <c r="F14" s="337">
        <v>20</v>
      </c>
      <c r="G14" s="229">
        <v>19.591836734693878</v>
      </c>
      <c r="H14" s="229">
        <f t="shared" si="0"/>
        <v>92.091836734693885</v>
      </c>
      <c r="I14" s="328">
        <v>92.091836734693885</v>
      </c>
      <c r="J14" s="338">
        <v>54</v>
      </c>
      <c r="K14" s="233">
        <v>25</v>
      </c>
      <c r="L14" s="337">
        <v>20</v>
      </c>
      <c r="M14" s="229">
        <v>20</v>
      </c>
      <c r="N14" s="229">
        <f t="shared" si="1"/>
        <v>119</v>
      </c>
      <c r="O14" s="328">
        <v>100</v>
      </c>
      <c r="P14" s="229">
        <v>61.499999999999993</v>
      </c>
      <c r="Q14" s="233">
        <v>25</v>
      </c>
      <c r="R14" s="337">
        <v>20</v>
      </c>
      <c r="S14" s="229">
        <v>19.45945945945946</v>
      </c>
      <c r="T14" s="334">
        <f t="shared" si="4"/>
        <v>125.95945945945945</v>
      </c>
      <c r="U14" s="328">
        <v>100</v>
      </c>
      <c r="V14" s="233">
        <v>50.25</v>
      </c>
      <c r="W14" s="230">
        <v>25</v>
      </c>
      <c r="X14" s="337">
        <v>20</v>
      </c>
      <c r="Y14" s="229">
        <v>19.393939393939394</v>
      </c>
      <c r="Z14" s="229">
        <f t="shared" si="2"/>
        <v>114.64393939393939</v>
      </c>
      <c r="AA14" s="328">
        <v>100</v>
      </c>
      <c r="AB14" s="229">
        <v>39</v>
      </c>
      <c r="AC14" s="234">
        <v>25</v>
      </c>
      <c r="AD14" s="337">
        <v>20</v>
      </c>
      <c r="AE14" s="229">
        <v>20</v>
      </c>
      <c r="AF14" s="229">
        <f t="shared" si="3"/>
        <v>104</v>
      </c>
      <c r="AG14" s="327">
        <v>100</v>
      </c>
      <c r="AH14" s="232">
        <v>99</v>
      </c>
      <c r="AI14" s="232">
        <v>87</v>
      </c>
      <c r="AJ14" s="337">
        <v>100</v>
      </c>
    </row>
    <row r="15" spans="1:36" ht="15">
      <c r="A15" s="98">
        <v>8</v>
      </c>
      <c r="B15" s="215">
        <v>311021104071</v>
      </c>
      <c r="C15" s="118" t="s">
        <v>45</v>
      </c>
      <c r="D15" s="227">
        <v>33</v>
      </c>
      <c r="E15" s="229">
        <v>18</v>
      </c>
      <c r="F15" s="337">
        <v>20</v>
      </c>
      <c r="G15" s="229">
        <v>19.183673469387756</v>
      </c>
      <c r="H15" s="229">
        <f t="shared" si="0"/>
        <v>90.183673469387756</v>
      </c>
      <c r="I15" s="328">
        <v>90.183673469387756</v>
      </c>
      <c r="J15" s="338">
        <v>25.500000000000004</v>
      </c>
      <c r="K15" s="233">
        <v>18</v>
      </c>
      <c r="L15" s="337">
        <v>20</v>
      </c>
      <c r="M15" s="229">
        <v>19.024390243902438</v>
      </c>
      <c r="N15" s="229">
        <f t="shared" si="1"/>
        <v>82.524390243902445</v>
      </c>
      <c r="O15" s="328">
        <v>82.524390243902445</v>
      </c>
      <c r="P15" s="229">
        <v>45</v>
      </c>
      <c r="Q15" s="233">
        <v>25</v>
      </c>
      <c r="R15" s="337">
        <v>20</v>
      </c>
      <c r="S15" s="229">
        <v>17.837837837837839</v>
      </c>
      <c r="T15" s="334">
        <f t="shared" si="4"/>
        <v>107.83783783783784</v>
      </c>
      <c r="U15" s="328">
        <v>100</v>
      </c>
      <c r="V15" s="233">
        <v>28.5</v>
      </c>
      <c r="W15" s="230">
        <v>25</v>
      </c>
      <c r="X15" s="337">
        <v>20</v>
      </c>
      <c r="Y15" s="229">
        <v>18.787878787878789</v>
      </c>
      <c r="Z15" s="229">
        <f t="shared" si="2"/>
        <v>92.287878787878782</v>
      </c>
      <c r="AA15" s="328">
        <v>92.287878787878782</v>
      </c>
      <c r="AB15" s="229">
        <v>45</v>
      </c>
      <c r="AC15" s="234">
        <v>25</v>
      </c>
      <c r="AD15" s="337">
        <v>20</v>
      </c>
      <c r="AE15" s="229">
        <v>18.823529411764707</v>
      </c>
      <c r="AF15" s="229">
        <f t="shared" si="3"/>
        <v>108.82352941176471</v>
      </c>
      <c r="AG15" s="327">
        <v>100</v>
      </c>
      <c r="AH15" s="232">
        <v>90</v>
      </c>
      <c r="AI15" s="232">
        <v>88</v>
      </c>
      <c r="AJ15" s="337">
        <v>95</v>
      </c>
    </row>
    <row r="16" spans="1:36" ht="15">
      <c r="A16" s="98">
        <v>9</v>
      </c>
      <c r="B16" s="215">
        <v>311021104072</v>
      </c>
      <c r="C16" s="118" t="s">
        <v>46</v>
      </c>
      <c r="D16" s="227">
        <v>39.75</v>
      </c>
      <c r="E16" s="229">
        <v>25</v>
      </c>
      <c r="F16" s="337">
        <v>20</v>
      </c>
      <c r="G16" s="229">
        <v>18.775510204081634</v>
      </c>
      <c r="H16" s="229">
        <f t="shared" si="0"/>
        <v>103.52551020408163</v>
      </c>
      <c r="I16" s="328">
        <v>100</v>
      </c>
      <c r="J16" s="338">
        <v>58.5</v>
      </c>
      <c r="K16" s="233">
        <v>25</v>
      </c>
      <c r="L16" s="337">
        <v>20</v>
      </c>
      <c r="M16" s="229">
        <v>19.512195121951219</v>
      </c>
      <c r="N16" s="229">
        <f t="shared" si="1"/>
        <v>123.01219512195122</v>
      </c>
      <c r="O16" s="328">
        <v>100</v>
      </c>
      <c r="P16" s="229">
        <v>51.000000000000007</v>
      </c>
      <c r="Q16" s="233">
        <v>25</v>
      </c>
      <c r="R16" s="337">
        <v>20</v>
      </c>
      <c r="S16" s="229">
        <v>19.45945945945946</v>
      </c>
      <c r="T16" s="334">
        <f t="shared" si="4"/>
        <v>115.45945945945945</v>
      </c>
      <c r="U16" s="328">
        <v>100</v>
      </c>
      <c r="V16" s="233">
        <v>60</v>
      </c>
      <c r="W16" s="230">
        <v>25</v>
      </c>
      <c r="X16" s="337">
        <v>20</v>
      </c>
      <c r="Y16" s="229">
        <v>20</v>
      </c>
      <c r="Z16" s="229">
        <f t="shared" si="2"/>
        <v>125</v>
      </c>
      <c r="AA16" s="328">
        <v>100</v>
      </c>
      <c r="AB16" s="229">
        <v>42.000000000000007</v>
      </c>
      <c r="AC16" s="234">
        <v>25</v>
      </c>
      <c r="AD16" s="337">
        <v>20</v>
      </c>
      <c r="AE16" s="229">
        <v>18.823529411764707</v>
      </c>
      <c r="AF16" s="229">
        <f t="shared" si="3"/>
        <v>105.82352941176471</v>
      </c>
      <c r="AG16" s="327">
        <v>100</v>
      </c>
      <c r="AH16" s="232">
        <v>90</v>
      </c>
      <c r="AI16" s="232">
        <v>85</v>
      </c>
      <c r="AJ16" s="337">
        <v>95</v>
      </c>
    </row>
    <row r="17" spans="1:36" ht="15">
      <c r="A17" s="98">
        <v>10</v>
      </c>
      <c r="B17" s="215">
        <v>311021104073</v>
      </c>
      <c r="C17" s="118" t="s">
        <v>47</v>
      </c>
      <c r="D17" s="227">
        <v>42.749999999999993</v>
      </c>
      <c r="E17" s="229">
        <v>18</v>
      </c>
      <c r="F17" s="337">
        <v>20</v>
      </c>
      <c r="G17" s="229">
        <v>17.551020408163264</v>
      </c>
      <c r="H17" s="229">
        <f t="shared" si="0"/>
        <v>98.301020408163268</v>
      </c>
      <c r="I17" s="328">
        <v>98.301020408163268</v>
      </c>
      <c r="J17" s="338">
        <v>45</v>
      </c>
      <c r="K17" s="233">
        <v>23</v>
      </c>
      <c r="L17" s="337">
        <v>20</v>
      </c>
      <c r="M17" s="229">
        <v>19.512195121951219</v>
      </c>
      <c r="N17" s="229">
        <f t="shared" si="1"/>
        <v>107.51219512195122</v>
      </c>
      <c r="O17" s="328">
        <v>100</v>
      </c>
      <c r="P17" s="229">
        <v>64.5</v>
      </c>
      <c r="Q17" s="233">
        <v>22</v>
      </c>
      <c r="R17" s="337">
        <v>20</v>
      </c>
      <c r="S17" s="229">
        <v>15.135135135135137</v>
      </c>
      <c r="T17" s="334">
        <f t="shared" si="4"/>
        <v>121.63513513513513</v>
      </c>
      <c r="U17" s="328">
        <v>100</v>
      </c>
      <c r="V17" s="233">
        <v>42.000000000000007</v>
      </c>
      <c r="W17" s="230">
        <v>25</v>
      </c>
      <c r="X17" s="337">
        <v>20</v>
      </c>
      <c r="Y17" s="229">
        <v>18.18181818181818</v>
      </c>
      <c r="Z17" s="229">
        <f t="shared" si="2"/>
        <v>105.18181818181819</v>
      </c>
      <c r="AA17" s="328">
        <v>100</v>
      </c>
      <c r="AB17" s="229">
        <v>46.5</v>
      </c>
      <c r="AC17" s="234">
        <v>25</v>
      </c>
      <c r="AD17" s="337">
        <v>20</v>
      </c>
      <c r="AE17" s="229">
        <v>18.823529411764707</v>
      </c>
      <c r="AF17" s="229">
        <f t="shared" si="3"/>
        <v>110.32352941176471</v>
      </c>
      <c r="AG17" s="327">
        <v>100</v>
      </c>
      <c r="AH17" s="232">
        <v>90</v>
      </c>
      <c r="AI17" s="232">
        <v>84</v>
      </c>
      <c r="AJ17" s="337">
        <v>95</v>
      </c>
    </row>
    <row r="18" spans="1:36" ht="15">
      <c r="A18" s="98">
        <v>11</v>
      </c>
      <c r="B18" s="215">
        <v>311021104074</v>
      </c>
      <c r="C18" s="118" t="s">
        <v>48</v>
      </c>
      <c r="D18" s="227">
        <v>30.749999999999996</v>
      </c>
      <c r="E18" s="229">
        <v>16</v>
      </c>
      <c r="F18" s="337">
        <v>20</v>
      </c>
      <c r="G18" s="229">
        <v>16.326530612244898</v>
      </c>
      <c r="H18" s="229">
        <f t="shared" si="0"/>
        <v>83.076530612244895</v>
      </c>
      <c r="I18" s="328">
        <v>83.076530612244895</v>
      </c>
      <c r="J18" s="338">
        <v>51.749999999999993</v>
      </c>
      <c r="K18" s="233">
        <v>14.000000000000002</v>
      </c>
      <c r="L18" s="337">
        <v>20</v>
      </c>
      <c r="M18" s="229">
        <v>18.536585365853661</v>
      </c>
      <c r="N18" s="229">
        <f t="shared" si="1"/>
        <v>104.28658536585365</v>
      </c>
      <c r="O18" s="328">
        <v>100</v>
      </c>
      <c r="P18" s="229">
        <v>37.5</v>
      </c>
      <c r="Q18" s="233">
        <v>8</v>
      </c>
      <c r="R18" s="337">
        <v>20</v>
      </c>
      <c r="S18" s="229">
        <v>16.756756756756758</v>
      </c>
      <c r="T18" s="334">
        <f t="shared" si="4"/>
        <v>82.256756756756758</v>
      </c>
      <c r="U18" s="328">
        <v>82.256756756756758</v>
      </c>
      <c r="V18" s="443" t="s">
        <v>112</v>
      </c>
      <c r="W18" s="230">
        <v>20.5</v>
      </c>
      <c r="X18" s="337">
        <v>20</v>
      </c>
      <c r="Y18" s="229">
        <v>14.545454545454547</v>
      </c>
      <c r="Z18" s="229">
        <f t="shared" si="2"/>
        <v>55.045454545454547</v>
      </c>
      <c r="AA18" s="328">
        <v>55</v>
      </c>
      <c r="AB18" s="229">
        <v>51.000000000000007</v>
      </c>
      <c r="AC18" s="234">
        <v>20</v>
      </c>
      <c r="AD18" s="337">
        <v>20</v>
      </c>
      <c r="AE18" s="229">
        <v>18.431372549019606</v>
      </c>
      <c r="AF18" s="229">
        <f t="shared" si="3"/>
        <v>109.43137254901961</v>
      </c>
      <c r="AG18" s="327">
        <v>100</v>
      </c>
      <c r="AH18" s="232">
        <v>90</v>
      </c>
      <c r="AI18" s="232">
        <v>87</v>
      </c>
      <c r="AJ18" s="337">
        <v>93</v>
      </c>
    </row>
    <row r="19" spans="1:36" ht="15">
      <c r="A19" s="98">
        <v>12</v>
      </c>
      <c r="B19" s="215">
        <v>311021104075</v>
      </c>
      <c r="C19" s="118" t="s">
        <v>49</v>
      </c>
      <c r="D19" s="227">
        <v>50.25</v>
      </c>
      <c r="E19" s="229">
        <v>22.5</v>
      </c>
      <c r="F19" s="337">
        <v>20</v>
      </c>
      <c r="G19" s="229">
        <v>17.959183673469386</v>
      </c>
      <c r="H19" s="229">
        <f t="shared" si="0"/>
        <v>110.70918367346938</v>
      </c>
      <c r="I19" s="328">
        <v>100</v>
      </c>
      <c r="J19" s="338">
        <v>66</v>
      </c>
      <c r="K19" s="233">
        <v>24</v>
      </c>
      <c r="L19" s="337">
        <v>20</v>
      </c>
      <c r="M19" s="229">
        <v>20</v>
      </c>
      <c r="N19" s="229">
        <f t="shared" si="1"/>
        <v>130</v>
      </c>
      <c r="O19" s="328">
        <v>100</v>
      </c>
      <c r="P19" s="229">
        <v>64.5</v>
      </c>
      <c r="Q19" s="233">
        <v>25</v>
      </c>
      <c r="R19" s="337">
        <v>20</v>
      </c>
      <c r="S19" s="229">
        <v>19.45945945945946</v>
      </c>
      <c r="T19" s="334">
        <f t="shared" si="4"/>
        <v>128.95945945945945</v>
      </c>
      <c r="U19" s="328">
        <v>100</v>
      </c>
      <c r="V19" s="233">
        <v>70.5</v>
      </c>
      <c r="W19" s="230">
        <v>25</v>
      </c>
      <c r="X19" s="337">
        <v>20</v>
      </c>
      <c r="Y19" s="229">
        <v>18.787878787878789</v>
      </c>
      <c r="Z19" s="229">
        <f t="shared" si="2"/>
        <v>134.28787878787878</v>
      </c>
      <c r="AA19" s="328">
        <v>100</v>
      </c>
      <c r="AB19" s="229">
        <v>43.5</v>
      </c>
      <c r="AC19" s="234">
        <v>25</v>
      </c>
      <c r="AD19" s="337">
        <v>20</v>
      </c>
      <c r="AE19" s="229">
        <v>19.215686274509803</v>
      </c>
      <c r="AF19" s="229">
        <f t="shared" si="3"/>
        <v>107.71568627450981</v>
      </c>
      <c r="AG19" s="327">
        <v>100</v>
      </c>
      <c r="AH19" s="232">
        <v>90</v>
      </c>
      <c r="AI19" s="232">
        <v>86</v>
      </c>
      <c r="AJ19" s="337">
        <v>100</v>
      </c>
    </row>
    <row r="20" spans="1:36" ht="15">
      <c r="A20" s="98">
        <v>13</v>
      </c>
      <c r="B20" s="215">
        <v>311021104076</v>
      </c>
      <c r="C20" s="118" t="s">
        <v>50</v>
      </c>
      <c r="D20" s="227">
        <v>57</v>
      </c>
      <c r="E20" s="229">
        <v>25</v>
      </c>
      <c r="F20" s="337">
        <v>20</v>
      </c>
      <c r="G20" s="229">
        <v>19.183673469387756</v>
      </c>
      <c r="H20" s="229">
        <f t="shared" si="0"/>
        <v>121.18367346938776</v>
      </c>
      <c r="I20" s="328">
        <v>100</v>
      </c>
      <c r="J20" s="338">
        <v>69.75</v>
      </c>
      <c r="K20" s="233">
        <v>25</v>
      </c>
      <c r="L20" s="337">
        <v>20</v>
      </c>
      <c r="M20" s="229">
        <v>20</v>
      </c>
      <c r="N20" s="229">
        <f t="shared" si="1"/>
        <v>134.75</v>
      </c>
      <c r="O20" s="328">
        <v>100</v>
      </c>
      <c r="P20" s="229">
        <v>69.75</v>
      </c>
      <c r="Q20" s="233">
        <v>25</v>
      </c>
      <c r="R20" s="337">
        <v>20</v>
      </c>
      <c r="S20" s="229">
        <v>17.837837837837839</v>
      </c>
      <c r="T20" s="334">
        <f t="shared" si="4"/>
        <v>132.58783783783784</v>
      </c>
      <c r="U20" s="328">
        <v>100</v>
      </c>
      <c r="V20" s="233">
        <v>68.25</v>
      </c>
      <c r="W20" s="230">
        <v>25</v>
      </c>
      <c r="X20" s="337">
        <v>20</v>
      </c>
      <c r="Y20" s="229">
        <v>17.575757575757574</v>
      </c>
      <c r="Z20" s="229">
        <f t="shared" si="2"/>
        <v>130.82575757575756</v>
      </c>
      <c r="AA20" s="328">
        <v>100</v>
      </c>
      <c r="AB20" s="229">
        <v>54</v>
      </c>
      <c r="AC20" s="234">
        <v>25</v>
      </c>
      <c r="AD20" s="337">
        <v>20</v>
      </c>
      <c r="AE20" s="229">
        <v>20</v>
      </c>
      <c r="AF20" s="229">
        <f t="shared" si="3"/>
        <v>119</v>
      </c>
      <c r="AG20" s="327">
        <v>100</v>
      </c>
      <c r="AH20" s="232">
        <v>84</v>
      </c>
      <c r="AI20" s="232">
        <v>84</v>
      </c>
      <c r="AJ20" s="337">
        <v>100</v>
      </c>
    </row>
    <row r="21" spans="1:36" ht="15">
      <c r="A21" s="98">
        <v>14</v>
      </c>
      <c r="B21" s="215">
        <v>311021104077</v>
      </c>
      <c r="C21" s="118" t="s">
        <v>51</v>
      </c>
      <c r="D21" s="227">
        <v>53.25</v>
      </c>
      <c r="E21" s="229">
        <v>24.5</v>
      </c>
      <c r="F21" s="337">
        <v>20</v>
      </c>
      <c r="G21" s="229">
        <v>16.326530612244898</v>
      </c>
      <c r="H21" s="229">
        <f t="shared" si="0"/>
        <v>114.07653061224489</v>
      </c>
      <c r="I21" s="328">
        <v>100</v>
      </c>
      <c r="J21" s="338">
        <v>60.750000000000007</v>
      </c>
      <c r="K21" s="233">
        <v>25</v>
      </c>
      <c r="L21" s="337">
        <v>20</v>
      </c>
      <c r="M21" s="229">
        <v>20</v>
      </c>
      <c r="N21" s="229">
        <f t="shared" si="1"/>
        <v>125.75</v>
      </c>
      <c r="O21" s="328">
        <v>100</v>
      </c>
      <c r="P21" s="229">
        <v>49.5</v>
      </c>
      <c r="Q21" s="233">
        <v>25</v>
      </c>
      <c r="R21" s="337">
        <v>20</v>
      </c>
      <c r="S21" s="229">
        <v>16.216216216216218</v>
      </c>
      <c r="T21" s="334">
        <f t="shared" si="4"/>
        <v>110.71621621621622</v>
      </c>
      <c r="U21" s="328">
        <v>100</v>
      </c>
      <c r="V21" s="233">
        <v>50.25</v>
      </c>
      <c r="W21" s="230">
        <v>25</v>
      </c>
      <c r="X21" s="337">
        <v>20</v>
      </c>
      <c r="Y21" s="229">
        <v>13.939393939393941</v>
      </c>
      <c r="Z21" s="229">
        <f t="shared" si="2"/>
        <v>109.18939393939394</v>
      </c>
      <c r="AA21" s="328">
        <v>100</v>
      </c>
      <c r="AB21" s="229">
        <v>47.25</v>
      </c>
      <c r="AC21" s="234">
        <v>25</v>
      </c>
      <c r="AD21" s="337">
        <v>20</v>
      </c>
      <c r="AE21" s="229">
        <v>16.862745098039216</v>
      </c>
      <c r="AF21" s="229">
        <f t="shared" si="3"/>
        <v>109.11274509803921</v>
      </c>
      <c r="AG21" s="327">
        <v>100</v>
      </c>
      <c r="AH21" s="232">
        <v>90</v>
      </c>
      <c r="AI21" s="232">
        <v>83</v>
      </c>
      <c r="AJ21" s="337">
        <v>98</v>
      </c>
    </row>
    <row r="22" spans="1:36" ht="15">
      <c r="A22" s="98">
        <v>15</v>
      </c>
      <c r="B22" s="215">
        <v>311021104078</v>
      </c>
      <c r="C22" s="118" t="s">
        <v>52</v>
      </c>
      <c r="D22" s="227">
        <v>14.25</v>
      </c>
      <c r="E22" s="229">
        <v>17.5</v>
      </c>
      <c r="F22" s="337">
        <v>20</v>
      </c>
      <c r="G22" s="229">
        <v>18.367346938775512</v>
      </c>
      <c r="H22" s="229">
        <f t="shared" si="0"/>
        <v>70.117346938775512</v>
      </c>
      <c r="I22" s="328">
        <v>70.117346938775512</v>
      </c>
      <c r="J22" s="338">
        <v>19.5</v>
      </c>
      <c r="K22" s="233">
        <v>16</v>
      </c>
      <c r="L22" s="337">
        <v>20</v>
      </c>
      <c r="M22" s="229">
        <v>20</v>
      </c>
      <c r="N22" s="229">
        <f t="shared" si="1"/>
        <v>75.5</v>
      </c>
      <c r="O22" s="328">
        <v>75.5</v>
      </c>
      <c r="P22" s="229">
        <v>24</v>
      </c>
      <c r="Q22" s="233">
        <v>13.750000000000002</v>
      </c>
      <c r="R22" s="337">
        <v>20</v>
      </c>
      <c r="S22" s="229">
        <v>14.594594594594595</v>
      </c>
      <c r="T22" s="334">
        <f t="shared" si="4"/>
        <v>72.344594594594597</v>
      </c>
      <c r="U22" s="328">
        <v>72.344594594594597</v>
      </c>
      <c r="V22" s="233">
        <v>30</v>
      </c>
      <c r="W22" s="230">
        <v>19.5</v>
      </c>
      <c r="X22" s="337">
        <v>20</v>
      </c>
      <c r="Y22" s="229">
        <v>16.969696969696969</v>
      </c>
      <c r="Z22" s="229">
        <f t="shared" si="2"/>
        <v>86.469696969696969</v>
      </c>
      <c r="AA22" s="328">
        <v>86.469696969696969</v>
      </c>
      <c r="AB22" s="229">
        <v>6</v>
      </c>
      <c r="AC22" s="234">
        <v>13.5</v>
      </c>
      <c r="AD22" s="337">
        <v>20</v>
      </c>
      <c r="AE22" s="229">
        <v>18.03921568627451</v>
      </c>
      <c r="AF22" s="229">
        <f t="shared" si="3"/>
        <v>57.53921568627451</v>
      </c>
      <c r="AG22" s="327">
        <v>57.53921568627451</v>
      </c>
      <c r="AH22" s="232">
        <v>90</v>
      </c>
      <c r="AI22" s="232">
        <v>88</v>
      </c>
      <c r="AJ22" s="337">
        <v>88</v>
      </c>
    </row>
    <row r="23" spans="1:36" ht="15">
      <c r="A23" s="98">
        <v>16</v>
      </c>
      <c r="B23" s="215">
        <v>311021104079</v>
      </c>
      <c r="C23" s="118" t="s">
        <v>53</v>
      </c>
      <c r="D23" s="227">
        <v>40.5</v>
      </c>
      <c r="E23" s="229">
        <v>10</v>
      </c>
      <c r="F23" s="337">
        <v>20</v>
      </c>
      <c r="G23" s="229">
        <v>17.551020408163264</v>
      </c>
      <c r="H23" s="229">
        <f t="shared" si="0"/>
        <v>88.051020408163268</v>
      </c>
      <c r="I23" s="328">
        <v>88.051020408163268</v>
      </c>
      <c r="J23" s="338">
        <v>57</v>
      </c>
      <c r="K23" s="233">
        <v>24</v>
      </c>
      <c r="L23" s="337">
        <v>20</v>
      </c>
      <c r="M23" s="229">
        <v>18.536585365853661</v>
      </c>
      <c r="N23" s="229">
        <f t="shared" si="1"/>
        <v>119.53658536585365</v>
      </c>
      <c r="O23" s="328">
        <v>100</v>
      </c>
      <c r="P23" s="229">
        <v>43.5</v>
      </c>
      <c r="Q23" s="233">
        <v>25</v>
      </c>
      <c r="R23" s="337">
        <v>20</v>
      </c>
      <c r="S23" s="229">
        <v>18.378378378378379</v>
      </c>
      <c r="T23" s="334">
        <f t="shared" si="4"/>
        <v>106.87837837837839</v>
      </c>
      <c r="U23" s="328">
        <v>100</v>
      </c>
      <c r="V23" s="233">
        <v>50.25</v>
      </c>
      <c r="W23" s="230">
        <v>25</v>
      </c>
      <c r="X23" s="337">
        <v>20</v>
      </c>
      <c r="Y23" s="229">
        <v>16.363636363636363</v>
      </c>
      <c r="Z23" s="229">
        <f t="shared" si="2"/>
        <v>111.61363636363636</v>
      </c>
      <c r="AA23" s="328">
        <v>100</v>
      </c>
      <c r="AB23" s="229">
        <v>45.75</v>
      </c>
      <c r="AC23" s="234">
        <v>10</v>
      </c>
      <c r="AD23" s="337">
        <v>20</v>
      </c>
      <c r="AE23" s="229">
        <v>17.647058823529413</v>
      </c>
      <c r="AF23" s="229">
        <f t="shared" si="3"/>
        <v>93.39705882352942</v>
      </c>
      <c r="AG23" s="327">
        <v>93.39705882352942</v>
      </c>
      <c r="AH23" s="232">
        <v>88</v>
      </c>
      <c r="AI23" s="232">
        <v>87</v>
      </c>
      <c r="AJ23" s="337">
        <v>95</v>
      </c>
    </row>
    <row r="24" spans="1:36" ht="15">
      <c r="A24" s="98">
        <v>17</v>
      </c>
      <c r="B24" s="215">
        <v>311021104080</v>
      </c>
      <c r="C24" s="118" t="s">
        <v>54</v>
      </c>
      <c r="D24" s="227">
        <v>21.75</v>
      </c>
      <c r="E24" s="229">
        <v>15</v>
      </c>
      <c r="F24" s="337">
        <v>20</v>
      </c>
      <c r="G24" s="229">
        <v>15.102040816326529</v>
      </c>
      <c r="H24" s="229">
        <f t="shared" si="0"/>
        <v>71.852040816326536</v>
      </c>
      <c r="I24" s="328">
        <v>71.852040816326536</v>
      </c>
      <c r="J24" s="338">
        <v>31.5</v>
      </c>
      <c r="K24" s="233">
        <v>10</v>
      </c>
      <c r="L24" s="337">
        <v>20</v>
      </c>
      <c r="M24" s="229">
        <v>20</v>
      </c>
      <c r="N24" s="229">
        <f t="shared" si="1"/>
        <v>81.5</v>
      </c>
      <c r="O24" s="328">
        <v>81.5</v>
      </c>
      <c r="P24" s="229">
        <v>39</v>
      </c>
      <c r="Q24" s="233">
        <v>22</v>
      </c>
      <c r="R24" s="337">
        <v>20</v>
      </c>
      <c r="S24" s="229">
        <v>16.216216216216218</v>
      </c>
      <c r="T24" s="334">
        <f t="shared" si="4"/>
        <v>97.216216216216225</v>
      </c>
      <c r="U24" s="328">
        <v>97.216216216216225</v>
      </c>
      <c r="V24" s="233">
        <v>39.75</v>
      </c>
      <c r="W24" s="230">
        <v>23.25</v>
      </c>
      <c r="X24" s="337">
        <v>20</v>
      </c>
      <c r="Y24" s="229">
        <v>16.363636363636363</v>
      </c>
      <c r="Z24" s="229">
        <f t="shared" si="2"/>
        <v>99.36363636363636</v>
      </c>
      <c r="AA24" s="328">
        <v>99.36363636363636</v>
      </c>
      <c r="AB24" s="229">
        <v>26.25</v>
      </c>
      <c r="AC24" s="234">
        <v>23.5</v>
      </c>
      <c r="AD24" s="337">
        <v>20</v>
      </c>
      <c r="AE24" s="229">
        <v>20</v>
      </c>
      <c r="AF24" s="229">
        <f t="shared" si="3"/>
        <v>89.75</v>
      </c>
      <c r="AG24" s="327">
        <v>89.75</v>
      </c>
      <c r="AH24" s="232">
        <v>89</v>
      </c>
      <c r="AI24" s="232">
        <v>87</v>
      </c>
      <c r="AJ24" s="337">
        <v>92</v>
      </c>
    </row>
    <row r="25" spans="1:36" ht="15">
      <c r="A25" s="98">
        <v>18</v>
      </c>
      <c r="B25" s="215">
        <v>311021104081</v>
      </c>
      <c r="C25" s="118" t="s">
        <v>55</v>
      </c>
      <c r="D25" s="227">
        <v>35.25</v>
      </c>
      <c r="E25" s="229">
        <v>10</v>
      </c>
      <c r="F25" s="337">
        <v>20</v>
      </c>
      <c r="G25" s="229">
        <v>15.918367346938776</v>
      </c>
      <c r="H25" s="229">
        <f t="shared" si="0"/>
        <v>81.16836734693878</v>
      </c>
      <c r="I25" s="328">
        <v>81.16836734693878</v>
      </c>
      <c r="J25" s="338">
        <v>48</v>
      </c>
      <c r="K25" s="233">
        <v>23</v>
      </c>
      <c r="L25" s="337">
        <v>20</v>
      </c>
      <c r="M25" s="229">
        <v>18.536585365853661</v>
      </c>
      <c r="N25" s="229">
        <f t="shared" si="1"/>
        <v>109.53658536585365</v>
      </c>
      <c r="O25" s="328">
        <v>100</v>
      </c>
      <c r="P25" s="229">
        <v>51.000000000000007</v>
      </c>
      <c r="Q25" s="233">
        <v>8</v>
      </c>
      <c r="R25" s="337">
        <v>20</v>
      </c>
      <c r="S25" s="229">
        <v>17.297297297297298</v>
      </c>
      <c r="T25" s="334">
        <f t="shared" si="4"/>
        <v>96.297297297297291</v>
      </c>
      <c r="U25" s="328">
        <v>96.297297297297291</v>
      </c>
      <c r="V25" s="233">
        <v>60.750000000000007</v>
      </c>
      <c r="W25" s="230">
        <v>7.5</v>
      </c>
      <c r="X25" s="337">
        <v>20</v>
      </c>
      <c r="Y25" s="229">
        <v>13.939393939393941</v>
      </c>
      <c r="Z25" s="229">
        <f t="shared" si="2"/>
        <v>102.18939393939394</v>
      </c>
      <c r="AA25" s="328">
        <v>100</v>
      </c>
      <c r="AB25" s="229">
        <v>48</v>
      </c>
      <c r="AC25" s="234">
        <v>10</v>
      </c>
      <c r="AD25" s="337">
        <v>20</v>
      </c>
      <c r="AE25" s="229">
        <v>16.862745098039216</v>
      </c>
      <c r="AF25" s="229">
        <f t="shared" si="3"/>
        <v>94.862745098039213</v>
      </c>
      <c r="AG25" s="327">
        <v>94.862745098039213</v>
      </c>
      <c r="AH25" s="232">
        <v>88</v>
      </c>
      <c r="AI25" s="232">
        <v>90</v>
      </c>
      <c r="AJ25" s="337">
        <v>94</v>
      </c>
    </row>
    <row r="26" spans="1:36" ht="15">
      <c r="A26" s="98">
        <v>19</v>
      </c>
      <c r="B26" s="215">
        <v>311021104082</v>
      </c>
      <c r="C26" s="118" t="s">
        <v>56</v>
      </c>
      <c r="D26" s="227">
        <v>16.5</v>
      </c>
      <c r="E26" s="229">
        <v>8.75</v>
      </c>
      <c r="F26" s="337">
        <v>20</v>
      </c>
      <c r="G26" s="229">
        <v>13.877551020408163</v>
      </c>
      <c r="H26" s="229">
        <f t="shared" si="0"/>
        <v>59.127551020408163</v>
      </c>
      <c r="I26" s="328">
        <v>59.127551020408163</v>
      </c>
      <c r="J26" s="338">
        <v>37.5</v>
      </c>
      <c r="K26" s="233">
        <v>2</v>
      </c>
      <c r="L26" s="337">
        <v>20</v>
      </c>
      <c r="M26" s="229">
        <v>19.024390243902438</v>
      </c>
      <c r="N26" s="229">
        <f t="shared" si="1"/>
        <v>78.524390243902445</v>
      </c>
      <c r="O26" s="328">
        <v>78.524390243902445</v>
      </c>
      <c r="P26" s="229">
        <v>37.5</v>
      </c>
      <c r="Q26" s="233">
        <v>8</v>
      </c>
      <c r="R26" s="337">
        <v>20</v>
      </c>
      <c r="S26" s="229">
        <v>11.351351351351351</v>
      </c>
      <c r="T26" s="334">
        <f t="shared" si="4"/>
        <v>76.851351351351354</v>
      </c>
      <c r="U26" s="328">
        <v>76.851351351351354</v>
      </c>
      <c r="V26" s="233">
        <v>42.000000000000007</v>
      </c>
      <c r="W26" s="230">
        <v>8.5</v>
      </c>
      <c r="X26" s="337">
        <v>20</v>
      </c>
      <c r="Y26" s="229">
        <v>12.727272727272727</v>
      </c>
      <c r="Z26" s="229">
        <f t="shared" si="2"/>
        <v>83.22727272727272</v>
      </c>
      <c r="AA26" s="328">
        <v>83.22727272727272</v>
      </c>
      <c r="AB26" s="229">
        <v>41.25</v>
      </c>
      <c r="AC26" s="234">
        <v>13.5</v>
      </c>
      <c r="AD26" s="337">
        <v>20</v>
      </c>
      <c r="AE26" s="229">
        <v>15.686274509803921</v>
      </c>
      <c r="AF26" s="229">
        <f t="shared" si="3"/>
        <v>90.436274509803923</v>
      </c>
      <c r="AG26" s="327">
        <v>90.436274509803923</v>
      </c>
      <c r="AH26" s="232">
        <v>81</v>
      </c>
      <c r="AI26" s="232">
        <v>80</v>
      </c>
      <c r="AJ26" s="337">
        <v>88</v>
      </c>
    </row>
    <row r="27" spans="1:36" ht="15">
      <c r="A27" s="98">
        <v>20</v>
      </c>
      <c r="B27" s="215">
        <v>311021104083</v>
      </c>
      <c r="C27" s="118" t="s">
        <v>57</v>
      </c>
      <c r="D27" s="227">
        <v>23.25</v>
      </c>
      <c r="E27" s="229">
        <v>16.5</v>
      </c>
      <c r="F27" s="337">
        <v>20</v>
      </c>
      <c r="G27" s="229">
        <v>18.775510204081634</v>
      </c>
      <c r="H27" s="229">
        <f t="shared" si="0"/>
        <v>78.525510204081627</v>
      </c>
      <c r="I27" s="328">
        <v>78.525510204081627</v>
      </c>
      <c r="J27" s="338">
        <v>31.5</v>
      </c>
      <c r="K27" s="233">
        <v>20.5</v>
      </c>
      <c r="L27" s="337">
        <v>20</v>
      </c>
      <c r="M27" s="229">
        <v>20</v>
      </c>
      <c r="N27" s="229">
        <f t="shared" si="1"/>
        <v>92</v>
      </c>
      <c r="O27" s="328">
        <v>92</v>
      </c>
      <c r="P27" s="229">
        <v>45</v>
      </c>
      <c r="Q27" s="233">
        <v>21.5</v>
      </c>
      <c r="R27" s="337">
        <v>20</v>
      </c>
      <c r="S27" s="235">
        <v>17.837837837837839</v>
      </c>
      <c r="T27" s="334">
        <f t="shared" si="4"/>
        <v>104.33783783783784</v>
      </c>
      <c r="U27" s="328">
        <v>100</v>
      </c>
      <c r="V27" s="233">
        <v>38.25</v>
      </c>
      <c r="W27" s="230">
        <v>21.25</v>
      </c>
      <c r="X27" s="337">
        <v>20</v>
      </c>
      <c r="Y27" s="235">
        <v>18.18181818181818</v>
      </c>
      <c r="Z27" s="229">
        <f t="shared" si="2"/>
        <v>97.681818181818187</v>
      </c>
      <c r="AA27" s="327">
        <v>97.681818181818187</v>
      </c>
      <c r="AB27" s="229">
        <v>42.749999999999993</v>
      </c>
      <c r="AC27" s="234">
        <v>22.5</v>
      </c>
      <c r="AD27" s="337">
        <v>20</v>
      </c>
      <c r="AE27" s="229">
        <v>18.823529411764707</v>
      </c>
      <c r="AF27" s="229">
        <f t="shared" si="3"/>
        <v>104.07352941176471</v>
      </c>
      <c r="AG27" s="327">
        <v>100</v>
      </c>
      <c r="AH27" s="232">
        <v>84</v>
      </c>
      <c r="AI27" s="232">
        <v>85</v>
      </c>
      <c r="AJ27" s="337">
        <v>92</v>
      </c>
    </row>
    <row r="28" spans="1:36" ht="15">
      <c r="A28" s="98">
        <v>21</v>
      </c>
      <c r="B28" s="215">
        <v>311021104084</v>
      </c>
      <c r="C28" s="118" t="s">
        <v>58</v>
      </c>
      <c r="D28" s="339">
        <v>37.5</v>
      </c>
      <c r="E28" s="338">
        <v>10</v>
      </c>
      <c r="F28" s="337">
        <v>20</v>
      </c>
      <c r="G28" s="338">
        <v>17.959183673469386</v>
      </c>
      <c r="H28" s="229">
        <f t="shared" si="0"/>
        <v>85.459183673469383</v>
      </c>
      <c r="I28" s="340">
        <v>85.459183673469383</v>
      </c>
      <c r="J28" s="338">
        <v>55.5</v>
      </c>
      <c r="K28" s="233">
        <v>19.5</v>
      </c>
      <c r="L28" s="337">
        <v>20</v>
      </c>
      <c r="M28" s="229">
        <v>20</v>
      </c>
      <c r="N28" s="229">
        <f t="shared" si="1"/>
        <v>115</v>
      </c>
      <c r="O28" s="328">
        <v>100</v>
      </c>
      <c r="P28" s="229">
        <v>45.75</v>
      </c>
      <c r="Q28" s="233">
        <v>8.5</v>
      </c>
      <c r="R28" s="337">
        <v>20</v>
      </c>
      <c r="S28" s="235">
        <v>15.675675675675675</v>
      </c>
      <c r="T28" s="334">
        <f t="shared" si="4"/>
        <v>89.925675675675677</v>
      </c>
      <c r="U28" s="328">
        <v>89.925675675675677</v>
      </c>
      <c r="V28" s="233">
        <v>62.25</v>
      </c>
      <c r="W28" s="230">
        <v>25</v>
      </c>
      <c r="X28" s="337">
        <v>20</v>
      </c>
      <c r="Y28" s="235">
        <v>17.575757575757574</v>
      </c>
      <c r="Z28" s="229">
        <f t="shared" si="2"/>
        <v>124.82575757575758</v>
      </c>
      <c r="AA28" s="328">
        <v>100</v>
      </c>
      <c r="AB28" s="229">
        <v>40.5</v>
      </c>
      <c r="AC28" s="234">
        <v>10</v>
      </c>
      <c r="AD28" s="337">
        <v>20</v>
      </c>
      <c r="AE28" s="229">
        <v>18.431372549019606</v>
      </c>
      <c r="AF28" s="229">
        <f t="shared" si="3"/>
        <v>88.931372549019613</v>
      </c>
      <c r="AG28" s="327">
        <v>88.931372549019613</v>
      </c>
      <c r="AH28" s="232">
        <v>85</v>
      </c>
      <c r="AI28" s="232">
        <v>86</v>
      </c>
      <c r="AJ28" s="337">
        <v>93</v>
      </c>
    </row>
    <row r="29" spans="1:36" ht="15">
      <c r="A29" s="98">
        <v>22</v>
      </c>
      <c r="B29" s="215">
        <v>311021104085</v>
      </c>
      <c r="C29" s="118" t="s">
        <v>59</v>
      </c>
      <c r="D29" s="227">
        <v>70.5</v>
      </c>
      <c r="E29" s="229">
        <v>25</v>
      </c>
      <c r="F29" s="337">
        <v>20</v>
      </c>
      <c r="G29" s="229">
        <v>17.959183673469386</v>
      </c>
      <c r="H29" s="229">
        <f t="shared" si="0"/>
        <v>133.4591836734694</v>
      </c>
      <c r="I29" s="328">
        <v>100</v>
      </c>
      <c r="J29" s="338">
        <v>57</v>
      </c>
      <c r="K29" s="233">
        <v>25</v>
      </c>
      <c r="L29" s="337">
        <v>20</v>
      </c>
      <c r="M29" s="229">
        <v>19.024390243902438</v>
      </c>
      <c r="N29" s="229">
        <f t="shared" si="1"/>
        <v>121.02439024390245</v>
      </c>
      <c r="O29" s="328">
        <v>100</v>
      </c>
      <c r="P29" s="229">
        <v>65.25</v>
      </c>
      <c r="Q29" s="233">
        <v>25</v>
      </c>
      <c r="R29" s="337">
        <v>20</v>
      </c>
      <c r="S29" s="229">
        <v>18.378378378378379</v>
      </c>
      <c r="T29" s="334">
        <f t="shared" si="4"/>
        <v>128.62837837837839</v>
      </c>
      <c r="U29" s="328">
        <v>100</v>
      </c>
      <c r="V29" s="233">
        <v>69.75</v>
      </c>
      <c r="W29" s="230">
        <v>25</v>
      </c>
      <c r="X29" s="337">
        <v>20</v>
      </c>
      <c r="Y29" s="229">
        <v>17.575757575757574</v>
      </c>
      <c r="Z29" s="229">
        <f t="shared" si="2"/>
        <v>132.32575757575756</v>
      </c>
      <c r="AA29" s="328">
        <v>100</v>
      </c>
      <c r="AB29" s="229">
        <v>61.499999999999993</v>
      </c>
      <c r="AC29" s="234">
        <v>25</v>
      </c>
      <c r="AD29" s="337">
        <v>20</v>
      </c>
      <c r="AE29" s="229">
        <v>18.431372549019606</v>
      </c>
      <c r="AF29" s="229">
        <f t="shared" si="3"/>
        <v>124.93137254901961</v>
      </c>
      <c r="AG29" s="327">
        <v>100</v>
      </c>
      <c r="AH29" s="232">
        <v>97</v>
      </c>
      <c r="AI29" s="232">
        <v>97</v>
      </c>
      <c r="AJ29" s="337">
        <v>100</v>
      </c>
    </row>
    <row r="30" spans="1:36" ht="15">
      <c r="A30" s="98">
        <v>23</v>
      </c>
      <c r="B30" s="215">
        <v>311021104087</v>
      </c>
      <c r="C30" s="118" t="s">
        <v>60</v>
      </c>
      <c r="D30" s="227">
        <v>30.749999999999996</v>
      </c>
      <c r="E30" s="229">
        <v>17.5</v>
      </c>
      <c r="F30" s="337">
        <v>20</v>
      </c>
      <c r="G30" s="229">
        <v>19.183673469387756</v>
      </c>
      <c r="H30" s="229">
        <f t="shared" si="0"/>
        <v>87.433673469387756</v>
      </c>
      <c r="I30" s="328">
        <v>87.433673469387756</v>
      </c>
      <c r="J30" s="338">
        <v>54.75</v>
      </c>
      <c r="K30" s="233">
        <v>25</v>
      </c>
      <c r="L30" s="337">
        <v>20</v>
      </c>
      <c r="M30" s="229">
        <v>20</v>
      </c>
      <c r="N30" s="229">
        <f t="shared" si="1"/>
        <v>119.75</v>
      </c>
      <c r="O30" s="328">
        <v>100</v>
      </c>
      <c r="P30" s="229">
        <v>45</v>
      </c>
      <c r="Q30" s="233">
        <v>24.5</v>
      </c>
      <c r="R30" s="337">
        <v>20</v>
      </c>
      <c r="S30" s="229">
        <v>20</v>
      </c>
      <c r="T30" s="334">
        <f t="shared" si="4"/>
        <v>109.5</v>
      </c>
      <c r="U30" s="328">
        <v>100</v>
      </c>
      <c r="V30" s="233">
        <v>43.5</v>
      </c>
      <c r="W30" s="230">
        <v>25</v>
      </c>
      <c r="X30" s="337">
        <v>20</v>
      </c>
      <c r="Y30" s="229">
        <v>18.787878787878789</v>
      </c>
      <c r="Z30" s="229">
        <f t="shared" si="2"/>
        <v>107.28787878787878</v>
      </c>
      <c r="AA30" s="328">
        <v>100</v>
      </c>
      <c r="AB30" s="229">
        <v>42.749999999999993</v>
      </c>
      <c r="AC30" s="234">
        <v>25</v>
      </c>
      <c r="AD30" s="337">
        <v>20</v>
      </c>
      <c r="AE30" s="229">
        <v>20</v>
      </c>
      <c r="AF30" s="229">
        <f t="shared" si="3"/>
        <v>107.75</v>
      </c>
      <c r="AG30" s="327">
        <v>100</v>
      </c>
      <c r="AH30" s="232">
        <v>94</v>
      </c>
      <c r="AI30" s="232">
        <v>95</v>
      </c>
      <c r="AJ30" s="337">
        <v>98</v>
      </c>
    </row>
    <row r="31" spans="1:36" ht="15">
      <c r="A31" s="98">
        <v>24</v>
      </c>
      <c r="B31" s="215">
        <v>311021104088</v>
      </c>
      <c r="C31" s="118" t="s">
        <v>61</v>
      </c>
      <c r="D31" s="227">
        <v>33</v>
      </c>
      <c r="E31" s="229">
        <v>16.5</v>
      </c>
      <c r="F31" s="337">
        <v>20</v>
      </c>
      <c r="G31" s="229">
        <v>19.591836734693878</v>
      </c>
      <c r="H31" s="229">
        <f t="shared" si="0"/>
        <v>89.091836734693885</v>
      </c>
      <c r="I31" s="328">
        <v>89.091836734693885</v>
      </c>
      <c r="J31" s="338">
        <v>13.5</v>
      </c>
      <c r="K31" s="233">
        <v>11</v>
      </c>
      <c r="L31" s="337">
        <v>20</v>
      </c>
      <c r="M31" s="229">
        <v>20</v>
      </c>
      <c r="N31" s="229">
        <f t="shared" si="1"/>
        <v>64.5</v>
      </c>
      <c r="O31" s="328">
        <v>64.5</v>
      </c>
      <c r="P31" s="229">
        <v>25.500000000000004</v>
      </c>
      <c r="Q31" s="233">
        <v>18</v>
      </c>
      <c r="R31" s="337">
        <v>20</v>
      </c>
      <c r="S31" s="229">
        <v>20</v>
      </c>
      <c r="T31" s="334">
        <f t="shared" si="4"/>
        <v>83.5</v>
      </c>
      <c r="U31" s="328">
        <v>83.5</v>
      </c>
      <c r="V31" s="233">
        <v>37.5</v>
      </c>
      <c r="W31" s="230">
        <v>15.25</v>
      </c>
      <c r="X31" s="337">
        <v>20</v>
      </c>
      <c r="Y31" s="229">
        <v>20</v>
      </c>
      <c r="Z31" s="229">
        <f t="shared" si="2"/>
        <v>92.75</v>
      </c>
      <c r="AA31" s="328">
        <v>92.75</v>
      </c>
      <c r="AB31" s="229">
        <v>22.5</v>
      </c>
      <c r="AC31" s="234">
        <v>22.5</v>
      </c>
      <c r="AD31" s="337">
        <v>20</v>
      </c>
      <c r="AE31" s="229">
        <v>19.6078431372549</v>
      </c>
      <c r="AF31" s="229">
        <f t="shared" si="3"/>
        <v>84.607843137254903</v>
      </c>
      <c r="AG31" s="327">
        <v>84.607843137254903</v>
      </c>
      <c r="AH31" s="232">
        <v>94</v>
      </c>
      <c r="AI31" s="232">
        <v>93</v>
      </c>
      <c r="AJ31" s="337">
        <v>88</v>
      </c>
    </row>
    <row r="32" spans="1:36" ht="15">
      <c r="A32" s="98">
        <v>25</v>
      </c>
      <c r="B32" s="215">
        <v>311021104089</v>
      </c>
      <c r="C32" s="118" t="s">
        <v>62</v>
      </c>
      <c r="D32" s="227">
        <v>8.25</v>
      </c>
      <c r="E32" s="229">
        <v>18</v>
      </c>
      <c r="F32" s="337">
        <v>20</v>
      </c>
      <c r="G32" s="229">
        <v>17.551020408163264</v>
      </c>
      <c r="H32" s="229">
        <f t="shared" si="0"/>
        <v>63.801020408163268</v>
      </c>
      <c r="I32" s="328">
        <v>63.801020408163268</v>
      </c>
      <c r="J32" s="338">
        <v>7.5</v>
      </c>
      <c r="K32" s="233">
        <v>10.5</v>
      </c>
      <c r="L32" s="337">
        <v>20</v>
      </c>
      <c r="M32" s="229">
        <v>18.04878048780488</v>
      </c>
      <c r="N32" s="229">
        <f t="shared" si="1"/>
        <v>56.048780487804876</v>
      </c>
      <c r="O32" s="328">
        <v>56.048780487804876</v>
      </c>
      <c r="P32" s="229">
        <v>15.75</v>
      </c>
      <c r="Q32" s="233">
        <v>8</v>
      </c>
      <c r="R32" s="337">
        <v>20</v>
      </c>
      <c r="S32" s="229">
        <v>18.378378378378379</v>
      </c>
      <c r="T32" s="334">
        <f t="shared" si="4"/>
        <v>62.128378378378379</v>
      </c>
      <c r="U32" s="328">
        <v>62.128378378378379</v>
      </c>
      <c r="V32" s="233">
        <v>3</v>
      </c>
      <c r="W32" s="230">
        <v>11.25</v>
      </c>
      <c r="X32" s="337">
        <v>20</v>
      </c>
      <c r="Y32" s="229">
        <v>18.787878787878789</v>
      </c>
      <c r="Z32" s="229">
        <f t="shared" si="2"/>
        <v>53.037878787878789</v>
      </c>
      <c r="AA32" s="328">
        <v>53.037878787878789</v>
      </c>
      <c r="AB32" s="229">
        <v>8.25</v>
      </c>
      <c r="AC32" s="234">
        <v>12</v>
      </c>
      <c r="AD32" s="337">
        <v>20</v>
      </c>
      <c r="AE32" s="229">
        <v>17.647058823529413</v>
      </c>
      <c r="AF32" s="229">
        <f t="shared" si="3"/>
        <v>57.897058823529413</v>
      </c>
      <c r="AG32" s="327">
        <v>57.897058823529413</v>
      </c>
      <c r="AH32" s="232">
        <v>93</v>
      </c>
      <c r="AI32" s="232">
        <v>92</v>
      </c>
      <c r="AJ32" s="337">
        <v>85</v>
      </c>
    </row>
    <row r="33" spans="1:36" ht="15">
      <c r="A33" s="98">
        <v>26</v>
      </c>
      <c r="B33" s="215">
        <v>311021104090</v>
      </c>
      <c r="C33" s="118" t="s">
        <v>63</v>
      </c>
      <c r="D33" s="227">
        <v>0</v>
      </c>
      <c r="E33" s="229">
        <v>15</v>
      </c>
      <c r="F33" s="337">
        <v>20</v>
      </c>
      <c r="G33" s="229">
        <v>11.836734693877551</v>
      </c>
      <c r="H33" s="229">
        <f t="shared" si="0"/>
        <v>46.836734693877553</v>
      </c>
      <c r="I33" s="328">
        <v>46.836734693877553</v>
      </c>
      <c r="J33" s="338">
        <v>18.75</v>
      </c>
      <c r="K33" s="233">
        <v>0.5</v>
      </c>
      <c r="L33" s="337">
        <v>20</v>
      </c>
      <c r="M33" s="229">
        <v>18.536585365853661</v>
      </c>
      <c r="N33" s="229">
        <f t="shared" si="1"/>
        <v>57.786585365853661</v>
      </c>
      <c r="O33" s="328">
        <v>57.786585365853661</v>
      </c>
      <c r="P33" s="229">
        <v>24</v>
      </c>
      <c r="Q33" s="233">
        <v>16</v>
      </c>
      <c r="R33" s="337">
        <v>20</v>
      </c>
      <c r="S33" s="229">
        <v>14.054054054054054</v>
      </c>
      <c r="T33" s="334">
        <f t="shared" si="4"/>
        <v>74.054054054054049</v>
      </c>
      <c r="U33" s="328">
        <v>74.054054054054049</v>
      </c>
      <c r="V33" s="233">
        <v>22.5</v>
      </c>
      <c r="W33" s="230">
        <v>10</v>
      </c>
      <c r="X33" s="337">
        <v>20</v>
      </c>
      <c r="Y33" s="229">
        <v>10.303030303030303</v>
      </c>
      <c r="Z33" s="229">
        <f t="shared" si="2"/>
        <v>62.803030303030305</v>
      </c>
      <c r="AA33" s="328">
        <v>62.803030303030305</v>
      </c>
      <c r="AB33" s="229">
        <v>15</v>
      </c>
      <c r="AC33" s="234">
        <v>12.75</v>
      </c>
      <c r="AD33" s="337">
        <v>20</v>
      </c>
      <c r="AE33" s="229">
        <v>14.117647058823531</v>
      </c>
      <c r="AF33" s="229">
        <f t="shared" si="3"/>
        <v>61.867647058823529</v>
      </c>
      <c r="AG33" s="327">
        <v>61.867647058823529</v>
      </c>
      <c r="AH33" s="232">
        <v>93</v>
      </c>
      <c r="AI33" s="232">
        <v>91</v>
      </c>
      <c r="AJ33" s="337">
        <v>88</v>
      </c>
    </row>
    <row r="34" spans="1:36" ht="15">
      <c r="A34" s="98">
        <v>27</v>
      </c>
      <c r="B34" s="215">
        <v>311021104091</v>
      </c>
      <c r="C34" s="118" t="s">
        <v>64</v>
      </c>
      <c r="D34" s="339">
        <v>15</v>
      </c>
      <c r="E34" s="338">
        <v>8.75</v>
      </c>
      <c r="F34" s="337">
        <v>20</v>
      </c>
      <c r="G34" s="338">
        <v>15.102040816326529</v>
      </c>
      <c r="H34" s="229">
        <f t="shared" si="0"/>
        <v>58.852040816326529</v>
      </c>
      <c r="I34" s="340">
        <v>58.852040816326529</v>
      </c>
      <c r="J34" s="338">
        <v>18</v>
      </c>
      <c r="K34" s="233">
        <v>5.5</v>
      </c>
      <c r="L34" s="337">
        <v>20</v>
      </c>
      <c r="M34" s="229">
        <v>19.024390243902438</v>
      </c>
      <c r="N34" s="229">
        <f t="shared" si="1"/>
        <v>62.524390243902438</v>
      </c>
      <c r="O34" s="328">
        <v>62.524390243902438</v>
      </c>
      <c r="P34" s="229">
        <v>25.500000000000004</v>
      </c>
      <c r="Q34" s="233">
        <v>8</v>
      </c>
      <c r="R34" s="337">
        <v>20</v>
      </c>
      <c r="S34" s="229">
        <v>15.675675675675675</v>
      </c>
      <c r="T34" s="334">
        <f t="shared" si="4"/>
        <v>69.175675675675677</v>
      </c>
      <c r="U34" s="328">
        <v>69.175675675675677</v>
      </c>
      <c r="V34" s="233">
        <v>23.25</v>
      </c>
      <c r="W34" s="230">
        <v>0</v>
      </c>
      <c r="X34" s="337">
        <v>20</v>
      </c>
      <c r="Y34" s="229">
        <v>15.151515151515152</v>
      </c>
      <c r="Z34" s="229">
        <f t="shared" si="2"/>
        <v>58.401515151515156</v>
      </c>
      <c r="AA34" s="328">
        <v>58.401515151515156</v>
      </c>
      <c r="AB34" s="229">
        <v>3.75</v>
      </c>
      <c r="AC34" s="234">
        <v>10</v>
      </c>
      <c r="AD34" s="337">
        <v>20</v>
      </c>
      <c r="AE34" s="229">
        <v>18.03921568627451</v>
      </c>
      <c r="AF34" s="229">
        <f t="shared" si="3"/>
        <v>51.78921568627451</v>
      </c>
      <c r="AG34" s="327">
        <v>51.78921568627451</v>
      </c>
      <c r="AH34" s="232">
        <v>99</v>
      </c>
      <c r="AI34" s="232">
        <v>98</v>
      </c>
      <c r="AJ34" s="337">
        <v>88</v>
      </c>
    </row>
    <row r="35" spans="1:36" ht="15">
      <c r="A35" s="98">
        <v>28</v>
      </c>
      <c r="B35" s="215">
        <v>311021104092</v>
      </c>
      <c r="C35" s="118" t="s">
        <v>65</v>
      </c>
      <c r="D35" s="227">
        <v>38.25</v>
      </c>
      <c r="E35" s="229">
        <v>19.5</v>
      </c>
      <c r="F35" s="337">
        <v>20</v>
      </c>
      <c r="G35" s="229">
        <v>18.775510204081634</v>
      </c>
      <c r="H35" s="229">
        <f t="shared" si="0"/>
        <v>96.525510204081627</v>
      </c>
      <c r="I35" s="328">
        <v>96.525510204081627</v>
      </c>
      <c r="J35" s="338">
        <v>48.75</v>
      </c>
      <c r="K35" s="233">
        <v>25</v>
      </c>
      <c r="L35" s="337">
        <v>20</v>
      </c>
      <c r="M35" s="229">
        <v>19.512195121951219</v>
      </c>
      <c r="N35" s="229">
        <f t="shared" si="1"/>
        <v>113.26219512195122</v>
      </c>
      <c r="O35" s="328">
        <v>100</v>
      </c>
      <c r="P35" s="229">
        <v>51.000000000000007</v>
      </c>
      <c r="Q35" s="233">
        <v>21.5</v>
      </c>
      <c r="R35" s="337">
        <v>20</v>
      </c>
      <c r="S35" s="229">
        <v>19.45945945945946</v>
      </c>
      <c r="T35" s="334">
        <f t="shared" si="4"/>
        <v>111.95945945945945</v>
      </c>
      <c r="U35" s="328">
        <v>100</v>
      </c>
      <c r="V35" s="233">
        <v>45</v>
      </c>
      <c r="W35" s="230">
        <v>25</v>
      </c>
      <c r="X35" s="337">
        <v>20</v>
      </c>
      <c r="Y35" s="229">
        <v>19.393939393939394</v>
      </c>
      <c r="Z35" s="229">
        <f t="shared" si="2"/>
        <v>109.39393939393939</v>
      </c>
      <c r="AA35" s="328">
        <v>100</v>
      </c>
      <c r="AB35" s="229">
        <v>39.75</v>
      </c>
      <c r="AC35" s="234">
        <v>25</v>
      </c>
      <c r="AD35" s="337">
        <v>20</v>
      </c>
      <c r="AE35" s="229">
        <v>19.215686274509803</v>
      </c>
      <c r="AF35" s="229">
        <f t="shared" si="3"/>
        <v>103.96568627450981</v>
      </c>
      <c r="AG35" s="327">
        <v>100</v>
      </c>
      <c r="AH35" s="232">
        <v>94</v>
      </c>
      <c r="AI35" s="232">
        <v>91</v>
      </c>
      <c r="AJ35" s="337">
        <v>94</v>
      </c>
    </row>
    <row r="36" spans="1:36" ht="15">
      <c r="A36" s="98">
        <v>29</v>
      </c>
      <c r="B36" s="215">
        <v>311021104093</v>
      </c>
      <c r="C36" s="118" t="s">
        <v>66</v>
      </c>
      <c r="D36" s="227">
        <v>33.75</v>
      </c>
      <c r="E36" s="229">
        <v>17</v>
      </c>
      <c r="F36" s="337">
        <v>20</v>
      </c>
      <c r="G36" s="229">
        <v>18.367346938775512</v>
      </c>
      <c r="H36" s="229">
        <f t="shared" si="0"/>
        <v>89.117346938775512</v>
      </c>
      <c r="I36" s="328">
        <v>89.117346938775512</v>
      </c>
      <c r="J36" s="338">
        <v>29.25</v>
      </c>
      <c r="K36" s="233">
        <v>22.5</v>
      </c>
      <c r="L36" s="337">
        <v>20</v>
      </c>
      <c r="M36" s="229">
        <v>20</v>
      </c>
      <c r="N36" s="229">
        <f t="shared" si="1"/>
        <v>91.75</v>
      </c>
      <c r="O36" s="328">
        <v>91.75</v>
      </c>
      <c r="P36" s="229">
        <v>33.75</v>
      </c>
      <c r="Q36" s="233">
        <v>14.249999999999998</v>
      </c>
      <c r="R36" s="337">
        <v>20</v>
      </c>
      <c r="S36" s="229">
        <v>18.378378378378379</v>
      </c>
      <c r="T36" s="334">
        <f t="shared" si="4"/>
        <v>86.378378378378386</v>
      </c>
      <c r="U36" s="328">
        <v>86.378378378378386</v>
      </c>
      <c r="V36" s="233">
        <v>47.25</v>
      </c>
      <c r="W36" s="230">
        <v>25</v>
      </c>
      <c r="X36" s="337">
        <v>20</v>
      </c>
      <c r="Y36" s="229">
        <v>16.969696969696969</v>
      </c>
      <c r="Z36" s="229">
        <f t="shared" si="2"/>
        <v>109.21969696969697</v>
      </c>
      <c r="AA36" s="328">
        <v>100</v>
      </c>
      <c r="AB36" s="229">
        <v>29.25</v>
      </c>
      <c r="AC36" s="234">
        <v>24</v>
      </c>
      <c r="AD36" s="337">
        <v>20</v>
      </c>
      <c r="AE36" s="229">
        <v>19.215686274509803</v>
      </c>
      <c r="AF36" s="229">
        <f t="shared" si="3"/>
        <v>92.465686274509807</v>
      </c>
      <c r="AG36" s="327">
        <v>92.465686274509807</v>
      </c>
      <c r="AH36" s="232">
        <v>90</v>
      </c>
      <c r="AI36" s="232">
        <v>92</v>
      </c>
      <c r="AJ36" s="337">
        <v>85</v>
      </c>
    </row>
    <row r="37" spans="1:36" ht="15">
      <c r="A37" s="98">
        <v>30</v>
      </c>
      <c r="B37" s="215">
        <v>311021104094</v>
      </c>
      <c r="C37" s="118" t="s">
        <v>67</v>
      </c>
      <c r="D37" s="227">
        <v>2.25</v>
      </c>
      <c r="E37" s="229">
        <v>11.5</v>
      </c>
      <c r="F37" s="337">
        <v>20</v>
      </c>
      <c r="G37" s="229">
        <v>18.367346938775512</v>
      </c>
      <c r="H37" s="229">
        <f t="shared" si="0"/>
        <v>52.117346938775512</v>
      </c>
      <c r="I37" s="328">
        <v>52.117346938775512</v>
      </c>
      <c r="J37" s="338">
        <v>6</v>
      </c>
      <c r="K37" s="233">
        <v>8.75</v>
      </c>
      <c r="L37" s="337">
        <v>20</v>
      </c>
      <c r="M37" s="229">
        <v>20</v>
      </c>
      <c r="N37" s="229">
        <f t="shared" si="1"/>
        <v>54.75</v>
      </c>
      <c r="O37" s="328">
        <v>54.75</v>
      </c>
      <c r="P37" s="229">
        <v>19.5</v>
      </c>
      <c r="Q37" s="233">
        <v>12</v>
      </c>
      <c r="R37" s="337">
        <v>20</v>
      </c>
      <c r="S37" s="229">
        <v>19.45945945945946</v>
      </c>
      <c r="T37" s="334">
        <f t="shared" si="4"/>
        <v>70.959459459459453</v>
      </c>
      <c r="U37" s="328">
        <v>70.959459459459453</v>
      </c>
      <c r="V37" s="233">
        <v>15</v>
      </c>
      <c r="W37" s="230">
        <v>9</v>
      </c>
      <c r="X37" s="337">
        <v>20</v>
      </c>
      <c r="Y37" s="229">
        <v>17.575757575757574</v>
      </c>
      <c r="Z37" s="229">
        <f t="shared" si="2"/>
        <v>61.575757575757578</v>
      </c>
      <c r="AA37" s="328">
        <v>61.575757575757578</v>
      </c>
      <c r="AB37" s="229">
        <v>0.75</v>
      </c>
      <c r="AC37" s="234">
        <v>11.25</v>
      </c>
      <c r="AD37" s="337">
        <v>20</v>
      </c>
      <c r="AE37" s="229">
        <v>18.823529411764707</v>
      </c>
      <c r="AF37" s="229">
        <f t="shared" si="3"/>
        <v>50.82352941176471</v>
      </c>
      <c r="AG37" s="327">
        <v>50.82352941176471</v>
      </c>
      <c r="AH37" s="232">
        <v>91</v>
      </c>
      <c r="AI37" s="232">
        <v>90</v>
      </c>
      <c r="AJ37" s="337">
        <v>85</v>
      </c>
    </row>
    <row r="38" spans="1:36" ht="15">
      <c r="A38" s="98">
        <v>31</v>
      </c>
      <c r="B38" s="215">
        <v>311021104095</v>
      </c>
      <c r="C38" s="118" t="s">
        <v>68</v>
      </c>
      <c r="D38" s="227">
        <v>42.000000000000007</v>
      </c>
      <c r="E38" s="229">
        <v>22.5</v>
      </c>
      <c r="F38" s="337">
        <v>20</v>
      </c>
      <c r="G38" s="229">
        <v>19.591836734693878</v>
      </c>
      <c r="H38" s="229">
        <f t="shared" si="0"/>
        <v>104.09183673469389</v>
      </c>
      <c r="I38" s="328">
        <v>100</v>
      </c>
      <c r="J38" s="338">
        <v>60.750000000000007</v>
      </c>
      <c r="K38" s="233">
        <v>22.5</v>
      </c>
      <c r="L38" s="337">
        <v>20</v>
      </c>
      <c r="M38" s="229">
        <v>20</v>
      </c>
      <c r="N38" s="229">
        <f t="shared" si="1"/>
        <v>123.25</v>
      </c>
      <c r="O38" s="328">
        <v>100</v>
      </c>
      <c r="P38" s="229">
        <v>58.5</v>
      </c>
      <c r="Q38" s="233">
        <v>25</v>
      </c>
      <c r="R38" s="337">
        <v>20</v>
      </c>
      <c r="S38" s="229">
        <v>20</v>
      </c>
      <c r="T38" s="334">
        <f t="shared" si="4"/>
        <v>123.5</v>
      </c>
      <c r="U38" s="328">
        <v>100</v>
      </c>
      <c r="V38" s="233">
        <v>60</v>
      </c>
      <c r="W38" s="230">
        <v>25</v>
      </c>
      <c r="X38" s="337">
        <v>20</v>
      </c>
      <c r="Y38" s="229">
        <v>20</v>
      </c>
      <c r="Z38" s="229">
        <f t="shared" si="2"/>
        <v>125</v>
      </c>
      <c r="AA38" s="328">
        <v>100</v>
      </c>
      <c r="AB38" s="229">
        <v>56.25</v>
      </c>
      <c r="AC38" s="234">
        <v>25</v>
      </c>
      <c r="AD38" s="337">
        <v>20</v>
      </c>
      <c r="AE38" s="229">
        <v>20</v>
      </c>
      <c r="AF38" s="229">
        <f t="shared" si="3"/>
        <v>121.25</v>
      </c>
      <c r="AG38" s="327">
        <v>100</v>
      </c>
      <c r="AH38" s="232">
        <v>94</v>
      </c>
      <c r="AI38" s="232">
        <v>98</v>
      </c>
      <c r="AJ38" s="337">
        <v>98</v>
      </c>
    </row>
    <row r="39" spans="1:36" ht="30">
      <c r="A39" s="98">
        <v>32</v>
      </c>
      <c r="B39" s="215">
        <v>311021104096</v>
      </c>
      <c r="C39" s="118" t="s">
        <v>69</v>
      </c>
      <c r="D39" s="227">
        <v>48.75</v>
      </c>
      <c r="E39" s="229">
        <v>10</v>
      </c>
      <c r="F39" s="337">
        <v>20</v>
      </c>
      <c r="G39" s="229">
        <v>17.551020408163264</v>
      </c>
      <c r="H39" s="229">
        <f t="shared" si="0"/>
        <v>96.301020408163268</v>
      </c>
      <c r="I39" s="328">
        <v>96.301020408163268</v>
      </c>
      <c r="J39" s="338">
        <v>62.25</v>
      </c>
      <c r="K39" s="233">
        <v>25</v>
      </c>
      <c r="L39" s="337">
        <v>20</v>
      </c>
      <c r="M39" s="229">
        <v>20</v>
      </c>
      <c r="N39" s="229">
        <f t="shared" si="1"/>
        <v>127.25</v>
      </c>
      <c r="O39" s="328">
        <v>100</v>
      </c>
      <c r="P39" s="229">
        <v>54.75</v>
      </c>
      <c r="Q39" s="233">
        <v>8</v>
      </c>
      <c r="R39" s="337">
        <v>20</v>
      </c>
      <c r="S39" s="229">
        <v>16.756756756756758</v>
      </c>
      <c r="T39" s="334">
        <f t="shared" si="4"/>
        <v>99.506756756756758</v>
      </c>
      <c r="U39" s="328">
        <v>99.506756756756758</v>
      </c>
      <c r="V39" s="233">
        <v>57.75</v>
      </c>
      <c r="W39" s="230">
        <v>25</v>
      </c>
      <c r="X39" s="337">
        <v>20</v>
      </c>
      <c r="Y39" s="229">
        <v>17.575757575757574</v>
      </c>
      <c r="Z39" s="229">
        <f t="shared" si="2"/>
        <v>120.32575757575758</v>
      </c>
      <c r="AA39" s="328">
        <v>100</v>
      </c>
      <c r="AB39" s="229">
        <v>54</v>
      </c>
      <c r="AC39" s="234">
        <v>10</v>
      </c>
      <c r="AD39" s="337">
        <v>20</v>
      </c>
      <c r="AE39" s="229">
        <v>18.431372549019606</v>
      </c>
      <c r="AF39" s="229">
        <f t="shared" si="3"/>
        <v>102.43137254901961</v>
      </c>
      <c r="AG39" s="327">
        <v>100</v>
      </c>
      <c r="AH39" s="232">
        <v>90</v>
      </c>
      <c r="AI39" s="232">
        <v>95</v>
      </c>
      <c r="AJ39" s="337">
        <v>94</v>
      </c>
    </row>
    <row r="40" spans="1:36" ht="15">
      <c r="A40" s="98">
        <v>33</v>
      </c>
      <c r="B40" s="215">
        <v>311021104097</v>
      </c>
      <c r="C40" s="118" t="s">
        <v>70</v>
      </c>
      <c r="D40" s="227">
        <v>6.75</v>
      </c>
      <c r="E40" s="229">
        <v>9.75</v>
      </c>
      <c r="F40" s="337">
        <v>20</v>
      </c>
      <c r="G40" s="229">
        <v>16.326530612244898</v>
      </c>
      <c r="H40" s="229">
        <f t="shared" si="0"/>
        <v>52.826530612244895</v>
      </c>
      <c r="I40" s="328">
        <v>52.826530612244895</v>
      </c>
      <c r="J40" s="338">
        <v>25.500000000000004</v>
      </c>
      <c r="K40" s="233">
        <v>10</v>
      </c>
      <c r="L40" s="337">
        <v>20</v>
      </c>
      <c r="M40" s="229">
        <v>17.073170731707318</v>
      </c>
      <c r="N40" s="229">
        <f t="shared" si="1"/>
        <v>72.573170731707322</v>
      </c>
      <c r="O40" s="328">
        <v>72.573170731707322</v>
      </c>
      <c r="P40" s="229">
        <v>24</v>
      </c>
      <c r="Q40" s="233">
        <v>8</v>
      </c>
      <c r="R40" s="337">
        <v>20</v>
      </c>
      <c r="S40" s="229">
        <v>14.594594594594595</v>
      </c>
      <c r="T40" s="334">
        <f t="shared" si="4"/>
        <v>66.594594594594597</v>
      </c>
      <c r="U40" s="328">
        <v>66.594594594594597</v>
      </c>
      <c r="V40" s="443" t="s">
        <v>111</v>
      </c>
      <c r="W40" s="230">
        <v>12.25</v>
      </c>
      <c r="X40" s="337">
        <v>20</v>
      </c>
      <c r="Y40" s="229">
        <v>17.575757575757574</v>
      </c>
      <c r="Z40" s="229">
        <f t="shared" si="2"/>
        <v>49.825757575757578</v>
      </c>
      <c r="AA40" s="328">
        <v>50</v>
      </c>
      <c r="AB40" s="229">
        <v>18.75</v>
      </c>
      <c r="AC40" s="234">
        <v>12.5</v>
      </c>
      <c r="AD40" s="337">
        <v>20</v>
      </c>
      <c r="AE40" s="229">
        <v>16.862745098039216</v>
      </c>
      <c r="AF40" s="229">
        <f t="shared" si="3"/>
        <v>68.112745098039213</v>
      </c>
      <c r="AG40" s="327">
        <v>68.112745098039213</v>
      </c>
      <c r="AH40" s="232">
        <v>95</v>
      </c>
      <c r="AI40" s="232">
        <v>92</v>
      </c>
      <c r="AJ40" s="337">
        <v>85</v>
      </c>
    </row>
    <row r="41" spans="1:36" ht="15">
      <c r="A41" s="98">
        <v>34</v>
      </c>
      <c r="B41" s="215">
        <v>311021104098</v>
      </c>
      <c r="C41" s="118" t="s">
        <v>71</v>
      </c>
      <c r="D41" s="227">
        <v>43.5</v>
      </c>
      <c r="E41" s="229">
        <v>19</v>
      </c>
      <c r="F41" s="337">
        <v>20</v>
      </c>
      <c r="G41" s="229">
        <v>17.959183673469386</v>
      </c>
      <c r="H41" s="229">
        <f t="shared" si="0"/>
        <v>100.45918367346938</v>
      </c>
      <c r="I41" s="328">
        <v>100.45918367346938</v>
      </c>
      <c r="J41" s="338">
        <v>24.75</v>
      </c>
      <c r="K41" s="233">
        <v>21.5</v>
      </c>
      <c r="L41" s="337">
        <v>20</v>
      </c>
      <c r="M41" s="229">
        <v>18.536585365853661</v>
      </c>
      <c r="N41" s="229">
        <f t="shared" si="1"/>
        <v>84.786585365853654</v>
      </c>
      <c r="O41" s="328">
        <v>84.786585365853654</v>
      </c>
      <c r="P41" s="229">
        <v>52.5</v>
      </c>
      <c r="Q41" s="233">
        <v>21.5</v>
      </c>
      <c r="R41" s="337">
        <v>20</v>
      </c>
      <c r="S41" s="229">
        <v>16.216216216216218</v>
      </c>
      <c r="T41" s="334">
        <f t="shared" si="4"/>
        <v>110.21621621621622</v>
      </c>
      <c r="U41" s="328">
        <v>100</v>
      </c>
      <c r="V41" s="233">
        <v>57</v>
      </c>
      <c r="W41" s="230">
        <v>25</v>
      </c>
      <c r="X41" s="337">
        <v>20</v>
      </c>
      <c r="Y41" s="229">
        <v>17.575757575757574</v>
      </c>
      <c r="Z41" s="229">
        <f t="shared" si="2"/>
        <v>119.57575757575758</v>
      </c>
      <c r="AA41" s="328">
        <v>100</v>
      </c>
      <c r="AB41" s="229">
        <v>44.25</v>
      </c>
      <c r="AC41" s="234">
        <v>25</v>
      </c>
      <c r="AD41" s="337">
        <v>20</v>
      </c>
      <c r="AE41" s="229">
        <v>18.823529411764707</v>
      </c>
      <c r="AF41" s="229">
        <f t="shared" si="3"/>
        <v>108.07352941176471</v>
      </c>
      <c r="AG41" s="327">
        <v>100</v>
      </c>
      <c r="AH41" s="232">
        <v>95</v>
      </c>
      <c r="AI41" s="232">
        <v>94</v>
      </c>
      <c r="AJ41" s="337">
        <v>94</v>
      </c>
    </row>
    <row r="42" spans="1:36" ht="15">
      <c r="A42" s="98">
        <v>35</v>
      </c>
      <c r="B42" s="215">
        <v>311021104099</v>
      </c>
      <c r="C42" s="118" t="s">
        <v>72</v>
      </c>
      <c r="D42" s="227">
        <v>45.75</v>
      </c>
      <c r="E42" s="229">
        <v>22.5</v>
      </c>
      <c r="F42" s="337">
        <v>20</v>
      </c>
      <c r="G42" s="229">
        <v>17.551020408163264</v>
      </c>
      <c r="H42" s="229">
        <f t="shared" si="0"/>
        <v>105.80102040816327</v>
      </c>
      <c r="I42" s="328">
        <v>105.80102040816327</v>
      </c>
      <c r="J42" s="338">
        <v>55.5</v>
      </c>
      <c r="K42" s="233">
        <v>22.5</v>
      </c>
      <c r="L42" s="337">
        <v>20</v>
      </c>
      <c r="M42" s="229">
        <v>20</v>
      </c>
      <c r="N42" s="229">
        <f t="shared" si="1"/>
        <v>118</v>
      </c>
      <c r="O42" s="328">
        <v>100</v>
      </c>
      <c r="P42" s="229">
        <v>45</v>
      </c>
      <c r="Q42" s="233">
        <v>25</v>
      </c>
      <c r="R42" s="337">
        <v>20</v>
      </c>
      <c r="S42" s="229">
        <v>19.45945945945946</v>
      </c>
      <c r="T42" s="334">
        <f t="shared" si="4"/>
        <v>109.45945945945945</v>
      </c>
      <c r="U42" s="328">
        <v>100</v>
      </c>
      <c r="V42" s="233">
        <v>47.25</v>
      </c>
      <c r="W42" s="230">
        <v>25</v>
      </c>
      <c r="X42" s="337">
        <v>20</v>
      </c>
      <c r="Y42" s="229">
        <v>18.18181818181818</v>
      </c>
      <c r="Z42" s="229">
        <f t="shared" si="2"/>
        <v>110.43181818181819</v>
      </c>
      <c r="AA42" s="328">
        <v>100</v>
      </c>
      <c r="AB42" s="229">
        <v>57.75</v>
      </c>
      <c r="AC42" s="234">
        <v>25</v>
      </c>
      <c r="AD42" s="337">
        <v>20</v>
      </c>
      <c r="AE42" s="229">
        <v>19.215686274509803</v>
      </c>
      <c r="AF42" s="229">
        <f t="shared" si="3"/>
        <v>121.96568627450981</v>
      </c>
      <c r="AG42" s="327">
        <v>100</v>
      </c>
      <c r="AH42" s="232">
        <v>94</v>
      </c>
      <c r="AI42" s="232">
        <v>96</v>
      </c>
      <c r="AJ42" s="337">
        <v>94</v>
      </c>
    </row>
    <row r="43" spans="1:36" ht="15">
      <c r="A43" s="98">
        <v>36</v>
      </c>
      <c r="B43" s="215">
        <v>311021104100</v>
      </c>
      <c r="C43" s="118" t="s">
        <v>73</v>
      </c>
      <c r="D43" s="227">
        <v>47.25</v>
      </c>
      <c r="E43" s="229">
        <v>15.5</v>
      </c>
      <c r="F43" s="337">
        <v>20</v>
      </c>
      <c r="G43" s="229">
        <v>16.73469387755102</v>
      </c>
      <c r="H43" s="229">
        <f t="shared" si="0"/>
        <v>99.484693877551024</v>
      </c>
      <c r="I43" s="328">
        <v>99.484693877551024</v>
      </c>
      <c r="J43" s="338">
        <v>32.25</v>
      </c>
      <c r="K43" s="233">
        <v>13.5</v>
      </c>
      <c r="L43" s="337">
        <v>20</v>
      </c>
      <c r="M43" s="229">
        <v>19.024390243902438</v>
      </c>
      <c r="N43" s="229">
        <f t="shared" si="1"/>
        <v>84.774390243902445</v>
      </c>
      <c r="O43" s="328">
        <v>84.774390243902445</v>
      </c>
      <c r="P43" s="229">
        <v>37.5</v>
      </c>
      <c r="Q43" s="233">
        <v>12</v>
      </c>
      <c r="R43" s="337">
        <v>20</v>
      </c>
      <c r="S43" s="229">
        <v>18.378378378378379</v>
      </c>
      <c r="T43" s="334">
        <f t="shared" si="4"/>
        <v>87.878378378378386</v>
      </c>
      <c r="U43" s="328">
        <v>87.878378378378386</v>
      </c>
      <c r="V43" s="233">
        <v>41.25</v>
      </c>
      <c r="W43" s="230">
        <v>18.5</v>
      </c>
      <c r="X43" s="337">
        <v>20</v>
      </c>
      <c r="Y43" s="229">
        <v>15.151515151515152</v>
      </c>
      <c r="Z43" s="229">
        <f t="shared" si="2"/>
        <v>94.901515151515156</v>
      </c>
      <c r="AA43" s="328">
        <v>94.901515151515156</v>
      </c>
      <c r="AB43" s="229">
        <v>42.749999999999993</v>
      </c>
      <c r="AC43" s="234">
        <v>17</v>
      </c>
      <c r="AD43" s="337">
        <v>20</v>
      </c>
      <c r="AE43" s="229">
        <v>18.03921568627451</v>
      </c>
      <c r="AF43" s="229">
        <f t="shared" si="3"/>
        <v>97.789215686274503</v>
      </c>
      <c r="AG43" s="327">
        <v>97.789215686274503</v>
      </c>
      <c r="AH43" s="232">
        <v>92</v>
      </c>
      <c r="AI43" s="232">
        <v>92</v>
      </c>
      <c r="AJ43" s="337">
        <v>90</v>
      </c>
    </row>
    <row r="44" spans="1:36" ht="15">
      <c r="A44" s="98">
        <v>37</v>
      </c>
      <c r="B44" s="215">
        <v>311021104101</v>
      </c>
      <c r="C44" s="118" t="s">
        <v>74</v>
      </c>
      <c r="D44" s="227">
        <v>21.75</v>
      </c>
      <c r="E44" s="229">
        <v>15</v>
      </c>
      <c r="F44" s="337">
        <v>20</v>
      </c>
      <c r="G44" s="229">
        <v>19.183673469387756</v>
      </c>
      <c r="H44" s="229">
        <f t="shared" si="0"/>
        <v>75.933673469387756</v>
      </c>
      <c r="I44" s="328">
        <v>75.933673469387756</v>
      </c>
      <c r="J44" s="338">
        <v>10.500000000000002</v>
      </c>
      <c r="K44" s="233">
        <v>9.75</v>
      </c>
      <c r="L44" s="337">
        <v>20</v>
      </c>
      <c r="M44" s="229">
        <v>19.512195121951219</v>
      </c>
      <c r="N44" s="229">
        <f t="shared" si="1"/>
        <v>59.762195121951223</v>
      </c>
      <c r="O44" s="328">
        <v>59.762195121951223</v>
      </c>
      <c r="P44" s="229">
        <v>19.5</v>
      </c>
      <c r="Q44" s="233">
        <v>11.5</v>
      </c>
      <c r="R44" s="337">
        <v>20</v>
      </c>
      <c r="S44" s="229">
        <v>19.45945945945946</v>
      </c>
      <c r="T44" s="334">
        <f t="shared" si="4"/>
        <v>70.459459459459453</v>
      </c>
      <c r="U44" s="328">
        <v>70.459459459459453</v>
      </c>
      <c r="V44" s="233">
        <v>21.75</v>
      </c>
      <c r="W44" s="230">
        <v>13.5</v>
      </c>
      <c r="X44" s="337">
        <v>20</v>
      </c>
      <c r="Y44" s="229">
        <v>18.787878787878789</v>
      </c>
      <c r="Z44" s="229">
        <f t="shared" si="2"/>
        <v>74.037878787878782</v>
      </c>
      <c r="AA44" s="328">
        <v>74.037878787878782</v>
      </c>
      <c r="AB44" s="229">
        <v>11.25</v>
      </c>
      <c r="AC44" s="234">
        <v>11.75</v>
      </c>
      <c r="AD44" s="337">
        <v>20</v>
      </c>
      <c r="AE44" s="229">
        <v>19.6078431372549</v>
      </c>
      <c r="AF44" s="229">
        <f t="shared" si="3"/>
        <v>62.607843137254903</v>
      </c>
      <c r="AG44" s="327">
        <v>62.607843137254903</v>
      </c>
      <c r="AH44" s="232">
        <v>90</v>
      </c>
      <c r="AI44" s="232">
        <v>88</v>
      </c>
      <c r="AJ44" s="337">
        <v>85</v>
      </c>
    </row>
    <row r="45" spans="1:36" ht="15">
      <c r="A45" s="98">
        <v>38</v>
      </c>
      <c r="B45" s="215">
        <v>311021104102</v>
      </c>
      <c r="C45" s="118" t="s">
        <v>75</v>
      </c>
      <c r="D45" s="227">
        <v>24.75</v>
      </c>
      <c r="E45" s="229">
        <v>20</v>
      </c>
      <c r="F45" s="337">
        <v>20</v>
      </c>
      <c r="G45" s="229">
        <v>17.142857142857142</v>
      </c>
      <c r="H45" s="229">
        <f t="shared" si="0"/>
        <v>81.892857142857139</v>
      </c>
      <c r="I45" s="328">
        <v>81.892857142857139</v>
      </c>
      <c r="J45" s="338">
        <v>28.5</v>
      </c>
      <c r="K45" s="233">
        <v>25</v>
      </c>
      <c r="L45" s="337">
        <v>20</v>
      </c>
      <c r="M45" s="229">
        <v>20</v>
      </c>
      <c r="N45" s="229">
        <f t="shared" si="1"/>
        <v>93.5</v>
      </c>
      <c r="O45" s="328">
        <v>93.5</v>
      </c>
      <c r="P45" s="229">
        <v>37.5</v>
      </c>
      <c r="Q45" s="233">
        <v>16.5</v>
      </c>
      <c r="R45" s="337">
        <v>20</v>
      </c>
      <c r="S45" s="229">
        <v>18.918918918918919</v>
      </c>
      <c r="T45" s="334">
        <f t="shared" si="4"/>
        <v>92.918918918918919</v>
      </c>
      <c r="U45" s="328">
        <v>92.918918918918919</v>
      </c>
      <c r="V45" s="233">
        <v>28.5</v>
      </c>
      <c r="W45" s="230">
        <v>25</v>
      </c>
      <c r="X45" s="337">
        <v>20</v>
      </c>
      <c r="Y45" s="229">
        <v>18.18181818181818</v>
      </c>
      <c r="Z45" s="229">
        <f t="shared" si="2"/>
        <v>91.681818181818187</v>
      </c>
      <c r="AA45" s="328">
        <v>91.681818181818187</v>
      </c>
      <c r="AB45" s="229">
        <v>32.25</v>
      </c>
      <c r="AC45" s="234">
        <v>18</v>
      </c>
      <c r="AD45" s="337">
        <v>20</v>
      </c>
      <c r="AE45" s="229">
        <v>19.215686274509803</v>
      </c>
      <c r="AF45" s="229">
        <f t="shared" si="3"/>
        <v>89.465686274509807</v>
      </c>
      <c r="AG45" s="327">
        <v>89.465686274509807</v>
      </c>
      <c r="AH45" s="232">
        <v>89</v>
      </c>
      <c r="AI45" s="232">
        <v>87</v>
      </c>
      <c r="AJ45" s="337">
        <v>88</v>
      </c>
    </row>
    <row r="46" spans="1:36" ht="15">
      <c r="A46" s="98">
        <v>39</v>
      </c>
      <c r="B46" s="215">
        <v>311021104103</v>
      </c>
      <c r="C46" s="118" t="s">
        <v>76</v>
      </c>
      <c r="D46" s="227">
        <v>20.25</v>
      </c>
      <c r="E46" s="229">
        <v>18</v>
      </c>
      <c r="F46" s="337">
        <v>20</v>
      </c>
      <c r="G46" s="229">
        <v>16.73469387755102</v>
      </c>
      <c r="H46" s="229">
        <f t="shared" si="0"/>
        <v>74.984693877551024</v>
      </c>
      <c r="I46" s="328">
        <v>74.984693877551024</v>
      </c>
      <c r="J46" s="338">
        <v>20.25</v>
      </c>
      <c r="K46" s="233">
        <v>19.5</v>
      </c>
      <c r="L46" s="337">
        <v>20</v>
      </c>
      <c r="M46" s="229">
        <v>17.560975609756099</v>
      </c>
      <c r="N46" s="229">
        <f t="shared" si="1"/>
        <v>77.310975609756099</v>
      </c>
      <c r="O46" s="328">
        <v>77.310975609756099</v>
      </c>
      <c r="P46" s="229">
        <v>39.75</v>
      </c>
      <c r="Q46" s="233">
        <v>21.5</v>
      </c>
      <c r="R46" s="337">
        <v>20</v>
      </c>
      <c r="S46" s="229">
        <v>17.297297297297298</v>
      </c>
      <c r="T46" s="334">
        <f t="shared" si="4"/>
        <v>98.547297297297291</v>
      </c>
      <c r="U46" s="328">
        <v>98.547297297297291</v>
      </c>
      <c r="V46" s="233">
        <v>46.5</v>
      </c>
      <c r="W46" s="230">
        <v>20</v>
      </c>
      <c r="X46" s="337">
        <v>20</v>
      </c>
      <c r="Y46" s="229">
        <v>17.575757575757574</v>
      </c>
      <c r="Z46" s="229">
        <f t="shared" si="2"/>
        <v>104.07575757575758</v>
      </c>
      <c r="AA46" s="328">
        <v>100</v>
      </c>
      <c r="AB46" s="229">
        <v>55.5</v>
      </c>
      <c r="AC46" s="234">
        <v>25</v>
      </c>
      <c r="AD46" s="337">
        <v>20</v>
      </c>
      <c r="AE46" s="229">
        <v>17.254901960784316</v>
      </c>
      <c r="AF46" s="229">
        <f t="shared" si="3"/>
        <v>117.75490196078431</v>
      </c>
      <c r="AG46" s="327">
        <v>100</v>
      </c>
      <c r="AH46" s="232">
        <v>87</v>
      </c>
      <c r="AI46" s="232">
        <v>84</v>
      </c>
      <c r="AJ46" s="337">
        <v>90</v>
      </c>
    </row>
    <row r="47" spans="1:36" ht="15">
      <c r="A47" s="98">
        <v>40</v>
      </c>
      <c r="B47" s="215">
        <v>311021104104</v>
      </c>
      <c r="C47" s="118" t="s">
        <v>77</v>
      </c>
      <c r="D47" s="227">
        <v>42.000000000000007</v>
      </c>
      <c r="E47" s="229">
        <v>17.5</v>
      </c>
      <c r="F47" s="337">
        <v>20</v>
      </c>
      <c r="G47" s="229">
        <v>19.183673469387756</v>
      </c>
      <c r="H47" s="229">
        <f t="shared" si="0"/>
        <v>98.683673469387756</v>
      </c>
      <c r="I47" s="328">
        <v>98.683673469387756</v>
      </c>
      <c r="J47" s="338">
        <v>47.25</v>
      </c>
      <c r="K47" s="233">
        <v>17</v>
      </c>
      <c r="L47" s="337">
        <v>20</v>
      </c>
      <c r="M47" s="229">
        <v>20</v>
      </c>
      <c r="N47" s="229">
        <f t="shared" si="1"/>
        <v>104.25</v>
      </c>
      <c r="O47" s="328">
        <v>100</v>
      </c>
      <c r="P47" s="229">
        <v>46.5</v>
      </c>
      <c r="Q47" s="233">
        <v>21.5</v>
      </c>
      <c r="R47" s="337">
        <v>20</v>
      </c>
      <c r="S47" s="229">
        <v>19.45945945945946</v>
      </c>
      <c r="T47" s="334">
        <f t="shared" si="4"/>
        <v>107.45945945945945</v>
      </c>
      <c r="U47" s="328">
        <v>100</v>
      </c>
      <c r="V47" s="233">
        <v>47.25</v>
      </c>
      <c r="W47" s="230">
        <v>24.25</v>
      </c>
      <c r="X47" s="337">
        <v>20</v>
      </c>
      <c r="Y47" s="229">
        <v>20</v>
      </c>
      <c r="Z47" s="229">
        <f t="shared" si="2"/>
        <v>111.5</v>
      </c>
      <c r="AA47" s="328">
        <v>100</v>
      </c>
      <c r="AB47" s="229">
        <v>53.25</v>
      </c>
      <c r="AC47" s="234">
        <v>15.5</v>
      </c>
      <c r="AD47" s="337">
        <v>20</v>
      </c>
      <c r="AE47" s="229">
        <v>20</v>
      </c>
      <c r="AF47" s="229">
        <f t="shared" si="3"/>
        <v>108.75</v>
      </c>
      <c r="AG47" s="327">
        <v>100</v>
      </c>
      <c r="AH47" s="232">
        <v>88</v>
      </c>
      <c r="AI47" s="232">
        <v>83</v>
      </c>
      <c r="AJ47" s="337">
        <v>94</v>
      </c>
    </row>
    <row r="48" spans="1:36" ht="15">
      <c r="A48" s="98">
        <v>41</v>
      </c>
      <c r="B48" s="215">
        <v>311021104105</v>
      </c>
      <c r="C48" s="118" t="s">
        <v>78</v>
      </c>
      <c r="D48" s="227">
        <v>15.75</v>
      </c>
      <c r="E48" s="229">
        <v>12.5</v>
      </c>
      <c r="F48" s="337">
        <v>20</v>
      </c>
      <c r="G48" s="229">
        <v>17.142857142857142</v>
      </c>
      <c r="H48" s="229">
        <f t="shared" si="0"/>
        <v>65.392857142857139</v>
      </c>
      <c r="I48" s="328">
        <v>65.392857142857139</v>
      </c>
      <c r="J48" s="338">
        <v>21.000000000000004</v>
      </c>
      <c r="K48" s="233">
        <v>12.5</v>
      </c>
      <c r="L48" s="337">
        <v>20</v>
      </c>
      <c r="M48" s="229">
        <v>18.536585365853661</v>
      </c>
      <c r="N48" s="229">
        <f t="shared" si="1"/>
        <v>72.036585365853654</v>
      </c>
      <c r="O48" s="328">
        <v>72.036585365853654</v>
      </c>
      <c r="P48" s="229">
        <v>46.5</v>
      </c>
      <c r="Q48" s="233">
        <v>12.5</v>
      </c>
      <c r="R48" s="337">
        <v>20</v>
      </c>
      <c r="S48" s="229">
        <v>17.837837837837839</v>
      </c>
      <c r="T48" s="334">
        <f t="shared" si="4"/>
        <v>96.837837837837839</v>
      </c>
      <c r="U48" s="328">
        <v>96.837837837837839</v>
      </c>
      <c r="V48" s="233">
        <v>37.5</v>
      </c>
      <c r="W48" s="230">
        <v>17</v>
      </c>
      <c r="X48" s="337">
        <v>20</v>
      </c>
      <c r="Y48" s="229">
        <v>16.363636363636363</v>
      </c>
      <c r="Z48" s="229">
        <f t="shared" si="2"/>
        <v>90.86363636363636</v>
      </c>
      <c r="AA48" s="328">
        <v>90.86363636363636</v>
      </c>
      <c r="AB48" s="229">
        <v>18.75</v>
      </c>
      <c r="AC48" s="234">
        <v>10.5</v>
      </c>
      <c r="AD48" s="337">
        <v>20</v>
      </c>
      <c r="AE48" s="229">
        <v>18.03921568627451</v>
      </c>
      <c r="AF48" s="229">
        <f t="shared" si="3"/>
        <v>67.289215686274503</v>
      </c>
      <c r="AG48" s="327">
        <v>67.289215686274503</v>
      </c>
      <c r="AH48" s="232">
        <v>84</v>
      </c>
      <c r="AI48" s="232">
        <v>84</v>
      </c>
      <c r="AJ48" s="337">
        <v>90</v>
      </c>
    </row>
    <row r="49" spans="1:36" ht="15">
      <c r="A49" s="98">
        <v>42</v>
      </c>
      <c r="B49" s="215">
        <v>311021104106</v>
      </c>
      <c r="C49" s="118" t="s">
        <v>79</v>
      </c>
      <c r="D49" s="227">
        <v>13.5</v>
      </c>
      <c r="E49" s="229">
        <v>10.5</v>
      </c>
      <c r="F49" s="337">
        <v>20</v>
      </c>
      <c r="G49" s="229">
        <v>15.918367346938776</v>
      </c>
      <c r="H49" s="229">
        <f t="shared" si="0"/>
        <v>59.91836734693878</v>
      </c>
      <c r="I49" s="328">
        <v>59.91836734693878</v>
      </c>
      <c r="J49" s="338">
        <v>37.5</v>
      </c>
      <c r="K49" s="233">
        <v>13</v>
      </c>
      <c r="L49" s="337">
        <v>20</v>
      </c>
      <c r="M49" s="229">
        <v>19.512195121951219</v>
      </c>
      <c r="N49" s="229">
        <f t="shared" si="1"/>
        <v>90.012195121951223</v>
      </c>
      <c r="O49" s="328">
        <v>90.012195121951223</v>
      </c>
      <c r="P49" s="229">
        <v>38.25</v>
      </c>
      <c r="Q49" s="233">
        <v>21.5</v>
      </c>
      <c r="R49" s="337">
        <v>20</v>
      </c>
      <c r="S49" s="229">
        <v>18.918918918918919</v>
      </c>
      <c r="T49" s="334">
        <f t="shared" si="4"/>
        <v>98.668918918918919</v>
      </c>
      <c r="U49" s="328">
        <v>98.668918918918919</v>
      </c>
      <c r="V49" s="233">
        <v>38.25</v>
      </c>
      <c r="W49" s="230">
        <v>20</v>
      </c>
      <c r="X49" s="337">
        <v>20</v>
      </c>
      <c r="Y49" s="229">
        <v>16.969696969696969</v>
      </c>
      <c r="Z49" s="229">
        <f t="shared" si="2"/>
        <v>95.219696969696969</v>
      </c>
      <c r="AA49" s="328">
        <v>95.219696969696969</v>
      </c>
      <c r="AB49" s="229">
        <v>27.75</v>
      </c>
      <c r="AC49" s="234">
        <v>13</v>
      </c>
      <c r="AD49" s="337">
        <v>20</v>
      </c>
      <c r="AE49" s="229">
        <v>18.03921568627451</v>
      </c>
      <c r="AF49" s="229">
        <f t="shared" si="3"/>
        <v>78.789215686274503</v>
      </c>
      <c r="AG49" s="327">
        <v>78.789215686274503</v>
      </c>
      <c r="AH49" s="232">
        <v>96</v>
      </c>
      <c r="AI49" s="232">
        <v>94</v>
      </c>
      <c r="AJ49" s="337">
        <v>92</v>
      </c>
    </row>
    <row r="50" spans="1:36" ht="15">
      <c r="A50" s="98">
        <v>43</v>
      </c>
      <c r="B50" s="215">
        <v>311021104107</v>
      </c>
      <c r="C50" s="118" t="s">
        <v>80</v>
      </c>
      <c r="D50" s="227">
        <v>21.75</v>
      </c>
      <c r="E50" s="229">
        <v>21</v>
      </c>
      <c r="F50" s="337">
        <v>20</v>
      </c>
      <c r="G50" s="229">
        <v>19.591836734693878</v>
      </c>
      <c r="H50" s="229">
        <f t="shared" si="0"/>
        <v>82.341836734693885</v>
      </c>
      <c r="I50" s="328">
        <v>82.341836734693885</v>
      </c>
      <c r="J50" s="338">
        <v>24.75</v>
      </c>
      <c r="K50" s="233">
        <v>24</v>
      </c>
      <c r="L50" s="337">
        <v>20</v>
      </c>
      <c r="M50" s="229">
        <v>20</v>
      </c>
      <c r="N50" s="229">
        <f t="shared" si="1"/>
        <v>88.75</v>
      </c>
      <c r="O50" s="328">
        <v>88.75</v>
      </c>
      <c r="P50" s="229">
        <v>37.5</v>
      </c>
      <c r="Q50" s="233">
        <v>8</v>
      </c>
      <c r="R50" s="337">
        <v>20</v>
      </c>
      <c r="S50" s="229">
        <v>20</v>
      </c>
      <c r="T50" s="334">
        <f t="shared" si="4"/>
        <v>85.5</v>
      </c>
      <c r="U50" s="328">
        <v>85.5</v>
      </c>
      <c r="V50" s="233">
        <v>37.5</v>
      </c>
      <c r="W50" s="230">
        <v>25</v>
      </c>
      <c r="X50" s="337">
        <v>20</v>
      </c>
      <c r="Y50" s="229">
        <v>20</v>
      </c>
      <c r="Z50" s="229">
        <f t="shared" si="2"/>
        <v>102.5</v>
      </c>
      <c r="AA50" s="328">
        <v>100</v>
      </c>
      <c r="AB50" s="229">
        <v>42.000000000000007</v>
      </c>
      <c r="AC50" s="234">
        <v>25</v>
      </c>
      <c r="AD50" s="337">
        <v>20</v>
      </c>
      <c r="AE50" s="229">
        <v>19.6078431372549</v>
      </c>
      <c r="AF50" s="229">
        <f t="shared" si="3"/>
        <v>106.6078431372549</v>
      </c>
      <c r="AG50" s="327">
        <v>100</v>
      </c>
      <c r="AH50" s="232">
        <v>96</v>
      </c>
      <c r="AI50" s="232">
        <v>96</v>
      </c>
      <c r="AJ50" s="337">
        <v>90</v>
      </c>
    </row>
    <row r="51" spans="1:36" ht="15">
      <c r="A51" s="98">
        <v>44</v>
      </c>
      <c r="B51" s="215">
        <v>311021104108</v>
      </c>
      <c r="C51" s="118" t="s">
        <v>81</v>
      </c>
      <c r="D51" s="227">
        <v>37.5</v>
      </c>
      <c r="E51" s="229">
        <v>19</v>
      </c>
      <c r="F51" s="337">
        <v>20</v>
      </c>
      <c r="G51" s="229">
        <v>16.73469387755102</v>
      </c>
      <c r="H51" s="229">
        <f t="shared" si="0"/>
        <v>93.234693877551024</v>
      </c>
      <c r="I51" s="328">
        <v>93.234693877551024</v>
      </c>
      <c r="J51" s="338">
        <v>47.25</v>
      </c>
      <c r="K51" s="233">
        <v>12.75</v>
      </c>
      <c r="L51" s="337">
        <v>20</v>
      </c>
      <c r="M51" s="229">
        <v>19.512195121951219</v>
      </c>
      <c r="N51" s="229">
        <f t="shared" si="1"/>
        <v>99.512195121951223</v>
      </c>
      <c r="O51" s="328">
        <v>99.512195121951223</v>
      </c>
      <c r="P51" s="229">
        <v>37.5</v>
      </c>
      <c r="Q51" s="233">
        <v>21.5</v>
      </c>
      <c r="R51" s="337">
        <v>20</v>
      </c>
      <c r="S51" s="229">
        <v>17.297297297297298</v>
      </c>
      <c r="T51" s="334">
        <f t="shared" si="4"/>
        <v>96.297297297297291</v>
      </c>
      <c r="U51" s="328">
        <v>96.297297297297291</v>
      </c>
      <c r="V51" s="233">
        <v>54.75</v>
      </c>
      <c r="W51" s="230">
        <v>24</v>
      </c>
      <c r="X51" s="337">
        <v>20</v>
      </c>
      <c r="Y51" s="229">
        <v>15.757575757575758</v>
      </c>
      <c r="Z51" s="229">
        <f t="shared" si="2"/>
        <v>114.50757575757575</v>
      </c>
      <c r="AA51" s="328">
        <v>100</v>
      </c>
      <c r="AB51" s="229">
        <v>25.500000000000004</v>
      </c>
      <c r="AC51" s="234">
        <v>13.750000000000002</v>
      </c>
      <c r="AD51" s="337">
        <v>20</v>
      </c>
      <c r="AE51" s="229">
        <v>17.254901960784316</v>
      </c>
      <c r="AF51" s="229">
        <f t="shared" si="3"/>
        <v>76.504901960784323</v>
      </c>
      <c r="AG51" s="327">
        <v>76.504901960784323</v>
      </c>
      <c r="AH51" s="232">
        <v>94</v>
      </c>
      <c r="AI51" s="232">
        <v>93</v>
      </c>
      <c r="AJ51" s="337">
        <v>90</v>
      </c>
    </row>
    <row r="52" spans="1:36" ht="15">
      <c r="A52" s="98">
        <v>45</v>
      </c>
      <c r="B52" s="215">
        <v>311021104109</v>
      </c>
      <c r="C52" s="118" t="s">
        <v>82</v>
      </c>
      <c r="D52" s="227">
        <v>48</v>
      </c>
      <c r="E52" s="229">
        <v>23</v>
      </c>
      <c r="F52" s="337">
        <v>20</v>
      </c>
      <c r="G52" s="229">
        <v>19.591836734693878</v>
      </c>
      <c r="H52" s="229">
        <f t="shared" si="0"/>
        <v>110.59183673469389</v>
      </c>
      <c r="I52" s="328">
        <v>100</v>
      </c>
      <c r="J52" s="338">
        <v>45</v>
      </c>
      <c r="K52" s="233">
        <v>25</v>
      </c>
      <c r="L52" s="337">
        <v>20</v>
      </c>
      <c r="M52" s="229">
        <v>20</v>
      </c>
      <c r="N52" s="229">
        <f t="shared" si="1"/>
        <v>110</v>
      </c>
      <c r="O52" s="328">
        <v>100</v>
      </c>
      <c r="P52" s="229">
        <v>38.25</v>
      </c>
      <c r="Q52" s="233">
        <v>28.000000000000004</v>
      </c>
      <c r="R52" s="337">
        <v>20</v>
      </c>
      <c r="S52" s="229">
        <v>18.918918918918919</v>
      </c>
      <c r="T52" s="334">
        <f t="shared" si="4"/>
        <v>105.16891891891892</v>
      </c>
      <c r="U52" s="328">
        <v>100</v>
      </c>
      <c r="V52" s="233">
        <v>60</v>
      </c>
      <c r="W52" s="230">
        <v>25</v>
      </c>
      <c r="X52" s="337">
        <v>20</v>
      </c>
      <c r="Y52" s="229">
        <v>18.787878787878789</v>
      </c>
      <c r="Z52" s="229">
        <f t="shared" si="2"/>
        <v>123.78787878787878</v>
      </c>
      <c r="AA52" s="328">
        <v>100</v>
      </c>
      <c r="AB52" s="229">
        <v>51.000000000000007</v>
      </c>
      <c r="AC52" s="234">
        <v>25</v>
      </c>
      <c r="AD52" s="337">
        <v>20</v>
      </c>
      <c r="AE52" s="229">
        <v>20</v>
      </c>
      <c r="AF52" s="229">
        <f t="shared" si="3"/>
        <v>116</v>
      </c>
      <c r="AG52" s="327">
        <v>100</v>
      </c>
      <c r="AH52" s="232">
        <v>94</v>
      </c>
      <c r="AI52" s="232">
        <v>94</v>
      </c>
      <c r="AJ52" s="337">
        <v>93</v>
      </c>
    </row>
    <row r="53" spans="1:36" ht="15">
      <c r="A53" s="98">
        <v>46</v>
      </c>
      <c r="B53" s="215">
        <v>311021104110</v>
      </c>
      <c r="C53" s="118" t="s">
        <v>83</v>
      </c>
      <c r="D53" s="227" t="s">
        <v>111</v>
      </c>
      <c r="E53" s="229">
        <v>10.5</v>
      </c>
      <c r="F53" s="337">
        <v>20</v>
      </c>
      <c r="G53" s="229">
        <v>10.612244897959185</v>
      </c>
      <c r="H53" s="229">
        <f t="shared" si="0"/>
        <v>41.112244897959187</v>
      </c>
      <c r="I53" s="328">
        <v>41</v>
      </c>
      <c r="J53" s="338">
        <v>21.000000000000004</v>
      </c>
      <c r="K53" s="233">
        <v>10</v>
      </c>
      <c r="L53" s="337">
        <v>20</v>
      </c>
      <c r="M53" s="229">
        <v>16.097560975609756</v>
      </c>
      <c r="N53" s="229">
        <f t="shared" si="1"/>
        <v>67.097560975609753</v>
      </c>
      <c r="O53" s="328">
        <v>47.09756097560976</v>
      </c>
      <c r="P53" s="432" t="s">
        <v>111</v>
      </c>
      <c r="Q53" s="233">
        <v>8</v>
      </c>
      <c r="R53" s="337">
        <v>20</v>
      </c>
      <c r="S53" s="229">
        <v>16.216216216216218</v>
      </c>
      <c r="T53" s="334">
        <f t="shared" si="4"/>
        <v>44.216216216216218</v>
      </c>
      <c r="U53" s="328">
        <v>44</v>
      </c>
      <c r="V53" s="233">
        <v>28.5</v>
      </c>
      <c r="W53" s="230">
        <v>11</v>
      </c>
      <c r="X53" s="337">
        <v>20</v>
      </c>
      <c r="Y53" s="229">
        <v>11.515151515151516</v>
      </c>
      <c r="Z53" s="229">
        <f t="shared" si="2"/>
        <v>71.015151515151516</v>
      </c>
      <c r="AA53" s="328">
        <v>71.015151515151516</v>
      </c>
      <c r="AB53" s="229">
        <v>13.5</v>
      </c>
      <c r="AC53" s="234">
        <v>11</v>
      </c>
      <c r="AD53" s="337">
        <v>20</v>
      </c>
      <c r="AE53" s="229">
        <v>13.725490196078432</v>
      </c>
      <c r="AF53" s="229">
        <f t="shared" si="3"/>
        <v>58.225490196078432</v>
      </c>
      <c r="AG53" s="327">
        <v>58.225490196078432</v>
      </c>
      <c r="AH53" s="232">
        <v>91</v>
      </c>
      <c r="AI53" s="232">
        <v>91</v>
      </c>
      <c r="AJ53" s="337">
        <v>90</v>
      </c>
    </row>
    <row r="54" spans="1:36" ht="15">
      <c r="A54" s="98">
        <v>47</v>
      </c>
      <c r="B54" s="215">
        <v>311021104111</v>
      </c>
      <c r="C54" s="118" t="s">
        <v>84</v>
      </c>
      <c r="D54" s="227">
        <v>5.2500000000000009</v>
      </c>
      <c r="E54" s="229">
        <v>10</v>
      </c>
      <c r="F54" s="337">
        <v>20</v>
      </c>
      <c r="G54" s="229">
        <v>14.693877551020408</v>
      </c>
      <c r="H54" s="229">
        <f t="shared" si="0"/>
        <v>49.943877551020407</v>
      </c>
      <c r="I54" s="328">
        <v>49.943877551020407</v>
      </c>
      <c r="J54" s="338">
        <v>0</v>
      </c>
      <c r="K54" s="233">
        <v>8.75</v>
      </c>
      <c r="L54" s="337">
        <v>20</v>
      </c>
      <c r="M54" s="229">
        <v>19.512195121951219</v>
      </c>
      <c r="N54" s="229">
        <f t="shared" si="1"/>
        <v>48.262195121951223</v>
      </c>
      <c r="O54" s="328">
        <v>48.262195121951223</v>
      </c>
      <c r="P54" s="229">
        <v>24.75</v>
      </c>
      <c r="Q54" s="233">
        <v>9.5</v>
      </c>
      <c r="R54" s="337">
        <v>20</v>
      </c>
      <c r="S54" s="229">
        <v>15.675675675675675</v>
      </c>
      <c r="T54" s="334">
        <f t="shared" si="4"/>
        <v>69.925675675675677</v>
      </c>
      <c r="U54" s="328">
        <v>69.925675675675677</v>
      </c>
      <c r="V54" s="443" t="s">
        <v>111</v>
      </c>
      <c r="W54" s="230">
        <v>16.25</v>
      </c>
      <c r="X54" s="337">
        <v>20</v>
      </c>
      <c r="Y54" s="229">
        <v>16.363636363636363</v>
      </c>
      <c r="Z54" s="229">
        <f t="shared" si="2"/>
        <v>52.61363636363636</v>
      </c>
      <c r="AA54" s="328">
        <v>53</v>
      </c>
      <c r="AB54" s="229">
        <v>8.25</v>
      </c>
      <c r="AC54" s="234">
        <v>9.25</v>
      </c>
      <c r="AD54" s="337">
        <v>20</v>
      </c>
      <c r="AE54" s="229">
        <v>18.823529411764707</v>
      </c>
      <c r="AF54" s="229">
        <f t="shared" si="3"/>
        <v>56.32352941176471</v>
      </c>
      <c r="AG54" s="327">
        <v>56.32352941176471</v>
      </c>
      <c r="AH54" s="232">
        <v>91</v>
      </c>
      <c r="AI54" s="232">
        <v>91</v>
      </c>
      <c r="AJ54" s="337">
        <v>85</v>
      </c>
    </row>
    <row r="55" spans="1:36" ht="15">
      <c r="A55" s="98">
        <v>48</v>
      </c>
      <c r="B55" s="215">
        <v>311021104112</v>
      </c>
      <c r="C55" s="118" t="s">
        <v>85</v>
      </c>
      <c r="D55" s="227">
        <v>14.25</v>
      </c>
      <c r="E55" s="229">
        <v>14.499999999999998</v>
      </c>
      <c r="F55" s="337">
        <v>20</v>
      </c>
      <c r="G55" s="229">
        <v>17.551020408163264</v>
      </c>
      <c r="H55" s="229">
        <f t="shared" si="0"/>
        <v>66.301020408163268</v>
      </c>
      <c r="I55" s="328">
        <v>66.301020408163268</v>
      </c>
      <c r="J55" s="338">
        <v>39.75</v>
      </c>
      <c r="K55" s="233">
        <v>20.5</v>
      </c>
      <c r="L55" s="337">
        <v>20</v>
      </c>
      <c r="M55" s="229">
        <v>19.024390243902438</v>
      </c>
      <c r="N55" s="229">
        <f t="shared" si="1"/>
        <v>99.274390243902445</v>
      </c>
      <c r="O55" s="328">
        <v>79.274390243902445</v>
      </c>
      <c r="P55" s="229">
        <v>26.25</v>
      </c>
      <c r="Q55" s="233">
        <v>21.5</v>
      </c>
      <c r="R55" s="337">
        <v>20</v>
      </c>
      <c r="S55" s="229">
        <v>17.297297297297298</v>
      </c>
      <c r="T55" s="334">
        <f t="shared" si="4"/>
        <v>85.047297297297291</v>
      </c>
      <c r="U55" s="328">
        <v>85.047297297297291</v>
      </c>
      <c r="V55" s="233">
        <v>28.5</v>
      </c>
      <c r="W55" s="230">
        <v>24.75</v>
      </c>
      <c r="X55" s="337">
        <v>20</v>
      </c>
      <c r="Y55" s="229">
        <v>17.575757575757574</v>
      </c>
      <c r="Z55" s="229">
        <f t="shared" si="2"/>
        <v>90.825757575757578</v>
      </c>
      <c r="AA55" s="328">
        <v>90.825757575757578</v>
      </c>
      <c r="AB55" s="229">
        <v>39</v>
      </c>
      <c r="AC55" s="234">
        <v>22.5</v>
      </c>
      <c r="AD55" s="337">
        <v>20</v>
      </c>
      <c r="AE55" s="229">
        <v>19.215686274509803</v>
      </c>
      <c r="AF55" s="229">
        <f t="shared" si="3"/>
        <v>100.71568627450981</v>
      </c>
      <c r="AG55" s="327">
        <v>100</v>
      </c>
      <c r="AH55" s="232">
        <v>81</v>
      </c>
      <c r="AI55" s="232">
        <v>81</v>
      </c>
      <c r="AJ55" s="337">
        <v>90</v>
      </c>
    </row>
    <row r="56" spans="1:36" ht="15">
      <c r="A56" s="98">
        <v>49</v>
      </c>
      <c r="B56" s="215">
        <v>311021104113</v>
      </c>
      <c r="C56" s="118" t="s">
        <v>86</v>
      </c>
      <c r="D56" s="227">
        <v>32.25</v>
      </c>
      <c r="E56" s="229">
        <v>23</v>
      </c>
      <c r="F56" s="337">
        <v>20</v>
      </c>
      <c r="G56" s="229">
        <v>17.142857142857142</v>
      </c>
      <c r="H56" s="229">
        <f t="shared" si="0"/>
        <v>92.392857142857139</v>
      </c>
      <c r="I56" s="328">
        <v>92.392857142857139</v>
      </c>
      <c r="J56" s="338">
        <v>47.25</v>
      </c>
      <c r="K56" s="233">
        <v>25</v>
      </c>
      <c r="L56" s="337">
        <v>20</v>
      </c>
      <c r="M56" s="229">
        <v>19.024390243902438</v>
      </c>
      <c r="N56" s="229">
        <f t="shared" si="1"/>
        <v>111.27439024390245</v>
      </c>
      <c r="O56" s="328">
        <v>91.274390243902445</v>
      </c>
      <c r="P56" s="229">
        <v>51.000000000000007</v>
      </c>
      <c r="Q56" s="233">
        <v>21.5</v>
      </c>
      <c r="R56" s="337">
        <v>20</v>
      </c>
      <c r="S56" s="229">
        <v>18.918918918918919</v>
      </c>
      <c r="T56" s="334">
        <f t="shared" si="4"/>
        <v>111.41891891891892</v>
      </c>
      <c r="U56" s="328">
        <v>100</v>
      </c>
      <c r="V56" s="233">
        <v>51.749999999999993</v>
      </c>
      <c r="W56" s="230">
        <v>23</v>
      </c>
      <c r="X56" s="337">
        <v>20</v>
      </c>
      <c r="Y56" s="229">
        <v>18.18181818181818</v>
      </c>
      <c r="Z56" s="229">
        <f t="shared" si="2"/>
        <v>112.93181818181819</v>
      </c>
      <c r="AA56" s="328">
        <v>100</v>
      </c>
      <c r="AB56" s="229">
        <v>33.75</v>
      </c>
      <c r="AC56" s="234">
        <v>27.500000000000004</v>
      </c>
      <c r="AD56" s="337">
        <v>20</v>
      </c>
      <c r="AE56" s="229">
        <v>17.647058823529413</v>
      </c>
      <c r="AF56" s="229">
        <f t="shared" si="3"/>
        <v>98.89705882352942</v>
      </c>
      <c r="AG56" s="327">
        <v>98.89705882352942</v>
      </c>
      <c r="AH56" s="232">
        <v>89</v>
      </c>
      <c r="AI56" s="232">
        <v>89</v>
      </c>
      <c r="AJ56" s="337">
        <v>94</v>
      </c>
    </row>
    <row r="57" spans="1:36" ht="15">
      <c r="A57" s="98">
        <v>50</v>
      </c>
      <c r="B57" s="215">
        <v>311021104114</v>
      </c>
      <c r="C57" s="118" t="s">
        <v>87</v>
      </c>
      <c r="D57" s="227">
        <v>18</v>
      </c>
      <c r="E57" s="229">
        <v>17.5</v>
      </c>
      <c r="F57" s="337">
        <v>20</v>
      </c>
      <c r="G57" s="229">
        <v>17.551020408163264</v>
      </c>
      <c r="H57" s="229">
        <f t="shared" si="0"/>
        <v>73.051020408163268</v>
      </c>
      <c r="I57" s="328">
        <v>73.051020408163268</v>
      </c>
      <c r="J57" s="338">
        <v>49.5</v>
      </c>
      <c r="K57" s="233">
        <v>20.5</v>
      </c>
      <c r="L57" s="337">
        <v>20</v>
      </c>
      <c r="M57" s="229">
        <v>19.512195121951219</v>
      </c>
      <c r="N57" s="229">
        <f t="shared" si="1"/>
        <v>109.51219512195122</v>
      </c>
      <c r="O57" s="328">
        <v>89.512195121951223</v>
      </c>
      <c r="P57" s="229">
        <v>48.75</v>
      </c>
      <c r="Q57" s="233">
        <v>22.5</v>
      </c>
      <c r="R57" s="337">
        <v>20</v>
      </c>
      <c r="S57" s="229">
        <v>16.216216216216218</v>
      </c>
      <c r="T57" s="334">
        <f t="shared" si="4"/>
        <v>107.46621621621622</v>
      </c>
      <c r="U57" s="328">
        <v>100</v>
      </c>
      <c r="V57" s="233">
        <v>40.5</v>
      </c>
      <c r="W57" s="230">
        <v>25</v>
      </c>
      <c r="X57" s="337">
        <v>20</v>
      </c>
      <c r="Y57" s="229">
        <v>18.18181818181818</v>
      </c>
      <c r="Z57" s="229">
        <f t="shared" si="2"/>
        <v>103.68181818181819</v>
      </c>
      <c r="AA57" s="328">
        <v>100</v>
      </c>
      <c r="AB57" s="229">
        <v>42.749999999999993</v>
      </c>
      <c r="AC57" s="234">
        <v>16</v>
      </c>
      <c r="AD57" s="337">
        <v>20</v>
      </c>
      <c r="AE57" s="229">
        <v>18.431372549019606</v>
      </c>
      <c r="AF57" s="229">
        <f t="shared" si="3"/>
        <v>97.181372549019613</v>
      </c>
      <c r="AG57" s="327">
        <v>97.181372549019613</v>
      </c>
      <c r="AH57" s="232">
        <v>91</v>
      </c>
      <c r="AI57" s="232">
        <v>90</v>
      </c>
      <c r="AJ57" s="337">
        <v>92</v>
      </c>
    </row>
    <row r="58" spans="1:36" ht="15">
      <c r="A58" s="98">
        <v>51</v>
      </c>
      <c r="B58" s="215">
        <v>311021104115</v>
      </c>
      <c r="C58" s="118" t="s">
        <v>88</v>
      </c>
      <c r="D58" s="227">
        <v>10.500000000000002</v>
      </c>
      <c r="E58" s="229">
        <v>14.499999999999998</v>
      </c>
      <c r="F58" s="337">
        <v>20</v>
      </c>
      <c r="G58" s="229">
        <v>19.591836734693878</v>
      </c>
      <c r="H58" s="229">
        <f t="shared" si="0"/>
        <v>64.591836734693885</v>
      </c>
      <c r="I58" s="328">
        <v>64.591836734693885</v>
      </c>
      <c r="J58" s="338">
        <v>37.5</v>
      </c>
      <c r="K58" s="233">
        <v>22.5</v>
      </c>
      <c r="L58" s="337">
        <v>20</v>
      </c>
      <c r="M58" s="229">
        <v>19.512195121951219</v>
      </c>
      <c r="N58" s="229">
        <f t="shared" si="1"/>
        <v>99.512195121951223</v>
      </c>
      <c r="O58" s="328">
        <v>79.512195121951223</v>
      </c>
      <c r="P58" s="229">
        <v>25.500000000000004</v>
      </c>
      <c r="Q58" s="233">
        <v>21.5</v>
      </c>
      <c r="R58" s="337">
        <v>20</v>
      </c>
      <c r="S58" s="229">
        <v>19.45945945945946</v>
      </c>
      <c r="T58" s="334">
        <f t="shared" si="4"/>
        <v>86.459459459459453</v>
      </c>
      <c r="U58" s="328">
        <v>86.459459459459453</v>
      </c>
      <c r="V58" s="233">
        <v>20.25</v>
      </c>
      <c r="W58" s="230">
        <v>17.75</v>
      </c>
      <c r="X58" s="337">
        <v>20</v>
      </c>
      <c r="Y58" s="229">
        <v>20</v>
      </c>
      <c r="Z58" s="229">
        <f t="shared" si="2"/>
        <v>78</v>
      </c>
      <c r="AA58" s="328">
        <v>78</v>
      </c>
      <c r="AB58" s="229">
        <v>45.75</v>
      </c>
      <c r="AC58" s="234">
        <v>25</v>
      </c>
      <c r="AD58" s="337">
        <v>20</v>
      </c>
      <c r="AE58" s="229">
        <v>19.6078431372549</v>
      </c>
      <c r="AF58" s="229">
        <f t="shared" si="3"/>
        <v>110.3578431372549</v>
      </c>
      <c r="AG58" s="327">
        <v>100</v>
      </c>
      <c r="AH58" s="232">
        <v>92</v>
      </c>
      <c r="AI58" s="232">
        <v>91</v>
      </c>
      <c r="AJ58" s="337">
        <v>88</v>
      </c>
    </row>
    <row r="59" spans="1:36" ht="15">
      <c r="A59" s="98">
        <v>52</v>
      </c>
      <c r="B59" s="215">
        <v>311021104116</v>
      </c>
      <c r="C59" s="118" t="s">
        <v>89</v>
      </c>
      <c r="D59" s="227">
        <v>11.25</v>
      </c>
      <c r="E59" s="229">
        <v>13</v>
      </c>
      <c r="F59" s="337">
        <v>20</v>
      </c>
      <c r="G59" s="229">
        <v>17.551020408163264</v>
      </c>
      <c r="H59" s="229">
        <f t="shared" si="0"/>
        <v>61.801020408163268</v>
      </c>
      <c r="I59" s="328">
        <v>61.801020408163268</v>
      </c>
      <c r="J59" s="338">
        <v>42.749999999999993</v>
      </c>
      <c r="K59" s="233">
        <v>19.5</v>
      </c>
      <c r="L59" s="337">
        <v>20</v>
      </c>
      <c r="M59" s="229">
        <v>20</v>
      </c>
      <c r="N59" s="229">
        <f t="shared" si="1"/>
        <v>102.25</v>
      </c>
      <c r="O59" s="328">
        <v>82.25</v>
      </c>
      <c r="P59" s="229">
        <v>33</v>
      </c>
      <c r="Q59" s="233">
        <v>15.25</v>
      </c>
      <c r="R59" s="337">
        <v>20</v>
      </c>
      <c r="S59" s="229">
        <v>18.918918918918919</v>
      </c>
      <c r="T59" s="334">
        <f t="shared" si="4"/>
        <v>87.168918918918919</v>
      </c>
      <c r="U59" s="328">
        <v>87.168918918918919</v>
      </c>
      <c r="V59" s="233">
        <v>21.000000000000004</v>
      </c>
      <c r="W59" s="230">
        <v>24</v>
      </c>
      <c r="X59" s="337">
        <v>20</v>
      </c>
      <c r="Y59" s="229">
        <v>17.575757575757574</v>
      </c>
      <c r="Z59" s="229">
        <f t="shared" si="2"/>
        <v>82.575757575757578</v>
      </c>
      <c r="AA59" s="328">
        <v>82.575757575757578</v>
      </c>
      <c r="AB59" s="229">
        <v>26.25</v>
      </c>
      <c r="AC59" s="234">
        <v>18.5</v>
      </c>
      <c r="AD59" s="337">
        <v>20</v>
      </c>
      <c r="AE59" s="229">
        <v>18.823529411764707</v>
      </c>
      <c r="AF59" s="229">
        <f t="shared" si="3"/>
        <v>83.57352941176471</v>
      </c>
      <c r="AG59" s="327">
        <v>83.57352941176471</v>
      </c>
      <c r="AH59" s="232">
        <v>89</v>
      </c>
      <c r="AI59" s="232">
        <v>89</v>
      </c>
      <c r="AJ59" s="337">
        <v>88</v>
      </c>
    </row>
    <row r="60" spans="1:36" ht="15">
      <c r="A60" s="98">
        <v>53</v>
      </c>
      <c r="B60" s="215">
        <v>311021104117</v>
      </c>
      <c r="C60" s="118" t="s">
        <v>90</v>
      </c>
      <c r="D60" s="429" t="s">
        <v>111</v>
      </c>
      <c r="E60" s="229">
        <v>10</v>
      </c>
      <c r="F60" s="337">
        <v>20</v>
      </c>
      <c r="G60" s="229">
        <v>18.775510204081634</v>
      </c>
      <c r="H60" s="229">
        <f t="shared" si="0"/>
        <v>48.775510204081634</v>
      </c>
      <c r="I60" s="328">
        <v>48.775510204081634</v>
      </c>
      <c r="J60" s="338">
        <v>25.500000000000004</v>
      </c>
      <c r="K60" s="233">
        <v>9.5</v>
      </c>
      <c r="L60" s="337">
        <v>20</v>
      </c>
      <c r="M60" s="229">
        <v>20</v>
      </c>
      <c r="N60" s="229">
        <f t="shared" si="1"/>
        <v>75</v>
      </c>
      <c r="O60" s="328">
        <v>55</v>
      </c>
      <c r="P60" s="229">
        <v>23.25</v>
      </c>
      <c r="Q60" s="233">
        <v>21.5</v>
      </c>
      <c r="R60" s="337">
        <v>20</v>
      </c>
      <c r="S60" s="229">
        <v>19.45945945945946</v>
      </c>
      <c r="T60" s="334">
        <f t="shared" si="4"/>
        <v>84.209459459459453</v>
      </c>
      <c r="U60" s="328">
        <v>84.209459459459453</v>
      </c>
      <c r="V60" s="233">
        <v>25.500000000000004</v>
      </c>
      <c r="W60" s="230">
        <v>13.25</v>
      </c>
      <c r="X60" s="337">
        <v>20</v>
      </c>
      <c r="Y60" s="229">
        <v>19.393939393939394</v>
      </c>
      <c r="Z60" s="229">
        <f t="shared" si="2"/>
        <v>78.143939393939391</v>
      </c>
      <c r="AA60" s="328">
        <v>78.143939393939391</v>
      </c>
      <c r="AB60" s="229">
        <v>18</v>
      </c>
      <c r="AC60" s="234">
        <v>16</v>
      </c>
      <c r="AD60" s="337">
        <v>20</v>
      </c>
      <c r="AE60" s="229">
        <v>19.6078431372549</v>
      </c>
      <c r="AF60" s="229">
        <f t="shared" si="3"/>
        <v>73.607843137254903</v>
      </c>
      <c r="AG60" s="327">
        <v>73.607843137254903</v>
      </c>
      <c r="AH60" s="232">
        <v>85</v>
      </c>
      <c r="AI60" s="232">
        <v>85</v>
      </c>
      <c r="AJ60" s="337">
        <v>88</v>
      </c>
    </row>
    <row r="61" spans="1:36" ht="15">
      <c r="A61" s="98">
        <v>54</v>
      </c>
      <c r="B61" s="215">
        <v>311021104118</v>
      </c>
      <c r="C61" s="118" t="s">
        <v>91</v>
      </c>
      <c r="D61" s="227">
        <v>6.75</v>
      </c>
      <c r="E61" s="229">
        <v>13</v>
      </c>
      <c r="F61" s="337">
        <v>20</v>
      </c>
      <c r="G61" s="229">
        <v>19.591836734693878</v>
      </c>
      <c r="H61" s="229">
        <f t="shared" si="0"/>
        <v>59.341836734693878</v>
      </c>
      <c r="I61" s="328">
        <v>59.341836734693878</v>
      </c>
      <c r="J61" s="338">
        <v>38.25</v>
      </c>
      <c r="K61" s="233">
        <v>15.5</v>
      </c>
      <c r="L61" s="337">
        <v>20</v>
      </c>
      <c r="M61" s="229">
        <v>20</v>
      </c>
      <c r="N61" s="229">
        <f t="shared" si="1"/>
        <v>93.75</v>
      </c>
      <c r="O61" s="328">
        <v>93.75</v>
      </c>
      <c r="P61" s="229">
        <v>38.25</v>
      </c>
      <c r="Q61" s="233">
        <v>21.5</v>
      </c>
      <c r="R61" s="337">
        <v>20</v>
      </c>
      <c r="S61" s="229">
        <v>19.45945945945946</v>
      </c>
      <c r="T61" s="334">
        <f t="shared" si="4"/>
        <v>99.209459459459453</v>
      </c>
      <c r="U61" s="328">
        <v>99.209459459459453</v>
      </c>
      <c r="V61" s="233">
        <v>16.5</v>
      </c>
      <c r="W61" s="230">
        <v>19.25</v>
      </c>
      <c r="X61" s="337">
        <v>20</v>
      </c>
      <c r="Y61" s="229">
        <v>20</v>
      </c>
      <c r="Z61" s="229">
        <f t="shared" si="2"/>
        <v>75.75</v>
      </c>
      <c r="AA61" s="328">
        <v>75.75</v>
      </c>
      <c r="AB61" s="229">
        <v>9</v>
      </c>
      <c r="AC61" s="234">
        <v>11.5</v>
      </c>
      <c r="AD61" s="337">
        <v>20</v>
      </c>
      <c r="AE61" s="229">
        <v>20</v>
      </c>
      <c r="AF61" s="229">
        <f t="shared" si="3"/>
        <v>60.5</v>
      </c>
      <c r="AG61" s="327">
        <v>60.5</v>
      </c>
      <c r="AH61" s="232">
        <v>88</v>
      </c>
      <c r="AI61" s="232">
        <v>82</v>
      </c>
      <c r="AJ61" s="337">
        <v>92</v>
      </c>
    </row>
    <row r="62" spans="1:36" ht="15">
      <c r="A62" s="98">
        <v>55</v>
      </c>
      <c r="B62" s="215">
        <v>311021104119</v>
      </c>
      <c r="C62" s="118" t="s">
        <v>92</v>
      </c>
      <c r="D62" s="227">
        <v>37.5</v>
      </c>
      <c r="E62" s="229">
        <v>10</v>
      </c>
      <c r="F62" s="337">
        <v>20</v>
      </c>
      <c r="G62" s="229">
        <v>14.285714285714286</v>
      </c>
      <c r="H62" s="229">
        <f t="shared" si="0"/>
        <v>81.785714285714292</v>
      </c>
      <c r="I62" s="328">
        <v>81.785714285714292</v>
      </c>
      <c r="J62" s="338">
        <v>37.5</v>
      </c>
      <c r="K62" s="233">
        <v>21</v>
      </c>
      <c r="L62" s="337">
        <v>20</v>
      </c>
      <c r="M62" s="229">
        <v>18.536585365853661</v>
      </c>
      <c r="N62" s="229">
        <f t="shared" si="1"/>
        <v>97.036585365853654</v>
      </c>
      <c r="O62" s="328">
        <v>77.036585365853654</v>
      </c>
      <c r="P62" s="229">
        <v>45</v>
      </c>
      <c r="Q62" s="233">
        <v>25</v>
      </c>
      <c r="R62" s="337">
        <v>20</v>
      </c>
      <c r="S62" s="229">
        <v>16.216216216216218</v>
      </c>
      <c r="T62" s="334">
        <f t="shared" si="4"/>
        <v>106.21621621621622</v>
      </c>
      <c r="U62" s="328">
        <v>100</v>
      </c>
      <c r="V62" s="233">
        <v>43.5</v>
      </c>
      <c r="W62" s="230">
        <v>25</v>
      </c>
      <c r="X62" s="337">
        <v>20</v>
      </c>
      <c r="Y62" s="229">
        <v>15.151515151515152</v>
      </c>
      <c r="Z62" s="229">
        <f t="shared" si="2"/>
        <v>103.65151515151516</v>
      </c>
      <c r="AA62" s="328">
        <v>100</v>
      </c>
      <c r="AB62" s="229">
        <v>54</v>
      </c>
      <c r="AC62" s="234">
        <v>20</v>
      </c>
      <c r="AD62" s="337">
        <v>20</v>
      </c>
      <c r="AE62" s="229">
        <v>18.03921568627451</v>
      </c>
      <c r="AF62" s="229">
        <f t="shared" si="3"/>
        <v>112.0392156862745</v>
      </c>
      <c r="AG62" s="327">
        <v>100</v>
      </c>
      <c r="AH62" s="232">
        <v>97</v>
      </c>
      <c r="AI62" s="232">
        <v>95</v>
      </c>
      <c r="AJ62" s="337">
        <v>94</v>
      </c>
    </row>
    <row r="63" spans="1:36" ht="30">
      <c r="A63" s="98">
        <v>56</v>
      </c>
      <c r="B63" s="215">
        <v>311021104120</v>
      </c>
      <c r="C63" s="118" t="s">
        <v>93</v>
      </c>
      <c r="D63" s="227">
        <v>41.25</v>
      </c>
      <c r="E63" s="229">
        <v>22.5</v>
      </c>
      <c r="F63" s="337">
        <v>20</v>
      </c>
      <c r="G63" s="229">
        <v>19.183673469387756</v>
      </c>
      <c r="H63" s="229">
        <f t="shared" si="0"/>
        <v>102.93367346938776</v>
      </c>
      <c r="I63" s="328">
        <v>100</v>
      </c>
      <c r="J63" s="338">
        <v>53.25</v>
      </c>
      <c r="K63" s="233">
        <v>25</v>
      </c>
      <c r="L63" s="337">
        <v>20</v>
      </c>
      <c r="M63" s="229">
        <v>19.512195121951219</v>
      </c>
      <c r="N63" s="229">
        <f t="shared" si="1"/>
        <v>117.76219512195122</v>
      </c>
      <c r="O63" s="328">
        <v>97.762195121951223</v>
      </c>
      <c r="P63" s="432" t="s">
        <v>111</v>
      </c>
      <c r="Q63" s="233">
        <v>25</v>
      </c>
      <c r="R63" s="337">
        <v>20</v>
      </c>
      <c r="S63" s="229">
        <v>19.45945945945946</v>
      </c>
      <c r="T63" s="334">
        <f t="shared" si="4"/>
        <v>64.459459459459453</v>
      </c>
      <c r="U63" s="328">
        <v>64</v>
      </c>
      <c r="V63" s="233">
        <v>60</v>
      </c>
      <c r="W63" s="230">
        <v>23.5</v>
      </c>
      <c r="X63" s="337">
        <v>20</v>
      </c>
      <c r="Y63" s="229">
        <v>18.18181818181818</v>
      </c>
      <c r="Z63" s="229">
        <f t="shared" si="2"/>
        <v>121.68181818181819</v>
      </c>
      <c r="AA63" s="328">
        <v>100</v>
      </c>
      <c r="AB63" s="229">
        <v>64.5</v>
      </c>
      <c r="AC63" s="234">
        <v>25.5</v>
      </c>
      <c r="AD63" s="337">
        <v>20</v>
      </c>
      <c r="AE63" s="229">
        <v>19.6078431372549</v>
      </c>
      <c r="AF63" s="229">
        <f t="shared" si="3"/>
        <v>129.60784313725489</v>
      </c>
      <c r="AG63" s="327">
        <v>100</v>
      </c>
      <c r="AH63" s="232">
        <v>98</v>
      </c>
      <c r="AI63" s="232">
        <v>98</v>
      </c>
      <c r="AJ63" s="337">
        <v>98</v>
      </c>
    </row>
    <row r="64" spans="1:36" ht="15">
      <c r="A64" s="98">
        <v>57</v>
      </c>
      <c r="B64" s="215">
        <v>311021104121</v>
      </c>
      <c r="C64" s="118" t="s">
        <v>94</v>
      </c>
      <c r="D64" s="227">
        <v>42.000000000000007</v>
      </c>
      <c r="E64" s="229">
        <v>17.5</v>
      </c>
      <c r="F64" s="337">
        <v>20</v>
      </c>
      <c r="G64" s="229">
        <v>18.775510204081634</v>
      </c>
      <c r="H64" s="229">
        <f t="shared" si="0"/>
        <v>98.275510204081627</v>
      </c>
      <c r="I64" s="328">
        <v>98.275510204081627</v>
      </c>
      <c r="J64" s="338">
        <v>50.25</v>
      </c>
      <c r="K64" s="233">
        <v>23</v>
      </c>
      <c r="L64" s="337">
        <v>20</v>
      </c>
      <c r="M64" s="229">
        <v>20</v>
      </c>
      <c r="N64" s="229">
        <f t="shared" si="1"/>
        <v>113.25</v>
      </c>
      <c r="O64" s="328">
        <v>93.25</v>
      </c>
      <c r="P64" s="229">
        <v>45</v>
      </c>
      <c r="Q64" s="233">
        <v>25</v>
      </c>
      <c r="R64" s="337">
        <v>20</v>
      </c>
      <c r="S64" s="229">
        <v>18.918918918918919</v>
      </c>
      <c r="T64" s="334">
        <f t="shared" si="4"/>
        <v>108.91891891891892</v>
      </c>
      <c r="U64" s="328">
        <v>100</v>
      </c>
      <c r="V64" s="233">
        <v>54</v>
      </c>
      <c r="W64" s="230">
        <v>25</v>
      </c>
      <c r="X64" s="337">
        <v>20</v>
      </c>
      <c r="Y64" s="229">
        <v>18.18181818181818</v>
      </c>
      <c r="Z64" s="229">
        <f t="shared" si="2"/>
        <v>117.18181818181819</v>
      </c>
      <c r="AA64" s="328">
        <v>100</v>
      </c>
      <c r="AB64" s="229">
        <v>46.5</v>
      </c>
      <c r="AC64" s="234">
        <v>28.000000000000004</v>
      </c>
      <c r="AD64" s="337">
        <v>20</v>
      </c>
      <c r="AE64" s="229">
        <v>19.6078431372549</v>
      </c>
      <c r="AF64" s="229">
        <f t="shared" si="3"/>
        <v>114.1078431372549</v>
      </c>
      <c r="AG64" s="327">
        <v>100</v>
      </c>
      <c r="AH64" s="232">
        <v>98</v>
      </c>
      <c r="AI64" s="232">
        <v>98</v>
      </c>
      <c r="AJ64" s="337">
        <v>96</v>
      </c>
    </row>
    <row r="65" spans="1:36" ht="15">
      <c r="A65" s="98">
        <v>58</v>
      </c>
      <c r="B65" s="215">
        <v>311021104122</v>
      </c>
      <c r="C65" s="118" t="s">
        <v>95</v>
      </c>
      <c r="D65" s="227">
        <v>51.000000000000007</v>
      </c>
      <c r="E65" s="229">
        <v>18</v>
      </c>
      <c r="F65" s="337">
        <v>20</v>
      </c>
      <c r="G65" s="229">
        <v>17.959183673469386</v>
      </c>
      <c r="H65" s="229">
        <f t="shared" si="0"/>
        <v>106.95918367346938</v>
      </c>
      <c r="I65" s="328">
        <v>100</v>
      </c>
      <c r="J65" s="338">
        <v>58.5</v>
      </c>
      <c r="K65" s="233">
        <v>25</v>
      </c>
      <c r="L65" s="337">
        <v>20</v>
      </c>
      <c r="M65" s="229">
        <v>20</v>
      </c>
      <c r="N65" s="229">
        <f t="shared" si="1"/>
        <v>123.5</v>
      </c>
      <c r="O65" s="328">
        <v>103.5</v>
      </c>
      <c r="P65" s="229">
        <v>54</v>
      </c>
      <c r="Q65" s="233">
        <v>25</v>
      </c>
      <c r="R65" s="337">
        <v>20</v>
      </c>
      <c r="S65" s="229">
        <v>18.918918918918919</v>
      </c>
      <c r="T65" s="334">
        <f t="shared" si="4"/>
        <v>117.91891891891892</v>
      </c>
      <c r="U65" s="328">
        <v>100</v>
      </c>
      <c r="V65" s="233">
        <v>48.75</v>
      </c>
      <c r="W65" s="230">
        <v>25</v>
      </c>
      <c r="X65" s="337">
        <v>20</v>
      </c>
      <c r="Y65" s="229">
        <v>16.363636363636363</v>
      </c>
      <c r="Z65" s="229">
        <f t="shared" si="2"/>
        <v>110.11363636363636</v>
      </c>
      <c r="AA65" s="328">
        <v>100</v>
      </c>
      <c r="AB65" s="229">
        <v>54.75</v>
      </c>
      <c r="AC65" s="234">
        <v>28.999999999999996</v>
      </c>
      <c r="AD65" s="337">
        <v>20</v>
      </c>
      <c r="AE65" s="229">
        <v>19.6078431372549</v>
      </c>
      <c r="AF65" s="229">
        <f t="shared" si="3"/>
        <v>123.3578431372549</v>
      </c>
      <c r="AG65" s="327">
        <v>100</v>
      </c>
      <c r="AH65" s="232">
        <v>96</v>
      </c>
      <c r="AI65" s="232">
        <v>97</v>
      </c>
      <c r="AJ65" s="337">
        <v>98</v>
      </c>
    </row>
    <row r="66" spans="1:36" ht="15">
      <c r="A66" s="98">
        <v>59</v>
      </c>
      <c r="B66" s="215">
        <v>311021104123</v>
      </c>
      <c r="C66" s="118" t="s">
        <v>96</v>
      </c>
      <c r="D66" s="227">
        <v>29.25</v>
      </c>
      <c r="E66" s="229">
        <v>20</v>
      </c>
      <c r="F66" s="337">
        <v>20</v>
      </c>
      <c r="G66" s="229">
        <v>16.326530612244898</v>
      </c>
      <c r="H66" s="229">
        <f t="shared" si="0"/>
        <v>85.576530612244895</v>
      </c>
      <c r="I66" s="328">
        <v>85.576530612244895</v>
      </c>
      <c r="J66" s="338">
        <v>4.5</v>
      </c>
      <c r="K66" s="233">
        <v>12</v>
      </c>
      <c r="L66" s="337">
        <v>20</v>
      </c>
      <c r="M66" s="229">
        <v>18.04878048780488</v>
      </c>
      <c r="N66" s="229">
        <f t="shared" si="1"/>
        <v>54.548780487804876</v>
      </c>
      <c r="O66" s="328">
        <v>34.548780487804876</v>
      </c>
      <c r="P66" s="229">
        <v>51.000000000000007</v>
      </c>
      <c r="Q66" s="233">
        <v>12.5</v>
      </c>
      <c r="R66" s="337">
        <v>20</v>
      </c>
      <c r="S66" s="229">
        <v>17.837837837837839</v>
      </c>
      <c r="T66" s="334">
        <f t="shared" si="4"/>
        <v>101.33783783783784</v>
      </c>
      <c r="U66" s="328">
        <v>100</v>
      </c>
      <c r="V66" s="233">
        <v>37.5</v>
      </c>
      <c r="W66" s="230">
        <v>18.75</v>
      </c>
      <c r="X66" s="337">
        <v>20</v>
      </c>
      <c r="Y66" s="229">
        <v>16.969696969696969</v>
      </c>
      <c r="Z66" s="229">
        <f t="shared" si="2"/>
        <v>93.219696969696969</v>
      </c>
      <c r="AA66" s="328">
        <v>93.219696969696969</v>
      </c>
      <c r="AB66" s="229">
        <v>31.5</v>
      </c>
      <c r="AC66" s="234">
        <v>32.5</v>
      </c>
      <c r="AD66" s="337">
        <v>20</v>
      </c>
      <c r="AE66" s="229">
        <v>18.03921568627451</v>
      </c>
      <c r="AF66" s="229">
        <f t="shared" si="3"/>
        <v>102.0392156862745</v>
      </c>
      <c r="AG66" s="327">
        <v>100</v>
      </c>
      <c r="AH66" s="232">
        <v>93</v>
      </c>
      <c r="AI66" s="232">
        <v>92</v>
      </c>
      <c r="AJ66" s="337">
        <v>90</v>
      </c>
    </row>
    <row r="67" spans="1:36" ht="15">
      <c r="A67" s="98">
        <v>60</v>
      </c>
      <c r="B67" s="215">
        <v>311021104124</v>
      </c>
      <c r="C67" s="118" t="s">
        <v>97</v>
      </c>
      <c r="D67" s="227">
        <v>39</v>
      </c>
      <c r="E67" s="229">
        <v>18</v>
      </c>
      <c r="F67" s="337">
        <v>20</v>
      </c>
      <c r="G67" s="229">
        <v>17.551020408163264</v>
      </c>
      <c r="H67" s="229">
        <f t="shared" si="0"/>
        <v>94.551020408163268</v>
      </c>
      <c r="I67" s="328">
        <v>94.551020408163268</v>
      </c>
      <c r="J67" s="338">
        <v>11.25</v>
      </c>
      <c r="K67" s="233">
        <v>21</v>
      </c>
      <c r="L67" s="337">
        <v>20</v>
      </c>
      <c r="M67" s="229">
        <v>19.512195121951219</v>
      </c>
      <c r="N67" s="229">
        <f t="shared" si="1"/>
        <v>71.762195121951223</v>
      </c>
      <c r="O67" s="328">
        <v>51.762195121951223</v>
      </c>
      <c r="P67" s="229">
        <v>48</v>
      </c>
      <c r="Q67" s="233">
        <v>23.25</v>
      </c>
      <c r="R67" s="337">
        <v>20</v>
      </c>
      <c r="S67" s="229">
        <v>20</v>
      </c>
      <c r="T67" s="334">
        <f t="shared" si="4"/>
        <v>111.25</v>
      </c>
      <c r="U67" s="328">
        <v>100</v>
      </c>
      <c r="V67" s="233">
        <v>37.5</v>
      </c>
      <c r="W67" s="230">
        <v>22</v>
      </c>
      <c r="X67" s="337">
        <v>20</v>
      </c>
      <c r="Y67" s="229">
        <v>18.787878787878789</v>
      </c>
      <c r="Z67" s="229">
        <f t="shared" si="2"/>
        <v>98.287878787878782</v>
      </c>
      <c r="AA67" s="328">
        <v>98.287878787878782</v>
      </c>
      <c r="AB67" s="229">
        <v>29.25</v>
      </c>
      <c r="AC67" s="234">
        <v>25</v>
      </c>
      <c r="AD67" s="337">
        <v>20</v>
      </c>
      <c r="AE67" s="229">
        <v>18.823529411764707</v>
      </c>
      <c r="AF67" s="229">
        <f t="shared" si="3"/>
        <v>93.07352941176471</v>
      </c>
      <c r="AG67" s="327">
        <v>93.07352941176471</v>
      </c>
      <c r="AH67" s="232">
        <v>93</v>
      </c>
      <c r="AI67" s="232">
        <v>94</v>
      </c>
      <c r="AJ67" s="337">
        <v>93</v>
      </c>
    </row>
    <row r="68" spans="1:36" ht="15">
      <c r="A68" s="98">
        <v>61</v>
      </c>
      <c r="B68" s="215">
        <v>311021104125</v>
      </c>
      <c r="C68" s="118" t="s">
        <v>98</v>
      </c>
      <c r="D68" s="227">
        <v>6</v>
      </c>
      <c r="E68" s="229">
        <v>10</v>
      </c>
      <c r="F68" s="337">
        <v>20</v>
      </c>
      <c r="G68" s="229">
        <v>16.73469387755102</v>
      </c>
      <c r="H68" s="229">
        <f t="shared" si="0"/>
        <v>52.734693877551024</v>
      </c>
      <c r="I68" s="328">
        <v>52.734693877551024</v>
      </c>
      <c r="J68" s="338">
        <v>3</v>
      </c>
      <c r="K68" s="233">
        <v>10</v>
      </c>
      <c r="L68" s="337">
        <v>20</v>
      </c>
      <c r="M68" s="229">
        <v>18.536585365853661</v>
      </c>
      <c r="N68" s="229">
        <f t="shared" si="1"/>
        <v>51.536585365853661</v>
      </c>
      <c r="O68" s="328">
        <v>31.536585365853661</v>
      </c>
      <c r="P68" s="229">
        <v>18</v>
      </c>
      <c r="Q68" s="233">
        <v>10.5</v>
      </c>
      <c r="R68" s="337">
        <v>20</v>
      </c>
      <c r="S68" s="229">
        <v>20</v>
      </c>
      <c r="T68" s="334">
        <f t="shared" si="4"/>
        <v>68.5</v>
      </c>
      <c r="U68" s="328">
        <v>68.5</v>
      </c>
      <c r="V68" s="233">
        <v>20.25</v>
      </c>
      <c r="W68" s="230">
        <v>13</v>
      </c>
      <c r="X68" s="337">
        <v>20</v>
      </c>
      <c r="Y68" s="229">
        <v>19.393939393939394</v>
      </c>
      <c r="Z68" s="229">
        <f t="shared" si="2"/>
        <v>72.643939393939391</v>
      </c>
      <c r="AA68" s="328">
        <v>72.643939393939391</v>
      </c>
      <c r="AB68" s="229">
        <v>2.25</v>
      </c>
      <c r="AC68" s="234">
        <v>12.5</v>
      </c>
      <c r="AD68" s="337">
        <v>20</v>
      </c>
      <c r="AE68" s="229">
        <v>17.647058823529413</v>
      </c>
      <c r="AF68" s="229">
        <f t="shared" si="3"/>
        <v>52.397058823529413</v>
      </c>
      <c r="AG68" s="327">
        <v>52.397058823529413</v>
      </c>
      <c r="AH68" s="232">
        <v>93</v>
      </c>
      <c r="AI68" s="232">
        <v>93</v>
      </c>
      <c r="AJ68" s="337">
        <v>85</v>
      </c>
    </row>
    <row r="69" spans="1:36" s="226" customFormat="1" ht="15.75" thickBot="1">
      <c r="A69" s="329">
        <v>62</v>
      </c>
      <c r="B69" s="330">
        <v>311021104126</v>
      </c>
      <c r="C69" s="331" t="s">
        <v>99</v>
      </c>
      <c r="D69" s="341">
        <v>53.25</v>
      </c>
      <c r="E69" s="342">
        <v>22.5</v>
      </c>
      <c r="F69" s="343">
        <v>20</v>
      </c>
      <c r="G69" s="342">
        <v>17.142857142857142</v>
      </c>
      <c r="H69" s="334">
        <f t="shared" si="0"/>
        <v>112.89285714285714</v>
      </c>
      <c r="I69" s="340">
        <v>100</v>
      </c>
      <c r="J69" s="430" t="s">
        <v>111</v>
      </c>
      <c r="K69" s="332">
        <v>24</v>
      </c>
      <c r="L69" s="337">
        <v>20</v>
      </c>
      <c r="M69" s="333">
        <v>19.024390243902438</v>
      </c>
      <c r="N69" s="334">
        <f t="shared" si="1"/>
        <v>63.024390243902438</v>
      </c>
      <c r="O69" s="333">
        <v>63</v>
      </c>
      <c r="P69" s="333">
        <v>50.25</v>
      </c>
      <c r="Q69" s="332">
        <v>25</v>
      </c>
      <c r="R69" s="343">
        <v>20</v>
      </c>
      <c r="S69" s="333">
        <v>19.45945945945946</v>
      </c>
      <c r="T69" s="334">
        <f t="shared" si="4"/>
        <v>114.70945945945945</v>
      </c>
      <c r="U69" s="328">
        <v>100</v>
      </c>
      <c r="V69" s="332">
        <v>51.000000000000007</v>
      </c>
      <c r="W69" s="230">
        <v>25</v>
      </c>
      <c r="X69" s="343">
        <v>20</v>
      </c>
      <c r="Y69" s="333">
        <v>15.151515151515152</v>
      </c>
      <c r="Z69" s="334">
        <f t="shared" si="2"/>
        <v>111.15151515151516</v>
      </c>
      <c r="AA69" s="328">
        <v>100</v>
      </c>
      <c r="AB69" s="334">
        <v>37.5</v>
      </c>
      <c r="AC69" s="335">
        <v>25</v>
      </c>
      <c r="AD69" s="343">
        <v>20</v>
      </c>
      <c r="AE69" s="342">
        <v>19.215686274509803</v>
      </c>
      <c r="AF69" s="334">
        <f t="shared" si="3"/>
        <v>101.71568627450981</v>
      </c>
      <c r="AG69" s="327">
        <v>100</v>
      </c>
      <c r="AH69" s="336">
        <v>91</v>
      </c>
      <c r="AI69" s="336">
        <v>91</v>
      </c>
      <c r="AJ69" s="343">
        <v>98</v>
      </c>
    </row>
    <row r="70" spans="1:36" ht="15.75" thickBot="1">
      <c r="A70" s="151">
        <v>63</v>
      </c>
      <c r="B70" s="216" t="s">
        <v>104</v>
      </c>
      <c r="C70" s="217" t="s">
        <v>100</v>
      </c>
      <c r="D70" s="344">
        <v>2.25</v>
      </c>
      <c r="E70" s="338">
        <v>0</v>
      </c>
      <c r="F70" s="337">
        <v>20</v>
      </c>
      <c r="G70" s="338">
        <v>8.1632653061224492</v>
      </c>
      <c r="H70" s="229">
        <f t="shared" si="0"/>
        <v>30.413265306122447</v>
      </c>
      <c r="I70" s="340">
        <v>30.413265306122447</v>
      </c>
      <c r="J70" s="338">
        <v>7.5</v>
      </c>
      <c r="K70" s="233">
        <v>0</v>
      </c>
      <c r="L70" s="337">
        <v>20</v>
      </c>
      <c r="M70" s="235">
        <v>20</v>
      </c>
      <c r="N70" s="229">
        <f t="shared" si="1"/>
        <v>47.5</v>
      </c>
      <c r="O70" s="327">
        <v>27.5</v>
      </c>
      <c r="P70" s="442" t="s">
        <v>111</v>
      </c>
      <c r="Q70" s="233">
        <v>7.5</v>
      </c>
      <c r="R70" s="337">
        <v>20</v>
      </c>
      <c r="S70" s="235">
        <v>12.972972972972974</v>
      </c>
      <c r="T70" s="334">
        <f t="shared" si="4"/>
        <v>40.472972972972975</v>
      </c>
      <c r="U70" s="328">
        <v>40</v>
      </c>
      <c r="V70" s="233">
        <v>4.5</v>
      </c>
      <c r="W70" s="444" t="s">
        <v>111</v>
      </c>
      <c r="X70" s="337">
        <v>20</v>
      </c>
      <c r="Y70" s="235">
        <v>7.2727272727272734</v>
      </c>
      <c r="Z70" s="229">
        <f t="shared" si="2"/>
        <v>31.772727272727273</v>
      </c>
      <c r="AA70" s="327">
        <v>32</v>
      </c>
      <c r="AB70" s="229">
        <v>3</v>
      </c>
      <c r="AC70" s="234">
        <v>7.5</v>
      </c>
      <c r="AD70" s="337">
        <v>20</v>
      </c>
      <c r="AE70" s="338">
        <v>7.8431372549019605</v>
      </c>
      <c r="AF70" s="229">
        <f t="shared" si="3"/>
        <v>38.343137254901961</v>
      </c>
      <c r="AG70" s="327">
        <v>38.343137254901961</v>
      </c>
      <c r="AH70" s="232">
        <v>81</v>
      </c>
      <c r="AI70" s="232">
        <v>80</v>
      </c>
      <c r="AJ70" s="337">
        <v>85</v>
      </c>
    </row>
    <row r="71" spans="1:36" ht="15.75" thickBot="1">
      <c r="A71" s="152">
        <v>64</v>
      </c>
      <c r="B71" s="218" t="s">
        <v>105</v>
      </c>
      <c r="C71" s="217" t="s">
        <v>77</v>
      </c>
      <c r="D71" s="344">
        <v>2.25</v>
      </c>
      <c r="E71" s="338">
        <v>10</v>
      </c>
      <c r="F71" s="337">
        <v>20</v>
      </c>
      <c r="G71" s="338">
        <v>12.653061224489797</v>
      </c>
      <c r="H71" s="229">
        <f t="shared" si="0"/>
        <v>44.903061224489797</v>
      </c>
      <c r="I71" s="340">
        <v>44.903061224489797</v>
      </c>
      <c r="J71" s="338">
        <v>22.5</v>
      </c>
      <c r="K71" s="233">
        <v>0</v>
      </c>
      <c r="L71" s="337">
        <v>20</v>
      </c>
      <c r="M71" s="235">
        <v>13.658536585365855</v>
      </c>
      <c r="N71" s="229">
        <f t="shared" si="1"/>
        <v>56.158536585365852</v>
      </c>
      <c r="O71" s="327">
        <v>36.158536585365852</v>
      </c>
      <c r="P71" s="235">
        <v>12</v>
      </c>
      <c r="Q71" s="233">
        <v>7.5</v>
      </c>
      <c r="R71" s="337">
        <v>20</v>
      </c>
      <c r="S71" s="235">
        <v>16.756756756756758</v>
      </c>
      <c r="T71" s="334">
        <f t="shared" si="4"/>
        <v>56.256756756756758</v>
      </c>
      <c r="U71" s="328">
        <v>56.256756756756758</v>
      </c>
      <c r="V71" s="233">
        <v>19.5</v>
      </c>
      <c r="W71" s="444" t="s">
        <v>111</v>
      </c>
      <c r="X71" s="337">
        <v>20</v>
      </c>
      <c r="Y71" s="235">
        <v>10.303030303030303</v>
      </c>
      <c r="Z71" s="229">
        <f t="shared" si="2"/>
        <v>49.803030303030305</v>
      </c>
      <c r="AA71" s="327">
        <v>50</v>
      </c>
      <c r="AB71" s="229">
        <v>14.25</v>
      </c>
      <c r="AC71" s="443" t="s">
        <v>111</v>
      </c>
      <c r="AD71" s="337">
        <v>20</v>
      </c>
      <c r="AE71" s="338">
        <v>12.941176470588236</v>
      </c>
      <c r="AF71" s="229">
        <f t="shared" si="3"/>
        <v>47.191176470588232</v>
      </c>
      <c r="AG71" s="327">
        <v>47</v>
      </c>
      <c r="AH71" s="232">
        <v>83</v>
      </c>
      <c r="AI71" s="232">
        <v>82</v>
      </c>
      <c r="AJ71" s="337">
        <v>85</v>
      </c>
    </row>
    <row r="72" spans="1:36" ht="15.75" thickBot="1">
      <c r="A72" s="152">
        <v>65</v>
      </c>
      <c r="B72" s="218" t="s">
        <v>106</v>
      </c>
      <c r="C72" s="217" t="s">
        <v>101</v>
      </c>
      <c r="D72" s="344">
        <v>16.5</v>
      </c>
      <c r="E72" s="338">
        <v>10</v>
      </c>
      <c r="F72" s="337">
        <v>20</v>
      </c>
      <c r="G72" s="338">
        <v>18.775510204081634</v>
      </c>
      <c r="H72" s="229">
        <f t="shared" si="0"/>
        <v>65.275510204081627</v>
      </c>
      <c r="I72" s="340">
        <v>65.275510204081627</v>
      </c>
      <c r="J72" s="338">
        <v>25.500000000000004</v>
      </c>
      <c r="K72" s="233">
        <v>12</v>
      </c>
      <c r="L72" s="337">
        <v>20</v>
      </c>
      <c r="M72" s="235">
        <v>17.073170731707318</v>
      </c>
      <c r="N72" s="229">
        <f t="shared" si="1"/>
        <v>74.573170731707322</v>
      </c>
      <c r="O72" s="327">
        <v>54.573170731707322</v>
      </c>
      <c r="P72" s="235">
        <v>19.5</v>
      </c>
      <c r="Q72" s="233">
        <v>8</v>
      </c>
      <c r="R72" s="337">
        <v>20</v>
      </c>
      <c r="S72" s="235">
        <v>17.297297297297298</v>
      </c>
      <c r="T72" s="334">
        <f t="shared" si="4"/>
        <v>64.797297297297291</v>
      </c>
      <c r="U72" s="328">
        <v>64.797297297297291</v>
      </c>
      <c r="V72" s="233">
        <v>26.25</v>
      </c>
      <c r="W72" s="230">
        <v>8.75</v>
      </c>
      <c r="X72" s="337">
        <v>20</v>
      </c>
      <c r="Y72" s="235">
        <v>17.575757575757574</v>
      </c>
      <c r="Z72" s="229">
        <f t="shared" si="2"/>
        <v>72.575757575757578</v>
      </c>
      <c r="AA72" s="327">
        <v>72.575757575757578</v>
      </c>
      <c r="AB72" s="229">
        <v>21.000000000000004</v>
      </c>
      <c r="AC72" s="234">
        <v>8.5</v>
      </c>
      <c r="AD72" s="337">
        <v>20</v>
      </c>
      <c r="AE72" s="338">
        <v>18.823529411764707</v>
      </c>
      <c r="AF72" s="229">
        <f t="shared" si="3"/>
        <v>68.32352941176471</v>
      </c>
      <c r="AG72" s="327">
        <v>68.32352941176471</v>
      </c>
      <c r="AH72" s="232">
        <v>82</v>
      </c>
      <c r="AI72" s="232">
        <v>81</v>
      </c>
      <c r="AJ72" s="337">
        <v>85</v>
      </c>
    </row>
    <row r="73" spans="1:36" ht="15.75" thickBot="1">
      <c r="A73" s="152">
        <v>66</v>
      </c>
      <c r="B73" s="218" t="s">
        <v>107</v>
      </c>
      <c r="C73" s="217" t="s">
        <v>102</v>
      </c>
      <c r="D73" s="344">
        <v>46.5</v>
      </c>
      <c r="E73" s="338">
        <v>24</v>
      </c>
      <c r="F73" s="337">
        <v>20</v>
      </c>
      <c r="G73" s="338">
        <v>18.367346938775512</v>
      </c>
      <c r="H73" s="229">
        <f t="shared" ref="H73:H74" si="5">SUM(D73:G73)</f>
        <v>108.86734693877551</v>
      </c>
      <c r="I73" s="340">
        <v>100</v>
      </c>
      <c r="J73" s="338">
        <v>61.499999999999993</v>
      </c>
      <c r="K73" s="233">
        <v>23.5</v>
      </c>
      <c r="L73" s="337">
        <v>20</v>
      </c>
      <c r="M73" s="235">
        <v>19.512195121951219</v>
      </c>
      <c r="N73" s="229">
        <f t="shared" ref="N73:N74" si="6">SUM(J73:M73)</f>
        <v>124.51219512195122</v>
      </c>
      <c r="O73" s="327">
        <v>100</v>
      </c>
      <c r="P73" s="235">
        <v>57</v>
      </c>
      <c r="Q73" s="233">
        <v>32.5</v>
      </c>
      <c r="R73" s="337">
        <v>20</v>
      </c>
      <c r="S73" s="235">
        <v>18.918918918918919</v>
      </c>
      <c r="T73" s="334">
        <f t="shared" si="4"/>
        <v>128.41891891891891</v>
      </c>
      <c r="U73" s="328">
        <v>100</v>
      </c>
      <c r="V73" s="233">
        <v>51.000000000000007</v>
      </c>
      <c r="W73" s="230">
        <v>25</v>
      </c>
      <c r="X73" s="337">
        <v>20</v>
      </c>
      <c r="Y73" s="235">
        <v>20</v>
      </c>
      <c r="Z73" s="229">
        <f t="shared" ref="Z73:Z74" si="7">SUM(V73:Y73)</f>
        <v>116</v>
      </c>
      <c r="AA73" s="328">
        <v>100</v>
      </c>
      <c r="AB73" s="229">
        <v>45</v>
      </c>
      <c r="AC73" s="234">
        <v>25</v>
      </c>
      <c r="AD73" s="337">
        <v>20</v>
      </c>
      <c r="AE73" s="338">
        <v>19.215686274509803</v>
      </c>
      <c r="AF73" s="229">
        <f t="shared" ref="AF73:AF74" si="8">SUM(AB73:AE73)</f>
        <v>109.21568627450981</v>
      </c>
      <c r="AG73" s="327">
        <v>100</v>
      </c>
      <c r="AH73" s="232">
        <v>97</v>
      </c>
      <c r="AI73" s="232">
        <v>95</v>
      </c>
      <c r="AJ73" s="337">
        <v>98</v>
      </c>
    </row>
    <row r="74" spans="1:36" ht="15.75" thickBot="1">
      <c r="A74" s="152">
        <v>67</v>
      </c>
      <c r="B74" s="218" t="s">
        <v>108</v>
      </c>
      <c r="C74" s="217" t="s">
        <v>103</v>
      </c>
      <c r="D74" s="344">
        <v>31.5</v>
      </c>
      <c r="E74" s="229">
        <v>10</v>
      </c>
      <c r="F74" s="337">
        <v>20</v>
      </c>
      <c r="G74" s="229">
        <v>18.367346938775512</v>
      </c>
      <c r="H74" s="229">
        <f t="shared" si="5"/>
        <v>79.867346938775512</v>
      </c>
      <c r="I74" s="328">
        <v>79.867346938775512</v>
      </c>
      <c r="J74" s="431" t="s">
        <v>111</v>
      </c>
      <c r="K74" s="233">
        <v>18.5</v>
      </c>
      <c r="L74" s="337">
        <v>20</v>
      </c>
      <c r="M74" s="235">
        <v>19.024390243902438</v>
      </c>
      <c r="N74" s="229">
        <f t="shared" si="6"/>
        <v>57.524390243902438</v>
      </c>
      <c r="O74" s="327">
        <v>58</v>
      </c>
      <c r="P74" s="235">
        <v>45</v>
      </c>
      <c r="Q74" s="233">
        <v>25</v>
      </c>
      <c r="R74" s="337">
        <v>20</v>
      </c>
      <c r="S74" s="235">
        <v>18.378378378378379</v>
      </c>
      <c r="T74" s="334">
        <f t="shared" ref="T74" si="9">SUM(P74:S74)</f>
        <v>108.37837837837839</v>
      </c>
      <c r="U74" s="328">
        <v>100</v>
      </c>
      <c r="V74" s="233">
        <v>41.25</v>
      </c>
      <c r="W74" s="230">
        <v>15.75</v>
      </c>
      <c r="X74" s="337">
        <v>20</v>
      </c>
      <c r="Y74" s="235">
        <v>16.969696969696969</v>
      </c>
      <c r="Z74" s="229">
        <f t="shared" si="7"/>
        <v>93.969696969696969</v>
      </c>
      <c r="AA74" s="327">
        <v>93.969696969696969</v>
      </c>
      <c r="AB74" s="229">
        <v>34.5</v>
      </c>
      <c r="AC74" s="234">
        <v>23.5</v>
      </c>
      <c r="AD74" s="337">
        <v>20</v>
      </c>
      <c r="AE74" s="338">
        <v>18.03921568627451</v>
      </c>
      <c r="AF74" s="229">
        <f t="shared" si="8"/>
        <v>96.039215686274503</v>
      </c>
      <c r="AG74" s="327">
        <v>96.039215686274503</v>
      </c>
      <c r="AH74" s="232">
        <v>80</v>
      </c>
      <c r="AI74" s="232">
        <v>90</v>
      </c>
      <c r="AJ74" s="337">
        <v>96</v>
      </c>
    </row>
    <row r="75" spans="1:36" ht="15.75">
      <c r="A75" s="561" t="s">
        <v>11</v>
      </c>
      <c r="B75" s="562"/>
      <c r="C75" s="563"/>
      <c r="D75" s="552" t="s">
        <v>170</v>
      </c>
      <c r="E75" s="553"/>
      <c r="F75" s="553"/>
      <c r="G75" s="553"/>
      <c r="H75" s="490"/>
      <c r="I75" s="219"/>
      <c r="J75" s="554" t="s">
        <v>122</v>
      </c>
      <c r="K75" s="555"/>
      <c r="L75" s="555"/>
      <c r="M75" s="555"/>
      <c r="N75" s="555"/>
      <c r="O75" s="556"/>
      <c r="P75" s="557" t="s">
        <v>171</v>
      </c>
      <c r="Q75" s="558"/>
      <c r="R75" s="558"/>
      <c r="S75" s="558"/>
      <c r="T75" s="558"/>
      <c r="U75" s="559"/>
      <c r="V75" s="552" t="s">
        <v>172</v>
      </c>
      <c r="W75" s="553"/>
      <c r="X75" s="553"/>
      <c r="Y75" s="553"/>
      <c r="Z75" s="560"/>
      <c r="AA75" s="219"/>
      <c r="AB75" s="491" t="s">
        <v>173</v>
      </c>
      <c r="AC75" s="219"/>
      <c r="AD75" s="219"/>
      <c r="AE75" s="219"/>
      <c r="AF75" s="219"/>
      <c r="AG75" s="219"/>
      <c r="AH75" s="214"/>
      <c r="AI75" s="222"/>
      <c r="AJ75" s="70"/>
    </row>
  </sheetData>
  <mergeCells count="18">
    <mergeCell ref="P5:T5"/>
    <mergeCell ref="V5:AA5"/>
    <mergeCell ref="AB5:AG5"/>
    <mergeCell ref="A1:AG1"/>
    <mergeCell ref="A2:AG2"/>
    <mergeCell ref="A3:AG3"/>
    <mergeCell ref="A4:D4"/>
    <mergeCell ref="AB4:AG4"/>
    <mergeCell ref="A5:A7"/>
    <mergeCell ref="B5:B7"/>
    <mergeCell ref="C5:C7"/>
    <mergeCell ref="D5:I5"/>
    <mergeCell ref="J5:O5"/>
    <mergeCell ref="D75:G75"/>
    <mergeCell ref="J75:O75"/>
    <mergeCell ref="P75:U75"/>
    <mergeCell ref="V75:Z75"/>
    <mergeCell ref="A75:C7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95A2-CAB0-4DD1-B036-1E2A9C15C9A8}">
  <dimension ref="A1:AI80"/>
  <sheetViews>
    <sheetView topLeftCell="G73" workbookViewId="0">
      <selection activeCell="O10" sqref="O10:O14"/>
    </sheetView>
  </sheetViews>
  <sheetFormatPr defaultColWidth="12.85546875" defaultRowHeight="16.5" customHeight="1"/>
  <cols>
    <col min="1" max="1" width="5.85546875" style="249" customWidth="1"/>
    <col min="2" max="2" width="12.85546875" style="250" hidden="1" customWidth="1"/>
    <col min="3" max="3" width="16.85546875" style="251" customWidth="1"/>
    <col min="4" max="4" width="28" style="252" customWidth="1"/>
    <col min="5" max="6" width="9.42578125" style="236" customWidth="1"/>
    <col min="7" max="7" width="9.42578125" style="299" customWidth="1"/>
    <col min="8" max="9" width="9.42578125" style="236" customWidth="1"/>
    <col min="10" max="10" width="9.42578125" style="299" customWidth="1"/>
    <col min="11" max="19" width="9.42578125" style="236" customWidth="1"/>
    <col min="20" max="20" width="10.42578125" style="236" customWidth="1"/>
    <col min="21" max="21" width="8.7109375" style="236" customWidth="1"/>
    <col min="22" max="22" width="10.28515625" style="242" customWidth="1"/>
    <col min="23" max="23" width="8.42578125" style="236" customWidth="1"/>
    <col min="24" max="261" width="12.85546875" style="236"/>
    <col min="262" max="262" width="5.85546875" style="236" customWidth="1"/>
    <col min="263" max="263" width="0" style="236" hidden="1" customWidth="1"/>
    <col min="264" max="264" width="16.85546875" style="236" customWidth="1"/>
    <col min="265" max="265" width="28" style="236" customWidth="1"/>
    <col min="266" max="275" width="9.42578125" style="236" customWidth="1"/>
    <col min="276" max="276" width="10.42578125" style="236" customWidth="1"/>
    <col min="277" max="277" width="8.7109375" style="236" customWidth="1"/>
    <col min="278" max="278" width="10.28515625" style="236" customWidth="1"/>
    <col min="279" max="279" width="8.42578125" style="236" customWidth="1"/>
    <col min="280" max="517" width="12.85546875" style="236"/>
    <col min="518" max="518" width="5.85546875" style="236" customWidth="1"/>
    <col min="519" max="519" width="0" style="236" hidden="1" customWidth="1"/>
    <col min="520" max="520" width="16.85546875" style="236" customWidth="1"/>
    <col min="521" max="521" width="28" style="236" customWidth="1"/>
    <col min="522" max="531" width="9.42578125" style="236" customWidth="1"/>
    <col min="532" max="532" width="10.42578125" style="236" customWidth="1"/>
    <col min="533" max="533" width="8.7109375" style="236" customWidth="1"/>
    <col min="534" max="534" width="10.28515625" style="236" customWidth="1"/>
    <col min="535" max="535" width="8.42578125" style="236" customWidth="1"/>
    <col min="536" max="773" width="12.85546875" style="236"/>
    <col min="774" max="774" width="5.85546875" style="236" customWidth="1"/>
    <col min="775" max="775" width="0" style="236" hidden="1" customWidth="1"/>
    <col min="776" max="776" width="16.85546875" style="236" customWidth="1"/>
    <col min="777" max="777" width="28" style="236" customWidth="1"/>
    <col min="778" max="787" width="9.42578125" style="236" customWidth="1"/>
    <col min="788" max="788" width="10.42578125" style="236" customWidth="1"/>
    <col min="789" max="789" width="8.7109375" style="236" customWidth="1"/>
    <col min="790" max="790" width="10.28515625" style="236" customWidth="1"/>
    <col min="791" max="791" width="8.42578125" style="236" customWidth="1"/>
    <col min="792" max="1029" width="12.85546875" style="236"/>
    <col min="1030" max="1030" width="5.85546875" style="236" customWidth="1"/>
    <col min="1031" max="1031" width="0" style="236" hidden="1" customWidth="1"/>
    <col min="1032" max="1032" width="16.85546875" style="236" customWidth="1"/>
    <col min="1033" max="1033" width="28" style="236" customWidth="1"/>
    <col min="1034" max="1043" width="9.42578125" style="236" customWidth="1"/>
    <col min="1044" max="1044" width="10.42578125" style="236" customWidth="1"/>
    <col min="1045" max="1045" width="8.7109375" style="236" customWidth="1"/>
    <col min="1046" max="1046" width="10.28515625" style="236" customWidth="1"/>
    <col min="1047" max="1047" width="8.42578125" style="236" customWidth="1"/>
    <col min="1048" max="1285" width="12.85546875" style="236"/>
    <col min="1286" max="1286" width="5.85546875" style="236" customWidth="1"/>
    <col min="1287" max="1287" width="0" style="236" hidden="1" customWidth="1"/>
    <col min="1288" max="1288" width="16.85546875" style="236" customWidth="1"/>
    <col min="1289" max="1289" width="28" style="236" customWidth="1"/>
    <col min="1290" max="1299" width="9.42578125" style="236" customWidth="1"/>
    <col min="1300" max="1300" width="10.42578125" style="236" customWidth="1"/>
    <col min="1301" max="1301" width="8.7109375" style="236" customWidth="1"/>
    <col min="1302" max="1302" width="10.28515625" style="236" customWidth="1"/>
    <col min="1303" max="1303" width="8.42578125" style="236" customWidth="1"/>
    <col min="1304" max="1541" width="12.85546875" style="236"/>
    <col min="1542" max="1542" width="5.85546875" style="236" customWidth="1"/>
    <col min="1543" max="1543" width="0" style="236" hidden="1" customWidth="1"/>
    <col min="1544" max="1544" width="16.85546875" style="236" customWidth="1"/>
    <col min="1545" max="1545" width="28" style="236" customWidth="1"/>
    <col min="1546" max="1555" width="9.42578125" style="236" customWidth="1"/>
    <col min="1556" max="1556" width="10.42578125" style="236" customWidth="1"/>
    <col min="1557" max="1557" width="8.7109375" style="236" customWidth="1"/>
    <col min="1558" max="1558" width="10.28515625" style="236" customWidth="1"/>
    <col min="1559" max="1559" width="8.42578125" style="236" customWidth="1"/>
    <col min="1560" max="1797" width="12.85546875" style="236"/>
    <col min="1798" max="1798" width="5.85546875" style="236" customWidth="1"/>
    <col min="1799" max="1799" width="0" style="236" hidden="1" customWidth="1"/>
    <col min="1800" max="1800" width="16.85546875" style="236" customWidth="1"/>
    <col min="1801" max="1801" width="28" style="236" customWidth="1"/>
    <col min="1802" max="1811" width="9.42578125" style="236" customWidth="1"/>
    <col min="1812" max="1812" width="10.42578125" style="236" customWidth="1"/>
    <col min="1813" max="1813" width="8.7109375" style="236" customWidth="1"/>
    <col min="1814" max="1814" width="10.28515625" style="236" customWidth="1"/>
    <col min="1815" max="1815" width="8.42578125" style="236" customWidth="1"/>
    <col min="1816" max="2053" width="12.85546875" style="236"/>
    <col min="2054" max="2054" width="5.85546875" style="236" customWidth="1"/>
    <col min="2055" max="2055" width="0" style="236" hidden="1" customWidth="1"/>
    <col min="2056" max="2056" width="16.85546875" style="236" customWidth="1"/>
    <col min="2057" max="2057" width="28" style="236" customWidth="1"/>
    <col min="2058" max="2067" width="9.42578125" style="236" customWidth="1"/>
    <col min="2068" max="2068" width="10.42578125" style="236" customWidth="1"/>
    <col min="2069" max="2069" width="8.7109375" style="236" customWidth="1"/>
    <col min="2070" max="2070" width="10.28515625" style="236" customWidth="1"/>
    <col min="2071" max="2071" width="8.42578125" style="236" customWidth="1"/>
    <col min="2072" max="2309" width="12.85546875" style="236"/>
    <col min="2310" max="2310" width="5.85546875" style="236" customWidth="1"/>
    <col min="2311" max="2311" width="0" style="236" hidden="1" customWidth="1"/>
    <col min="2312" max="2312" width="16.85546875" style="236" customWidth="1"/>
    <col min="2313" max="2313" width="28" style="236" customWidth="1"/>
    <col min="2314" max="2323" width="9.42578125" style="236" customWidth="1"/>
    <col min="2324" max="2324" width="10.42578125" style="236" customWidth="1"/>
    <col min="2325" max="2325" width="8.7109375" style="236" customWidth="1"/>
    <col min="2326" max="2326" width="10.28515625" style="236" customWidth="1"/>
    <col min="2327" max="2327" width="8.42578125" style="236" customWidth="1"/>
    <col min="2328" max="2565" width="12.85546875" style="236"/>
    <col min="2566" max="2566" width="5.85546875" style="236" customWidth="1"/>
    <col min="2567" max="2567" width="0" style="236" hidden="1" customWidth="1"/>
    <col min="2568" max="2568" width="16.85546875" style="236" customWidth="1"/>
    <col min="2569" max="2569" width="28" style="236" customWidth="1"/>
    <col min="2570" max="2579" width="9.42578125" style="236" customWidth="1"/>
    <col min="2580" max="2580" width="10.42578125" style="236" customWidth="1"/>
    <col min="2581" max="2581" width="8.7109375" style="236" customWidth="1"/>
    <col min="2582" max="2582" width="10.28515625" style="236" customWidth="1"/>
    <col min="2583" max="2583" width="8.42578125" style="236" customWidth="1"/>
    <col min="2584" max="2821" width="12.85546875" style="236"/>
    <col min="2822" max="2822" width="5.85546875" style="236" customWidth="1"/>
    <col min="2823" max="2823" width="0" style="236" hidden="1" customWidth="1"/>
    <col min="2824" max="2824" width="16.85546875" style="236" customWidth="1"/>
    <col min="2825" max="2825" width="28" style="236" customWidth="1"/>
    <col min="2826" max="2835" width="9.42578125" style="236" customWidth="1"/>
    <col min="2836" max="2836" width="10.42578125" style="236" customWidth="1"/>
    <col min="2837" max="2837" width="8.7109375" style="236" customWidth="1"/>
    <col min="2838" max="2838" width="10.28515625" style="236" customWidth="1"/>
    <col min="2839" max="2839" width="8.42578125" style="236" customWidth="1"/>
    <col min="2840" max="3077" width="12.85546875" style="236"/>
    <col min="3078" max="3078" width="5.85546875" style="236" customWidth="1"/>
    <col min="3079" max="3079" width="0" style="236" hidden="1" customWidth="1"/>
    <col min="3080" max="3080" width="16.85546875" style="236" customWidth="1"/>
    <col min="3081" max="3081" width="28" style="236" customWidth="1"/>
    <col min="3082" max="3091" width="9.42578125" style="236" customWidth="1"/>
    <col min="3092" max="3092" width="10.42578125" style="236" customWidth="1"/>
    <col min="3093" max="3093" width="8.7109375" style="236" customWidth="1"/>
    <col min="3094" max="3094" width="10.28515625" style="236" customWidth="1"/>
    <col min="3095" max="3095" width="8.42578125" style="236" customWidth="1"/>
    <col min="3096" max="3333" width="12.85546875" style="236"/>
    <col min="3334" max="3334" width="5.85546875" style="236" customWidth="1"/>
    <col min="3335" max="3335" width="0" style="236" hidden="1" customWidth="1"/>
    <col min="3336" max="3336" width="16.85546875" style="236" customWidth="1"/>
    <col min="3337" max="3337" width="28" style="236" customWidth="1"/>
    <col min="3338" max="3347" width="9.42578125" style="236" customWidth="1"/>
    <col min="3348" max="3348" width="10.42578125" style="236" customWidth="1"/>
    <col min="3349" max="3349" width="8.7109375" style="236" customWidth="1"/>
    <col min="3350" max="3350" width="10.28515625" style="236" customWidth="1"/>
    <col min="3351" max="3351" width="8.42578125" style="236" customWidth="1"/>
    <col min="3352" max="3589" width="12.85546875" style="236"/>
    <col min="3590" max="3590" width="5.85546875" style="236" customWidth="1"/>
    <col min="3591" max="3591" width="0" style="236" hidden="1" customWidth="1"/>
    <col min="3592" max="3592" width="16.85546875" style="236" customWidth="1"/>
    <col min="3593" max="3593" width="28" style="236" customWidth="1"/>
    <col min="3594" max="3603" width="9.42578125" style="236" customWidth="1"/>
    <col min="3604" max="3604" width="10.42578125" style="236" customWidth="1"/>
    <col min="3605" max="3605" width="8.7109375" style="236" customWidth="1"/>
    <col min="3606" max="3606" width="10.28515625" style="236" customWidth="1"/>
    <col min="3607" max="3607" width="8.42578125" style="236" customWidth="1"/>
    <col min="3608" max="3845" width="12.85546875" style="236"/>
    <col min="3846" max="3846" width="5.85546875" style="236" customWidth="1"/>
    <col min="3847" max="3847" width="0" style="236" hidden="1" customWidth="1"/>
    <col min="3848" max="3848" width="16.85546875" style="236" customWidth="1"/>
    <col min="3849" max="3849" width="28" style="236" customWidth="1"/>
    <col min="3850" max="3859" width="9.42578125" style="236" customWidth="1"/>
    <col min="3860" max="3860" width="10.42578125" style="236" customWidth="1"/>
    <col min="3861" max="3861" width="8.7109375" style="236" customWidth="1"/>
    <col min="3862" max="3862" width="10.28515625" style="236" customWidth="1"/>
    <col min="3863" max="3863" width="8.42578125" style="236" customWidth="1"/>
    <col min="3864" max="4101" width="12.85546875" style="236"/>
    <col min="4102" max="4102" width="5.85546875" style="236" customWidth="1"/>
    <col min="4103" max="4103" width="0" style="236" hidden="1" customWidth="1"/>
    <col min="4104" max="4104" width="16.85546875" style="236" customWidth="1"/>
    <col min="4105" max="4105" width="28" style="236" customWidth="1"/>
    <col min="4106" max="4115" width="9.42578125" style="236" customWidth="1"/>
    <col min="4116" max="4116" width="10.42578125" style="236" customWidth="1"/>
    <col min="4117" max="4117" width="8.7109375" style="236" customWidth="1"/>
    <col min="4118" max="4118" width="10.28515625" style="236" customWidth="1"/>
    <col min="4119" max="4119" width="8.42578125" style="236" customWidth="1"/>
    <col min="4120" max="4357" width="12.85546875" style="236"/>
    <col min="4358" max="4358" width="5.85546875" style="236" customWidth="1"/>
    <col min="4359" max="4359" width="0" style="236" hidden="1" customWidth="1"/>
    <col min="4360" max="4360" width="16.85546875" style="236" customWidth="1"/>
    <col min="4361" max="4361" width="28" style="236" customWidth="1"/>
    <col min="4362" max="4371" width="9.42578125" style="236" customWidth="1"/>
    <col min="4372" max="4372" width="10.42578125" style="236" customWidth="1"/>
    <col min="4373" max="4373" width="8.7109375" style="236" customWidth="1"/>
    <col min="4374" max="4374" width="10.28515625" style="236" customWidth="1"/>
    <col min="4375" max="4375" width="8.42578125" style="236" customWidth="1"/>
    <col min="4376" max="4613" width="12.85546875" style="236"/>
    <col min="4614" max="4614" width="5.85546875" style="236" customWidth="1"/>
    <col min="4615" max="4615" width="0" style="236" hidden="1" customWidth="1"/>
    <col min="4616" max="4616" width="16.85546875" style="236" customWidth="1"/>
    <col min="4617" max="4617" width="28" style="236" customWidth="1"/>
    <col min="4618" max="4627" width="9.42578125" style="236" customWidth="1"/>
    <col min="4628" max="4628" width="10.42578125" style="236" customWidth="1"/>
    <col min="4629" max="4629" width="8.7109375" style="236" customWidth="1"/>
    <col min="4630" max="4630" width="10.28515625" style="236" customWidth="1"/>
    <col min="4631" max="4631" width="8.42578125" style="236" customWidth="1"/>
    <col min="4632" max="4869" width="12.85546875" style="236"/>
    <col min="4870" max="4870" width="5.85546875" style="236" customWidth="1"/>
    <col min="4871" max="4871" width="0" style="236" hidden="1" customWidth="1"/>
    <col min="4872" max="4872" width="16.85546875" style="236" customWidth="1"/>
    <col min="4873" max="4873" width="28" style="236" customWidth="1"/>
    <col min="4874" max="4883" width="9.42578125" style="236" customWidth="1"/>
    <col min="4884" max="4884" width="10.42578125" style="236" customWidth="1"/>
    <col min="4885" max="4885" width="8.7109375" style="236" customWidth="1"/>
    <col min="4886" max="4886" width="10.28515625" style="236" customWidth="1"/>
    <col min="4887" max="4887" width="8.42578125" style="236" customWidth="1"/>
    <col min="4888" max="5125" width="12.85546875" style="236"/>
    <col min="5126" max="5126" width="5.85546875" style="236" customWidth="1"/>
    <col min="5127" max="5127" width="0" style="236" hidden="1" customWidth="1"/>
    <col min="5128" max="5128" width="16.85546875" style="236" customWidth="1"/>
    <col min="5129" max="5129" width="28" style="236" customWidth="1"/>
    <col min="5130" max="5139" width="9.42578125" style="236" customWidth="1"/>
    <col min="5140" max="5140" width="10.42578125" style="236" customWidth="1"/>
    <col min="5141" max="5141" width="8.7109375" style="236" customWidth="1"/>
    <col min="5142" max="5142" width="10.28515625" style="236" customWidth="1"/>
    <col min="5143" max="5143" width="8.42578125" style="236" customWidth="1"/>
    <col min="5144" max="5381" width="12.85546875" style="236"/>
    <col min="5382" max="5382" width="5.85546875" style="236" customWidth="1"/>
    <col min="5383" max="5383" width="0" style="236" hidden="1" customWidth="1"/>
    <col min="5384" max="5384" width="16.85546875" style="236" customWidth="1"/>
    <col min="5385" max="5385" width="28" style="236" customWidth="1"/>
    <col min="5386" max="5395" width="9.42578125" style="236" customWidth="1"/>
    <col min="5396" max="5396" width="10.42578125" style="236" customWidth="1"/>
    <col min="5397" max="5397" width="8.7109375" style="236" customWidth="1"/>
    <col min="5398" max="5398" width="10.28515625" style="236" customWidth="1"/>
    <col min="5399" max="5399" width="8.42578125" style="236" customWidth="1"/>
    <col min="5400" max="5637" width="12.85546875" style="236"/>
    <col min="5638" max="5638" width="5.85546875" style="236" customWidth="1"/>
    <col min="5639" max="5639" width="0" style="236" hidden="1" customWidth="1"/>
    <col min="5640" max="5640" width="16.85546875" style="236" customWidth="1"/>
    <col min="5641" max="5641" width="28" style="236" customWidth="1"/>
    <col min="5642" max="5651" width="9.42578125" style="236" customWidth="1"/>
    <col min="5652" max="5652" width="10.42578125" style="236" customWidth="1"/>
    <col min="5653" max="5653" width="8.7109375" style="236" customWidth="1"/>
    <col min="5654" max="5654" width="10.28515625" style="236" customWidth="1"/>
    <col min="5655" max="5655" width="8.42578125" style="236" customWidth="1"/>
    <col min="5656" max="5893" width="12.85546875" style="236"/>
    <col min="5894" max="5894" width="5.85546875" style="236" customWidth="1"/>
    <col min="5895" max="5895" width="0" style="236" hidden="1" customWidth="1"/>
    <col min="5896" max="5896" width="16.85546875" style="236" customWidth="1"/>
    <col min="5897" max="5897" width="28" style="236" customWidth="1"/>
    <col min="5898" max="5907" width="9.42578125" style="236" customWidth="1"/>
    <col min="5908" max="5908" width="10.42578125" style="236" customWidth="1"/>
    <col min="5909" max="5909" width="8.7109375" style="236" customWidth="1"/>
    <col min="5910" max="5910" width="10.28515625" style="236" customWidth="1"/>
    <col min="5911" max="5911" width="8.42578125" style="236" customWidth="1"/>
    <col min="5912" max="6149" width="12.85546875" style="236"/>
    <col min="6150" max="6150" width="5.85546875" style="236" customWidth="1"/>
    <col min="6151" max="6151" width="0" style="236" hidden="1" customWidth="1"/>
    <col min="6152" max="6152" width="16.85546875" style="236" customWidth="1"/>
    <col min="6153" max="6153" width="28" style="236" customWidth="1"/>
    <col min="6154" max="6163" width="9.42578125" style="236" customWidth="1"/>
    <col min="6164" max="6164" width="10.42578125" style="236" customWidth="1"/>
    <col min="6165" max="6165" width="8.7109375" style="236" customWidth="1"/>
    <col min="6166" max="6166" width="10.28515625" style="236" customWidth="1"/>
    <col min="6167" max="6167" width="8.42578125" style="236" customWidth="1"/>
    <col min="6168" max="6405" width="12.85546875" style="236"/>
    <col min="6406" max="6406" width="5.85546875" style="236" customWidth="1"/>
    <col min="6407" max="6407" width="0" style="236" hidden="1" customWidth="1"/>
    <col min="6408" max="6408" width="16.85546875" style="236" customWidth="1"/>
    <col min="6409" max="6409" width="28" style="236" customWidth="1"/>
    <col min="6410" max="6419" width="9.42578125" style="236" customWidth="1"/>
    <col min="6420" max="6420" width="10.42578125" style="236" customWidth="1"/>
    <col min="6421" max="6421" width="8.7109375" style="236" customWidth="1"/>
    <col min="6422" max="6422" width="10.28515625" style="236" customWidth="1"/>
    <col min="6423" max="6423" width="8.42578125" style="236" customWidth="1"/>
    <col min="6424" max="6661" width="12.85546875" style="236"/>
    <col min="6662" max="6662" width="5.85546875" style="236" customWidth="1"/>
    <col min="6663" max="6663" width="0" style="236" hidden="1" customWidth="1"/>
    <col min="6664" max="6664" width="16.85546875" style="236" customWidth="1"/>
    <col min="6665" max="6665" width="28" style="236" customWidth="1"/>
    <col min="6666" max="6675" width="9.42578125" style="236" customWidth="1"/>
    <col min="6676" max="6676" width="10.42578125" style="236" customWidth="1"/>
    <col min="6677" max="6677" width="8.7109375" style="236" customWidth="1"/>
    <col min="6678" max="6678" width="10.28515625" style="236" customWidth="1"/>
    <col min="6679" max="6679" width="8.42578125" style="236" customWidth="1"/>
    <col min="6680" max="6917" width="12.85546875" style="236"/>
    <col min="6918" max="6918" width="5.85546875" style="236" customWidth="1"/>
    <col min="6919" max="6919" width="0" style="236" hidden="1" customWidth="1"/>
    <col min="6920" max="6920" width="16.85546875" style="236" customWidth="1"/>
    <col min="6921" max="6921" width="28" style="236" customWidth="1"/>
    <col min="6922" max="6931" width="9.42578125" style="236" customWidth="1"/>
    <col min="6932" max="6932" width="10.42578125" style="236" customWidth="1"/>
    <col min="6933" max="6933" width="8.7109375" style="236" customWidth="1"/>
    <col min="6934" max="6934" width="10.28515625" style="236" customWidth="1"/>
    <col min="6935" max="6935" width="8.42578125" style="236" customWidth="1"/>
    <col min="6936" max="7173" width="12.85546875" style="236"/>
    <col min="7174" max="7174" width="5.85546875" style="236" customWidth="1"/>
    <col min="7175" max="7175" width="0" style="236" hidden="1" customWidth="1"/>
    <col min="7176" max="7176" width="16.85546875" style="236" customWidth="1"/>
    <col min="7177" max="7177" width="28" style="236" customWidth="1"/>
    <col min="7178" max="7187" width="9.42578125" style="236" customWidth="1"/>
    <col min="7188" max="7188" width="10.42578125" style="236" customWidth="1"/>
    <col min="7189" max="7189" width="8.7109375" style="236" customWidth="1"/>
    <col min="7190" max="7190" width="10.28515625" style="236" customWidth="1"/>
    <col min="7191" max="7191" width="8.42578125" style="236" customWidth="1"/>
    <col min="7192" max="7429" width="12.85546875" style="236"/>
    <col min="7430" max="7430" width="5.85546875" style="236" customWidth="1"/>
    <col min="7431" max="7431" width="0" style="236" hidden="1" customWidth="1"/>
    <col min="7432" max="7432" width="16.85546875" style="236" customWidth="1"/>
    <col min="7433" max="7433" width="28" style="236" customWidth="1"/>
    <col min="7434" max="7443" width="9.42578125" style="236" customWidth="1"/>
    <col min="7444" max="7444" width="10.42578125" style="236" customWidth="1"/>
    <col min="7445" max="7445" width="8.7109375" style="236" customWidth="1"/>
    <col min="7446" max="7446" width="10.28515625" style="236" customWidth="1"/>
    <col min="7447" max="7447" width="8.42578125" style="236" customWidth="1"/>
    <col min="7448" max="7685" width="12.85546875" style="236"/>
    <col min="7686" max="7686" width="5.85546875" style="236" customWidth="1"/>
    <col min="7687" max="7687" width="0" style="236" hidden="1" customWidth="1"/>
    <col min="7688" max="7688" width="16.85546875" style="236" customWidth="1"/>
    <col min="7689" max="7689" width="28" style="236" customWidth="1"/>
    <col min="7690" max="7699" width="9.42578125" style="236" customWidth="1"/>
    <col min="7700" max="7700" width="10.42578125" style="236" customWidth="1"/>
    <col min="7701" max="7701" width="8.7109375" style="236" customWidth="1"/>
    <col min="7702" max="7702" width="10.28515625" style="236" customWidth="1"/>
    <col min="7703" max="7703" width="8.42578125" style="236" customWidth="1"/>
    <col min="7704" max="7941" width="12.85546875" style="236"/>
    <col min="7942" max="7942" width="5.85546875" style="236" customWidth="1"/>
    <col min="7943" max="7943" width="0" style="236" hidden="1" customWidth="1"/>
    <col min="7944" max="7944" width="16.85546875" style="236" customWidth="1"/>
    <col min="7945" max="7945" width="28" style="236" customWidth="1"/>
    <col min="7946" max="7955" width="9.42578125" style="236" customWidth="1"/>
    <col min="7956" max="7956" width="10.42578125" style="236" customWidth="1"/>
    <col min="7957" max="7957" width="8.7109375" style="236" customWidth="1"/>
    <col min="7958" max="7958" width="10.28515625" style="236" customWidth="1"/>
    <col min="7959" max="7959" width="8.42578125" style="236" customWidth="1"/>
    <col min="7960" max="8197" width="12.85546875" style="236"/>
    <col min="8198" max="8198" width="5.85546875" style="236" customWidth="1"/>
    <col min="8199" max="8199" width="0" style="236" hidden="1" customWidth="1"/>
    <col min="8200" max="8200" width="16.85546875" style="236" customWidth="1"/>
    <col min="8201" max="8201" width="28" style="236" customWidth="1"/>
    <col min="8202" max="8211" width="9.42578125" style="236" customWidth="1"/>
    <col min="8212" max="8212" width="10.42578125" style="236" customWidth="1"/>
    <col min="8213" max="8213" width="8.7109375" style="236" customWidth="1"/>
    <col min="8214" max="8214" width="10.28515625" style="236" customWidth="1"/>
    <col min="8215" max="8215" width="8.42578125" style="236" customWidth="1"/>
    <col min="8216" max="8453" width="12.85546875" style="236"/>
    <col min="8454" max="8454" width="5.85546875" style="236" customWidth="1"/>
    <col min="8455" max="8455" width="0" style="236" hidden="1" customWidth="1"/>
    <col min="8456" max="8456" width="16.85546875" style="236" customWidth="1"/>
    <col min="8457" max="8457" width="28" style="236" customWidth="1"/>
    <col min="8458" max="8467" width="9.42578125" style="236" customWidth="1"/>
    <col min="8468" max="8468" width="10.42578125" style="236" customWidth="1"/>
    <col min="8469" max="8469" width="8.7109375" style="236" customWidth="1"/>
    <col min="8470" max="8470" width="10.28515625" style="236" customWidth="1"/>
    <col min="8471" max="8471" width="8.42578125" style="236" customWidth="1"/>
    <col min="8472" max="8709" width="12.85546875" style="236"/>
    <col min="8710" max="8710" width="5.85546875" style="236" customWidth="1"/>
    <col min="8711" max="8711" width="0" style="236" hidden="1" customWidth="1"/>
    <col min="8712" max="8712" width="16.85546875" style="236" customWidth="1"/>
    <col min="8713" max="8713" width="28" style="236" customWidth="1"/>
    <col min="8714" max="8723" width="9.42578125" style="236" customWidth="1"/>
    <col min="8724" max="8724" width="10.42578125" style="236" customWidth="1"/>
    <col min="8725" max="8725" width="8.7109375" style="236" customWidth="1"/>
    <col min="8726" max="8726" width="10.28515625" style="236" customWidth="1"/>
    <col min="8727" max="8727" width="8.42578125" style="236" customWidth="1"/>
    <col min="8728" max="8965" width="12.85546875" style="236"/>
    <col min="8966" max="8966" width="5.85546875" style="236" customWidth="1"/>
    <col min="8967" max="8967" width="0" style="236" hidden="1" customWidth="1"/>
    <col min="8968" max="8968" width="16.85546875" style="236" customWidth="1"/>
    <col min="8969" max="8969" width="28" style="236" customWidth="1"/>
    <col min="8970" max="8979" width="9.42578125" style="236" customWidth="1"/>
    <col min="8980" max="8980" width="10.42578125" style="236" customWidth="1"/>
    <col min="8981" max="8981" width="8.7109375" style="236" customWidth="1"/>
    <col min="8982" max="8982" width="10.28515625" style="236" customWidth="1"/>
    <col min="8983" max="8983" width="8.42578125" style="236" customWidth="1"/>
    <col min="8984" max="9221" width="12.85546875" style="236"/>
    <col min="9222" max="9222" width="5.85546875" style="236" customWidth="1"/>
    <col min="9223" max="9223" width="0" style="236" hidden="1" customWidth="1"/>
    <col min="9224" max="9224" width="16.85546875" style="236" customWidth="1"/>
    <col min="9225" max="9225" width="28" style="236" customWidth="1"/>
    <col min="9226" max="9235" width="9.42578125" style="236" customWidth="1"/>
    <col min="9236" max="9236" width="10.42578125" style="236" customWidth="1"/>
    <col min="9237" max="9237" width="8.7109375" style="236" customWidth="1"/>
    <col min="9238" max="9238" width="10.28515625" style="236" customWidth="1"/>
    <col min="9239" max="9239" width="8.42578125" style="236" customWidth="1"/>
    <col min="9240" max="9477" width="12.85546875" style="236"/>
    <col min="9478" max="9478" width="5.85546875" style="236" customWidth="1"/>
    <col min="9479" max="9479" width="0" style="236" hidden="1" customWidth="1"/>
    <col min="9480" max="9480" width="16.85546875" style="236" customWidth="1"/>
    <col min="9481" max="9481" width="28" style="236" customWidth="1"/>
    <col min="9482" max="9491" width="9.42578125" style="236" customWidth="1"/>
    <col min="9492" max="9492" width="10.42578125" style="236" customWidth="1"/>
    <col min="9493" max="9493" width="8.7109375" style="236" customWidth="1"/>
    <col min="9494" max="9494" width="10.28515625" style="236" customWidth="1"/>
    <col min="9495" max="9495" width="8.42578125" style="236" customWidth="1"/>
    <col min="9496" max="9733" width="12.85546875" style="236"/>
    <col min="9734" max="9734" width="5.85546875" style="236" customWidth="1"/>
    <col min="9735" max="9735" width="0" style="236" hidden="1" customWidth="1"/>
    <col min="9736" max="9736" width="16.85546875" style="236" customWidth="1"/>
    <col min="9737" max="9737" width="28" style="236" customWidth="1"/>
    <col min="9738" max="9747" width="9.42578125" style="236" customWidth="1"/>
    <col min="9748" max="9748" width="10.42578125" style="236" customWidth="1"/>
    <col min="9749" max="9749" width="8.7109375" style="236" customWidth="1"/>
    <col min="9750" max="9750" width="10.28515625" style="236" customWidth="1"/>
    <col min="9751" max="9751" width="8.42578125" style="236" customWidth="1"/>
    <col min="9752" max="9989" width="12.85546875" style="236"/>
    <col min="9990" max="9990" width="5.85546875" style="236" customWidth="1"/>
    <col min="9991" max="9991" width="0" style="236" hidden="1" customWidth="1"/>
    <col min="9992" max="9992" width="16.85546875" style="236" customWidth="1"/>
    <col min="9993" max="9993" width="28" style="236" customWidth="1"/>
    <col min="9994" max="10003" width="9.42578125" style="236" customWidth="1"/>
    <col min="10004" max="10004" width="10.42578125" style="236" customWidth="1"/>
    <col min="10005" max="10005" width="8.7109375" style="236" customWidth="1"/>
    <col min="10006" max="10006" width="10.28515625" style="236" customWidth="1"/>
    <col min="10007" max="10007" width="8.42578125" style="236" customWidth="1"/>
    <col min="10008" max="10245" width="12.85546875" style="236"/>
    <col min="10246" max="10246" width="5.85546875" style="236" customWidth="1"/>
    <col min="10247" max="10247" width="0" style="236" hidden="1" customWidth="1"/>
    <col min="10248" max="10248" width="16.85546875" style="236" customWidth="1"/>
    <col min="10249" max="10249" width="28" style="236" customWidth="1"/>
    <col min="10250" max="10259" width="9.42578125" style="236" customWidth="1"/>
    <col min="10260" max="10260" width="10.42578125" style="236" customWidth="1"/>
    <col min="10261" max="10261" width="8.7109375" style="236" customWidth="1"/>
    <col min="10262" max="10262" width="10.28515625" style="236" customWidth="1"/>
    <col min="10263" max="10263" width="8.42578125" style="236" customWidth="1"/>
    <col min="10264" max="10501" width="12.85546875" style="236"/>
    <col min="10502" max="10502" width="5.85546875" style="236" customWidth="1"/>
    <col min="10503" max="10503" width="0" style="236" hidden="1" customWidth="1"/>
    <col min="10504" max="10504" width="16.85546875" style="236" customWidth="1"/>
    <col min="10505" max="10505" width="28" style="236" customWidth="1"/>
    <col min="10506" max="10515" width="9.42578125" style="236" customWidth="1"/>
    <col min="10516" max="10516" width="10.42578125" style="236" customWidth="1"/>
    <col min="10517" max="10517" width="8.7109375" style="236" customWidth="1"/>
    <col min="10518" max="10518" width="10.28515625" style="236" customWidth="1"/>
    <col min="10519" max="10519" width="8.42578125" style="236" customWidth="1"/>
    <col min="10520" max="10757" width="12.85546875" style="236"/>
    <col min="10758" max="10758" width="5.85546875" style="236" customWidth="1"/>
    <col min="10759" max="10759" width="0" style="236" hidden="1" customWidth="1"/>
    <col min="10760" max="10760" width="16.85546875" style="236" customWidth="1"/>
    <col min="10761" max="10761" width="28" style="236" customWidth="1"/>
    <col min="10762" max="10771" width="9.42578125" style="236" customWidth="1"/>
    <col min="10772" max="10772" width="10.42578125" style="236" customWidth="1"/>
    <col min="10773" max="10773" width="8.7109375" style="236" customWidth="1"/>
    <col min="10774" max="10774" width="10.28515625" style="236" customWidth="1"/>
    <col min="10775" max="10775" width="8.42578125" style="236" customWidth="1"/>
    <col min="10776" max="11013" width="12.85546875" style="236"/>
    <col min="11014" max="11014" width="5.85546875" style="236" customWidth="1"/>
    <col min="11015" max="11015" width="0" style="236" hidden="1" customWidth="1"/>
    <col min="11016" max="11016" width="16.85546875" style="236" customWidth="1"/>
    <col min="11017" max="11017" width="28" style="236" customWidth="1"/>
    <col min="11018" max="11027" width="9.42578125" style="236" customWidth="1"/>
    <col min="11028" max="11028" width="10.42578125" style="236" customWidth="1"/>
    <col min="11029" max="11029" width="8.7109375" style="236" customWidth="1"/>
    <col min="11030" max="11030" width="10.28515625" style="236" customWidth="1"/>
    <col min="11031" max="11031" width="8.42578125" style="236" customWidth="1"/>
    <col min="11032" max="11269" width="12.85546875" style="236"/>
    <col min="11270" max="11270" width="5.85546875" style="236" customWidth="1"/>
    <col min="11271" max="11271" width="0" style="236" hidden="1" customWidth="1"/>
    <col min="11272" max="11272" width="16.85546875" style="236" customWidth="1"/>
    <col min="11273" max="11273" width="28" style="236" customWidth="1"/>
    <col min="11274" max="11283" width="9.42578125" style="236" customWidth="1"/>
    <col min="11284" max="11284" width="10.42578125" style="236" customWidth="1"/>
    <col min="11285" max="11285" width="8.7109375" style="236" customWidth="1"/>
    <col min="11286" max="11286" width="10.28515625" style="236" customWidth="1"/>
    <col min="11287" max="11287" width="8.42578125" style="236" customWidth="1"/>
    <col min="11288" max="11525" width="12.85546875" style="236"/>
    <col min="11526" max="11526" width="5.85546875" style="236" customWidth="1"/>
    <col min="11527" max="11527" width="0" style="236" hidden="1" customWidth="1"/>
    <col min="11528" max="11528" width="16.85546875" style="236" customWidth="1"/>
    <col min="11529" max="11529" width="28" style="236" customWidth="1"/>
    <col min="11530" max="11539" width="9.42578125" style="236" customWidth="1"/>
    <col min="11540" max="11540" width="10.42578125" style="236" customWidth="1"/>
    <col min="11541" max="11541" width="8.7109375" style="236" customWidth="1"/>
    <col min="11542" max="11542" width="10.28515625" style="236" customWidth="1"/>
    <col min="11543" max="11543" width="8.42578125" style="236" customWidth="1"/>
    <col min="11544" max="11781" width="12.85546875" style="236"/>
    <col min="11782" max="11782" width="5.85546875" style="236" customWidth="1"/>
    <col min="11783" max="11783" width="0" style="236" hidden="1" customWidth="1"/>
    <col min="11784" max="11784" width="16.85546875" style="236" customWidth="1"/>
    <col min="11785" max="11785" width="28" style="236" customWidth="1"/>
    <col min="11786" max="11795" width="9.42578125" style="236" customWidth="1"/>
    <col min="11796" max="11796" width="10.42578125" style="236" customWidth="1"/>
    <col min="11797" max="11797" width="8.7109375" style="236" customWidth="1"/>
    <col min="11798" max="11798" width="10.28515625" style="236" customWidth="1"/>
    <col min="11799" max="11799" width="8.42578125" style="236" customWidth="1"/>
    <col min="11800" max="12037" width="12.85546875" style="236"/>
    <col min="12038" max="12038" width="5.85546875" style="236" customWidth="1"/>
    <col min="12039" max="12039" width="0" style="236" hidden="1" customWidth="1"/>
    <col min="12040" max="12040" width="16.85546875" style="236" customWidth="1"/>
    <col min="12041" max="12041" width="28" style="236" customWidth="1"/>
    <col min="12042" max="12051" width="9.42578125" style="236" customWidth="1"/>
    <col min="12052" max="12052" width="10.42578125" style="236" customWidth="1"/>
    <col min="12053" max="12053" width="8.7109375" style="236" customWidth="1"/>
    <col min="12054" max="12054" width="10.28515625" style="236" customWidth="1"/>
    <col min="12055" max="12055" width="8.42578125" style="236" customWidth="1"/>
    <col min="12056" max="12293" width="12.85546875" style="236"/>
    <col min="12294" max="12294" width="5.85546875" style="236" customWidth="1"/>
    <col min="12295" max="12295" width="0" style="236" hidden="1" customWidth="1"/>
    <col min="12296" max="12296" width="16.85546875" style="236" customWidth="1"/>
    <col min="12297" max="12297" width="28" style="236" customWidth="1"/>
    <col min="12298" max="12307" width="9.42578125" style="236" customWidth="1"/>
    <col min="12308" max="12308" width="10.42578125" style="236" customWidth="1"/>
    <col min="12309" max="12309" width="8.7109375" style="236" customWidth="1"/>
    <col min="12310" max="12310" width="10.28515625" style="236" customWidth="1"/>
    <col min="12311" max="12311" width="8.42578125" style="236" customWidth="1"/>
    <col min="12312" max="12549" width="12.85546875" style="236"/>
    <col min="12550" max="12550" width="5.85546875" style="236" customWidth="1"/>
    <col min="12551" max="12551" width="0" style="236" hidden="1" customWidth="1"/>
    <col min="12552" max="12552" width="16.85546875" style="236" customWidth="1"/>
    <col min="12553" max="12553" width="28" style="236" customWidth="1"/>
    <col min="12554" max="12563" width="9.42578125" style="236" customWidth="1"/>
    <col min="12564" max="12564" width="10.42578125" style="236" customWidth="1"/>
    <col min="12565" max="12565" width="8.7109375" style="236" customWidth="1"/>
    <col min="12566" max="12566" width="10.28515625" style="236" customWidth="1"/>
    <col min="12567" max="12567" width="8.42578125" style="236" customWidth="1"/>
    <col min="12568" max="12805" width="12.85546875" style="236"/>
    <col min="12806" max="12806" width="5.85546875" style="236" customWidth="1"/>
    <col min="12807" max="12807" width="0" style="236" hidden="1" customWidth="1"/>
    <col min="12808" max="12808" width="16.85546875" style="236" customWidth="1"/>
    <col min="12809" max="12809" width="28" style="236" customWidth="1"/>
    <col min="12810" max="12819" width="9.42578125" style="236" customWidth="1"/>
    <col min="12820" max="12820" width="10.42578125" style="236" customWidth="1"/>
    <col min="12821" max="12821" width="8.7109375" style="236" customWidth="1"/>
    <col min="12822" max="12822" width="10.28515625" style="236" customWidth="1"/>
    <col min="12823" max="12823" width="8.42578125" style="236" customWidth="1"/>
    <col min="12824" max="13061" width="12.85546875" style="236"/>
    <col min="13062" max="13062" width="5.85546875" style="236" customWidth="1"/>
    <col min="13063" max="13063" width="0" style="236" hidden="1" customWidth="1"/>
    <col min="13064" max="13064" width="16.85546875" style="236" customWidth="1"/>
    <col min="13065" max="13065" width="28" style="236" customWidth="1"/>
    <col min="13066" max="13075" width="9.42578125" style="236" customWidth="1"/>
    <col min="13076" max="13076" width="10.42578125" style="236" customWidth="1"/>
    <col min="13077" max="13077" width="8.7109375" style="236" customWidth="1"/>
    <col min="13078" max="13078" width="10.28515625" style="236" customWidth="1"/>
    <col min="13079" max="13079" width="8.42578125" style="236" customWidth="1"/>
    <col min="13080" max="13317" width="12.85546875" style="236"/>
    <col min="13318" max="13318" width="5.85546875" style="236" customWidth="1"/>
    <col min="13319" max="13319" width="0" style="236" hidden="1" customWidth="1"/>
    <col min="13320" max="13320" width="16.85546875" style="236" customWidth="1"/>
    <col min="13321" max="13321" width="28" style="236" customWidth="1"/>
    <col min="13322" max="13331" width="9.42578125" style="236" customWidth="1"/>
    <col min="13332" max="13332" width="10.42578125" style="236" customWidth="1"/>
    <col min="13333" max="13333" width="8.7109375" style="236" customWidth="1"/>
    <col min="13334" max="13334" width="10.28515625" style="236" customWidth="1"/>
    <col min="13335" max="13335" width="8.42578125" style="236" customWidth="1"/>
    <col min="13336" max="13573" width="12.85546875" style="236"/>
    <col min="13574" max="13574" width="5.85546875" style="236" customWidth="1"/>
    <col min="13575" max="13575" width="0" style="236" hidden="1" customWidth="1"/>
    <col min="13576" max="13576" width="16.85546875" style="236" customWidth="1"/>
    <col min="13577" max="13577" width="28" style="236" customWidth="1"/>
    <col min="13578" max="13587" width="9.42578125" style="236" customWidth="1"/>
    <col min="13588" max="13588" width="10.42578125" style="236" customWidth="1"/>
    <col min="13589" max="13589" width="8.7109375" style="236" customWidth="1"/>
    <col min="13590" max="13590" width="10.28515625" style="236" customWidth="1"/>
    <col min="13591" max="13591" width="8.42578125" style="236" customWidth="1"/>
    <col min="13592" max="13829" width="12.85546875" style="236"/>
    <col min="13830" max="13830" width="5.85546875" style="236" customWidth="1"/>
    <col min="13831" max="13831" width="0" style="236" hidden="1" customWidth="1"/>
    <col min="13832" max="13832" width="16.85546875" style="236" customWidth="1"/>
    <col min="13833" max="13833" width="28" style="236" customWidth="1"/>
    <col min="13834" max="13843" width="9.42578125" style="236" customWidth="1"/>
    <col min="13844" max="13844" width="10.42578125" style="236" customWidth="1"/>
    <col min="13845" max="13845" width="8.7109375" style="236" customWidth="1"/>
    <col min="13846" max="13846" width="10.28515625" style="236" customWidth="1"/>
    <col min="13847" max="13847" width="8.42578125" style="236" customWidth="1"/>
    <col min="13848" max="14085" width="12.85546875" style="236"/>
    <col min="14086" max="14086" width="5.85546875" style="236" customWidth="1"/>
    <col min="14087" max="14087" width="0" style="236" hidden="1" customWidth="1"/>
    <col min="14088" max="14088" width="16.85546875" style="236" customWidth="1"/>
    <col min="14089" max="14089" width="28" style="236" customWidth="1"/>
    <col min="14090" max="14099" width="9.42578125" style="236" customWidth="1"/>
    <col min="14100" max="14100" width="10.42578125" style="236" customWidth="1"/>
    <col min="14101" max="14101" width="8.7109375" style="236" customWidth="1"/>
    <col min="14102" max="14102" width="10.28515625" style="236" customWidth="1"/>
    <col min="14103" max="14103" width="8.42578125" style="236" customWidth="1"/>
    <col min="14104" max="14341" width="12.85546875" style="236"/>
    <col min="14342" max="14342" width="5.85546875" style="236" customWidth="1"/>
    <col min="14343" max="14343" width="0" style="236" hidden="1" customWidth="1"/>
    <col min="14344" max="14344" width="16.85546875" style="236" customWidth="1"/>
    <col min="14345" max="14345" width="28" style="236" customWidth="1"/>
    <col min="14346" max="14355" width="9.42578125" style="236" customWidth="1"/>
    <col min="14356" max="14356" width="10.42578125" style="236" customWidth="1"/>
    <col min="14357" max="14357" width="8.7109375" style="236" customWidth="1"/>
    <col min="14358" max="14358" width="10.28515625" style="236" customWidth="1"/>
    <col min="14359" max="14359" width="8.42578125" style="236" customWidth="1"/>
    <col min="14360" max="14597" width="12.85546875" style="236"/>
    <col min="14598" max="14598" width="5.85546875" style="236" customWidth="1"/>
    <col min="14599" max="14599" width="0" style="236" hidden="1" customWidth="1"/>
    <col min="14600" max="14600" width="16.85546875" style="236" customWidth="1"/>
    <col min="14601" max="14601" width="28" style="236" customWidth="1"/>
    <col min="14602" max="14611" width="9.42578125" style="236" customWidth="1"/>
    <col min="14612" max="14612" width="10.42578125" style="236" customWidth="1"/>
    <col min="14613" max="14613" width="8.7109375" style="236" customWidth="1"/>
    <col min="14614" max="14614" width="10.28515625" style="236" customWidth="1"/>
    <col min="14615" max="14615" width="8.42578125" style="236" customWidth="1"/>
    <col min="14616" max="14853" width="12.85546875" style="236"/>
    <col min="14854" max="14854" width="5.85546875" style="236" customWidth="1"/>
    <col min="14855" max="14855" width="0" style="236" hidden="1" customWidth="1"/>
    <col min="14856" max="14856" width="16.85546875" style="236" customWidth="1"/>
    <col min="14857" max="14857" width="28" style="236" customWidth="1"/>
    <col min="14858" max="14867" width="9.42578125" style="236" customWidth="1"/>
    <col min="14868" max="14868" width="10.42578125" style="236" customWidth="1"/>
    <col min="14869" max="14869" width="8.7109375" style="236" customWidth="1"/>
    <col min="14870" max="14870" width="10.28515625" style="236" customWidth="1"/>
    <col min="14871" max="14871" width="8.42578125" style="236" customWidth="1"/>
    <col min="14872" max="15109" width="12.85546875" style="236"/>
    <col min="15110" max="15110" width="5.85546875" style="236" customWidth="1"/>
    <col min="15111" max="15111" width="0" style="236" hidden="1" customWidth="1"/>
    <col min="15112" max="15112" width="16.85546875" style="236" customWidth="1"/>
    <col min="15113" max="15113" width="28" style="236" customWidth="1"/>
    <col min="15114" max="15123" width="9.42578125" style="236" customWidth="1"/>
    <col min="15124" max="15124" width="10.42578125" style="236" customWidth="1"/>
    <col min="15125" max="15125" width="8.7109375" style="236" customWidth="1"/>
    <col min="15126" max="15126" width="10.28515625" style="236" customWidth="1"/>
    <col min="15127" max="15127" width="8.42578125" style="236" customWidth="1"/>
    <col min="15128" max="15365" width="12.85546875" style="236"/>
    <col min="15366" max="15366" width="5.85546875" style="236" customWidth="1"/>
    <col min="15367" max="15367" width="0" style="236" hidden="1" customWidth="1"/>
    <col min="15368" max="15368" width="16.85546875" style="236" customWidth="1"/>
    <col min="15369" max="15369" width="28" style="236" customWidth="1"/>
    <col min="15370" max="15379" width="9.42578125" style="236" customWidth="1"/>
    <col min="15380" max="15380" width="10.42578125" style="236" customWidth="1"/>
    <col min="15381" max="15381" width="8.7109375" style="236" customWidth="1"/>
    <col min="15382" max="15382" width="10.28515625" style="236" customWidth="1"/>
    <col min="15383" max="15383" width="8.42578125" style="236" customWidth="1"/>
    <col min="15384" max="15621" width="12.85546875" style="236"/>
    <col min="15622" max="15622" width="5.85546875" style="236" customWidth="1"/>
    <col min="15623" max="15623" width="0" style="236" hidden="1" customWidth="1"/>
    <col min="15624" max="15624" width="16.85546875" style="236" customWidth="1"/>
    <col min="15625" max="15625" width="28" style="236" customWidth="1"/>
    <col min="15626" max="15635" width="9.42578125" style="236" customWidth="1"/>
    <col min="15636" max="15636" width="10.42578125" style="236" customWidth="1"/>
    <col min="15637" max="15637" width="8.7109375" style="236" customWidth="1"/>
    <col min="15638" max="15638" width="10.28515625" style="236" customWidth="1"/>
    <col min="15639" max="15639" width="8.42578125" style="236" customWidth="1"/>
    <col min="15640" max="15877" width="12.85546875" style="236"/>
    <col min="15878" max="15878" width="5.85546875" style="236" customWidth="1"/>
    <col min="15879" max="15879" width="0" style="236" hidden="1" customWidth="1"/>
    <col min="15880" max="15880" width="16.85546875" style="236" customWidth="1"/>
    <col min="15881" max="15881" width="28" style="236" customWidth="1"/>
    <col min="15882" max="15891" width="9.42578125" style="236" customWidth="1"/>
    <col min="15892" max="15892" width="10.42578125" style="236" customWidth="1"/>
    <col min="15893" max="15893" width="8.7109375" style="236" customWidth="1"/>
    <col min="15894" max="15894" width="10.28515625" style="236" customWidth="1"/>
    <col min="15895" max="15895" width="8.42578125" style="236" customWidth="1"/>
    <col min="15896" max="16133" width="12.85546875" style="236"/>
    <col min="16134" max="16134" width="5.85546875" style="236" customWidth="1"/>
    <col min="16135" max="16135" width="0" style="236" hidden="1" customWidth="1"/>
    <col min="16136" max="16136" width="16.85546875" style="236" customWidth="1"/>
    <col min="16137" max="16137" width="28" style="236" customWidth="1"/>
    <col min="16138" max="16147" width="9.42578125" style="236" customWidth="1"/>
    <col min="16148" max="16148" width="10.42578125" style="236" customWidth="1"/>
    <col min="16149" max="16149" width="8.7109375" style="236" customWidth="1"/>
    <col min="16150" max="16150" width="10.28515625" style="236" customWidth="1"/>
    <col min="16151" max="16151" width="8.42578125" style="236" customWidth="1"/>
    <col min="16152" max="16384" width="12.85546875" style="236"/>
  </cols>
  <sheetData>
    <row r="1" spans="1:35" ht="16.5" customHeight="1">
      <c r="A1" s="575" t="s">
        <v>143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575"/>
      <c r="Q1" s="575"/>
      <c r="R1" s="575"/>
      <c r="S1" s="575"/>
      <c r="T1" s="575"/>
      <c r="U1" s="575"/>
      <c r="V1" s="575"/>
    </row>
    <row r="2" spans="1:35" ht="16.5" customHeight="1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575"/>
      <c r="Q2" s="575"/>
      <c r="R2" s="575"/>
      <c r="S2" s="575"/>
      <c r="T2" s="575"/>
      <c r="U2" s="575"/>
      <c r="V2" s="575"/>
    </row>
    <row r="3" spans="1:35" ht="10.5" customHeight="1">
      <c r="A3" s="237"/>
      <c r="B3" s="238"/>
      <c r="C3" s="239"/>
      <c r="D3" s="240"/>
      <c r="E3" s="241"/>
      <c r="F3" s="241"/>
      <c r="G3" s="297"/>
      <c r="H3" s="241"/>
      <c r="I3" s="241"/>
      <c r="J3" s="297"/>
      <c r="K3" s="241"/>
      <c r="L3" s="241"/>
      <c r="M3" s="241"/>
      <c r="N3" s="241"/>
      <c r="O3" s="241"/>
      <c r="P3" s="241"/>
      <c r="Q3" s="241"/>
      <c r="R3" s="241"/>
      <c r="S3" s="241"/>
    </row>
    <row r="4" spans="1:35" ht="16.5" customHeight="1">
      <c r="A4" s="243" t="s">
        <v>144</v>
      </c>
      <c r="B4" s="243"/>
      <c r="C4" s="244"/>
      <c r="D4" s="245"/>
      <c r="E4" s="246"/>
      <c r="F4" s="246"/>
      <c r="G4" s="298"/>
      <c r="H4" s="246"/>
      <c r="I4" s="246"/>
      <c r="J4" s="298"/>
      <c r="K4" s="246"/>
      <c r="L4" s="246"/>
      <c r="M4" s="246"/>
      <c r="N4" s="246"/>
      <c r="O4" s="246"/>
      <c r="P4" s="246"/>
      <c r="Q4" s="246"/>
      <c r="R4" s="246"/>
      <c r="S4" s="246"/>
    </row>
    <row r="5" spans="1:35" ht="16.5" customHeight="1">
      <c r="A5" s="243" t="s">
        <v>145</v>
      </c>
      <c r="B5" s="243"/>
      <c r="C5" s="244"/>
      <c r="D5" s="245"/>
      <c r="E5" s="246"/>
      <c r="F5" s="246"/>
      <c r="G5" s="304"/>
      <c r="H5" s="304"/>
      <c r="I5" s="304"/>
      <c r="J5" s="304"/>
      <c r="K5" s="246"/>
      <c r="L5" s="246"/>
      <c r="M5" s="246"/>
      <c r="N5" s="246"/>
      <c r="O5" s="246"/>
      <c r="P5" s="246"/>
      <c r="Q5" s="246"/>
      <c r="R5" s="246"/>
      <c r="S5" s="246"/>
    </row>
    <row r="6" spans="1:35" ht="16.5" customHeight="1">
      <c r="A6" s="246" t="s">
        <v>146</v>
      </c>
      <c r="B6" s="246"/>
      <c r="C6" s="247"/>
      <c r="D6" s="248"/>
      <c r="E6" s="246"/>
      <c r="F6" s="246"/>
      <c r="G6" s="304"/>
      <c r="H6" s="304"/>
      <c r="I6" s="304"/>
      <c r="J6" s="304"/>
      <c r="K6" s="246"/>
      <c r="L6" s="246"/>
      <c r="M6" s="246"/>
      <c r="N6" s="246"/>
      <c r="O6" s="246"/>
      <c r="P6" s="246"/>
      <c r="Q6" s="246"/>
      <c r="R6" s="246"/>
      <c r="S6" s="246"/>
    </row>
    <row r="7" spans="1:35" ht="12" customHeight="1">
      <c r="G7" s="305"/>
      <c r="H7" s="305"/>
      <c r="I7" s="305"/>
      <c r="J7" s="305"/>
    </row>
    <row r="8" spans="1:35" s="257" customFormat="1" ht="57" customHeight="1">
      <c r="A8" s="576" t="s">
        <v>119</v>
      </c>
      <c r="B8" s="577" t="s">
        <v>147</v>
      </c>
      <c r="C8" s="578" t="s">
        <v>148</v>
      </c>
      <c r="D8" s="579" t="s">
        <v>149</v>
      </c>
      <c r="E8" s="580" t="s">
        <v>150</v>
      </c>
      <c r="F8" s="581"/>
      <c r="G8" s="306"/>
      <c r="H8" s="582" t="s">
        <v>151</v>
      </c>
      <c r="I8" s="583"/>
      <c r="J8" s="306"/>
      <c r="K8" s="580" t="s">
        <v>152</v>
      </c>
      <c r="L8" s="581"/>
      <c r="M8" s="254"/>
      <c r="N8" s="580" t="s">
        <v>153</v>
      </c>
      <c r="O8" s="581"/>
      <c r="P8" s="254"/>
      <c r="Q8" s="584" t="s">
        <v>154</v>
      </c>
      <c r="R8" s="584"/>
      <c r="S8" s="309"/>
      <c r="T8" s="579" t="s">
        <v>155</v>
      </c>
      <c r="U8" s="579" t="s">
        <v>156</v>
      </c>
      <c r="V8" s="585" t="s">
        <v>157</v>
      </c>
      <c r="W8" s="255"/>
      <c r="X8" s="255" t="s">
        <v>158</v>
      </c>
      <c r="Y8" s="255"/>
      <c r="Z8" s="255"/>
      <c r="AA8" s="255"/>
      <c r="AB8" s="255"/>
      <c r="AC8" s="255"/>
      <c r="AD8" s="255"/>
      <c r="AE8" s="255"/>
      <c r="AF8" s="255"/>
      <c r="AG8" s="255"/>
      <c r="AH8" s="255"/>
      <c r="AI8" s="256"/>
    </row>
    <row r="9" spans="1:35" s="257" customFormat="1" ht="16.5" customHeight="1">
      <c r="A9" s="576"/>
      <c r="B9" s="577"/>
      <c r="C9" s="578"/>
      <c r="D9" s="577"/>
      <c r="E9" s="258" t="s">
        <v>159</v>
      </c>
      <c r="F9" s="258" t="s">
        <v>160</v>
      </c>
      <c r="G9" s="300">
        <v>20</v>
      </c>
      <c r="H9" s="258" t="s">
        <v>159</v>
      </c>
      <c r="I9" s="258" t="s">
        <v>160</v>
      </c>
      <c r="J9" s="300">
        <v>20</v>
      </c>
      <c r="K9" s="258" t="s">
        <v>159</v>
      </c>
      <c r="L9" s="258" t="s">
        <v>160</v>
      </c>
      <c r="M9" s="300">
        <v>20</v>
      </c>
      <c r="N9" s="258" t="s">
        <v>159</v>
      </c>
      <c r="O9" s="258" t="s">
        <v>160</v>
      </c>
      <c r="P9" s="307">
        <v>20</v>
      </c>
      <c r="Q9" s="258" t="s">
        <v>159</v>
      </c>
      <c r="R9" s="258" t="s">
        <v>160</v>
      </c>
      <c r="S9" s="300">
        <v>20</v>
      </c>
      <c r="T9" s="577"/>
      <c r="U9" s="577"/>
      <c r="V9" s="586"/>
      <c r="W9" s="255"/>
      <c r="X9" s="255"/>
      <c r="Y9" s="255"/>
      <c r="Z9" s="255"/>
      <c r="AA9" s="255"/>
      <c r="AB9" s="255"/>
      <c r="AC9" s="255"/>
      <c r="AD9" s="255"/>
      <c r="AE9" s="255"/>
      <c r="AF9" s="255"/>
      <c r="AG9" s="255"/>
      <c r="AH9" s="255"/>
      <c r="AI9" s="256"/>
    </row>
    <row r="10" spans="1:35" s="257" customFormat="1" ht="16.5" customHeight="1">
      <c r="A10" s="259">
        <v>1</v>
      </c>
      <c r="B10" s="253"/>
      <c r="C10" s="260" t="s">
        <v>104</v>
      </c>
      <c r="D10" s="261" t="s">
        <v>100</v>
      </c>
      <c r="E10" s="141">
        <v>49</v>
      </c>
      <c r="F10" s="141">
        <v>20</v>
      </c>
      <c r="G10" s="301">
        <f>F10/49*20</f>
        <v>8.1632653061224492</v>
      </c>
      <c r="H10" s="141">
        <v>37</v>
      </c>
      <c r="I10" s="141">
        <v>24</v>
      </c>
      <c r="J10" s="301">
        <f>I10/37*20</f>
        <v>12.972972972972974</v>
      </c>
      <c r="K10" s="141">
        <v>33</v>
      </c>
      <c r="L10" s="141">
        <v>12</v>
      </c>
      <c r="M10" s="301">
        <f>L10/K10*20</f>
        <v>7.2727272727272734</v>
      </c>
      <c r="N10" s="141">
        <v>51</v>
      </c>
      <c r="O10" s="141">
        <v>20</v>
      </c>
      <c r="P10" s="308">
        <f>O10/N10*20</f>
        <v>7.8431372549019605</v>
      </c>
      <c r="Q10" s="310">
        <v>41</v>
      </c>
      <c r="R10" s="310">
        <v>28</v>
      </c>
      <c r="S10" s="311">
        <f>R10/Q10*20</f>
        <v>13.658536585365855</v>
      </c>
      <c r="T10" s="262">
        <v>361</v>
      </c>
      <c r="U10" s="263">
        <v>213</v>
      </c>
      <c r="V10" s="264">
        <f>U10/T10*100</f>
        <v>59.002770083102497</v>
      </c>
      <c r="W10" s="255"/>
      <c r="X10" s="265">
        <f>U10/T10*20</f>
        <v>11.800554016620499</v>
      </c>
      <c r="Y10" s="255"/>
      <c r="Z10" s="255"/>
      <c r="AA10" s="255"/>
      <c r="AB10" s="255"/>
      <c r="AC10" s="255"/>
      <c r="AD10" s="255"/>
      <c r="AE10" s="255"/>
      <c r="AF10" s="255"/>
      <c r="AG10" s="255"/>
      <c r="AH10" s="255"/>
      <c r="AI10" s="256"/>
    </row>
    <row r="11" spans="1:35" s="257" customFormat="1" ht="16.5" customHeight="1">
      <c r="A11" s="259">
        <v>2</v>
      </c>
      <c r="B11" s="253"/>
      <c r="C11" s="260" t="s">
        <v>105</v>
      </c>
      <c r="D11" s="261" t="s">
        <v>77</v>
      </c>
      <c r="E11" s="141">
        <v>49</v>
      </c>
      <c r="F11" s="141">
        <v>31</v>
      </c>
      <c r="G11" s="301">
        <f t="shared" ref="G11:G74" si="0">F11/49*20</f>
        <v>12.653061224489797</v>
      </c>
      <c r="H11" s="141">
        <v>37</v>
      </c>
      <c r="I11" s="141">
        <v>31</v>
      </c>
      <c r="J11" s="301">
        <f t="shared" ref="J11:J74" si="1">I11/37*20</f>
        <v>16.756756756756758</v>
      </c>
      <c r="K11" s="141">
        <v>33</v>
      </c>
      <c r="L11" s="141">
        <v>17</v>
      </c>
      <c r="M11" s="301">
        <f t="shared" ref="M11:M74" si="2">L11/K11*20</f>
        <v>10.303030303030303</v>
      </c>
      <c r="N11" s="141">
        <v>51</v>
      </c>
      <c r="O11" s="141">
        <v>33</v>
      </c>
      <c r="P11" s="308">
        <f t="shared" ref="P11:P74" si="3">O11/N11*20</f>
        <v>12.941176470588236</v>
      </c>
      <c r="Q11" s="310">
        <v>41</v>
      </c>
      <c r="R11" s="310">
        <v>35</v>
      </c>
      <c r="S11" s="311">
        <f t="shared" ref="S11:S74" si="4">R11/Q11*20</f>
        <v>17.073170731707318</v>
      </c>
      <c r="T11" s="262">
        <v>361</v>
      </c>
      <c r="U11" s="263">
        <v>273</v>
      </c>
      <c r="V11" s="264">
        <f t="shared" ref="V11:V74" si="5">U11/T11*100</f>
        <v>75.62326869806094</v>
      </c>
      <c r="W11" s="255"/>
      <c r="X11" s="265">
        <f t="shared" ref="X11:X74" si="6">U11/T11*20</f>
        <v>15.124653739612189</v>
      </c>
      <c r="Y11" s="255"/>
      <c r="Z11" s="255"/>
      <c r="AA11" s="255"/>
      <c r="AB11" s="255"/>
      <c r="AC11" s="255"/>
      <c r="AD11" s="255"/>
      <c r="AE11" s="255"/>
      <c r="AF11" s="255"/>
      <c r="AG11" s="255"/>
      <c r="AH11" s="255"/>
      <c r="AI11" s="256"/>
    </row>
    <row r="12" spans="1:35" s="257" customFormat="1" ht="16.5" customHeight="1">
      <c r="A12" s="259">
        <v>3</v>
      </c>
      <c r="B12" s="253"/>
      <c r="C12" s="260" t="s">
        <v>106</v>
      </c>
      <c r="D12" s="261" t="s">
        <v>101</v>
      </c>
      <c r="E12" s="141">
        <v>49</v>
      </c>
      <c r="F12" s="141">
        <v>46</v>
      </c>
      <c r="G12" s="301">
        <f t="shared" si="0"/>
        <v>18.775510204081634</v>
      </c>
      <c r="H12" s="141">
        <v>37</v>
      </c>
      <c r="I12" s="141">
        <v>32</v>
      </c>
      <c r="J12" s="301">
        <f t="shared" si="1"/>
        <v>17.297297297297298</v>
      </c>
      <c r="K12" s="141">
        <v>33</v>
      </c>
      <c r="L12" s="141">
        <v>29</v>
      </c>
      <c r="M12" s="301">
        <f t="shared" si="2"/>
        <v>17.575757575757574</v>
      </c>
      <c r="N12" s="141">
        <v>51</v>
      </c>
      <c r="O12" s="141">
        <v>48</v>
      </c>
      <c r="P12" s="308">
        <f t="shared" si="3"/>
        <v>18.823529411764707</v>
      </c>
      <c r="Q12" s="310">
        <v>41</v>
      </c>
      <c r="R12" s="310">
        <v>40</v>
      </c>
      <c r="S12" s="311">
        <f t="shared" si="4"/>
        <v>19.512195121951219</v>
      </c>
      <c r="T12" s="262">
        <v>361</v>
      </c>
      <c r="U12" s="263">
        <v>320</v>
      </c>
      <c r="V12" s="264">
        <f t="shared" si="5"/>
        <v>88.642659279778385</v>
      </c>
      <c r="W12" s="255"/>
      <c r="X12" s="265">
        <f t="shared" si="6"/>
        <v>17.72853185595568</v>
      </c>
      <c r="Y12" s="255"/>
      <c r="Z12" s="255"/>
      <c r="AA12" s="255"/>
      <c r="AB12" s="255"/>
      <c r="AC12" s="255"/>
      <c r="AD12" s="255"/>
      <c r="AE12" s="255"/>
      <c r="AF12" s="255"/>
      <c r="AG12" s="255"/>
      <c r="AH12" s="255"/>
      <c r="AI12" s="256"/>
    </row>
    <row r="13" spans="1:35" s="257" customFormat="1" ht="16.5" customHeight="1">
      <c r="A13" s="259">
        <v>4</v>
      </c>
      <c r="B13" s="253"/>
      <c r="C13" s="260" t="s">
        <v>107</v>
      </c>
      <c r="D13" s="261" t="s">
        <v>102</v>
      </c>
      <c r="E13" s="141">
        <v>49</v>
      </c>
      <c r="F13" s="141">
        <v>45</v>
      </c>
      <c r="G13" s="301">
        <f t="shared" si="0"/>
        <v>18.367346938775512</v>
      </c>
      <c r="H13" s="141">
        <v>37</v>
      </c>
      <c r="I13" s="141">
        <v>35</v>
      </c>
      <c r="J13" s="301">
        <f t="shared" si="1"/>
        <v>18.918918918918919</v>
      </c>
      <c r="K13" s="141">
        <v>33</v>
      </c>
      <c r="L13" s="141">
        <v>33</v>
      </c>
      <c r="M13" s="301">
        <f t="shared" si="2"/>
        <v>20</v>
      </c>
      <c r="N13" s="141">
        <v>51</v>
      </c>
      <c r="O13" s="141">
        <v>49</v>
      </c>
      <c r="P13" s="308">
        <f t="shared" si="3"/>
        <v>19.215686274509803</v>
      </c>
      <c r="Q13" s="310">
        <v>41</v>
      </c>
      <c r="R13" s="310">
        <v>39</v>
      </c>
      <c r="S13" s="311">
        <f t="shared" si="4"/>
        <v>19.024390243902438</v>
      </c>
      <c r="T13" s="262">
        <v>361</v>
      </c>
      <c r="U13" s="263">
        <v>350</v>
      </c>
      <c r="V13" s="264">
        <f t="shared" si="5"/>
        <v>96.95290858725761</v>
      </c>
      <c r="W13" s="255"/>
      <c r="X13" s="265">
        <f t="shared" si="6"/>
        <v>19.390581717451521</v>
      </c>
      <c r="Y13" s="255"/>
      <c r="Z13" s="255"/>
      <c r="AA13" s="255"/>
      <c r="AB13" s="255"/>
      <c r="AC13" s="255"/>
      <c r="AD13" s="255"/>
      <c r="AE13" s="255"/>
      <c r="AF13" s="255"/>
      <c r="AG13" s="255"/>
      <c r="AH13" s="255"/>
      <c r="AI13" s="256"/>
    </row>
    <row r="14" spans="1:35" s="257" customFormat="1" ht="16.5" customHeight="1">
      <c r="A14" s="259">
        <v>5</v>
      </c>
      <c r="B14" s="253"/>
      <c r="C14" s="260" t="s">
        <v>108</v>
      </c>
      <c r="D14" s="261" t="s">
        <v>103</v>
      </c>
      <c r="E14" s="141">
        <v>49</v>
      </c>
      <c r="F14" s="141">
        <v>45</v>
      </c>
      <c r="G14" s="301">
        <f t="shared" si="0"/>
        <v>18.367346938775512</v>
      </c>
      <c r="H14" s="141">
        <v>37</v>
      </c>
      <c r="I14" s="141">
        <v>34</v>
      </c>
      <c r="J14" s="301">
        <f t="shared" si="1"/>
        <v>18.378378378378379</v>
      </c>
      <c r="K14" s="141">
        <v>33</v>
      </c>
      <c r="L14" s="141">
        <v>28</v>
      </c>
      <c r="M14" s="301">
        <f t="shared" si="2"/>
        <v>16.969696969696969</v>
      </c>
      <c r="N14" s="141">
        <v>51</v>
      </c>
      <c r="O14" s="141">
        <v>46</v>
      </c>
      <c r="P14" s="308">
        <f t="shared" si="3"/>
        <v>18.03921568627451</v>
      </c>
      <c r="Q14" s="310">
        <v>41</v>
      </c>
      <c r="R14" s="310">
        <v>39</v>
      </c>
      <c r="S14" s="311">
        <f t="shared" si="4"/>
        <v>19.024390243902438</v>
      </c>
      <c r="T14" s="262">
        <v>361</v>
      </c>
      <c r="U14" s="263">
        <v>338</v>
      </c>
      <c r="V14" s="264">
        <f t="shared" si="5"/>
        <v>93.628808864265935</v>
      </c>
      <c r="W14" s="255"/>
      <c r="X14" s="265">
        <f t="shared" si="6"/>
        <v>18.725761772853186</v>
      </c>
      <c r="Y14" s="255"/>
      <c r="Z14" s="255"/>
      <c r="AA14" s="255"/>
      <c r="AB14" s="255"/>
      <c r="AC14" s="255"/>
      <c r="AD14" s="255"/>
      <c r="AE14" s="255"/>
      <c r="AF14" s="255"/>
      <c r="AG14" s="255"/>
      <c r="AH14" s="255"/>
      <c r="AI14" s="256"/>
    </row>
    <row r="15" spans="1:35" s="326" customFormat="1" ht="16.5" customHeight="1">
      <c r="A15" s="312">
        <v>6</v>
      </c>
      <c r="B15" s="313"/>
      <c r="C15" s="314">
        <v>311021104064</v>
      </c>
      <c r="D15" s="315" t="s">
        <v>38</v>
      </c>
      <c r="E15" s="316">
        <v>49</v>
      </c>
      <c r="F15" s="316">
        <v>44</v>
      </c>
      <c r="G15" s="314">
        <f t="shared" si="0"/>
        <v>17.959183673469386</v>
      </c>
      <c r="H15" s="316">
        <v>37</v>
      </c>
      <c r="I15" s="316">
        <v>32</v>
      </c>
      <c r="J15" s="314">
        <f t="shared" si="1"/>
        <v>17.297297297297298</v>
      </c>
      <c r="K15" s="316">
        <v>33</v>
      </c>
      <c r="L15" s="316">
        <v>29</v>
      </c>
      <c r="M15" s="314">
        <f t="shared" si="2"/>
        <v>17.575757575757574</v>
      </c>
      <c r="N15" s="316">
        <v>51</v>
      </c>
      <c r="O15" s="316">
        <v>47</v>
      </c>
      <c r="P15" s="317">
        <f t="shared" si="3"/>
        <v>18.431372549019606</v>
      </c>
      <c r="Q15" s="318">
        <v>41</v>
      </c>
      <c r="R15" s="318">
        <v>38</v>
      </c>
      <c r="S15" s="319">
        <f t="shared" si="4"/>
        <v>18.536585365853661</v>
      </c>
      <c r="T15" s="320">
        <v>361</v>
      </c>
      <c r="U15" s="321">
        <v>331</v>
      </c>
      <c r="V15" s="322">
        <f t="shared" si="5"/>
        <v>91.689750692520775</v>
      </c>
      <c r="W15" s="323"/>
      <c r="X15" s="324">
        <f t="shared" si="6"/>
        <v>18.337950138504155</v>
      </c>
      <c r="Y15" s="323"/>
      <c r="Z15" s="323"/>
      <c r="AA15" s="323"/>
      <c r="AB15" s="323"/>
      <c r="AC15" s="323"/>
      <c r="AD15" s="323"/>
      <c r="AE15" s="323"/>
      <c r="AF15" s="323"/>
      <c r="AG15" s="323"/>
      <c r="AH15" s="323"/>
      <c r="AI15" s="325"/>
    </row>
    <row r="16" spans="1:35" s="257" customFormat="1" ht="16.5" customHeight="1">
      <c r="A16" s="259">
        <v>7</v>
      </c>
      <c r="B16" s="253"/>
      <c r="C16" s="260">
        <v>311021104065</v>
      </c>
      <c r="D16" s="261" t="s">
        <v>39</v>
      </c>
      <c r="E16" s="141">
        <v>49</v>
      </c>
      <c r="F16" s="141">
        <v>42</v>
      </c>
      <c r="G16" s="301">
        <f t="shared" si="0"/>
        <v>17.142857142857142</v>
      </c>
      <c r="H16" s="141">
        <v>37</v>
      </c>
      <c r="I16" s="141">
        <v>30</v>
      </c>
      <c r="J16" s="301">
        <f t="shared" si="1"/>
        <v>16.216216216216218</v>
      </c>
      <c r="K16" s="141">
        <v>33</v>
      </c>
      <c r="L16" s="141">
        <v>28</v>
      </c>
      <c r="M16" s="301">
        <f t="shared" si="2"/>
        <v>16.969696969696969</v>
      </c>
      <c r="N16" s="141">
        <v>51</v>
      </c>
      <c r="O16" s="141">
        <v>46</v>
      </c>
      <c r="P16" s="308">
        <f t="shared" si="3"/>
        <v>18.03921568627451</v>
      </c>
      <c r="Q16" s="310">
        <v>41</v>
      </c>
      <c r="R16" s="310">
        <v>38</v>
      </c>
      <c r="S16" s="311">
        <f t="shared" si="4"/>
        <v>18.536585365853661</v>
      </c>
      <c r="T16" s="262">
        <v>361</v>
      </c>
      <c r="U16" s="263">
        <v>328</v>
      </c>
      <c r="V16" s="264">
        <f t="shared" si="5"/>
        <v>90.858725761772845</v>
      </c>
      <c r="W16" s="255"/>
      <c r="X16" s="265">
        <f t="shared" si="6"/>
        <v>18.171745152354571</v>
      </c>
      <c r="Y16" s="255"/>
      <c r="Z16" s="255"/>
      <c r="AA16" s="255"/>
      <c r="AB16" s="255"/>
      <c r="AC16" s="255"/>
      <c r="AD16" s="255"/>
      <c r="AE16" s="255"/>
      <c r="AF16" s="255"/>
      <c r="AG16" s="255"/>
      <c r="AH16" s="255"/>
      <c r="AI16" s="256"/>
    </row>
    <row r="17" spans="1:35" s="257" customFormat="1" ht="16.5" customHeight="1">
      <c r="A17" s="259">
        <v>8</v>
      </c>
      <c r="B17" s="253"/>
      <c r="C17" s="260">
        <v>311021104066</v>
      </c>
      <c r="D17" s="261" t="s">
        <v>40</v>
      </c>
      <c r="E17" s="141">
        <v>49</v>
      </c>
      <c r="F17" s="141">
        <v>38</v>
      </c>
      <c r="G17" s="301">
        <f t="shared" si="0"/>
        <v>15.510204081632653</v>
      </c>
      <c r="H17" s="141">
        <v>37</v>
      </c>
      <c r="I17" s="141">
        <v>31</v>
      </c>
      <c r="J17" s="301">
        <f t="shared" si="1"/>
        <v>16.756756756756758</v>
      </c>
      <c r="K17" s="141">
        <v>33</v>
      </c>
      <c r="L17" s="141">
        <v>26</v>
      </c>
      <c r="M17" s="301">
        <f t="shared" si="2"/>
        <v>15.757575757575758</v>
      </c>
      <c r="N17" s="141">
        <v>51</v>
      </c>
      <c r="O17" s="141">
        <v>47</v>
      </c>
      <c r="P17" s="308">
        <f t="shared" si="3"/>
        <v>18.431372549019606</v>
      </c>
      <c r="Q17" s="310">
        <v>41</v>
      </c>
      <c r="R17" s="310">
        <v>40</v>
      </c>
      <c r="S17" s="311">
        <f t="shared" si="4"/>
        <v>19.512195121951219</v>
      </c>
      <c r="T17" s="262">
        <v>361</v>
      </c>
      <c r="U17" s="263">
        <v>326</v>
      </c>
      <c r="V17" s="264">
        <f t="shared" si="5"/>
        <v>90.304709141274245</v>
      </c>
      <c r="W17" s="255"/>
      <c r="X17" s="265">
        <f t="shared" si="6"/>
        <v>18.060941828254848</v>
      </c>
      <c r="Y17" s="255"/>
      <c r="Z17" s="255"/>
      <c r="AA17" s="255"/>
      <c r="AB17" s="255"/>
      <c r="AC17" s="255"/>
      <c r="AD17" s="255"/>
      <c r="AE17" s="255"/>
      <c r="AF17" s="255"/>
      <c r="AG17" s="255"/>
      <c r="AH17" s="255"/>
      <c r="AI17" s="256"/>
    </row>
    <row r="18" spans="1:35" s="257" customFormat="1" ht="16.5" customHeight="1">
      <c r="A18" s="259">
        <v>9</v>
      </c>
      <c r="B18" s="253"/>
      <c r="C18" s="260">
        <v>311021104067</v>
      </c>
      <c r="D18" s="261" t="s">
        <v>41</v>
      </c>
      <c r="E18" s="141">
        <v>49</v>
      </c>
      <c r="F18" s="141">
        <v>48</v>
      </c>
      <c r="G18" s="301">
        <f t="shared" si="0"/>
        <v>19.591836734693878</v>
      </c>
      <c r="H18" s="141">
        <v>37</v>
      </c>
      <c r="I18" s="141">
        <v>35</v>
      </c>
      <c r="J18" s="301">
        <f t="shared" si="1"/>
        <v>18.918918918918919</v>
      </c>
      <c r="K18" s="141">
        <v>33</v>
      </c>
      <c r="L18" s="141">
        <v>29</v>
      </c>
      <c r="M18" s="301">
        <f t="shared" si="2"/>
        <v>17.575757575757574</v>
      </c>
      <c r="N18" s="141">
        <v>51</v>
      </c>
      <c r="O18" s="141">
        <v>50</v>
      </c>
      <c r="P18" s="308">
        <f t="shared" si="3"/>
        <v>19.6078431372549</v>
      </c>
      <c r="Q18" s="310">
        <v>41</v>
      </c>
      <c r="R18" s="310">
        <v>40</v>
      </c>
      <c r="S18" s="311">
        <f t="shared" si="4"/>
        <v>19.512195121951219</v>
      </c>
      <c r="T18" s="262">
        <v>361</v>
      </c>
      <c r="U18" s="263">
        <v>349</v>
      </c>
      <c r="V18" s="264">
        <f t="shared" si="5"/>
        <v>96.67590027700831</v>
      </c>
      <c r="W18" s="255"/>
      <c r="X18" s="265">
        <f t="shared" si="6"/>
        <v>19.335180055401661</v>
      </c>
      <c r="Y18" s="255"/>
      <c r="Z18" s="255"/>
      <c r="AA18" s="255"/>
      <c r="AB18" s="255"/>
      <c r="AC18" s="255"/>
      <c r="AD18" s="255"/>
      <c r="AE18" s="255"/>
      <c r="AF18" s="255"/>
      <c r="AG18" s="255"/>
      <c r="AH18" s="255"/>
      <c r="AI18" s="256"/>
    </row>
    <row r="19" spans="1:35" s="257" customFormat="1" ht="16.5" customHeight="1">
      <c r="A19" s="259">
        <v>10</v>
      </c>
      <c r="B19" s="253"/>
      <c r="C19" s="260">
        <v>311021104068</v>
      </c>
      <c r="D19" s="261" t="s">
        <v>42</v>
      </c>
      <c r="E19" s="141">
        <v>49</v>
      </c>
      <c r="F19" s="141">
        <v>46</v>
      </c>
      <c r="G19" s="301">
        <f t="shared" si="0"/>
        <v>18.775510204081634</v>
      </c>
      <c r="H19" s="141">
        <v>37</v>
      </c>
      <c r="I19" s="141">
        <v>32</v>
      </c>
      <c r="J19" s="301">
        <f t="shared" si="1"/>
        <v>17.297297297297298</v>
      </c>
      <c r="K19" s="141">
        <v>33</v>
      </c>
      <c r="L19" s="141">
        <v>28</v>
      </c>
      <c r="M19" s="301">
        <f t="shared" si="2"/>
        <v>16.969696969696969</v>
      </c>
      <c r="N19" s="141">
        <v>51</v>
      </c>
      <c r="O19" s="141">
        <v>49</v>
      </c>
      <c r="P19" s="308">
        <f t="shared" si="3"/>
        <v>19.215686274509803</v>
      </c>
      <c r="Q19" s="310">
        <v>41</v>
      </c>
      <c r="R19" s="310">
        <v>41</v>
      </c>
      <c r="S19" s="311">
        <f t="shared" si="4"/>
        <v>20</v>
      </c>
      <c r="T19" s="262">
        <v>361</v>
      </c>
      <c r="U19" s="263">
        <v>337</v>
      </c>
      <c r="V19" s="264">
        <f t="shared" si="5"/>
        <v>93.35180055401662</v>
      </c>
      <c r="W19" s="255"/>
      <c r="X19" s="265">
        <f t="shared" si="6"/>
        <v>18.670360110803323</v>
      </c>
      <c r="Y19" s="255"/>
      <c r="Z19" s="255"/>
      <c r="AA19" s="255"/>
      <c r="AB19" s="255"/>
      <c r="AC19" s="255"/>
      <c r="AD19" s="255"/>
      <c r="AE19" s="255"/>
      <c r="AF19" s="255"/>
      <c r="AG19" s="255"/>
      <c r="AH19" s="255"/>
      <c r="AI19" s="256"/>
    </row>
    <row r="20" spans="1:35" s="257" customFormat="1" ht="16.5" customHeight="1">
      <c r="A20" s="259">
        <v>11</v>
      </c>
      <c r="B20" s="253"/>
      <c r="C20" s="260">
        <v>311021104069</v>
      </c>
      <c r="D20" s="261" t="s">
        <v>43</v>
      </c>
      <c r="E20" s="141">
        <v>49</v>
      </c>
      <c r="F20" s="141">
        <v>46</v>
      </c>
      <c r="G20" s="301">
        <f t="shared" si="0"/>
        <v>18.775510204081634</v>
      </c>
      <c r="H20" s="141">
        <v>37</v>
      </c>
      <c r="I20" s="141">
        <v>32</v>
      </c>
      <c r="J20" s="301">
        <f t="shared" si="1"/>
        <v>17.297297297297298</v>
      </c>
      <c r="K20" s="141">
        <v>33</v>
      </c>
      <c r="L20" s="141">
        <v>32</v>
      </c>
      <c r="M20" s="301">
        <f t="shared" si="2"/>
        <v>19.393939393939394</v>
      </c>
      <c r="N20" s="141">
        <v>51</v>
      </c>
      <c r="O20" s="141">
        <v>48</v>
      </c>
      <c r="P20" s="308">
        <f t="shared" si="3"/>
        <v>18.823529411764707</v>
      </c>
      <c r="Q20" s="310">
        <v>41</v>
      </c>
      <c r="R20" s="310">
        <v>37</v>
      </c>
      <c r="S20" s="311">
        <f t="shared" si="4"/>
        <v>18.04878048780488</v>
      </c>
      <c r="T20" s="262">
        <v>361</v>
      </c>
      <c r="U20" s="263">
        <v>334</v>
      </c>
      <c r="V20" s="264">
        <f t="shared" si="5"/>
        <v>92.520775623268705</v>
      </c>
      <c r="W20" s="255"/>
      <c r="X20" s="265">
        <f t="shared" si="6"/>
        <v>18.504155124653742</v>
      </c>
      <c r="Y20" s="255"/>
      <c r="Z20" s="255"/>
      <c r="AA20" s="255"/>
      <c r="AB20" s="255"/>
      <c r="AC20" s="255"/>
      <c r="AD20" s="255"/>
      <c r="AE20" s="255"/>
      <c r="AF20" s="255"/>
      <c r="AG20" s="255"/>
      <c r="AH20" s="255"/>
      <c r="AI20" s="256"/>
    </row>
    <row r="21" spans="1:35" s="257" customFormat="1" ht="16.5" customHeight="1">
      <c r="A21" s="259">
        <v>12</v>
      </c>
      <c r="B21" s="253"/>
      <c r="C21" s="260">
        <v>311021104070</v>
      </c>
      <c r="D21" s="261" t="s">
        <v>44</v>
      </c>
      <c r="E21" s="141">
        <v>49</v>
      </c>
      <c r="F21" s="141">
        <v>48</v>
      </c>
      <c r="G21" s="301">
        <f t="shared" si="0"/>
        <v>19.591836734693878</v>
      </c>
      <c r="H21" s="141">
        <v>37</v>
      </c>
      <c r="I21" s="141">
        <v>36</v>
      </c>
      <c r="J21" s="301">
        <f t="shared" si="1"/>
        <v>19.45945945945946</v>
      </c>
      <c r="K21" s="141">
        <v>33</v>
      </c>
      <c r="L21" s="141">
        <v>32</v>
      </c>
      <c r="M21" s="301">
        <f t="shared" si="2"/>
        <v>19.393939393939394</v>
      </c>
      <c r="N21" s="141">
        <v>51</v>
      </c>
      <c r="O21" s="141">
        <v>51</v>
      </c>
      <c r="P21" s="308">
        <f t="shared" si="3"/>
        <v>20</v>
      </c>
      <c r="Q21" s="310">
        <v>41</v>
      </c>
      <c r="R21" s="310">
        <v>41</v>
      </c>
      <c r="S21" s="311">
        <f t="shared" si="4"/>
        <v>20</v>
      </c>
      <c r="T21" s="262">
        <v>361</v>
      </c>
      <c r="U21" s="263">
        <v>358</v>
      </c>
      <c r="V21" s="264">
        <f t="shared" si="5"/>
        <v>99.16897506925207</v>
      </c>
      <c r="W21" s="255"/>
      <c r="X21" s="265">
        <f t="shared" si="6"/>
        <v>19.833795013850416</v>
      </c>
      <c r="Y21" s="255"/>
      <c r="Z21" s="255"/>
      <c r="AA21" s="255"/>
      <c r="AB21" s="255"/>
      <c r="AC21" s="255"/>
      <c r="AD21" s="255"/>
      <c r="AE21" s="255"/>
      <c r="AF21" s="255"/>
      <c r="AG21" s="255"/>
      <c r="AH21" s="255"/>
      <c r="AI21" s="256"/>
    </row>
    <row r="22" spans="1:35" s="257" customFormat="1" ht="16.5" customHeight="1">
      <c r="A22" s="259">
        <v>13</v>
      </c>
      <c r="B22" s="253"/>
      <c r="C22" s="260">
        <v>311021104071</v>
      </c>
      <c r="D22" s="261" t="s">
        <v>45</v>
      </c>
      <c r="E22" s="141">
        <v>49</v>
      </c>
      <c r="F22" s="141">
        <v>47</v>
      </c>
      <c r="G22" s="301">
        <f t="shared" si="0"/>
        <v>19.183673469387756</v>
      </c>
      <c r="H22" s="141">
        <v>37</v>
      </c>
      <c r="I22" s="141">
        <v>33</v>
      </c>
      <c r="J22" s="301">
        <f t="shared" si="1"/>
        <v>17.837837837837839</v>
      </c>
      <c r="K22" s="141">
        <v>33</v>
      </c>
      <c r="L22" s="141">
        <v>31</v>
      </c>
      <c r="M22" s="301">
        <f t="shared" si="2"/>
        <v>18.787878787878789</v>
      </c>
      <c r="N22" s="141">
        <v>51</v>
      </c>
      <c r="O22" s="141">
        <v>48</v>
      </c>
      <c r="P22" s="308">
        <f t="shared" si="3"/>
        <v>18.823529411764707</v>
      </c>
      <c r="Q22" s="310">
        <v>41</v>
      </c>
      <c r="R22" s="310">
        <v>39</v>
      </c>
      <c r="S22" s="311">
        <f t="shared" si="4"/>
        <v>19.024390243902438</v>
      </c>
      <c r="T22" s="262">
        <v>361</v>
      </c>
      <c r="U22" s="263">
        <v>345</v>
      </c>
      <c r="V22" s="264">
        <f t="shared" si="5"/>
        <v>95.56786703601108</v>
      </c>
      <c r="W22" s="255"/>
      <c r="X22" s="265">
        <f t="shared" si="6"/>
        <v>19.113573407202217</v>
      </c>
      <c r="Y22" s="255"/>
      <c r="Z22" s="255"/>
      <c r="AA22" s="255"/>
      <c r="AB22" s="255"/>
      <c r="AC22" s="255"/>
      <c r="AD22" s="255"/>
      <c r="AE22" s="255"/>
      <c r="AF22" s="255"/>
      <c r="AG22" s="255"/>
      <c r="AH22" s="255"/>
      <c r="AI22" s="256"/>
    </row>
    <row r="23" spans="1:35" s="257" customFormat="1" ht="16.5" customHeight="1">
      <c r="A23" s="259">
        <v>14</v>
      </c>
      <c r="B23" s="253"/>
      <c r="C23" s="260">
        <v>311021104072</v>
      </c>
      <c r="D23" s="261" t="s">
        <v>46</v>
      </c>
      <c r="E23" s="141">
        <v>49</v>
      </c>
      <c r="F23" s="141">
        <v>46</v>
      </c>
      <c r="G23" s="301">
        <f t="shared" si="0"/>
        <v>18.775510204081634</v>
      </c>
      <c r="H23" s="141">
        <v>37</v>
      </c>
      <c r="I23" s="141">
        <v>36</v>
      </c>
      <c r="J23" s="301">
        <f t="shared" si="1"/>
        <v>19.45945945945946</v>
      </c>
      <c r="K23" s="141">
        <v>33</v>
      </c>
      <c r="L23" s="141">
        <v>33</v>
      </c>
      <c r="M23" s="301">
        <f t="shared" si="2"/>
        <v>20</v>
      </c>
      <c r="N23" s="141">
        <v>51</v>
      </c>
      <c r="O23" s="141">
        <v>48</v>
      </c>
      <c r="P23" s="308">
        <f t="shared" si="3"/>
        <v>18.823529411764707</v>
      </c>
      <c r="Q23" s="310">
        <v>41</v>
      </c>
      <c r="R23" s="310">
        <v>40</v>
      </c>
      <c r="S23" s="311">
        <f t="shared" si="4"/>
        <v>19.512195121951219</v>
      </c>
      <c r="T23" s="262">
        <v>361</v>
      </c>
      <c r="U23" s="263">
        <v>353</v>
      </c>
      <c r="V23" s="264">
        <f t="shared" si="5"/>
        <v>97.78393351800554</v>
      </c>
      <c r="W23" s="255"/>
      <c r="X23" s="265">
        <f t="shared" si="6"/>
        <v>19.556786703601109</v>
      </c>
      <c r="Y23" s="255"/>
      <c r="Z23" s="255"/>
      <c r="AA23" s="255"/>
      <c r="AB23" s="255"/>
      <c r="AC23" s="255"/>
      <c r="AD23" s="255"/>
      <c r="AE23" s="255"/>
      <c r="AF23" s="255"/>
      <c r="AG23" s="255"/>
      <c r="AH23" s="255"/>
      <c r="AI23" s="256"/>
    </row>
    <row r="24" spans="1:35" s="257" customFormat="1" ht="16.5" customHeight="1">
      <c r="A24" s="259">
        <v>15</v>
      </c>
      <c r="B24" s="253"/>
      <c r="C24" s="260">
        <v>311021104073</v>
      </c>
      <c r="D24" s="261" t="s">
        <v>47</v>
      </c>
      <c r="E24" s="141">
        <v>49</v>
      </c>
      <c r="F24" s="141">
        <v>43</v>
      </c>
      <c r="G24" s="301">
        <f t="shared" si="0"/>
        <v>17.551020408163264</v>
      </c>
      <c r="H24" s="141">
        <v>37</v>
      </c>
      <c r="I24" s="141">
        <v>28</v>
      </c>
      <c r="J24" s="301">
        <f t="shared" si="1"/>
        <v>15.135135135135137</v>
      </c>
      <c r="K24" s="141">
        <v>33</v>
      </c>
      <c r="L24" s="141">
        <v>30</v>
      </c>
      <c r="M24" s="301">
        <f t="shared" si="2"/>
        <v>18.18181818181818</v>
      </c>
      <c r="N24" s="141">
        <v>51</v>
      </c>
      <c r="O24" s="141">
        <v>48</v>
      </c>
      <c r="P24" s="308">
        <f t="shared" si="3"/>
        <v>18.823529411764707</v>
      </c>
      <c r="Q24" s="310">
        <v>41</v>
      </c>
      <c r="R24" s="310">
        <v>40</v>
      </c>
      <c r="S24" s="311">
        <f t="shared" si="4"/>
        <v>19.512195121951219</v>
      </c>
      <c r="T24" s="262">
        <v>361</v>
      </c>
      <c r="U24" s="263">
        <v>327</v>
      </c>
      <c r="V24" s="264">
        <f t="shared" si="5"/>
        <v>90.581717451523545</v>
      </c>
      <c r="W24" s="255"/>
      <c r="X24" s="265">
        <f t="shared" si="6"/>
        <v>18.116343490304708</v>
      </c>
      <c r="Y24" s="255"/>
      <c r="Z24" s="255"/>
      <c r="AA24" s="255"/>
      <c r="AB24" s="255"/>
      <c r="AC24" s="255"/>
      <c r="AD24" s="255"/>
      <c r="AE24" s="255"/>
      <c r="AF24" s="255"/>
      <c r="AG24" s="255"/>
      <c r="AH24" s="255"/>
      <c r="AI24" s="256"/>
    </row>
    <row r="25" spans="1:35" s="257" customFormat="1" ht="16.5" customHeight="1">
      <c r="A25" s="259">
        <v>16</v>
      </c>
      <c r="B25" s="253"/>
      <c r="C25" s="260">
        <v>311021104074</v>
      </c>
      <c r="D25" s="261" t="s">
        <v>48</v>
      </c>
      <c r="E25" s="141">
        <v>49</v>
      </c>
      <c r="F25" s="141">
        <v>40</v>
      </c>
      <c r="G25" s="301">
        <f t="shared" si="0"/>
        <v>16.326530612244898</v>
      </c>
      <c r="H25" s="141">
        <v>37</v>
      </c>
      <c r="I25" s="141">
        <v>31</v>
      </c>
      <c r="J25" s="301">
        <f t="shared" si="1"/>
        <v>16.756756756756758</v>
      </c>
      <c r="K25" s="141">
        <v>33</v>
      </c>
      <c r="L25" s="141">
        <v>24</v>
      </c>
      <c r="M25" s="301">
        <f t="shared" si="2"/>
        <v>14.545454545454547</v>
      </c>
      <c r="N25" s="141">
        <v>51</v>
      </c>
      <c r="O25" s="141">
        <v>47</v>
      </c>
      <c r="P25" s="308">
        <f t="shared" si="3"/>
        <v>18.431372549019606</v>
      </c>
      <c r="Q25" s="310">
        <v>41</v>
      </c>
      <c r="R25" s="310">
        <v>38</v>
      </c>
      <c r="S25" s="311">
        <f t="shared" si="4"/>
        <v>18.536585365853661</v>
      </c>
      <c r="T25" s="262">
        <v>361</v>
      </c>
      <c r="U25" s="263">
        <v>314</v>
      </c>
      <c r="V25" s="264">
        <f t="shared" si="5"/>
        <v>86.980609418282555</v>
      </c>
      <c r="W25" s="255"/>
      <c r="X25" s="265">
        <f t="shared" si="6"/>
        <v>17.396121883656509</v>
      </c>
      <c r="Y25" s="255"/>
      <c r="Z25" s="255"/>
      <c r="AA25" s="255"/>
      <c r="AB25" s="255"/>
      <c r="AC25" s="255"/>
      <c r="AD25" s="255"/>
      <c r="AE25" s="255"/>
      <c r="AF25" s="255"/>
      <c r="AG25" s="255"/>
      <c r="AH25" s="255"/>
      <c r="AI25" s="256"/>
    </row>
    <row r="26" spans="1:35" s="270" customFormat="1" ht="19.5" customHeight="1">
      <c r="A26" s="259">
        <v>17</v>
      </c>
      <c r="B26" s="266"/>
      <c r="C26" s="260">
        <v>311021104075</v>
      </c>
      <c r="D26" s="261" t="s">
        <v>49</v>
      </c>
      <c r="E26" s="141">
        <v>49</v>
      </c>
      <c r="F26" s="141">
        <v>44</v>
      </c>
      <c r="G26" s="301">
        <f t="shared" si="0"/>
        <v>17.959183673469386</v>
      </c>
      <c r="H26" s="141">
        <v>37</v>
      </c>
      <c r="I26" s="141">
        <v>36</v>
      </c>
      <c r="J26" s="301">
        <f t="shared" si="1"/>
        <v>19.45945945945946</v>
      </c>
      <c r="K26" s="141">
        <v>33</v>
      </c>
      <c r="L26" s="141">
        <v>31</v>
      </c>
      <c r="M26" s="301">
        <f t="shared" si="2"/>
        <v>18.787878787878789</v>
      </c>
      <c r="N26" s="141">
        <v>51</v>
      </c>
      <c r="O26" s="141">
        <v>49</v>
      </c>
      <c r="P26" s="308">
        <f t="shared" si="3"/>
        <v>19.215686274509803</v>
      </c>
      <c r="Q26" s="310">
        <v>41</v>
      </c>
      <c r="R26" s="310">
        <v>41</v>
      </c>
      <c r="S26" s="311">
        <f t="shared" si="4"/>
        <v>20</v>
      </c>
      <c r="T26" s="262">
        <v>361</v>
      </c>
      <c r="U26" s="267">
        <v>348</v>
      </c>
      <c r="V26" s="264">
        <f t="shared" si="5"/>
        <v>96.39889196675901</v>
      </c>
      <c r="W26" s="268"/>
      <c r="X26" s="265">
        <f t="shared" si="6"/>
        <v>19.279778393351801</v>
      </c>
      <c r="Y26" s="268"/>
      <c r="Z26" s="268"/>
      <c r="AA26" s="268"/>
      <c r="AB26" s="268"/>
      <c r="AC26" s="268"/>
      <c r="AD26" s="268"/>
      <c r="AE26" s="268"/>
      <c r="AF26" s="268"/>
      <c r="AG26" s="268"/>
      <c r="AH26" s="268"/>
      <c r="AI26" s="269"/>
    </row>
    <row r="27" spans="1:35" s="270" customFormat="1" ht="19.5" customHeight="1">
      <c r="A27" s="259">
        <v>18</v>
      </c>
      <c r="B27" s="271"/>
      <c r="C27" s="260">
        <v>311021104076</v>
      </c>
      <c r="D27" s="261" t="s">
        <v>50</v>
      </c>
      <c r="E27" s="141">
        <v>49</v>
      </c>
      <c r="F27" s="141">
        <v>47</v>
      </c>
      <c r="G27" s="301">
        <f t="shared" si="0"/>
        <v>19.183673469387756</v>
      </c>
      <c r="H27" s="141">
        <v>37</v>
      </c>
      <c r="I27" s="141">
        <v>33</v>
      </c>
      <c r="J27" s="301">
        <f t="shared" si="1"/>
        <v>17.837837837837839</v>
      </c>
      <c r="K27" s="141">
        <v>33</v>
      </c>
      <c r="L27" s="141">
        <v>29</v>
      </c>
      <c r="M27" s="301">
        <f t="shared" si="2"/>
        <v>17.575757575757574</v>
      </c>
      <c r="N27" s="141">
        <v>51</v>
      </c>
      <c r="O27" s="141">
        <v>51</v>
      </c>
      <c r="P27" s="308">
        <f t="shared" si="3"/>
        <v>20</v>
      </c>
      <c r="Q27" s="310">
        <v>41</v>
      </c>
      <c r="R27" s="310">
        <v>41</v>
      </c>
      <c r="S27" s="311">
        <f t="shared" si="4"/>
        <v>20</v>
      </c>
      <c r="T27" s="262">
        <v>361</v>
      </c>
      <c r="U27" s="267">
        <v>348</v>
      </c>
      <c r="V27" s="264">
        <f t="shared" si="5"/>
        <v>96.39889196675901</v>
      </c>
      <c r="W27" s="268"/>
      <c r="X27" s="265">
        <f t="shared" si="6"/>
        <v>19.279778393351801</v>
      </c>
      <c r="Y27" s="268"/>
      <c r="Z27" s="268"/>
      <c r="AA27" s="268"/>
      <c r="AB27" s="268"/>
      <c r="AC27" s="268"/>
      <c r="AD27" s="268"/>
      <c r="AE27" s="268"/>
      <c r="AF27" s="268"/>
      <c r="AG27" s="268"/>
      <c r="AH27" s="268"/>
      <c r="AI27" s="269"/>
    </row>
    <row r="28" spans="1:35" s="270" customFormat="1" ht="19.5" customHeight="1">
      <c r="A28" s="259">
        <v>19</v>
      </c>
      <c r="B28" s="271"/>
      <c r="C28" s="260">
        <v>311021104077</v>
      </c>
      <c r="D28" s="261" t="s">
        <v>51</v>
      </c>
      <c r="E28" s="141">
        <v>49</v>
      </c>
      <c r="F28" s="141">
        <v>40</v>
      </c>
      <c r="G28" s="301">
        <f t="shared" si="0"/>
        <v>16.326530612244898</v>
      </c>
      <c r="H28" s="141">
        <v>37</v>
      </c>
      <c r="I28" s="141">
        <v>30</v>
      </c>
      <c r="J28" s="301">
        <f t="shared" si="1"/>
        <v>16.216216216216218</v>
      </c>
      <c r="K28" s="141">
        <v>33</v>
      </c>
      <c r="L28" s="141">
        <v>23</v>
      </c>
      <c r="M28" s="301">
        <f t="shared" si="2"/>
        <v>13.939393939393941</v>
      </c>
      <c r="N28" s="141">
        <v>51</v>
      </c>
      <c r="O28" s="141">
        <v>43</v>
      </c>
      <c r="P28" s="308">
        <f t="shared" si="3"/>
        <v>16.862745098039216</v>
      </c>
      <c r="Q28" s="310">
        <v>41</v>
      </c>
      <c r="R28" s="310">
        <v>41</v>
      </c>
      <c r="S28" s="311">
        <f t="shared" si="4"/>
        <v>20</v>
      </c>
      <c r="T28" s="262">
        <v>361</v>
      </c>
      <c r="U28" s="267">
        <v>315</v>
      </c>
      <c r="V28" s="264">
        <f t="shared" si="5"/>
        <v>87.257617728531855</v>
      </c>
      <c r="W28" s="268"/>
      <c r="X28" s="265">
        <f t="shared" si="6"/>
        <v>17.451523545706372</v>
      </c>
      <c r="Y28" s="268"/>
      <c r="Z28" s="268"/>
      <c r="AA28" s="268"/>
      <c r="AB28" s="268"/>
      <c r="AC28" s="268"/>
      <c r="AD28" s="268"/>
      <c r="AE28" s="268"/>
      <c r="AF28" s="268"/>
      <c r="AG28" s="268"/>
      <c r="AH28" s="268"/>
      <c r="AI28" s="269"/>
    </row>
    <row r="29" spans="1:35" s="270" customFormat="1" ht="19.5" customHeight="1">
      <c r="A29" s="259">
        <v>20</v>
      </c>
      <c r="B29" s="271"/>
      <c r="C29" s="260">
        <v>311021104078</v>
      </c>
      <c r="D29" s="261" t="s">
        <v>161</v>
      </c>
      <c r="E29" s="141">
        <v>49</v>
      </c>
      <c r="F29" s="141">
        <v>45</v>
      </c>
      <c r="G29" s="301">
        <f t="shared" si="0"/>
        <v>18.367346938775512</v>
      </c>
      <c r="H29" s="141">
        <v>37</v>
      </c>
      <c r="I29" s="141">
        <v>27</v>
      </c>
      <c r="J29" s="301">
        <f t="shared" si="1"/>
        <v>14.594594594594595</v>
      </c>
      <c r="K29" s="141">
        <v>33</v>
      </c>
      <c r="L29" s="141">
        <v>28</v>
      </c>
      <c r="M29" s="301">
        <f t="shared" si="2"/>
        <v>16.969696969696969</v>
      </c>
      <c r="N29" s="141">
        <v>51</v>
      </c>
      <c r="O29" s="141">
        <v>46</v>
      </c>
      <c r="P29" s="308">
        <f t="shared" si="3"/>
        <v>18.03921568627451</v>
      </c>
      <c r="Q29" s="310">
        <v>41</v>
      </c>
      <c r="R29" s="310">
        <v>41</v>
      </c>
      <c r="S29" s="311">
        <f t="shared" si="4"/>
        <v>20</v>
      </c>
      <c r="T29" s="262">
        <v>361</v>
      </c>
      <c r="U29" s="267">
        <v>325</v>
      </c>
      <c r="V29" s="264">
        <f t="shared" si="5"/>
        <v>90.02770083102493</v>
      </c>
      <c r="W29" s="268"/>
      <c r="X29" s="265">
        <f t="shared" si="6"/>
        <v>18.005540166204984</v>
      </c>
      <c r="Y29" s="268"/>
      <c r="Z29" s="268"/>
      <c r="AA29" s="268"/>
      <c r="AB29" s="268"/>
      <c r="AC29" s="268"/>
      <c r="AD29" s="268"/>
      <c r="AE29" s="268"/>
      <c r="AF29" s="268"/>
      <c r="AG29" s="268"/>
      <c r="AH29" s="268"/>
      <c r="AI29" s="269"/>
    </row>
    <row r="30" spans="1:35" s="270" customFormat="1" ht="19.5" customHeight="1">
      <c r="A30" s="259">
        <v>21</v>
      </c>
      <c r="B30" s="271"/>
      <c r="C30" s="260">
        <v>311021104079</v>
      </c>
      <c r="D30" s="261" t="s">
        <v>53</v>
      </c>
      <c r="E30" s="141">
        <v>49</v>
      </c>
      <c r="F30" s="141">
        <v>43</v>
      </c>
      <c r="G30" s="301">
        <f t="shared" si="0"/>
        <v>17.551020408163264</v>
      </c>
      <c r="H30" s="141">
        <v>37</v>
      </c>
      <c r="I30" s="141">
        <v>34</v>
      </c>
      <c r="J30" s="301">
        <f t="shared" si="1"/>
        <v>18.378378378378379</v>
      </c>
      <c r="K30" s="141">
        <v>33</v>
      </c>
      <c r="L30" s="141">
        <v>27</v>
      </c>
      <c r="M30" s="301">
        <f t="shared" si="2"/>
        <v>16.363636363636363</v>
      </c>
      <c r="N30" s="141">
        <v>51</v>
      </c>
      <c r="O30" s="141">
        <v>45</v>
      </c>
      <c r="P30" s="308">
        <f t="shared" si="3"/>
        <v>17.647058823529413</v>
      </c>
      <c r="Q30" s="310">
        <v>41</v>
      </c>
      <c r="R30" s="310">
        <v>38</v>
      </c>
      <c r="S30" s="311">
        <f t="shared" si="4"/>
        <v>18.536585365853661</v>
      </c>
      <c r="T30" s="262">
        <v>361</v>
      </c>
      <c r="U30" s="267">
        <v>330</v>
      </c>
      <c r="V30" s="264">
        <f t="shared" si="5"/>
        <v>91.412742382271475</v>
      </c>
      <c r="W30" s="268"/>
      <c r="X30" s="265">
        <f t="shared" si="6"/>
        <v>18.282548476454295</v>
      </c>
      <c r="Y30" s="268"/>
      <c r="Z30" s="268"/>
      <c r="AA30" s="268"/>
      <c r="AB30" s="268"/>
      <c r="AC30" s="268"/>
      <c r="AD30" s="268"/>
      <c r="AE30" s="268"/>
      <c r="AF30" s="268"/>
      <c r="AG30" s="268"/>
      <c r="AH30" s="268"/>
      <c r="AI30" s="269"/>
    </row>
    <row r="31" spans="1:35" s="270" customFormat="1" ht="19.5" customHeight="1">
      <c r="A31" s="259">
        <v>22</v>
      </c>
      <c r="B31" s="271"/>
      <c r="C31" s="260">
        <v>311021104080</v>
      </c>
      <c r="D31" s="261" t="s">
        <v>54</v>
      </c>
      <c r="E31" s="141">
        <v>49</v>
      </c>
      <c r="F31" s="141">
        <v>37</v>
      </c>
      <c r="G31" s="301">
        <f t="shared" si="0"/>
        <v>15.102040816326529</v>
      </c>
      <c r="H31" s="141">
        <v>37</v>
      </c>
      <c r="I31" s="141">
        <v>30</v>
      </c>
      <c r="J31" s="301">
        <f t="shared" si="1"/>
        <v>16.216216216216218</v>
      </c>
      <c r="K31" s="141">
        <v>33</v>
      </c>
      <c r="L31" s="141">
        <v>27</v>
      </c>
      <c r="M31" s="301">
        <f t="shared" si="2"/>
        <v>16.363636363636363</v>
      </c>
      <c r="N31" s="141">
        <v>51</v>
      </c>
      <c r="O31" s="141">
        <v>51</v>
      </c>
      <c r="P31" s="308">
        <f t="shared" si="3"/>
        <v>20</v>
      </c>
      <c r="Q31" s="310">
        <v>41</v>
      </c>
      <c r="R31" s="310">
        <v>41</v>
      </c>
      <c r="S31" s="311">
        <f t="shared" si="4"/>
        <v>20</v>
      </c>
      <c r="T31" s="262">
        <v>361</v>
      </c>
      <c r="U31" s="267">
        <v>330</v>
      </c>
      <c r="V31" s="264">
        <f t="shared" si="5"/>
        <v>91.412742382271475</v>
      </c>
      <c r="W31" s="268"/>
      <c r="X31" s="265">
        <f t="shared" si="6"/>
        <v>18.282548476454295</v>
      </c>
      <c r="Y31" s="268"/>
      <c r="Z31" s="268"/>
      <c r="AA31" s="268"/>
      <c r="AB31" s="268"/>
      <c r="AC31" s="268"/>
      <c r="AD31" s="268"/>
      <c r="AE31" s="268"/>
      <c r="AF31" s="268"/>
      <c r="AG31" s="268"/>
      <c r="AH31" s="268"/>
      <c r="AI31" s="269"/>
    </row>
    <row r="32" spans="1:35" s="270" customFormat="1" ht="19.5" customHeight="1">
      <c r="A32" s="259">
        <v>23</v>
      </c>
      <c r="B32" s="271"/>
      <c r="C32" s="260">
        <v>311021104081</v>
      </c>
      <c r="D32" s="261" t="s">
        <v>55</v>
      </c>
      <c r="E32" s="141">
        <v>49</v>
      </c>
      <c r="F32" s="141">
        <v>39</v>
      </c>
      <c r="G32" s="301">
        <f t="shared" si="0"/>
        <v>15.918367346938776</v>
      </c>
      <c r="H32" s="141">
        <v>37</v>
      </c>
      <c r="I32" s="141">
        <v>32</v>
      </c>
      <c r="J32" s="301">
        <f t="shared" si="1"/>
        <v>17.297297297297298</v>
      </c>
      <c r="K32" s="141">
        <v>33</v>
      </c>
      <c r="L32" s="141">
        <v>23</v>
      </c>
      <c r="M32" s="301">
        <f t="shared" si="2"/>
        <v>13.939393939393941</v>
      </c>
      <c r="N32" s="141">
        <v>51</v>
      </c>
      <c r="O32" s="141">
        <v>43</v>
      </c>
      <c r="P32" s="308">
        <f t="shared" si="3"/>
        <v>16.862745098039216</v>
      </c>
      <c r="Q32" s="310">
        <v>41</v>
      </c>
      <c r="R32" s="310">
        <v>38</v>
      </c>
      <c r="S32" s="311">
        <f t="shared" si="4"/>
        <v>18.536585365853661</v>
      </c>
      <c r="T32" s="262">
        <v>361</v>
      </c>
      <c r="U32" s="267">
        <v>313</v>
      </c>
      <c r="V32" s="264">
        <f t="shared" si="5"/>
        <v>86.70360110803324</v>
      </c>
      <c r="W32" s="268"/>
      <c r="X32" s="265">
        <f t="shared" si="6"/>
        <v>17.340720221606649</v>
      </c>
      <c r="Y32" s="268"/>
      <c r="Z32" s="268"/>
      <c r="AA32" s="268"/>
      <c r="AB32" s="268"/>
      <c r="AC32" s="268"/>
      <c r="AD32" s="268"/>
      <c r="AE32" s="268"/>
      <c r="AF32" s="268"/>
      <c r="AG32" s="268"/>
      <c r="AH32" s="268"/>
      <c r="AI32" s="269"/>
    </row>
    <row r="33" spans="1:35" s="270" customFormat="1" ht="19.5" customHeight="1">
      <c r="A33" s="259">
        <v>24</v>
      </c>
      <c r="B33" s="271"/>
      <c r="C33" s="260">
        <v>311021104082</v>
      </c>
      <c r="D33" s="261" t="s">
        <v>56</v>
      </c>
      <c r="E33" s="141">
        <v>49</v>
      </c>
      <c r="F33" s="141">
        <v>34</v>
      </c>
      <c r="G33" s="301">
        <f t="shared" si="0"/>
        <v>13.877551020408163</v>
      </c>
      <c r="H33" s="141">
        <v>37</v>
      </c>
      <c r="I33" s="141">
        <v>21</v>
      </c>
      <c r="J33" s="301">
        <f t="shared" si="1"/>
        <v>11.351351351351351</v>
      </c>
      <c r="K33" s="141">
        <v>33</v>
      </c>
      <c r="L33" s="141">
        <v>21</v>
      </c>
      <c r="M33" s="301">
        <f t="shared" si="2"/>
        <v>12.727272727272727</v>
      </c>
      <c r="N33" s="141">
        <v>51</v>
      </c>
      <c r="O33" s="141">
        <v>40</v>
      </c>
      <c r="P33" s="308">
        <f t="shared" si="3"/>
        <v>15.686274509803921</v>
      </c>
      <c r="Q33" s="310">
        <v>41</v>
      </c>
      <c r="R33" s="310">
        <v>39</v>
      </c>
      <c r="S33" s="311">
        <f t="shared" si="4"/>
        <v>19.024390243902438</v>
      </c>
      <c r="T33" s="262">
        <v>361</v>
      </c>
      <c r="U33" s="267">
        <v>284</v>
      </c>
      <c r="V33" s="264">
        <f t="shared" si="5"/>
        <v>78.67036011080333</v>
      </c>
      <c r="W33" s="268"/>
      <c r="X33" s="265">
        <f t="shared" si="6"/>
        <v>15.734072022160666</v>
      </c>
      <c r="Y33" s="268"/>
      <c r="Z33" s="268"/>
      <c r="AA33" s="268"/>
      <c r="AB33" s="268"/>
      <c r="AC33" s="268"/>
      <c r="AD33" s="268"/>
      <c r="AE33" s="268"/>
      <c r="AF33" s="268"/>
      <c r="AG33" s="268"/>
      <c r="AH33" s="268"/>
      <c r="AI33" s="269"/>
    </row>
    <row r="34" spans="1:35" s="270" customFormat="1" ht="19.5" customHeight="1">
      <c r="A34" s="259">
        <v>25</v>
      </c>
      <c r="B34" s="271"/>
      <c r="C34" s="260">
        <v>311021104083</v>
      </c>
      <c r="D34" s="261" t="s">
        <v>57</v>
      </c>
      <c r="E34" s="141">
        <v>49</v>
      </c>
      <c r="F34" s="141">
        <v>46</v>
      </c>
      <c r="G34" s="301">
        <f t="shared" si="0"/>
        <v>18.775510204081634</v>
      </c>
      <c r="H34" s="141">
        <v>37</v>
      </c>
      <c r="I34" s="141">
        <v>33</v>
      </c>
      <c r="J34" s="301">
        <f t="shared" si="1"/>
        <v>17.837837837837839</v>
      </c>
      <c r="K34" s="141">
        <v>33</v>
      </c>
      <c r="L34" s="141">
        <v>30</v>
      </c>
      <c r="M34" s="301">
        <f t="shared" si="2"/>
        <v>18.18181818181818</v>
      </c>
      <c r="N34" s="141">
        <v>51</v>
      </c>
      <c r="O34" s="141">
        <v>48</v>
      </c>
      <c r="P34" s="308">
        <f t="shared" si="3"/>
        <v>18.823529411764707</v>
      </c>
      <c r="Q34" s="310">
        <v>41</v>
      </c>
      <c r="R34" s="310">
        <v>41</v>
      </c>
      <c r="S34" s="311">
        <f t="shared" si="4"/>
        <v>20</v>
      </c>
      <c r="T34" s="262">
        <v>361</v>
      </c>
      <c r="U34" s="267">
        <v>345</v>
      </c>
      <c r="V34" s="264">
        <f t="shared" si="5"/>
        <v>95.56786703601108</v>
      </c>
      <c r="W34" s="268"/>
      <c r="X34" s="265">
        <f t="shared" si="6"/>
        <v>19.113573407202217</v>
      </c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69"/>
    </row>
    <row r="35" spans="1:35" s="270" customFormat="1" ht="19.5" customHeight="1">
      <c r="A35" s="259">
        <v>26</v>
      </c>
      <c r="B35" s="271"/>
      <c r="C35" s="260">
        <v>311021104084</v>
      </c>
      <c r="D35" s="261" t="s">
        <v>162</v>
      </c>
      <c r="E35" s="141">
        <v>49</v>
      </c>
      <c r="F35" s="141">
        <v>44</v>
      </c>
      <c r="G35" s="301">
        <f t="shared" si="0"/>
        <v>17.959183673469386</v>
      </c>
      <c r="H35" s="141">
        <v>37</v>
      </c>
      <c r="I35" s="141">
        <v>29</v>
      </c>
      <c r="J35" s="301">
        <f t="shared" si="1"/>
        <v>15.675675675675675</v>
      </c>
      <c r="K35" s="141">
        <v>33</v>
      </c>
      <c r="L35" s="141">
        <v>29</v>
      </c>
      <c r="M35" s="301">
        <f t="shared" si="2"/>
        <v>17.575757575757574</v>
      </c>
      <c r="N35" s="141">
        <v>51</v>
      </c>
      <c r="O35" s="141">
        <v>47</v>
      </c>
      <c r="P35" s="308">
        <f t="shared" si="3"/>
        <v>18.431372549019606</v>
      </c>
      <c r="Q35" s="310">
        <v>41</v>
      </c>
      <c r="R35" s="310">
        <v>41</v>
      </c>
      <c r="S35" s="311">
        <f t="shared" si="4"/>
        <v>20</v>
      </c>
      <c r="T35" s="262">
        <v>361</v>
      </c>
      <c r="U35" s="267">
        <v>327</v>
      </c>
      <c r="V35" s="264">
        <f t="shared" si="5"/>
        <v>90.581717451523545</v>
      </c>
      <c r="W35" s="268"/>
      <c r="X35" s="265">
        <f t="shared" si="6"/>
        <v>18.116343490304708</v>
      </c>
      <c r="Y35" s="268"/>
      <c r="Z35" s="268"/>
      <c r="AA35" s="268"/>
      <c r="AB35" s="268"/>
      <c r="AC35" s="268"/>
      <c r="AD35" s="268"/>
      <c r="AE35" s="268"/>
      <c r="AF35" s="268"/>
      <c r="AG35" s="268"/>
      <c r="AH35" s="268"/>
      <c r="AI35" s="269"/>
    </row>
    <row r="36" spans="1:35" s="270" customFormat="1" ht="19.5" customHeight="1">
      <c r="A36" s="259">
        <v>27</v>
      </c>
      <c r="B36" s="271"/>
      <c r="C36" s="260">
        <v>311021104085</v>
      </c>
      <c r="D36" s="261" t="s">
        <v>59</v>
      </c>
      <c r="E36" s="141">
        <v>49</v>
      </c>
      <c r="F36" s="141">
        <v>44</v>
      </c>
      <c r="G36" s="301">
        <f t="shared" si="0"/>
        <v>17.959183673469386</v>
      </c>
      <c r="H36" s="141">
        <v>37</v>
      </c>
      <c r="I36" s="141">
        <v>34</v>
      </c>
      <c r="J36" s="301">
        <f t="shared" si="1"/>
        <v>18.378378378378379</v>
      </c>
      <c r="K36" s="141">
        <v>33</v>
      </c>
      <c r="L36" s="141">
        <v>29</v>
      </c>
      <c r="M36" s="301">
        <f t="shared" si="2"/>
        <v>17.575757575757574</v>
      </c>
      <c r="N36" s="141">
        <v>51</v>
      </c>
      <c r="O36" s="141">
        <v>47</v>
      </c>
      <c r="P36" s="308">
        <f t="shared" si="3"/>
        <v>18.431372549019606</v>
      </c>
      <c r="Q36" s="310">
        <v>41</v>
      </c>
      <c r="R36" s="310">
        <v>39</v>
      </c>
      <c r="S36" s="311">
        <f t="shared" si="4"/>
        <v>19.024390243902438</v>
      </c>
      <c r="T36" s="262">
        <v>361</v>
      </c>
      <c r="U36" s="267">
        <v>333</v>
      </c>
      <c r="V36" s="264">
        <f t="shared" si="5"/>
        <v>92.24376731301939</v>
      </c>
      <c r="W36" s="268"/>
      <c r="X36" s="265">
        <f t="shared" si="6"/>
        <v>18.448753462603879</v>
      </c>
      <c r="Y36" s="268"/>
      <c r="Z36" s="268"/>
      <c r="AA36" s="268"/>
      <c r="AB36" s="268"/>
      <c r="AC36" s="268"/>
      <c r="AD36" s="268"/>
      <c r="AE36" s="268"/>
      <c r="AF36" s="268"/>
      <c r="AG36" s="268"/>
      <c r="AH36" s="268"/>
      <c r="AI36" s="269"/>
    </row>
    <row r="37" spans="1:35" s="270" customFormat="1" ht="19.5" customHeight="1">
      <c r="A37" s="259">
        <v>28</v>
      </c>
      <c r="B37" s="271"/>
      <c r="C37" s="260">
        <v>311021104087</v>
      </c>
      <c r="D37" s="261" t="s">
        <v>60</v>
      </c>
      <c r="E37" s="141">
        <v>49</v>
      </c>
      <c r="F37" s="141">
        <v>47</v>
      </c>
      <c r="G37" s="301">
        <f t="shared" si="0"/>
        <v>19.183673469387756</v>
      </c>
      <c r="H37" s="141">
        <v>37</v>
      </c>
      <c r="I37" s="141">
        <v>37</v>
      </c>
      <c r="J37" s="301">
        <f t="shared" si="1"/>
        <v>20</v>
      </c>
      <c r="K37" s="141">
        <v>33</v>
      </c>
      <c r="L37" s="141">
        <v>31</v>
      </c>
      <c r="M37" s="301">
        <f t="shared" si="2"/>
        <v>18.787878787878789</v>
      </c>
      <c r="N37" s="141">
        <v>51</v>
      </c>
      <c r="O37" s="141">
        <v>51</v>
      </c>
      <c r="P37" s="308">
        <f t="shared" si="3"/>
        <v>20</v>
      </c>
      <c r="Q37" s="310">
        <v>41</v>
      </c>
      <c r="R37" s="310">
        <v>41</v>
      </c>
      <c r="S37" s="311">
        <f t="shared" si="4"/>
        <v>20</v>
      </c>
      <c r="T37" s="262">
        <v>361</v>
      </c>
      <c r="U37" s="267">
        <v>357</v>
      </c>
      <c r="V37" s="264">
        <f t="shared" si="5"/>
        <v>98.89196675900277</v>
      </c>
      <c r="W37" s="268"/>
      <c r="X37" s="265">
        <f t="shared" si="6"/>
        <v>19.778393351800553</v>
      </c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9"/>
    </row>
    <row r="38" spans="1:35" s="270" customFormat="1" ht="19.5" customHeight="1">
      <c r="A38" s="259">
        <v>29</v>
      </c>
      <c r="B38" s="271"/>
      <c r="C38" s="260">
        <v>311021104088</v>
      </c>
      <c r="D38" s="261" t="s">
        <v>61</v>
      </c>
      <c r="E38" s="141">
        <v>49</v>
      </c>
      <c r="F38" s="141">
        <v>48</v>
      </c>
      <c r="G38" s="301">
        <f t="shared" si="0"/>
        <v>19.591836734693878</v>
      </c>
      <c r="H38" s="141">
        <v>37</v>
      </c>
      <c r="I38" s="141">
        <v>37</v>
      </c>
      <c r="J38" s="301">
        <f t="shared" si="1"/>
        <v>20</v>
      </c>
      <c r="K38" s="141">
        <v>33</v>
      </c>
      <c r="L38" s="141">
        <v>33</v>
      </c>
      <c r="M38" s="301">
        <f t="shared" si="2"/>
        <v>20</v>
      </c>
      <c r="N38" s="141">
        <v>51</v>
      </c>
      <c r="O38" s="141">
        <v>50</v>
      </c>
      <c r="P38" s="308">
        <f t="shared" si="3"/>
        <v>19.6078431372549</v>
      </c>
      <c r="Q38" s="310">
        <v>41</v>
      </c>
      <c r="R38" s="310">
        <v>41</v>
      </c>
      <c r="S38" s="311">
        <f t="shared" si="4"/>
        <v>20</v>
      </c>
      <c r="T38" s="262">
        <v>361</v>
      </c>
      <c r="U38" s="267">
        <v>359</v>
      </c>
      <c r="V38" s="264">
        <f t="shared" si="5"/>
        <v>99.445983379501385</v>
      </c>
      <c r="W38" s="268"/>
      <c r="X38" s="265">
        <f t="shared" si="6"/>
        <v>19.88919667590028</v>
      </c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9"/>
    </row>
    <row r="39" spans="1:35" s="270" customFormat="1" ht="19.5" customHeight="1">
      <c r="A39" s="259">
        <v>30</v>
      </c>
      <c r="B39" s="271"/>
      <c r="C39" s="260">
        <v>311021104089</v>
      </c>
      <c r="D39" s="261" t="s">
        <v>62</v>
      </c>
      <c r="E39" s="141">
        <v>49</v>
      </c>
      <c r="F39" s="141">
        <v>43</v>
      </c>
      <c r="G39" s="301">
        <f t="shared" si="0"/>
        <v>17.551020408163264</v>
      </c>
      <c r="H39" s="141">
        <v>37</v>
      </c>
      <c r="I39" s="141">
        <v>34</v>
      </c>
      <c r="J39" s="301">
        <f t="shared" si="1"/>
        <v>18.378378378378379</v>
      </c>
      <c r="K39" s="141">
        <v>33</v>
      </c>
      <c r="L39" s="141">
        <v>31</v>
      </c>
      <c r="M39" s="301">
        <f t="shared" si="2"/>
        <v>18.787878787878789</v>
      </c>
      <c r="N39" s="141">
        <v>51</v>
      </c>
      <c r="O39" s="141">
        <v>45</v>
      </c>
      <c r="P39" s="308">
        <f t="shared" si="3"/>
        <v>17.647058823529413</v>
      </c>
      <c r="Q39" s="310">
        <v>41</v>
      </c>
      <c r="R39" s="310">
        <v>37</v>
      </c>
      <c r="S39" s="311">
        <f t="shared" si="4"/>
        <v>18.04878048780488</v>
      </c>
      <c r="T39" s="262">
        <v>361</v>
      </c>
      <c r="U39" s="267">
        <v>334</v>
      </c>
      <c r="V39" s="264">
        <f t="shared" si="5"/>
        <v>92.520775623268705</v>
      </c>
      <c r="W39" s="268"/>
      <c r="X39" s="265">
        <f t="shared" si="6"/>
        <v>18.504155124653742</v>
      </c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9"/>
    </row>
    <row r="40" spans="1:35" s="270" customFormat="1" ht="19.5" customHeight="1">
      <c r="A40" s="259">
        <v>31</v>
      </c>
      <c r="B40" s="271"/>
      <c r="C40" s="260">
        <v>311021104090</v>
      </c>
      <c r="D40" s="261" t="s">
        <v>63</v>
      </c>
      <c r="E40" s="141">
        <v>49</v>
      </c>
      <c r="F40" s="141">
        <v>29</v>
      </c>
      <c r="G40" s="301">
        <f t="shared" si="0"/>
        <v>11.836734693877551</v>
      </c>
      <c r="H40" s="141">
        <v>37</v>
      </c>
      <c r="I40" s="141">
        <v>26</v>
      </c>
      <c r="J40" s="301">
        <f t="shared" si="1"/>
        <v>14.054054054054054</v>
      </c>
      <c r="K40" s="141">
        <v>33</v>
      </c>
      <c r="L40" s="141">
        <v>17</v>
      </c>
      <c r="M40" s="301">
        <f t="shared" si="2"/>
        <v>10.303030303030303</v>
      </c>
      <c r="N40" s="141">
        <v>51</v>
      </c>
      <c r="O40" s="141">
        <v>36</v>
      </c>
      <c r="P40" s="308">
        <f t="shared" si="3"/>
        <v>14.117647058823531</v>
      </c>
      <c r="Q40" s="310">
        <v>41</v>
      </c>
      <c r="R40" s="310">
        <v>38</v>
      </c>
      <c r="S40" s="311">
        <f t="shared" si="4"/>
        <v>18.536585365853661</v>
      </c>
      <c r="T40" s="262">
        <v>361</v>
      </c>
      <c r="U40" s="267">
        <v>275</v>
      </c>
      <c r="V40" s="264">
        <f t="shared" si="5"/>
        <v>76.177285318559569</v>
      </c>
      <c r="W40" s="268"/>
      <c r="X40" s="265">
        <f t="shared" si="6"/>
        <v>15.235457063711912</v>
      </c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9"/>
    </row>
    <row r="41" spans="1:35" s="270" customFormat="1" ht="19.5" customHeight="1">
      <c r="A41" s="259">
        <v>32</v>
      </c>
      <c r="B41" s="271"/>
      <c r="C41" s="260">
        <v>311021104091</v>
      </c>
      <c r="D41" s="261" t="s">
        <v>64</v>
      </c>
      <c r="E41" s="141">
        <v>49</v>
      </c>
      <c r="F41" s="141">
        <v>37</v>
      </c>
      <c r="G41" s="301">
        <f t="shared" si="0"/>
        <v>15.102040816326529</v>
      </c>
      <c r="H41" s="141">
        <v>37</v>
      </c>
      <c r="I41" s="141">
        <v>29</v>
      </c>
      <c r="J41" s="301">
        <f t="shared" si="1"/>
        <v>15.675675675675675</v>
      </c>
      <c r="K41" s="141">
        <v>33</v>
      </c>
      <c r="L41" s="141">
        <v>25</v>
      </c>
      <c r="M41" s="301">
        <f t="shared" si="2"/>
        <v>15.151515151515152</v>
      </c>
      <c r="N41" s="141">
        <v>51</v>
      </c>
      <c r="O41" s="141">
        <v>46</v>
      </c>
      <c r="P41" s="308">
        <f t="shared" si="3"/>
        <v>18.03921568627451</v>
      </c>
      <c r="Q41" s="310">
        <v>41</v>
      </c>
      <c r="R41" s="310">
        <v>39</v>
      </c>
      <c r="S41" s="311">
        <f t="shared" si="4"/>
        <v>19.024390243902438</v>
      </c>
      <c r="T41" s="262">
        <v>361</v>
      </c>
      <c r="U41" s="267">
        <v>309</v>
      </c>
      <c r="V41" s="264">
        <f t="shared" si="5"/>
        <v>85.59556786703601</v>
      </c>
      <c r="W41" s="268"/>
      <c r="X41" s="265">
        <f t="shared" si="6"/>
        <v>17.119113573407205</v>
      </c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9"/>
    </row>
    <row r="42" spans="1:35" s="270" customFormat="1" ht="19.5" customHeight="1">
      <c r="A42" s="259">
        <v>33</v>
      </c>
      <c r="B42" s="271"/>
      <c r="C42" s="260">
        <v>311021104092</v>
      </c>
      <c r="D42" s="261" t="s">
        <v>65</v>
      </c>
      <c r="E42" s="141">
        <v>49</v>
      </c>
      <c r="F42" s="141">
        <v>46</v>
      </c>
      <c r="G42" s="301">
        <f t="shared" si="0"/>
        <v>18.775510204081634</v>
      </c>
      <c r="H42" s="141">
        <v>37</v>
      </c>
      <c r="I42" s="141">
        <v>36</v>
      </c>
      <c r="J42" s="301">
        <f t="shared" si="1"/>
        <v>19.45945945945946</v>
      </c>
      <c r="K42" s="141">
        <v>33</v>
      </c>
      <c r="L42" s="141">
        <v>32</v>
      </c>
      <c r="M42" s="301">
        <f t="shared" si="2"/>
        <v>19.393939393939394</v>
      </c>
      <c r="N42" s="141">
        <v>51</v>
      </c>
      <c r="O42" s="141">
        <v>49</v>
      </c>
      <c r="P42" s="308">
        <f t="shared" si="3"/>
        <v>19.215686274509803</v>
      </c>
      <c r="Q42" s="310">
        <v>41</v>
      </c>
      <c r="R42" s="310">
        <v>40</v>
      </c>
      <c r="S42" s="311">
        <f t="shared" si="4"/>
        <v>19.512195121951219</v>
      </c>
      <c r="T42" s="262">
        <v>361</v>
      </c>
      <c r="U42" s="267">
        <v>352</v>
      </c>
      <c r="V42" s="264">
        <f t="shared" si="5"/>
        <v>97.50692520775624</v>
      </c>
      <c r="W42" s="268"/>
      <c r="X42" s="265">
        <f t="shared" si="6"/>
        <v>19.501385041551245</v>
      </c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9"/>
    </row>
    <row r="43" spans="1:35" s="270" customFormat="1" ht="19.5" customHeight="1">
      <c r="A43" s="259">
        <v>34</v>
      </c>
      <c r="B43" s="271"/>
      <c r="C43" s="260">
        <v>311021104093</v>
      </c>
      <c r="D43" s="261" t="s">
        <v>66</v>
      </c>
      <c r="E43" s="141">
        <v>49</v>
      </c>
      <c r="F43" s="141">
        <v>45</v>
      </c>
      <c r="G43" s="301">
        <f t="shared" si="0"/>
        <v>18.367346938775512</v>
      </c>
      <c r="H43" s="141">
        <v>37</v>
      </c>
      <c r="I43" s="141">
        <v>34</v>
      </c>
      <c r="J43" s="301">
        <f t="shared" si="1"/>
        <v>18.378378378378379</v>
      </c>
      <c r="K43" s="141">
        <v>33</v>
      </c>
      <c r="L43" s="141">
        <v>28</v>
      </c>
      <c r="M43" s="301">
        <f t="shared" si="2"/>
        <v>16.969696969696969</v>
      </c>
      <c r="N43" s="141">
        <v>51</v>
      </c>
      <c r="O43" s="141">
        <v>49</v>
      </c>
      <c r="P43" s="308">
        <f t="shared" si="3"/>
        <v>19.215686274509803</v>
      </c>
      <c r="Q43" s="310">
        <v>41</v>
      </c>
      <c r="R43" s="310">
        <v>41</v>
      </c>
      <c r="S43" s="311">
        <f t="shared" si="4"/>
        <v>20</v>
      </c>
      <c r="T43" s="262">
        <v>361</v>
      </c>
      <c r="U43" s="267">
        <v>344</v>
      </c>
      <c r="V43" s="264">
        <f t="shared" si="5"/>
        <v>95.29085872576178</v>
      </c>
      <c r="W43" s="268"/>
      <c r="X43" s="265">
        <f t="shared" si="6"/>
        <v>19.058171745152354</v>
      </c>
      <c r="Y43" s="268"/>
      <c r="Z43" s="268"/>
      <c r="AA43" s="268"/>
      <c r="AB43" s="268"/>
      <c r="AC43" s="268"/>
      <c r="AD43" s="268"/>
      <c r="AE43" s="268"/>
      <c r="AF43" s="268"/>
      <c r="AG43" s="268"/>
      <c r="AH43" s="268"/>
      <c r="AI43" s="269"/>
    </row>
    <row r="44" spans="1:35" s="270" customFormat="1" ht="19.5" customHeight="1">
      <c r="A44" s="259">
        <v>35</v>
      </c>
      <c r="B44" s="271"/>
      <c r="C44" s="260">
        <v>311021104094</v>
      </c>
      <c r="D44" s="261" t="s">
        <v>67</v>
      </c>
      <c r="E44" s="141">
        <v>49</v>
      </c>
      <c r="F44" s="141">
        <v>45</v>
      </c>
      <c r="G44" s="301">
        <f t="shared" si="0"/>
        <v>18.367346938775512</v>
      </c>
      <c r="H44" s="141">
        <v>37</v>
      </c>
      <c r="I44" s="141">
        <v>36</v>
      </c>
      <c r="J44" s="301">
        <f t="shared" si="1"/>
        <v>19.45945945945946</v>
      </c>
      <c r="K44" s="141">
        <v>33</v>
      </c>
      <c r="L44" s="141">
        <v>29</v>
      </c>
      <c r="M44" s="301">
        <f t="shared" si="2"/>
        <v>17.575757575757574</v>
      </c>
      <c r="N44" s="141">
        <v>51</v>
      </c>
      <c r="O44" s="141">
        <v>48</v>
      </c>
      <c r="P44" s="308">
        <f t="shared" si="3"/>
        <v>18.823529411764707</v>
      </c>
      <c r="Q44" s="310">
        <v>41</v>
      </c>
      <c r="R44" s="310">
        <v>41</v>
      </c>
      <c r="S44" s="311">
        <f t="shared" si="4"/>
        <v>20</v>
      </c>
      <c r="T44" s="262">
        <v>361</v>
      </c>
      <c r="U44" s="267">
        <v>344</v>
      </c>
      <c r="V44" s="264">
        <f t="shared" si="5"/>
        <v>95.29085872576178</v>
      </c>
      <c r="W44" s="268"/>
      <c r="X44" s="265">
        <f t="shared" si="6"/>
        <v>19.058171745152354</v>
      </c>
      <c r="Y44" s="268"/>
      <c r="Z44" s="268"/>
      <c r="AA44" s="268"/>
      <c r="AB44" s="268"/>
      <c r="AC44" s="268"/>
      <c r="AD44" s="268"/>
      <c r="AE44" s="268"/>
      <c r="AF44" s="268"/>
      <c r="AG44" s="268"/>
      <c r="AH44" s="268"/>
      <c r="AI44" s="269"/>
    </row>
    <row r="45" spans="1:35" s="270" customFormat="1" ht="19.5" customHeight="1">
      <c r="A45" s="259">
        <v>36</v>
      </c>
      <c r="B45" s="271"/>
      <c r="C45" s="260">
        <v>311021104095</v>
      </c>
      <c r="D45" s="261" t="s">
        <v>68</v>
      </c>
      <c r="E45" s="141">
        <v>49</v>
      </c>
      <c r="F45" s="141">
        <v>48</v>
      </c>
      <c r="G45" s="301">
        <f t="shared" si="0"/>
        <v>19.591836734693878</v>
      </c>
      <c r="H45" s="141">
        <v>37</v>
      </c>
      <c r="I45" s="141">
        <v>37</v>
      </c>
      <c r="J45" s="301">
        <f t="shared" si="1"/>
        <v>20</v>
      </c>
      <c r="K45" s="141">
        <v>33</v>
      </c>
      <c r="L45" s="141">
        <v>33</v>
      </c>
      <c r="M45" s="301">
        <f t="shared" si="2"/>
        <v>20</v>
      </c>
      <c r="N45" s="141">
        <v>51</v>
      </c>
      <c r="O45" s="141">
        <v>51</v>
      </c>
      <c r="P45" s="308">
        <f t="shared" si="3"/>
        <v>20</v>
      </c>
      <c r="Q45" s="310">
        <v>41</v>
      </c>
      <c r="R45" s="310">
        <v>41</v>
      </c>
      <c r="S45" s="311">
        <f t="shared" si="4"/>
        <v>20</v>
      </c>
      <c r="T45" s="262">
        <v>361</v>
      </c>
      <c r="U45" s="267">
        <v>360</v>
      </c>
      <c r="V45" s="264">
        <f t="shared" si="5"/>
        <v>99.7229916897507</v>
      </c>
      <c r="W45" s="268"/>
      <c r="X45" s="265">
        <f t="shared" si="6"/>
        <v>19.94459833795014</v>
      </c>
      <c r="Y45" s="268"/>
      <c r="Z45" s="268"/>
      <c r="AA45" s="268"/>
      <c r="AB45" s="268"/>
      <c r="AC45" s="268"/>
      <c r="AD45" s="268"/>
      <c r="AE45" s="268"/>
      <c r="AF45" s="268"/>
      <c r="AG45" s="268"/>
      <c r="AH45" s="268"/>
      <c r="AI45" s="269"/>
    </row>
    <row r="46" spans="1:35" s="270" customFormat="1" ht="19.5" customHeight="1">
      <c r="A46" s="259">
        <v>37</v>
      </c>
      <c r="B46" s="271"/>
      <c r="C46" s="260">
        <v>311021104096</v>
      </c>
      <c r="D46" s="261" t="s">
        <v>69</v>
      </c>
      <c r="E46" s="141">
        <v>49</v>
      </c>
      <c r="F46" s="141">
        <v>43</v>
      </c>
      <c r="G46" s="301">
        <f t="shared" si="0"/>
        <v>17.551020408163264</v>
      </c>
      <c r="H46" s="141">
        <v>37</v>
      </c>
      <c r="I46" s="141">
        <v>31</v>
      </c>
      <c r="J46" s="301">
        <f t="shared" si="1"/>
        <v>16.756756756756758</v>
      </c>
      <c r="K46" s="141">
        <v>33</v>
      </c>
      <c r="L46" s="141">
        <v>29</v>
      </c>
      <c r="M46" s="301">
        <f t="shared" si="2"/>
        <v>17.575757575757574</v>
      </c>
      <c r="N46" s="141">
        <v>51</v>
      </c>
      <c r="O46" s="141">
        <v>47</v>
      </c>
      <c r="P46" s="308">
        <f t="shared" si="3"/>
        <v>18.431372549019606</v>
      </c>
      <c r="Q46" s="310">
        <v>41</v>
      </c>
      <c r="R46" s="310">
        <v>41</v>
      </c>
      <c r="S46" s="311">
        <f t="shared" si="4"/>
        <v>20</v>
      </c>
      <c r="T46" s="262">
        <v>361</v>
      </c>
      <c r="U46" s="267">
        <v>325</v>
      </c>
      <c r="V46" s="264">
        <f t="shared" si="5"/>
        <v>90.02770083102493</v>
      </c>
      <c r="W46" s="268"/>
      <c r="X46" s="265">
        <f t="shared" si="6"/>
        <v>18.005540166204984</v>
      </c>
      <c r="Y46" s="268"/>
      <c r="Z46" s="268"/>
      <c r="AA46" s="268"/>
      <c r="AB46" s="268"/>
      <c r="AC46" s="268"/>
      <c r="AD46" s="268"/>
      <c r="AE46" s="268"/>
      <c r="AF46" s="268"/>
      <c r="AG46" s="268"/>
      <c r="AH46" s="268"/>
      <c r="AI46" s="269"/>
    </row>
    <row r="47" spans="1:35" s="270" customFormat="1" ht="19.5" customHeight="1">
      <c r="A47" s="259">
        <v>38</v>
      </c>
      <c r="B47" s="271"/>
      <c r="C47" s="260">
        <v>311021104097</v>
      </c>
      <c r="D47" s="261" t="s">
        <v>70</v>
      </c>
      <c r="E47" s="141">
        <v>49</v>
      </c>
      <c r="F47" s="141">
        <v>40</v>
      </c>
      <c r="G47" s="301">
        <f t="shared" si="0"/>
        <v>16.326530612244898</v>
      </c>
      <c r="H47" s="141">
        <v>37</v>
      </c>
      <c r="I47" s="141">
        <v>27</v>
      </c>
      <c r="J47" s="301">
        <f t="shared" si="1"/>
        <v>14.594594594594595</v>
      </c>
      <c r="K47" s="141">
        <v>33</v>
      </c>
      <c r="L47" s="141">
        <v>29</v>
      </c>
      <c r="M47" s="301">
        <f t="shared" si="2"/>
        <v>17.575757575757574</v>
      </c>
      <c r="N47" s="141">
        <v>51</v>
      </c>
      <c r="O47" s="141">
        <v>43</v>
      </c>
      <c r="P47" s="308">
        <f t="shared" si="3"/>
        <v>16.862745098039216</v>
      </c>
      <c r="Q47" s="310">
        <v>41</v>
      </c>
      <c r="R47" s="310">
        <v>35</v>
      </c>
      <c r="S47" s="311">
        <f t="shared" si="4"/>
        <v>17.073170731707318</v>
      </c>
      <c r="T47" s="262">
        <v>361</v>
      </c>
      <c r="U47" s="267">
        <v>302</v>
      </c>
      <c r="V47" s="264">
        <f t="shared" si="5"/>
        <v>83.656509695290865</v>
      </c>
      <c r="W47" s="268"/>
      <c r="X47" s="265">
        <f t="shared" si="6"/>
        <v>16.73130193905817</v>
      </c>
      <c r="Y47" s="268"/>
      <c r="Z47" s="268"/>
      <c r="AA47" s="268"/>
      <c r="AB47" s="268"/>
      <c r="AC47" s="268"/>
      <c r="AD47" s="268"/>
      <c r="AE47" s="268"/>
      <c r="AF47" s="268"/>
      <c r="AG47" s="268"/>
      <c r="AH47" s="268"/>
      <c r="AI47" s="269"/>
    </row>
    <row r="48" spans="1:35" s="270" customFormat="1" ht="19.5" customHeight="1">
      <c r="A48" s="259">
        <v>39</v>
      </c>
      <c r="B48" s="271"/>
      <c r="C48" s="260">
        <v>311021104098</v>
      </c>
      <c r="D48" s="261" t="s">
        <v>71</v>
      </c>
      <c r="E48" s="141">
        <v>49</v>
      </c>
      <c r="F48" s="141">
        <v>44</v>
      </c>
      <c r="G48" s="301">
        <f t="shared" si="0"/>
        <v>17.959183673469386</v>
      </c>
      <c r="H48" s="141">
        <v>37</v>
      </c>
      <c r="I48" s="141">
        <v>30</v>
      </c>
      <c r="J48" s="301">
        <f t="shared" si="1"/>
        <v>16.216216216216218</v>
      </c>
      <c r="K48" s="141">
        <v>33</v>
      </c>
      <c r="L48" s="141">
        <v>29</v>
      </c>
      <c r="M48" s="301">
        <f t="shared" si="2"/>
        <v>17.575757575757574</v>
      </c>
      <c r="N48" s="141">
        <v>51</v>
      </c>
      <c r="O48" s="141">
        <v>48</v>
      </c>
      <c r="P48" s="308">
        <f t="shared" si="3"/>
        <v>18.823529411764707</v>
      </c>
      <c r="Q48" s="310">
        <v>41</v>
      </c>
      <c r="R48" s="310">
        <v>38</v>
      </c>
      <c r="S48" s="311">
        <f t="shared" si="4"/>
        <v>18.536585365853661</v>
      </c>
      <c r="T48" s="262">
        <v>361</v>
      </c>
      <c r="U48" s="267">
        <v>328</v>
      </c>
      <c r="V48" s="264">
        <f t="shared" si="5"/>
        <v>90.858725761772845</v>
      </c>
      <c r="W48" s="268"/>
      <c r="X48" s="265">
        <f t="shared" si="6"/>
        <v>18.171745152354571</v>
      </c>
      <c r="Y48" s="268"/>
      <c r="Z48" s="268"/>
      <c r="AA48" s="268"/>
      <c r="AB48" s="268"/>
      <c r="AC48" s="268"/>
      <c r="AD48" s="268"/>
      <c r="AE48" s="268"/>
      <c r="AF48" s="268"/>
      <c r="AG48" s="268"/>
      <c r="AH48" s="268"/>
      <c r="AI48" s="269"/>
    </row>
    <row r="49" spans="1:35" s="270" customFormat="1" ht="19.5" customHeight="1">
      <c r="A49" s="259">
        <v>40</v>
      </c>
      <c r="B49" s="271"/>
      <c r="C49" s="260">
        <v>311021104099</v>
      </c>
      <c r="D49" s="261" t="s">
        <v>72</v>
      </c>
      <c r="E49" s="141">
        <v>49</v>
      </c>
      <c r="F49" s="141">
        <v>43</v>
      </c>
      <c r="G49" s="301">
        <f t="shared" si="0"/>
        <v>17.551020408163264</v>
      </c>
      <c r="H49" s="141">
        <v>37</v>
      </c>
      <c r="I49" s="141">
        <v>36</v>
      </c>
      <c r="J49" s="301">
        <f t="shared" si="1"/>
        <v>19.45945945945946</v>
      </c>
      <c r="K49" s="141">
        <v>33</v>
      </c>
      <c r="L49" s="141">
        <v>30</v>
      </c>
      <c r="M49" s="301">
        <f t="shared" si="2"/>
        <v>18.18181818181818</v>
      </c>
      <c r="N49" s="141">
        <v>51</v>
      </c>
      <c r="O49" s="141">
        <v>49</v>
      </c>
      <c r="P49" s="308">
        <f t="shared" si="3"/>
        <v>19.215686274509803</v>
      </c>
      <c r="Q49" s="310">
        <v>41</v>
      </c>
      <c r="R49" s="310">
        <v>41</v>
      </c>
      <c r="S49" s="311">
        <f t="shared" si="4"/>
        <v>20</v>
      </c>
      <c r="T49" s="262">
        <v>361</v>
      </c>
      <c r="U49" s="267">
        <v>345</v>
      </c>
      <c r="V49" s="264">
        <f t="shared" si="5"/>
        <v>95.56786703601108</v>
      </c>
      <c r="W49" s="268"/>
      <c r="X49" s="265">
        <f t="shared" si="6"/>
        <v>19.113573407202217</v>
      </c>
      <c r="Y49" s="268"/>
      <c r="Z49" s="268"/>
      <c r="AA49" s="268"/>
      <c r="AB49" s="268"/>
      <c r="AC49" s="268"/>
      <c r="AD49" s="268"/>
      <c r="AE49" s="268"/>
      <c r="AF49" s="268"/>
      <c r="AG49" s="268"/>
      <c r="AH49" s="268"/>
      <c r="AI49" s="269"/>
    </row>
    <row r="50" spans="1:35" s="270" customFormat="1" ht="19.5" customHeight="1">
      <c r="A50" s="259">
        <v>41</v>
      </c>
      <c r="B50" s="271"/>
      <c r="C50" s="260">
        <v>311021104100</v>
      </c>
      <c r="D50" s="261" t="s">
        <v>73</v>
      </c>
      <c r="E50" s="141">
        <v>49</v>
      </c>
      <c r="F50" s="141">
        <v>41</v>
      </c>
      <c r="G50" s="301">
        <f t="shared" si="0"/>
        <v>16.73469387755102</v>
      </c>
      <c r="H50" s="141">
        <v>37</v>
      </c>
      <c r="I50" s="141">
        <v>34</v>
      </c>
      <c r="J50" s="301">
        <f t="shared" si="1"/>
        <v>18.378378378378379</v>
      </c>
      <c r="K50" s="141">
        <v>33</v>
      </c>
      <c r="L50" s="141">
        <v>25</v>
      </c>
      <c r="M50" s="301">
        <f t="shared" si="2"/>
        <v>15.151515151515152</v>
      </c>
      <c r="N50" s="141">
        <v>51</v>
      </c>
      <c r="O50" s="141">
        <v>46</v>
      </c>
      <c r="P50" s="308">
        <f t="shared" si="3"/>
        <v>18.03921568627451</v>
      </c>
      <c r="Q50" s="310">
        <v>41</v>
      </c>
      <c r="R50" s="310">
        <v>39</v>
      </c>
      <c r="S50" s="311">
        <f t="shared" si="4"/>
        <v>19.024390243902438</v>
      </c>
      <c r="T50" s="262">
        <v>361</v>
      </c>
      <c r="U50" s="267">
        <v>329</v>
      </c>
      <c r="V50" s="264">
        <f t="shared" si="5"/>
        <v>91.13573407202216</v>
      </c>
      <c r="W50" s="268"/>
      <c r="X50" s="265">
        <f t="shared" si="6"/>
        <v>18.227146814404431</v>
      </c>
      <c r="Y50" s="268"/>
      <c r="Z50" s="268"/>
      <c r="AA50" s="268"/>
      <c r="AB50" s="268"/>
      <c r="AC50" s="268"/>
      <c r="AD50" s="268"/>
      <c r="AE50" s="268"/>
      <c r="AF50" s="268"/>
      <c r="AG50" s="268"/>
      <c r="AH50" s="268"/>
      <c r="AI50" s="269"/>
    </row>
    <row r="51" spans="1:35" s="274" customFormat="1" ht="19.5" customHeight="1">
      <c r="A51" s="259">
        <v>42</v>
      </c>
      <c r="B51" s="272"/>
      <c r="C51" s="260">
        <v>311021104101</v>
      </c>
      <c r="D51" s="261" t="s">
        <v>74</v>
      </c>
      <c r="E51" s="141">
        <v>49</v>
      </c>
      <c r="F51" s="141">
        <v>47</v>
      </c>
      <c r="G51" s="301">
        <f t="shared" si="0"/>
        <v>19.183673469387756</v>
      </c>
      <c r="H51" s="141">
        <v>37</v>
      </c>
      <c r="I51" s="141">
        <v>36</v>
      </c>
      <c r="J51" s="301">
        <f t="shared" si="1"/>
        <v>19.45945945945946</v>
      </c>
      <c r="K51" s="141">
        <v>33</v>
      </c>
      <c r="L51" s="141">
        <v>31</v>
      </c>
      <c r="M51" s="301">
        <f t="shared" si="2"/>
        <v>18.787878787878789</v>
      </c>
      <c r="N51" s="141">
        <v>51</v>
      </c>
      <c r="O51" s="141">
        <v>50</v>
      </c>
      <c r="P51" s="308">
        <f t="shared" si="3"/>
        <v>19.6078431372549</v>
      </c>
      <c r="Q51" s="310">
        <v>41</v>
      </c>
      <c r="R51" s="310">
        <v>40</v>
      </c>
      <c r="S51" s="311">
        <f t="shared" si="4"/>
        <v>19.512195121951219</v>
      </c>
      <c r="T51" s="262">
        <v>361</v>
      </c>
      <c r="U51" s="267">
        <v>353</v>
      </c>
      <c r="V51" s="264">
        <f t="shared" si="5"/>
        <v>97.78393351800554</v>
      </c>
      <c r="W51" s="268"/>
      <c r="X51" s="265">
        <f t="shared" si="6"/>
        <v>19.556786703601109</v>
      </c>
      <c r="Y51" s="268"/>
      <c r="Z51" s="268"/>
      <c r="AA51" s="268"/>
      <c r="AB51" s="268"/>
      <c r="AC51" s="268"/>
      <c r="AD51" s="268"/>
      <c r="AE51" s="268"/>
      <c r="AF51" s="268"/>
      <c r="AG51" s="268"/>
      <c r="AH51" s="268"/>
      <c r="AI51" s="273"/>
    </row>
    <row r="52" spans="1:35" s="270" customFormat="1" ht="19.5" customHeight="1">
      <c r="A52" s="259">
        <v>43</v>
      </c>
      <c r="B52" s="271"/>
      <c r="C52" s="260">
        <v>311021104102</v>
      </c>
      <c r="D52" s="261" t="s">
        <v>75</v>
      </c>
      <c r="E52" s="141">
        <v>49</v>
      </c>
      <c r="F52" s="141">
        <v>42</v>
      </c>
      <c r="G52" s="301">
        <f t="shared" si="0"/>
        <v>17.142857142857142</v>
      </c>
      <c r="H52" s="141">
        <v>37</v>
      </c>
      <c r="I52" s="141">
        <v>35</v>
      </c>
      <c r="J52" s="301">
        <f t="shared" si="1"/>
        <v>18.918918918918919</v>
      </c>
      <c r="K52" s="141">
        <v>33</v>
      </c>
      <c r="L52" s="141">
        <v>30</v>
      </c>
      <c r="M52" s="301">
        <f t="shared" si="2"/>
        <v>18.18181818181818</v>
      </c>
      <c r="N52" s="141">
        <v>51</v>
      </c>
      <c r="O52" s="141">
        <v>49</v>
      </c>
      <c r="P52" s="308">
        <f t="shared" si="3"/>
        <v>19.215686274509803</v>
      </c>
      <c r="Q52" s="310">
        <v>41</v>
      </c>
      <c r="R52" s="310">
        <v>41</v>
      </c>
      <c r="S52" s="311">
        <f t="shared" si="4"/>
        <v>20</v>
      </c>
      <c r="T52" s="262">
        <v>361</v>
      </c>
      <c r="U52" s="267">
        <v>338</v>
      </c>
      <c r="V52" s="264">
        <f t="shared" si="5"/>
        <v>93.628808864265935</v>
      </c>
      <c r="W52" s="268"/>
      <c r="X52" s="265">
        <f t="shared" si="6"/>
        <v>18.725761772853186</v>
      </c>
      <c r="Y52" s="268"/>
      <c r="Z52" s="269"/>
    </row>
    <row r="53" spans="1:35" s="270" customFormat="1" ht="19.5" customHeight="1">
      <c r="A53" s="259">
        <v>44</v>
      </c>
      <c r="B53" s="271"/>
      <c r="C53" s="260">
        <v>311021104103</v>
      </c>
      <c r="D53" s="261" t="s">
        <v>76</v>
      </c>
      <c r="E53" s="141">
        <v>49</v>
      </c>
      <c r="F53" s="141">
        <v>41</v>
      </c>
      <c r="G53" s="301">
        <f t="shared" si="0"/>
        <v>16.73469387755102</v>
      </c>
      <c r="H53" s="141">
        <v>37</v>
      </c>
      <c r="I53" s="141">
        <v>32</v>
      </c>
      <c r="J53" s="301">
        <f t="shared" si="1"/>
        <v>17.297297297297298</v>
      </c>
      <c r="K53" s="141">
        <v>33</v>
      </c>
      <c r="L53" s="141">
        <v>29</v>
      </c>
      <c r="M53" s="301">
        <f t="shared" si="2"/>
        <v>17.575757575757574</v>
      </c>
      <c r="N53" s="141">
        <v>51</v>
      </c>
      <c r="O53" s="141">
        <v>44</v>
      </c>
      <c r="P53" s="308">
        <f t="shared" si="3"/>
        <v>17.254901960784316</v>
      </c>
      <c r="Q53" s="310">
        <v>41</v>
      </c>
      <c r="R53" s="310">
        <v>36</v>
      </c>
      <c r="S53" s="311">
        <f t="shared" si="4"/>
        <v>17.560975609756099</v>
      </c>
      <c r="T53" s="262">
        <v>361</v>
      </c>
      <c r="U53" s="267">
        <v>316</v>
      </c>
      <c r="V53" s="264">
        <f t="shared" si="5"/>
        <v>87.534626038781155</v>
      </c>
      <c r="W53" s="268"/>
      <c r="X53" s="265">
        <f t="shared" si="6"/>
        <v>17.506925207756233</v>
      </c>
      <c r="Y53" s="268"/>
      <c r="Z53" s="269"/>
    </row>
    <row r="54" spans="1:35" s="276" customFormat="1" ht="19.5" customHeight="1">
      <c r="A54" s="259">
        <v>45</v>
      </c>
      <c r="B54" s="266"/>
      <c r="C54" s="260">
        <v>311021104104</v>
      </c>
      <c r="D54" s="261" t="s">
        <v>77</v>
      </c>
      <c r="E54" s="141">
        <v>49</v>
      </c>
      <c r="F54" s="141">
        <v>47</v>
      </c>
      <c r="G54" s="301">
        <f t="shared" si="0"/>
        <v>19.183673469387756</v>
      </c>
      <c r="H54" s="141">
        <v>37</v>
      </c>
      <c r="I54" s="141">
        <v>36</v>
      </c>
      <c r="J54" s="301">
        <f t="shared" si="1"/>
        <v>19.45945945945946</v>
      </c>
      <c r="K54" s="141">
        <v>33</v>
      </c>
      <c r="L54" s="141">
        <v>33</v>
      </c>
      <c r="M54" s="301">
        <f t="shared" si="2"/>
        <v>20</v>
      </c>
      <c r="N54" s="141">
        <v>51</v>
      </c>
      <c r="O54" s="141">
        <v>51</v>
      </c>
      <c r="P54" s="308">
        <f t="shared" si="3"/>
        <v>20</v>
      </c>
      <c r="Q54" s="310">
        <v>41</v>
      </c>
      <c r="R54" s="310">
        <v>41</v>
      </c>
      <c r="S54" s="311">
        <f t="shared" si="4"/>
        <v>20</v>
      </c>
      <c r="T54" s="262">
        <v>361</v>
      </c>
      <c r="U54" s="267">
        <v>357</v>
      </c>
      <c r="V54" s="264">
        <f t="shared" si="5"/>
        <v>98.89196675900277</v>
      </c>
      <c r="W54" s="268"/>
      <c r="X54" s="265">
        <f t="shared" si="6"/>
        <v>19.778393351800553</v>
      </c>
      <c r="Y54" s="268"/>
      <c r="Z54" s="268"/>
      <c r="AA54" s="268"/>
      <c r="AB54" s="268"/>
      <c r="AC54" s="268"/>
      <c r="AD54" s="268"/>
      <c r="AE54" s="268"/>
      <c r="AF54" s="268"/>
      <c r="AG54" s="268"/>
      <c r="AH54" s="268"/>
      <c r="AI54" s="275"/>
    </row>
    <row r="55" spans="1:35" s="270" customFormat="1" ht="19.5" customHeight="1">
      <c r="A55" s="259">
        <v>46</v>
      </c>
      <c r="B55" s="271"/>
      <c r="C55" s="260">
        <v>311021104105</v>
      </c>
      <c r="D55" s="261" t="s">
        <v>78</v>
      </c>
      <c r="E55" s="141">
        <v>49</v>
      </c>
      <c r="F55" s="141">
        <v>42</v>
      </c>
      <c r="G55" s="301">
        <f t="shared" si="0"/>
        <v>17.142857142857142</v>
      </c>
      <c r="H55" s="141">
        <v>37</v>
      </c>
      <c r="I55" s="141">
        <v>33</v>
      </c>
      <c r="J55" s="301">
        <f t="shared" si="1"/>
        <v>17.837837837837839</v>
      </c>
      <c r="K55" s="141">
        <v>33</v>
      </c>
      <c r="L55" s="141">
        <v>27</v>
      </c>
      <c r="M55" s="301">
        <f t="shared" si="2"/>
        <v>16.363636363636363</v>
      </c>
      <c r="N55" s="141">
        <v>51</v>
      </c>
      <c r="O55" s="141">
        <v>46</v>
      </c>
      <c r="P55" s="308">
        <f t="shared" si="3"/>
        <v>18.03921568627451</v>
      </c>
      <c r="Q55" s="310">
        <v>41</v>
      </c>
      <c r="R55" s="310">
        <v>38</v>
      </c>
      <c r="S55" s="311">
        <f t="shared" si="4"/>
        <v>18.536585365853661</v>
      </c>
      <c r="T55" s="262">
        <v>361</v>
      </c>
      <c r="U55" s="267">
        <v>327</v>
      </c>
      <c r="V55" s="264">
        <f t="shared" si="5"/>
        <v>90.581717451523545</v>
      </c>
      <c r="W55" s="268"/>
      <c r="X55" s="265">
        <f t="shared" si="6"/>
        <v>18.116343490304708</v>
      </c>
      <c r="Y55" s="268"/>
      <c r="Z55" s="268"/>
      <c r="AA55" s="268"/>
      <c r="AB55" s="268"/>
      <c r="AC55" s="268"/>
      <c r="AD55" s="268"/>
      <c r="AE55" s="268"/>
      <c r="AF55" s="268"/>
      <c r="AG55" s="268"/>
      <c r="AH55" s="268"/>
      <c r="AI55" s="269"/>
    </row>
    <row r="56" spans="1:35" s="270" customFormat="1" ht="19.5" customHeight="1">
      <c r="A56" s="259">
        <v>47</v>
      </c>
      <c r="B56" s="271"/>
      <c r="C56" s="260">
        <v>311021104106</v>
      </c>
      <c r="D56" s="261" t="s">
        <v>79</v>
      </c>
      <c r="E56" s="141">
        <v>49</v>
      </c>
      <c r="F56" s="141">
        <v>39</v>
      </c>
      <c r="G56" s="301">
        <f t="shared" si="0"/>
        <v>15.918367346938776</v>
      </c>
      <c r="H56" s="141">
        <v>37</v>
      </c>
      <c r="I56" s="141">
        <v>35</v>
      </c>
      <c r="J56" s="301">
        <f t="shared" si="1"/>
        <v>18.918918918918919</v>
      </c>
      <c r="K56" s="141">
        <v>33</v>
      </c>
      <c r="L56" s="141">
        <v>28</v>
      </c>
      <c r="M56" s="301">
        <f t="shared" si="2"/>
        <v>16.969696969696969</v>
      </c>
      <c r="N56" s="141">
        <v>51</v>
      </c>
      <c r="O56" s="141">
        <v>46</v>
      </c>
      <c r="P56" s="308">
        <f t="shared" si="3"/>
        <v>18.03921568627451</v>
      </c>
      <c r="Q56" s="310">
        <v>41</v>
      </c>
      <c r="R56" s="310">
        <v>40</v>
      </c>
      <c r="S56" s="311">
        <f t="shared" si="4"/>
        <v>19.512195121951219</v>
      </c>
      <c r="T56" s="262">
        <v>361</v>
      </c>
      <c r="U56" s="267">
        <v>332</v>
      </c>
      <c r="V56" s="264">
        <f t="shared" si="5"/>
        <v>91.966759002770075</v>
      </c>
      <c r="W56" s="268"/>
      <c r="X56" s="265">
        <f t="shared" si="6"/>
        <v>18.393351800554015</v>
      </c>
      <c r="Y56" s="268"/>
      <c r="Z56" s="268"/>
      <c r="AA56" s="268"/>
      <c r="AB56" s="268"/>
      <c r="AC56" s="268"/>
      <c r="AD56" s="268"/>
      <c r="AE56" s="268"/>
      <c r="AF56" s="268"/>
      <c r="AG56" s="268"/>
      <c r="AH56" s="268"/>
      <c r="AI56" s="269"/>
    </row>
    <row r="57" spans="1:35" s="270" customFormat="1" ht="19.5" customHeight="1">
      <c r="A57" s="259">
        <v>48</v>
      </c>
      <c r="B57" s="271"/>
      <c r="C57" s="260">
        <v>311021104107</v>
      </c>
      <c r="D57" s="261" t="s">
        <v>80</v>
      </c>
      <c r="E57" s="141">
        <v>49</v>
      </c>
      <c r="F57" s="141">
        <v>48</v>
      </c>
      <c r="G57" s="301">
        <f t="shared" si="0"/>
        <v>19.591836734693878</v>
      </c>
      <c r="H57" s="141">
        <v>37</v>
      </c>
      <c r="I57" s="141">
        <v>37</v>
      </c>
      <c r="J57" s="301">
        <f t="shared" si="1"/>
        <v>20</v>
      </c>
      <c r="K57" s="141">
        <v>33</v>
      </c>
      <c r="L57" s="141">
        <v>33</v>
      </c>
      <c r="M57" s="301">
        <f t="shared" si="2"/>
        <v>20</v>
      </c>
      <c r="N57" s="141">
        <v>51</v>
      </c>
      <c r="O57" s="141">
        <v>50</v>
      </c>
      <c r="P57" s="308">
        <f t="shared" si="3"/>
        <v>19.6078431372549</v>
      </c>
      <c r="Q57" s="310">
        <v>41</v>
      </c>
      <c r="R57" s="310">
        <v>41</v>
      </c>
      <c r="S57" s="311">
        <f t="shared" si="4"/>
        <v>20</v>
      </c>
      <c r="T57" s="262">
        <v>361</v>
      </c>
      <c r="U57" s="267">
        <v>355</v>
      </c>
      <c r="V57" s="264">
        <f t="shared" si="5"/>
        <v>98.337950138504155</v>
      </c>
      <c r="W57" s="268"/>
      <c r="X57" s="265">
        <f t="shared" si="6"/>
        <v>19.667590027700832</v>
      </c>
      <c r="Y57" s="268"/>
      <c r="Z57" s="268"/>
      <c r="AA57" s="268"/>
      <c r="AB57" s="268"/>
      <c r="AC57" s="268"/>
      <c r="AD57" s="268"/>
      <c r="AE57" s="268"/>
      <c r="AF57" s="268"/>
      <c r="AG57" s="268"/>
      <c r="AH57" s="268"/>
      <c r="AI57" s="269"/>
    </row>
    <row r="58" spans="1:35" s="270" customFormat="1" ht="19.5" customHeight="1">
      <c r="A58" s="259">
        <v>49</v>
      </c>
      <c r="B58" s="271"/>
      <c r="C58" s="260">
        <v>311021104108</v>
      </c>
      <c r="D58" s="261" t="s">
        <v>81</v>
      </c>
      <c r="E58" s="141">
        <v>49</v>
      </c>
      <c r="F58" s="141">
        <v>41</v>
      </c>
      <c r="G58" s="301">
        <f t="shared" si="0"/>
        <v>16.73469387755102</v>
      </c>
      <c r="H58" s="141">
        <v>37</v>
      </c>
      <c r="I58" s="141">
        <v>32</v>
      </c>
      <c r="J58" s="301">
        <f t="shared" si="1"/>
        <v>17.297297297297298</v>
      </c>
      <c r="K58" s="141">
        <v>33</v>
      </c>
      <c r="L58" s="141">
        <v>26</v>
      </c>
      <c r="M58" s="301">
        <f t="shared" si="2"/>
        <v>15.757575757575758</v>
      </c>
      <c r="N58" s="141">
        <v>51</v>
      </c>
      <c r="O58" s="141">
        <v>44</v>
      </c>
      <c r="P58" s="308">
        <f t="shared" si="3"/>
        <v>17.254901960784316</v>
      </c>
      <c r="Q58" s="310">
        <v>41</v>
      </c>
      <c r="R58" s="310">
        <v>40</v>
      </c>
      <c r="S58" s="311">
        <f t="shared" si="4"/>
        <v>19.512195121951219</v>
      </c>
      <c r="T58" s="262">
        <v>361</v>
      </c>
      <c r="U58" s="267">
        <v>326</v>
      </c>
      <c r="V58" s="264">
        <f t="shared" si="5"/>
        <v>90.304709141274245</v>
      </c>
      <c r="W58" s="268"/>
      <c r="X58" s="265">
        <f t="shared" si="6"/>
        <v>18.060941828254848</v>
      </c>
      <c r="Y58" s="268"/>
      <c r="Z58" s="268"/>
      <c r="AA58" s="268"/>
      <c r="AB58" s="268"/>
      <c r="AC58" s="268"/>
      <c r="AD58" s="268"/>
      <c r="AE58" s="268"/>
      <c r="AF58" s="268"/>
      <c r="AG58" s="268"/>
      <c r="AH58" s="268"/>
      <c r="AI58" s="269"/>
    </row>
    <row r="59" spans="1:35" s="270" customFormat="1" ht="19.5" customHeight="1">
      <c r="A59" s="259">
        <v>50</v>
      </c>
      <c r="B59" s="271"/>
      <c r="C59" s="260">
        <v>311021104109</v>
      </c>
      <c r="D59" s="261" t="s">
        <v>82</v>
      </c>
      <c r="E59" s="141">
        <v>49</v>
      </c>
      <c r="F59" s="141">
        <v>48</v>
      </c>
      <c r="G59" s="301">
        <f t="shared" si="0"/>
        <v>19.591836734693878</v>
      </c>
      <c r="H59" s="141">
        <v>37</v>
      </c>
      <c r="I59" s="141">
        <v>35</v>
      </c>
      <c r="J59" s="301">
        <f t="shared" si="1"/>
        <v>18.918918918918919</v>
      </c>
      <c r="K59" s="141">
        <v>33</v>
      </c>
      <c r="L59" s="141">
        <v>31</v>
      </c>
      <c r="M59" s="301">
        <f t="shared" si="2"/>
        <v>18.787878787878789</v>
      </c>
      <c r="N59" s="141">
        <v>51</v>
      </c>
      <c r="O59" s="141">
        <v>51</v>
      </c>
      <c r="P59" s="308">
        <f t="shared" si="3"/>
        <v>20</v>
      </c>
      <c r="Q59" s="310">
        <v>41</v>
      </c>
      <c r="R59" s="310">
        <v>41</v>
      </c>
      <c r="S59" s="311">
        <f t="shared" si="4"/>
        <v>20</v>
      </c>
      <c r="T59" s="262">
        <v>361</v>
      </c>
      <c r="U59" s="267">
        <v>352</v>
      </c>
      <c r="V59" s="264">
        <f t="shared" si="5"/>
        <v>97.50692520775624</v>
      </c>
      <c r="W59" s="268"/>
      <c r="X59" s="265">
        <f t="shared" si="6"/>
        <v>19.501385041551245</v>
      </c>
      <c r="Y59" s="268"/>
      <c r="Z59" s="268"/>
      <c r="AA59" s="268"/>
      <c r="AB59" s="268"/>
      <c r="AC59" s="268"/>
      <c r="AD59" s="268"/>
      <c r="AE59" s="268"/>
      <c r="AF59" s="268"/>
      <c r="AG59" s="268"/>
      <c r="AH59" s="268"/>
      <c r="AI59" s="269"/>
    </row>
    <row r="60" spans="1:35" s="270" customFormat="1" ht="19.5" customHeight="1">
      <c r="A60" s="259">
        <v>51</v>
      </c>
      <c r="B60" s="271"/>
      <c r="C60" s="260">
        <v>311021104110</v>
      </c>
      <c r="D60" s="261" t="s">
        <v>83</v>
      </c>
      <c r="E60" s="141">
        <v>49</v>
      </c>
      <c r="F60" s="141">
        <v>26</v>
      </c>
      <c r="G60" s="301">
        <f t="shared" si="0"/>
        <v>10.612244897959185</v>
      </c>
      <c r="H60" s="141">
        <v>37</v>
      </c>
      <c r="I60" s="141">
        <v>30</v>
      </c>
      <c r="J60" s="301">
        <f t="shared" si="1"/>
        <v>16.216216216216218</v>
      </c>
      <c r="K60" s="141">
        <v>33</v>
      </c>
      <c r="L60" s="141">
        <v>19</v>
      </c>
      <c r="M60" s="301">
        <f t="shared" si="2"/>
        <v>11.515151515151516</v>
      </c>
      <c r="N60" s="141">
        <v>51</v>
      </c>
      <c r="O60" s="141">
        <v>35</v>
      </c>
      <c r="P60" s="308">
        <f t="shared" si="3"/>
        <v>13.725490196078432</v>
      </c>
      <c r="Q60" s="310">
        <v>41</v>
      </c>
      <c r="R60" s="310">
        <v>33</v>
      </c>
      <c r="S60" s="311">
        <f t="shared" si="4"/>
        <v>16.097560975609756</v>
      </c>
      <c r="T60" s="262">
        <v>361</v>
      </c>
      <c r="U60" s="267">
        <v>271</v>
      </c>
      <c r="V60" s="264">
        <f t="shared" si="5"/>
        <v>75.069252077562325</v>
      </c>
      <c r="W60" s="268"/>
      <c r="X60" s="265">
        <f t="shared" si="6"/>
        <v>15.013850415512467</v>
      </c>
      <c r="Y60" s="268"/>
      <c r="Z60" s="268"/>
      <c r="AA60" s="268"/>
      <c r="AB60" s="268"/>
      <c r="AC60" s="268"/>
      <c r="AD60" s="268"/>
      <c r="AE60" s="268"/>
      <c r="AF60" s="268"/>
      <c r="AG60" s="268"/>
      <c r="AH60" s="268"/>
      <c r="AI60" s="269"/>
    </row>
    <row r="61" spans="1:35" s="270" customFormat="1" ht="19.5" customHeight="1">
      <c r="A61" s="259">
        <v>52</v>
      </c>
      <c r="B61" s="271"/>
      <c r="C61" s="260">
        <v>311021104111</v>
      </c>
      <c r="D61" s="261" t="s">
        <v>84</v>
      </c>
      <c r="E61" s="141">
        <v>49</v>
      </c>
      <c r="F61" s="141">
        <v>36</v>
      </c>
      <c r="G61" s="301">
        <f t="shared" si="0"/>
        <v>14.693877551020408</v>
      </c>
      <c r="H61" s="141">
        <v>37</v>
      </c>
      <c r="I61" s="141">
        <v>29</v>
      </c>
      <c r="J61" s="301">
        <f t="shared" si="1"/>
        <v>15.675675675675675</v>
      </c>
      <c r="K61" s="141">
        <v>33</v>
      </c>
      <c r="L61" s="141">
        <v>27</v>
      </c>
      <c r="M61" s="301">
        <f t="shared" si="2"/>
        <v>16.363636363636363</v>
      </c>
      <c r="N61" s="141">
        <v>51</v>
      </c>
      <c r="O61" s="141">
        <v>48</v>
      </c>
      <c r="P61" s="308">
        <f t="shared" si="3"/>
        <v>18.823529411764707</v>
      </c>
      <c r="Q61" s="310">
        <v>41</v>
      </c>
      <c r="R61" s="310">
        <v>40</v>
      </c>
      <c r="S61" s="311">
        <f t="shared" si="4"/>
        <v>19.512195121951219</v>
      </c>
      <c r="T61" s="262">
        <v>361</v>
      </c>
      <c r="U61" s="267">
        <v>311</v>
      </c>
      <c r="V61" s="264">
        <f t="shared" si="5"/>
        <v>86.149584487534625</v>
      </c>
      <c r="W61" s="268"/>
      <c r="X61" s="265">
        <f t="shared" si="6"/>
        <v>17.229916897506925</v>
      </c>
      <c r="Y61" s="268"/>
      <c r="Z61" s="268"/>
      <c r="AA61" s="268"/>
      <c r="AB61" s="268"/>
      <c r="AC61" s="268"/>
      <c r="AD61" s="268"/>
      <c r="AE61" s="268"/>
      <c r="AF61" s="268"/>
      <c r="AG61" s="268"/>
      <c r="AH61" s="268"/>
      <c r="AI61" s="269"/>
    </row>
    <row r="62" spans="1:35" s="270" customFormat="1" ht="19.5" customHeight="1">
      <c r="A62" s="259">
        <v>53</v>
      </c>
      <c r="B62" s="271"/>
      <c r="C62" s="260">
        <v>311021104112</v>
      </c>
      <c r="D62" s="261" t="s">
        <v>85</v>
      </c>
      <c r="E62" s="141">
        <v>49</v>
      </c>
      <c r="F62" s="141">
        <v>43</v>
      </c>
      <c r="G62" s="301">
        <f t="shared" si="0"/>
        <v>17.551020408163264</v>
      </c>
      <c r="H62" s="141">
        <v>37</v>
      </c>
      <c r="I62" s="141">
        <v>32</v>
      </c>
      <c r="J62" s="301">
        <f t="shared" si="1"/>
        <v>17.297297297297298</v>
      </c>
      <c r="K62" s="141">
        <v>33</v>
      </c>
      <c r="L62" s="141">
        <v>29</v>
      </c>
      <c r="M62" s="301">
        <f t="shared" si="2"/>
        <v>17.575757575757574</v>
      </c>
      <c r="N62" s="141">
        <v>51</v>
      </c>
      <c r="O62" s="141">
        <v>49</v>
      </c>
      <c r="P62" s="308">
        <f t="shared" si="3"/>
        <v>19.215686274509803</v>
      </c>
      <c r="Q62" s="310">
        <v>41</v>
      </c>
      <c r="R62" s="310">
        <v>39</v>
      </c>
      <c r="S62" s="311">
        <f t="shared" si="4"/>
        <v>19.024390243902438</v>
      </c>
      <c r="T62" s="262">
        <v>361</v>
      </c>
      <c r="U62" s="267">
        <v>331</v>
      </c>
      <c r="V62" s="264">
        <f t="shared" si="5"/>
        <v>91.689750692520775</v>
      </c>
      <c r="W62" s="268"/>
      <c r="X62" s="265">
        <f t="shared" si="6"/>
        <v>18.337950138504155</v>
      </c>
      <c r="Y62" s="268"/>
      <c r="Z62" s="268"/>
      <c r="AA62" s="268"/>
      <c r="AB62" s="268"/>
      <c r="AC62" s="268"/>
      <c r="AD62" s="268"/>
      <c r="AE62" s="268"/>
      <c r="AF62" s="268"/>
      <c r="AG62" s="268"/>
      <c r="AH62" s="268"/>
      <c r="AI62" s="269"/>
    </row>
    <row r="63" spans="1:35" s="270" customFormat="1" ht="19.5" customHeight="1">
      <c r="A63" s="259">
        <v>54</v>
      </c>
      <c r="B63" s="271"/>
      <c r="C63" s="260">
        <v>311021104113</v>
      </c>
      <c r="D63" s="261" t="s">
        <v>86</v>
      </c>
      <c r="E63" s="141">
        <v>49</v>
      </c>
      <c r="F63" s="141">
        <v>42</v>
      </c>
      <c r="G63" s="301">
        <f t="shared" si="0"/>
        <v>17.142857142857142</v>
      </c>
      <c r="H63" s="141">
        <v>37</v>
      </c>
      <c r="I63" s="141">
        <v>35</v>
      </c>
      <c r="J63" s="301">
        <f t="shared" si="1"/>
        <v>18.918918918918919</v>
      </c>
      <c r="K63" s="141">
        <v>33</v>
      </c>
      <c r="L63" s="141">
        <v>30</v>
      </c>
      <c r="M63" s="301">
        <f t="shared" si="2"/>
        <v>18.18181818181818</v>
      </c>
      <c r="N63" s="141">
        <v>51</v>
      </c>
      <c r="O63" s="141">
        <v>45</v>
      </c>
      <c r="P63" s="308">
        <f t="shared" si="3"/>
        <v>17.647058823529413</v>
      </c>
      <c r="Q63" s="310">
        <v>41</v>
      </c>
      <c r="R63" s="310">
        <v>39</v>
      </c>
      <c r="S63" s="311">
        <f t="shared" si="4"/>
        <v>19.024390243902438</v>
      </c>
      <c r="T63" s="262">
        <v>361</v>
      </c>
      <c r="U63" s="267">
        <v>337</v>
      </c>
      <c r="V63" s="264">
        <f t="shared" si="5"/>
        <v>93.35180055401662</v>
      </c>
      <c r="W63" s="268"/>
      <c r="X63" s="265">
        <f t="shared" si="6"/>
        <v>18.670360110803323</v>
      </c>
      <c r="Y63" s="268"/>
      <c r="Z63" s="268"/>
      <c r="AA63" s="268"/>
      <c r="AB63" s="268"/>
      <c r="AC63" s="268"/>
      <c r="AD63" s="268"/>
      <c r="AE63" s="268"/>
      <c r="AF63" s="268"/>
      <c r="AG63" s="268"/>
      <c r="AH63" s="268"/>
      <c r="AI63" s="269"/>
    </row>
    <row r="64" spans="1:35" s="270" customFormat="1" ht="19.5" customHeight="1">
      <c r="A64" s="259">
        <v>55</v>
      </c>
      <c r="B64" s="271"/>
      <c r="C64" s="260">
        <v>311021104114</v>
      </c>
      <c r="D64" s="261" t="s">
        <v>87</v>
      </c>
      <c r="E64" s="141">
        <v>49</v>
      </c>
      <c r="F64" s="141">
        <v>43</v>
      </c>
      <c r="G64" s="301">
        <f t="shared" si="0"/>
        <v>17.551020408163264</v>
      </c>
      <c r="H64" s="141">
        <v>37</v>
      </c>
      <c r="I64" s="141">
        <v>30</v>
      </c>
      <c r="J64" s="301">
        <f t="shared" si="1"/>
        <v>16.216216216216218</v>
      </c>
      <c r="K64" s="141">
        <v>33</v>
      </c>
      <c r="L64" s="141">
        <v>30</v>
      </c>
      <c r="M64" s="301">
        <f t="shared" si="2"/>
        <v>18.18181818181818</v>
      </c>
      <c r="N64" s="141">
        <v>51</v>
      </c>
      <c r="O64" s="141">
        <v>47</v>
      </c>
      <c r="P64" s="308">
        <f t="shared" si="3"/>
        <v>18.431372549019606</v>
      </c>
      <c r="Q64" s="310">
        <v>41</v>
      </c>
      <c r="R64" s="310">
        <v>40</v>
      </c>
      <c r="S64" s="311">
        <f t="shared" si="4"/>
        <v>19.512195121951219</v>
      </c>
      <c r="T64" s="262">
        <v>361</v>
      </c>
      <c r="U64" s="267">
        <v>325</v>
      </c>
      <c r="V64" s="264">
        <f t="shared" si="5"/>
        <v>90.02770083102493</v>
      </c>
      <c r="W64" s="268"/>
      <c r="X64" s="265">
        <f t="shared" si="6"/>
        <v>18.005540166204984</v>
      </c>
      <c r="Y64" s="268"/>
      <c r="Z64" s="268"/>
      <c r="AA64" s="268"/>
      <c r="AB64" s="268"/>
      <c r="AC64" s="268"/>
      <c r="AD64" s="268"/>
      <c r="AE64" s="268"/>
      <c r="AF64" s="268"/>
      <c r="AG64" s="268"/>
      <c r="AH64" s="268"/>
      <c r="AI64" s="269"/>
    </row>
    <row r="65" spans="1:35" s="281" customFormat="1" ht="19.5" customHeight="1">
      <c r="A65" s="259">
        <v>56</v>
      </c>
      <c r="B65" s="277"/>
      <c r="C65" s="260">
        <v>311021104115</v>
      </c>
      <c r="D65" s="261" t="s">
        <v>88</v>
      </c>
      <c r="E65" s="141">
        <v>49</v>
      </c>
      <c r="F65" s="141">
        <v>48</v>
      </c>
      <c r="G65" s="301">
        <f t="shared" si="0"/>
        <v>19.591836734693878</v>
      </c>
      <c r="H65" s="141">
        <v>37</v>
      </c>
      <c r="I65" s="141">
        <v>36</v>
      </c>
      <c r="J65" s="301">
        <f t="shared" si="1"/>
        <v>19.45945945945946</v>
      </c>
      <c r="K65" s="141">
        <v>33</v>
      </c>
      <c r="L65" s="141">
        <v>33</v>
      </c>
      <c r="M65" s="301">
        <f t="shared" si="2"/>
        <v>20</v>
      </c>
      <c r="N65" s="141">
        <v>51</v>
      </c>
      <c r="O65" s="141">
        <v>50</v>
      </c>
      <c r="P65" s="308">
        <f t="shared" si="3"/>
        <v>19.6078431372549</v>
      </c>
      <c r="Q65" s="310">
        <v>41</v>
      </c>
      <c r="R65" s="310">
        <v>40</v>
      </c>
      <c r="S65" s="311">
        <f t="shared" si="4"/>
        <v>19.512195121951219</v>
      </c>
      <c r="T65" s="262">
        <v>361</v>
      </c>
      <c r="U65" s="278">
        <v>356</v>
      </c>
      <c r="V65" s="264">
        <f t="shared" si="5"/>
        <v>98.61495844875347</v>
      </c>
      <c r="W65" s="279"/>
      <c r="X65" s="265">
        <f t="shared" si="6"/>
        <v>19.722991689750693</v>
      </c>
      <c r="Y65" s="279"/>
      <c r="Z65" s="279"/>
      <c r="AA65" s="279"/>
      <c r="AB65" s="279"/>
      <c r="AC65" s="279"/>
      <c r="AD65" s="279"/>
      <c r="AE65" s="279"/>
      <c r="AF65" s="279"/>
      <c r="AG65" s="279"/>
      <c r="AH65" s="279"/>
      <c r="AI65" s="280"/>
    </row>
    <row r="66" spans="1:35" s="270" customFormat="1" ht="19.5" customHeight="1">
      <c r="A66" s="259">
        <v>57</v>
      </c>
      <c r="B66" s="271"/>
      <c r="C66" s="260">
        <v>311021104116</v>
      </c>
      <c r="D66" s="261" t="s">
        <v>89</v>
      </c>
      <c r="E66" s="141">
        <v>49</v>
      </c>
      <c r="F66" s="141">
        <v>43</v>
      </c>
      <c r="G66" s="301">
        <f t="shared" si="0"/>
        <v>17.551020408163264</v>
      </c>
      <c r="H66" s="141">
        <v>37</v>
      </c>
      <c r="I66" s="141">
        <v>35</v>
      </c>
      <c r="J66" s="301">
        <f t="shared" si="1"/>
        <v>18.918918918918919</v>
      </c>
      <c r="K66" s="141">
        <v>33</v>
      </c>
      <c r="L66" s="141">
        <v>29</v>
      </c>
      <c r="M66" s="301">
        <f t="shared" si="2"/>
        <v>17.575757575757574</v>
      </c>
      <c r="N66" s="141">
        <v>51</v>
      </c>
      <c r="O66" s="141">
        <v>48</v>
      </c>
      <c r="P66" s="308">
        <f t="shared" si="3"/>
        <v>18.823529411764707</v>
      </c>
      <c r="Q66" s="310">
        <v>41</v>
      </c>
      <c r="R66" s="310">
        <v>41</v>
      </c>
      <c r="S66" s="311">
        <f t="shared" si="4"/>
        <v>20</v>
      </c>
      <c r="T66" s="262">
        <v>361</v>
      </c>
      <c r="U66" s="267">
        <v>339</v>
      </c>
      <c r="V66" s="264">
        <f t="shared" si="5"/>
        <v>93.905817174515235</v>
      </c>
      <c r="W66" s="268"/>
      <c r="X66" s="265">
        <f t="shared" si="6"/>
        <v>18.781163434903046</v>
      </c>
      <c r="Y66" s="268"/>
      <c r="Z66" s="268"/>
      <c r="AA66" s="268"/>
      <c r="AB66" s="268"/>
      <c r="AC66" s="268"/>
      <c r="AD66" s="268"/>
      <c r="AE66" s="268"/>
      <c r="AF66" s="268"/>
      <c r="AG66" s="268"/>
      <c r="AH66" s="268"/>
      <c r="AI66" s="269"/>
    </row>
    <row r="67" spans="1:35" s="270" customFormat="1" ht="19.5" customHeight="1">
      <c r="A67" s="259">
        <v>58</v>
      </c>
      <c r="B67" s="271"/>
      <c r="C67" s="260">
        <v>311021104117</v>
      </c>
      <c r="D67" s="261" t="s">
        <v>90</v>
      </c>
      <c r="E67" s="141">
        <v>49</v>
      </c>
      <c r="F67" s="141">
        <v>46</v>
      </c>
      <c r="G67" s="301">
        <f t="shared" si="0"/>
        <v>18.775510204081634</v>
      </c>
      <c r="H67" s="141">
        <v>37</v>
      </c>
      <c r="I67" s="141">
        <v>36</v>
      </c>
      <c r="J67" s="301">
        <f t="shared" si="1"/>
        <v>19.45945945945946</v>
      </c>
      <c r="K67" s="141">
        <v>33</v>
      </c>
      <c r="L67" s="141">
        <v>32</v>
      </c>
      <c r="M67" s="301">
        <f t="shared" si="2"/>
        <v>19.393939393939394</v>
      </c>
      <c r="N67" s="141">
        <v>51</v>
      </c>
      <c r="O67" s="141">
        <v>50</v>
      </c>
      <c r="P67" s="308">
        <f t="shared" si="3"/>
        <v>19.6078431372549</v>
      </c>
      <c r="Q67" s="310">
        <v>41</v>
      </c>
      <c r="R67" s="310">
        <v>41</v>
      </c>
      <c r="S67" s="311">
        <f t="shared" si="4"/>
        <v>20</v>
      </c>
      <c r="T67" s="262">
        <v>361</v>
      </c>
      <c r="U67" s="267">
        <v>350</v>
      </c>
      <c r="V67" s="264">
        <f t="shared" si="5"/>
        <v>96.95290858725761</v>
      </c>
      <c r="W67" s="268"/>
      <c r="X67" s="265">
        <f t="shared" si="6"/>
        <v>19.390581717451521</v>
      </c>
      <c r="Y67" s="268"/>
      <c r="Z67" s="268"/>
      <c r="AA67" s="268"/>
      <c r="AB67" s="268"/>
      <c r="AC67" s="268"/>
      <c r="AD67" s="268"/>
      <c r="AE67" s="268"/>
      <c r="AF67" s="268"/>
      <c r="AG67" s="268"/>
      <c r="AH67" s="268"/>
      <c r="AI67" s="269"/>
    </row>
    <row r="68" spans="1:35" s="270" customFormat="1" ht="19.5" customHeight="1">
      <c r="A68" s="259">
        <v>59</v>
      </c>
      <c r="B68" s="271"/>
      <c r="C68" s="260">
        <v>311021104118</v>
      </c>
      <c r="D68" s="261" t="s">
        <v>91</v>
      </c>
      <c r="E68" s="141">
        <v>49</v>
      </c>
      <c r="F68" s="141">
        <v>48</v>
      </c>
      <c r="G68" s="301">
        <f t="shared" si="0"/>
        <v>19.591836734693878</v>
      </c>
      <c r="H68" s="141">
        <v>37</v>
      </c>
      <c r="I68" s="141">
        <v>36</v>
      </c>
      <c r="J68" s="301">
        <f t="shared" si="1"/>
        <v>19.45945945945946</v>
      </c>
      <c r="K68" s="141">
        <v>33</v>
      </c>
      <c r="L68" s="141">
        <v>33</v>
      </c>
      <c r="M68" s="301">
        <f t="shared" si="2"/>
        <v>20</v>
      </c>
      <c r="N68" s="141">
        <v>51</v>
      </c>
      <c r="O68" s="141">
        <v>51</v>
      </c>
      <c r="P68" s="308">
        <f t="shared" si="3"/>
        <v>20</v>
      </c>
      <c r="Q68" s="310">
        <v>41</v>
      </c>
      <c r="R68" s="310">
        <v>41</v>
      </c>
      <c r="S68" s="311">
        <f t="shared" si="4"/>
        <v>20</v>
      </c>
      <c r="T68" s="262">
        <v>361</v>
      </c>
      <c r="U68" s="267">
        <v>358</v>
      </c>
      <c r="V68" s="264">
        <f t="shared" si="5"/>
        <v>99.16897506925207</v>
      </c>
      <c r="W68" s="268"/>
      <c r="X68" s="265">
        <f t="shared" si="6"/>
        <v>19.833795013850416</v>
      </c>
      <c r="Y68" s="268"/>
      <c r="Z68" s="268"/>
      <c r="AA68" s="268"/>
      <c r="AB68" s="268"/>
      <c r="AC68" s="268"/>
      <c r="AD68" s="268"/>
      <c r="AE68" s="268"/>
      <c r="AF68" s="268"/>
      <c r="AG68" s="268"/>
      <c r="AH68" s="268"/>
      <c r="AI68" s="269"/>
    </row>
    <row r="69" spans="1:35" s="270" customFormat="1" ht="19.5" customHeight="1">
      <c r="A69" s="259">
        <v>60</v>
      </c>
      <c r="B69" s="271"/>
      <c r="C69" s="260">
        <v>311021104119</v>
      </c>
      <c r="D69" s="261" t="s">
        <v>92</v>
      </c>
      <c r="E69" s="141">
        <v>49</v>
      </c>
      <c r="F69" s="141">
        <v>35</v>
      </c>
      <c r="G69" s="301">
        <f t="shared" si="0"/>
        <v>14.285714285714286</v>
      </c>
      <c r="H69" s="141">
        <v>37</v>
      </c>
      <c r="I69" s="141">
        <v>30</v>
      </c>
      <c r="J69" s="301">
        <f t="shared" si="1"/>
        <v>16.216216216216218</v>
      </c>
      <c r="K69" s="141">
        <v>33</v>
      </c>
      <c r="L69" s="141">
        <v>25</v>
      </c>
      <c r="M69" s="301">
        <f t="shared" si="2"/>
        <v>15.151515151515152</v>
      </c>
      <c r="N69" s="141">
        <v>51</v>
      </c>
      <c r="O69" s="141">
        <v>46</v>
      </c>
      <c r="P69" s="308">
        <f t="shared" si="3"/>
        <v>18.03921568627451</v>
      </c>
      <c r="Q69" s="310">
        <v>41</v>
      </c>
      <c r="R69" s="310">
        <v>38</v>
      </c>
      <c r="S69" s="311">
        <f t="shared" si="4"/>
        <v>18.536585365853661</v>
      </c>
      <c r="T69" s="262">
        <v>361</v>
      </c>
      <c r="U69" s="267">
        <v>307</v>
      </c>
      <c r="V69" s="264">
        <f t="shared" si="5"/>
        <v>85.041551246537395</v>
      </c>
      <c r="W69" s="268"/>
      <c r="X69" s="265">
        <f t="shared" si="6"/>
        <v>17.008310249307478</v>
      </c>
      <c r="Y69" s="268"/>
      <c r="Z69" s="268"/>
      <c r="AA69" s="268"/>
      <c r="AB69" s="268"/>
      <c r="AC69" s="268"/>
      <c r="AD69" s="268"/>
      <c r="AE69" s="268"/>
      <c r="AF69" s="268"/>
      <c r="AG69" s="268"/>
      <c r="AH69" s="268"/>
      <c r="AI69" s="269"/>
    </row>
    <row r="70" spans="1:35" s="270" customFormat="1" ht="19.5" customHeight="1">
      <c r="A70" s="259">
        <v>61</v>
      </c>
      <c r="B70" s="271"/>
      <c r="C70" s="260">
        <v>311021104120</v>
      </c>
      <c r="D70" s="261" t="s">
        <v>93</v>
      </c>
      <c r="E70" s="141">
        <v>49</v>
      </c>
      <c r="F70" s="141">
        <v>47</v>
      </c>
      <c r="G70" s="301">
        <f t="shared" si="0"/>
        <v>19.183673469387756</v>
      </c>
      <c r="H70" s="141">
        <v>37</v>
      </c>
      <c r="I70" s="141">
        <v>36</v>
      </c>
      <c r="J70" s="301">
        <f t="shared" si="1"/>
        <v>19.45945945945946</v>
      </c>
      <c r="K70" s="141">
        <v>33</v>
      </c>
      <c r="L70" s="141">
        <v>30</v>
      </c>
      <c r="M70" s="301">
        <f t="shared" si="2"/>
        <v>18.18181818181818</v>
      </c>
      <c r="N70" s="141">
        <v>51</v>
      </c>
      <c r="O70" s="141">
        <v>50</v>
      </c>
      <c r="P70" s="308">
        <f t="shared" si="3"/>
        <v>19.6078431372549</v>
      </c>
      <c r="Q70" s="310">
        <v>41</v>
      </c>
      <c r="R70" s="310">
        <v>40</v>
      </c>
      <c r="S70" s="311">
        <f t="shared" si="4"/>
        <v>19.512195121951219</v>
      </c>
      <c r="T70" s="262">
        <v>361</v>
      </c>
      <c r="U70" s="267">
        <v>347</v>
      </c>
      <c r="V70" s="264">
        <f t="shared" si="5"/>
        <v>96.121883656509695</v>
      </c>
      <c r="W70" s="268"/>
      <c r="X70" s="265">
        <f t="shared" si="6"/>
        <v>19.224376731301941</v>
      </c>
      <c r="Y70" s="268"/>
      <c r="Z70" s="268"/>
      <c r="AA70" s="268"/>
      <c r="AB70" s="268"/>
      <c r="AC70" s="268"/>
      <c r="AD70" s="268"/>
      <c r="AE70" s="268"/>
      <c r="AF70" s="268"/>
      <c r="AG70" s="268"/>
      <c r="AH70" s="268"/>
      <c r="AI70" s="269"/>
    </row>
    <row r="71" spans="1:35" s="270" customFormat="1" ht="19.5" customHeight="1">
      <c r="A71" s="259">
        <v>62</v>
      </c>
      <c r="B71" s="271"/>
      <c r="C71" s="260">
        <v>311021104121</v>
      </c>
      <c r="D71" s="261" t="s">
        <v>94</v>
      </c>
      <c r="E71" s="141">
        <v>49</v>
      </c>
      <c r="F71" s="141">
        <v>46</v>
      </c>
      <c r="G71" s="301">
        <f t="shared" si="0"/>
        <v>18.775510204081634</v>
      </c>
      <c r="H71" s="141">
        <v>37</v>
      </c>
      <c r="I71" s="141">
        <v>35</v>
      </c>
      <c r="J71" s="301">
        <f t="shared" si="1"/>
        <v>18.918918918918919</v>
      </c>
      <c r="K71" s="141">
        <v>33</v>
      </c>
      <c r="L71" s="141">
        <v>30</v>
      </c>
      <c r="M71" s="301">
        <f t="shared" si="2"/>
        <v>18.18181818181818</v>
      </c>
      <c r="N71" s="141">
        <v>51</v>
      </c>
      <c r="O71" s="141">
        <v>50</v>
      </c>
      <c r="P71" s="308">
        <f t="shared" si="3"/>
        <v>19.6078431372549</v>
      </c>
      <c r="Q71" s="310">
        <v>41</v>
      </c>
      <c r="R71" s="310">
        <v>41</v>
      </c>
      <c r="S71" s="311">
        <f t="shared" si="4"/>
        <v>20</v>
      </c>
      <c r="T71" s="262">
        <v>361</v>
      </c>
      <c r="U71" s="267">
        <v>348</v>
      </c>
      <c r="V71" s="264">
        <f t="shared" si="5"/>
        <v>96.39889196675901</v>
      </c>
      <c r="W71" s="268"/>
      <c r="X71" s="265">
        <f t="shared" si="6"/>
        <v>19.279778393351801</v>
      </c>
      <c r="Y71" s="268"/>
      <c r="Z71" s="268"/>
      <c r="AA71" s="268"/>
      <c r="AB71" s="268"/>
      <c r="AC71" s="268"/>
      <c r="AD71" s="268"/>
      <c r="AE71" s="268"/>
      <c r="AF71" s="268"/>
      <c r="AG71" s="268"/>
      <c r="AH71" s="268"/>
      <c r="AI71" s="269"/>
    </row>
    <row r="72" spans="1:35" s="270" customFormat="1" ht="19.5" customHeight="1">
      <c r="A72" s="259">
        <v>63</v>
      </c>
      <c r="B72" s="271"/>
      <c r="C72" s="260">
        <v>311021104122</v>
      </c>
      <c r="D72" s="261" t="s">
        <v>95</v>
      </c>
      <c r="E72" s="141">
        <v>49</v>
      </c>
      <c r="F72" s="141">
        <v>44</v>
      </c>
      <c r="G72" s="301">
        <f t="shared" si="0"/>
        <v>17.959183673469386</v>
      </c>
      <c r="H72" s="141">
        <v>37</v>
      </c>
      <c r="I72" s="141">
        <v>35</v>
      </c>
      <c r="J72" s="301">
        <f t="shared" si="1"/>
        <v>18.918918918918919</v>
      </c>
      <c r="K72" s="141">
        <v>33</v>
      </c>
      <c r="L72" s="141">
        <v>27</v>
      </c>
      <c r="M72" s="301">
        <f t="shared" si="2"/>
        <v>16.363636363636363</v>
      </c>
      <c r="N72" s="141">
        <v>51</v>
      </c>
      <c r="O72" s="141">
        <v>50</v>
      </c>
      <c r="P72" s="308">
        <f t="shared" si="3"/>
        <v>19.6078431372549</v>
      </c>
      <c r="Q72" s="310">
        <v>41</v>
      </c>
      <c r="R72" s="310">
        <v>41</v>
      </c>
      <c r="S72" s="311">
        <f t="shared" si="4"/>
        <v>20</v>
      </c>
      <c r="T72" s="262">
        <v>361</v>
      </c>
      <c r="U72" s="267">
        <v>343</v>
      </c>
      <c r="V72" s="264">
        <f t="shared" si="5"/>
        <v>95.013850415512465</v>
      </c>
      <c r="W72" s="268"/>
      <c r="X72" s="265">
        <f t="shared" si="6"/>
        <v>19.002770083102494</v>
      </c>
      <c r="Y72" s="268"/>
      <c r="Z72" s="268"/>
      <c r="AA72" s="268"/>
      <c r="AB72" s="268"/>
      <c r="AC72" s="268"/>
      <c r="AD72" s="268"/>
      <c r="AE72" s="268"/>
      <c r="AF72" s="268"/>
      <c r="AG72" s="268"/>
      <c r="AH72" s="268"/>
      <c r="AI72" s="269"/>
    </row>
    <row r="73" spans="1:35" s="270" customFormat="1" ht="19.5" customHeight="1">
      <c r="A73" s="259">
        <v>64</v>
      </c>
      <c r="B73" s="271"/>
      <c r="C73" s="260">
        <v>311021104123</v>
      </c>
      <c r="D73" s="261" t="s">
        <v>96</v>
      </c>
      <c r="E73" s="141">
        <v>49</v>
      </c>
      <c r="F73" s="141">
        <v>40</v>
      </c>
      <c r="G73" s="301">
        <f t="shared" si="0"/>
        <v>16.326530612244898</v>
      </c>
      <c r="H73" s="141">
        <v>37</v>
      </c>
      <c r="I73" s="141">
        <v>33</v>
      </c>
      <c r="J73" s="301">
        <f t="shared" si="1"/>
        <v>17.837837837837839</v>
      </c>
      <c r="K73" s="141">
        <v>33</v>
      </c>
      <c r="L73" s="141">
        <v>28</v>
      </c>
      <c r="M73" s="301">
        <f t="shared" si="2"/>
        <v>16.969696969696969</v>
      </c>
      <c r="N73" s="141">
        <v>51</v>
      </c>
      <c r="O73" s="141">
        <v>46</v>
      </c>
      <c r="P73" s="308">
        <f t="shared" si="3"/>
        <v>18.03921568627451</v>
      </c>
      <c r="Q73" s="310">
        <v>41</v>
      </c>
      <c r="R73" s="310">
        <v>37</v>
      </c>
      <c r="S73" s="311">
        <f t="shared" si="4"/>
        <v>18.04878048780488</v>
      </c>
      <c r="T73" s="262">
        <v>361</v>
      </c>
      <c r="U73" s="267">
        <v>327</v>
      </c>
      <c r="V73" s="264">
        <f t="shared" si="5"/>
        <v>90.581717451523545</v>
      </c>
      <c r="W73" s="268"/>
      <c r="X73" s="265">
        <f t="shared" si="6"/>
        <v>18.116343490304708</v>
      </c>
      <c r="Y73" s="268"/>
      <c r="Z73" s="268"/>
      <c r="AA73" s="268"/>
      <c r="AB73" s="268"/>
      <c r="AC73" s="268"/>
      <c r="AD73" s="268"/>
      <c r="AE73" s="268"/>
      <c r="AF73" s="268"/>
      <c r="AG73" s="268"/>
      <c r="AH73" s="268"/>
      <c r="AI73" s="269"/>
    </row>
    <row r="74" spans="1:35" s="270" customFormat="1" ht="19.5" customHeight="1">
      <c r="A74" s="259">
        <v>65</v>
      </c>
      <c r="B74" s="271"/>
      <c r="C74" s="260">
        <v>311021104124</v>
      </c>
      <c r="D74" s="261" t="s">
        <v>97</v>
      </c>
      <c r="E74" s="141">
        <v>49</v>
      </c>
      <c r="F74" s="141">
        <v>43</v>
      </c>
      <c r="G74" s="301">
        <f t="shared" si="0"/>
        <v>17.551020408163264</v>
      </c>
      <c r="H74" s="141">
        <v>37</v>
      </c>
      <c r="I74" s="141">
        <v>37</v>
      </c>
      <c r="J74" s="301">
        <f t="shared" si="1"/>
        <v>20</v>
      </c>
      <c r="K74" s="141">
        <v>33</v>
      </c>
      <c r="L74" s="141">
        <v>31</v>
      </c>
      <c r="M74" s="301">
        <f t="shared" si="2"/>
        <v>18.787878787878789</v>
      </c>
      <c r="N74" s="141">
        <v>51</v>
      </c>
      <c r="O74" s="141">
        <v>48</v>
      </c>
      <c r="P74" s="308">
        <f t="shared" si="3"/>
        <v>18.823529411764707</v>
      </c>
      <c r="Q74" s="310">
        <v>41</v>
      </c>
      <c r="R74" s="310">
        <v>40</v>
      </c>
      <c r="S74" s="311">
        <f t="shared" si="4"/>
        <v>19.512195121951219</v>
      </c>
      <c r="T74" s="262">
        <v>361</v>
      </c>
      <c r="U74" s="267">
        <v>348</v>
      </c>
      <c r="V74" s="264">
        <f t="shared" si="5"/>
        <v>96.39889196675901</v>
      </c>
      <c r="W74" s="268"/>
      <c r="X74" s="265">
        <f t="shared" si="6"/>
        <v>19.279778393351801</v>
      </c>
      <c r="Y74" s="268"/>
      <c r="Z74" s="268"/>
      <c r="AA74" s="268"/>
      <c r="AB74" s="268"/>
      <c r="AC74" s="268"/>
      <c r="AD74" s="268"/>
      <c r="AE74" s="268"/>
      <c r="AF74" s="268"/>
      <c r="AG74" s="268"/>
      <c r="AH74" s="268"/>
      <c r="AI74" s="269"/>
    </row>
    <row r="75" spans="1:35" s="270" customFormat="1" ht="19.5" customHeight="1">
      <c r="A75" s="259">
        <v>66</v>
      </c>
      <c r="B75" s="271"/>
      <c r="C75" s="260">
        <v>311021104125</v>
      </c>
      <c r="D75" s="261" t="s">
        <v>98</v>
      </c>
      <c r="E75" s="141">
        <v>49</v>
      </c>
      <c r="F75" s="141">
        <v>41</v>
      </c>
      <c r="G75" s="301">
        <f t="shared" ref="G75:G76" si="7">F75/49*20</f>
        <v>16.73469387755102</v>
      </c>
      <c r="H75" s="141">
        <v>37</v>
      </c>
      <c r="I75" s="141">
        <v>37</v>
      </c>
      <c r="J75" s="301">
        <f t="shared" ref="J75:J76" si="8">I75/37*20</f>
        <v>20</v>
      </c>
      <c r="K75" s="141">
        <v>33</v>
      </c>
      <c r="L75" s="141">
        <v>32</v>
      </c>
      <c r="M75" s="301">
        <f t="shared" ref="M75:M76" si="9">L75/K75*20</f>
        <v>19.393939393939394</v>
      </c>
      <c r="N75" s="141">
        <v>51</v>
      </c>
      <c r="O75" s="141">
        <v>45</v>
      </c>
      <c r="P75" s="308">
        <f t="shared" ref="P75:P76" si="10">O75/N75*20</f>
        <v>17.647058823529413</v>
      </c>
      <c r="Q75" s="310">
        <v>41</v>
      </c>
      <c r="R75" s="310">
        <v>38</v>
      </c>
      <c r="S75" s="311">
        <f t="shared" ref="S75:S76" si="11">R75/Q75*20</f>
        <v>18.536585365853661</v>
      </c>
      <c r="T75" s="262">
        <v>361</v>
      </c>
      <c r="U75" s="267">
        <v>336</v>
      </c>
      <c r="V75" s="264">
        <f>U75/T75*100</f>
        <v>93.07479224376732</v>
      </c>
      <c r="W75" s="268"/>
      <c r="X75" s="265">
        <f>U75/T75*20</f>
        <v>18.614958448753463</v>
      </c>
      <c r="Y75" s="268"/>
      <c r="Z75" s="268"/>
      <c r="AA75" s="268"/>
      <c r="AB75" s="268"/>
      <c r="AC75" s="268"/>
      <c r="AD75" s="268"/>
      <c r="AE75" s="268"/>
      <c r="AF75" s="268"/>
      <c r="AG75" s="268"/>
      <c r="AH75" s="268"/>
      <c r="AI75" s="269"/>
    </row>
    <row r="76" spans="1:35" s="270" customFormat="1" ht="19.5" customHeight="1">
      <c r="A76" s="259">
        <v>67</v>
      </c>
      <c r="B76" s="271"/>
      <c r="C76" s="260">
        <v>311021104126</v>
      </c>
      <c r="D76" s="261" t="s">
        <v>99</v>
      </c>
      <c r="E76" s="141">
        <v>49</v>
      </c>
      <c r="F76" s="141">
        <v>42</v>
      </c>
      <c r="G76" s="301">
        <f t="shared" si="7"/>
        <v>17.142857142857142</v>
      </c>
      <c r="H76" s="141">
        <v>37</v>
      </c>
      <c r="I76" s="141">
        <v>36</v>
      </c>
      <c r="J76" s="301">
        <f t="shared" si="8"/>
        <v>19.45945945945946</v>
      </c>
      <c r="K76" s="141">
        <v>33</v>
      </c>
      <c r="L76" s="141">
        <v>25</v>
      </c>
      <c r="M76" s="301">
        <f t="shared" si="9"/>
        <v>15.151515151515152</v>
      </c>
      <c r="N76" s="141">
        <v>51</v>
      </c>
      <c r="O76" s="141">
        <v>49</v>
      </c>
      <c r="P76" s="308">
        <f t="shared" si="10"/>
        <v>19.215686274509803</v>
      </c>
      <c r="Q76" s="310">
        <v>41</v>
      </c>
      <c r="R76" s="310">
        <v>39</v>
      </c>
      <c r="S76" s="311">
        <f t="shared" si="11"/>
        <v>19.024390243902438</v>
      </c>
      <c r="T76" s="262">
        <v>361</v>
      </c>
      <c r="U76" s="267">
        <v>340</v>
      </c>
      <c r="V76" s="264">
        <f>U76/T76*100</f>
        <v>94.18282548476455</v>
      </c>
      <c r="W76" s="268"/>
      <c r="X76" s="265">
        <f>U76/T76*20</f>
        <v>18.83656509695291</v>
      </c>
      <c r="Y76" s="268"/>
      <c r="Z76" s="268"/>
      <c r="AA76" s="268"/>
      <c r="AB76" s="268"/>
      <c r="AC76" s="268"/>
      <c r="AD76" s="268"/>
      <c r="AE76" s="268"/>
      <c r="AF76" s="268"/>
      <c r="AG76" s="268"/>
      <c r="AH76" s="268"/>
      <c r="AI76" s="269"/>
    </row>
    <row r="77" spans="1:35" s="268" customFormat="1" ht="40.5" customHeight="1">
      <c r="A77" s="282"/>
      <c r="B77" s="283"/>
      <c r="C77" s="284"/>
      <c r="D77" s="285"/>
      <c r="E77" s="286"/>
      <c r="F77" s="286"/>
      <c r="G77" s="302"/>
      <c r="H77" s="286"/>
      <c r="I77" s="286"/>
      <c r="J77" s="302"/>
      <c r="K77" s="286"/>
      <c r="L77" s="286"/>
      <c r="M77" s="286"/>
      <c r="N77" s="286"/>
      <c r="O77" s="286"/>
      <c r="P77" s="286"/>
      <c r="Q77" s="286"/>
      <c r="R77" s="286"/>
      <c r="S77" s="286"/>
      <c r="V77" s="287"/>
    </row>
    <row r="78" spans="1:35" ht="16.5" customHeight="1">
      <c r="A78" s="246" t="s">
        <v>12</v>
      </c>
      <c r="B78" s="246"/>
      <c r="C78" s="288"/>
      <c r="D78" s="587" t="s">
        <v>163</v>
      </c>
      <c r="E78" s="587"/>
      <c r="F78" s="587"/>
      <c r="G78" s="587"/>
      <c r="H78" s="587"/>
      <c r="I78" s="587"/>
      <c r="J78" s="587"/>
      <c r="K78" s="587"/>
      <c r="L78" s="246" t="s">
        <v>164</v>
      </c>
      <c r="M78" s="246"/>
      <c r="O78" s="246"/>
      <c r="P78" s="246"/>
      <c r="Q78" s="246" t="s">
        <v>14</v>
      </c>
      <c r="R78" s="246"/>
      <c r="S78" s="246"/>
      <c r="U78" s="246" t="s">
        <v>165</v>
      </c>
      <c r="V78" s="289"/>
    </row>
    <row r="79" spans="1:35" ht="16.5" customHeight="1">
      <c r="A79" s="588" t="s">
        <v>166</v>
      </c>
      <c r="B79" s="588"/>
      <c r="C79" s="588"/>
      <c r="D79" s="588"/>
      <c r="E79" s="588"/>
      <c r="F79" s="588"/>
      <c r="G79" s="588"/>
      <c r="H79" s="588"/>
      <c r="I79" s="588"/>
      <c r="J79" s="588"/>
      <c r="K79" s="588"/>
      <c r="L79" s="588"/>
      <c r="M79" s="588"/>
      <c r="N79" s="588"/>
      <c r="O79" s="588"/>
      <c r="P79" s="588"/>
      <c r="Q79" s="588"/>
      <c r="R79" s="588"/>
      <c r="S79" s="588"/>
      <c r="T79" s="588"/>
      <c r="U79" s="588"/>
      <c r="V79" s="588"/>
      <c r="W79" s="290"/>
    </row>
    <row r="80" spans="1:35" ht="16.5" customHeight="1">
      <c r="A80" s="291"/>
      <c r="B80" s="292"/>
      <c r="C80" s="293"/>
      <c r="D80" s="294"/>
      <c r="E80" s="295"/>
      <c r="F80" s="295"/>
      <c r="G80" s="303"/>
      <c r="H80" s="295"/>
      <c r="I80" s="295"/>
      <c r="J80" s="303"/>
      <c r="K80" s="295"/>
      <c r="L80" s="295"/>
      <c r="M80" s="295"/>
      <c r="N80" s="295"/>
      <c r="O80" s="295"/>
      <c r="P80" s="295"/>
      <c r="Q80" s="295"/>
      <c r="R80" s="295"/>
      <c r="S80" s="295"/>
      <c r="T80" s="295"/>
      <c r="U80" s="295"/>
      <c r="V80" s="296"/>
      <c r="W80" s="295"/>
    </row>
  </sheetData>
  <mergeCells count="15">
    <mergeCell ref="D78:K78"/>
    <mergeCell ref="A79:V79"/>
    <mergeCell ref="A1:V2"/>
    <mergeCell ref="A8:A9"/>
    <mergeCell ref="B8:B9"/>
    <mergeCell ref="C8:C9"/>
    <mergeCell ref="D8:D9"/>
    <mergeCell ref="E8:F8"/>
    <mergeCell ref="H8:I8"/>
    <mergeCell ref="K8:L8"/>
    <mergeCell ref="N8:O8"/>
    <mergeCell ref="Q8:R8"/>
    <mergeCell ref="T8:T9"/>
    <mergeCell ref="U8:U9"/>
    <mergeCell ref="V8:V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IAT-II</vt:lpstr>
      <vt:lpstr>IAT-I</vt:lpstr>
      <vt:lpstr>model</vt:lpstr>
      <vt:lpstr>consolidate mark -ACT</vt:lpstr>
      <vt:lpstr>consolidate mark -Mod</vt:lpstr>
      <vt:lpstr>consolidate ATTENDANCE</vt:lpstr>
      <vt:lpstr>webportal marks-II</vt:lpstr>
      <vt:lpstr>ATTEN SLOT-II</vt:lpstr>
      <vt:lpstr>model!Print_Area</vt:lpstr>
      <vt:lpstr>'IAT-II'!Print_Titles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2022-12-23T01:14:44Z</cp:lastPrinted>
  <dcterms:created xsi:type="dcterms:W3CDTF">2022-05-17T06:55:53Z</dcterms:created>
  <dcterms:modified xsi:type="dcterms:W3CDTF">2022-12-23T01:15:11Z</dcterms:modified>
</cp:coreProperties>
</file>