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<sst xmlns="http://schemas.openxmlformats.org/spreadsheetml/2006/main" count="173" uniqueCount="160">
  <si>
    <t>id</t>
  </si>
  <si>
    <t>name</t>
  </si>
  <si>
    <t>title</t>
  </si>
  <si>
    <t>image</t>
  </si>
  <si>
    <t>opening_hours</t>
  </si>
  <si>
    <t>restaurant</t>
  </si>
  <si>
    <t>segregated</t>
  </si>
  <si>
    <t>address</t>
  </si>
  <si>
    <t>city</t>
  </si>
  <si>
    <t>lat</t>
  </si>
  <si>
    <t>lng</t>
  </si>
  <si>
    <t>status</t>
  </si>
  <si>
    <t>description</t>
  </si>
  <si>
    <t>is_covid_free</t>
  </si>
  <si>
    <t>is_safe_space</t>
  </si>
  <si>
    <t>is_clean_and_hygiene</t>
  </si>
  <si>
    <t>is_sanitary_pads_available</t>
  </si>
  <si>
    <t>is_makeup_room_available</t>
  </si>
  <si>
    <t>is_coffee_available</t>
  </si>
  <si>
    <t>is_sanitizer_available</t>
  </si>
  <si>
    <t>is_feeding_room</t>
  </si>
  <si>
    <t>is_wheelchair_accessible</t>
  </si>
  <si>
    <t>is_washroom</t>
  </si>
  <si>
    <t>is_premium</t>
  </si>
  <si>
    <t>is_franchise</t>
  </si>
  <si>
    <t>pincode</t>
  </si>
  <si>
    <t>recommended_by</t>
  </si>
  <si>
    <t>recommended_mobile</t>
  </si>
  <si>
    <t>opening_hours_1</t>
  </si>
  <si>
    <t>closing_hours_1</t>
  </si>
  <si>
    <t>opening_hours_2</t>
  </si>
  <si>
    <t>closing_hours_2</t>
  </si>
  <si>
    <t>opening_hours_3</t>
  </si>
  <si>
    <t>closing_hours_3</t>
  </si>
  <si>
    <t>rating</t>
  </si>
  <si>
    <t>is_new</t>
  </si>
  <si>
    <t>mobile</t>
  </si>
  <si>
    <t>email</t>
  </si>
  <si>
    <t>HOTEL dwarka</t>
  </si>
  <si>
    <t>https://t4.ftcdn.net/jpg/02/44/43/69/360_F_244436923_vkMe10KKKiw5bjhZeRDT05moxWcPpdmb.jpg</t>
  </si>
  <si>
    <t>Katraj</t>
  </si>
  <si>
    <t>Pune</t>
  </si>
  <si>
    <t>Near to mandir</t>
  </si>
  <si>
    <t>12:37:50</t>
  </si>
  <si>
    <t>23:37:50</t>
  </si>
  <si>
    <t>08:37:56</t>
  </si>
  <si>
    <t>15:37:57</t>
  </si>
  <si>
    <t>06:37:58</t>
  </si>
  <si>
    <t>16:37:59</t>
  </si>
  <si>
    <t xml:space="preserve"> user1323@example.com</t>
  </si>
  <si>
    <t>user232323@example.com</t>
  </si>
  <si>
    <t>srno.</t>
  </si>
  <si>
    <t>issues</t>
  </si>
  <si>
    <t xml:space="preserve">mapped_column error </t>
  </si>
  <si>
    <t>Sure, here are 100 dummy email IDs:</t>
  </si>
  <si>
    <t>Woloo code not needed in woloo bulk upload sheet</t>
  </si>
  <si>
    <t>more than one image in array not working</t>
  </si>
  <si>
    <t>1. user1@example.com</t>
  </si>
  <si>
    <t xml:space="preserve">status not woring </t>
  </si>
  <si>
    <t>2. user2@example.com</t>
  </si>
  <si>
    <t>is_franchise,pincode,recommended_by not working</t>
  </si>
  <si>
    <t>3. user3@example.com</t>
  </si>
  <si>
    <t>opening hours not working</t>
  </si>
  <si>
    <t>4. user4@example.com</t>
  </si>
  <si>
    <t>5. user5@example.com</t>
  </si>
  <si>
    <t>6. user6@example.com</t>
  </si>
  <si>
    <t>7. user7@example.com</t>
  </si>
  <si>
    <t>8. user8@example.com</t>
  </si>
  <si>
    <t>9. user9@example.com</t>
  </si>
  <si>
    <t>10. user10@example.com</t>
  </si>
  <si>
    <t>11. user11@example.com</t>
  </si>
  <si>
    <t>12. user12@example.com</t>
  </si>
  <si>
    <t>13. user13@example.com</t>
  </si>
  <si>
    <t>14. user14@example.com</t>
  </si>
  <si>
    <t>15. user15@example.com</t>
  </si>
  <si>
    <t>16. user16@example.com</t>
  </si>
  <si>
    <t>17. user17@example.com</t>
  </si>
  <si>
    <t>18. user18@example.com</t>
  </si>
  <si>
    <t>19. user19@example.com</t>
  </si>
  <si>
    <t>20. user20@example.com</t>
  </si>
  <si>
    <t>21. user21@example.com</t>
  </si>
  <si>
    <t>22. user22@example.com</t>
  </si>
  <si>
    <t>23. user23@example.com</t>
  </si>
  <si>
    <t>24. user24@example.com</t>
  </si>
  <si>
    <t>25. user25@example.com</t>
  </si>
  <si>
    <t>26. user26@example.com</t>
  </si>
  <si>
    <t>27. user27@example.com</t>
  </si>
  <si>
    <t>28. user28@example.com</t>
  </si>
  <si>
    <t>29. user29@example.com</t>
  </si>
  <si>
    <t>30. user30@example.com</t>
  </si>
  <si>
    <t>31. user31@example.com</t>
  </si>
  <si>
    <t>32. user32@example.com</t>
  </si>
  <si>
    <t>33. user33@example.com</t>
  </si>
  <si>
    <t>34. user34@example.com</t>
  </si>
  <si>
    <t>35. user35@example.com</t>
  </si>
  <si>
    <t>36. user36@example.com</t>
  </si>
  <si>
    <t>37. user37@example.com</t>
  </si>
  <si>
    <t>38. user38@example.com</t>
  </si>
  <si>
    <t>39. user39@example.com</t>
  </si>
  <si>
    <t>40. user40@example.com</t>
  </si>
  <si>
    <t>41. user41@example.com</t>
  </si>
  <si>
    <t>42. user42@example.com</t>
  </si>
  <si>
    <t>43. user43@example.com</t>
  </si>
  <si>
    <t>44. user44@example.com</t>
  </si>
  <si>
    <t>45. user45@example.com</t>
  </si>
  <si>
    <t>46. user46@example.com</t>
  </si>
  <si>
    <t>47. user47@example.com</t>
  </si>
  <si>
    <t>48. user48@example.com</t>
  </si>
  <si>
    <t>49. user49@example.com</t>
  </si>
  <si>
    <t>50. user50@example.com</t>
  </si>
  <si>
    <t>51. user51@example.com</t>
  </si>
  <si>
    <t>52. user52@example.com</t>
  </si>
  <si>
    <t>53. user53@example.com</t>
  </si>
  <si>
    <t>54. user54@example.com</t>
  </si>
  <si>
    <t>55. user55@example.com</t>
  </si>
  <si>
    <t>56. user56@example.com</t>
  </si>
  <si>
    <t>57. user57@example.com</t>
  </si>
  <si>
    <t>58. user58@example.com</t>
  </si>
  <si>
    <t>59. user59@example.com</t>
  </si>
  <si>
    <t>60. user60@example.com</t>
  </si>
  <si>
    <t>61. user61@example.com</t>
  </si>
  <si>
    <t>62. user62@example.com</t>
  </si>
  <si>
    <t>63. user63@example.com</t>
  </si>
  <si>
    <t>64. user64@example.com</t>
  </si>
  <si>
    <t>65. user65@example.com</t>
  </si>
  <si>
    <t>66. user66@example.com</t>
  </si>
  <si>
    <t>67. user67@example.com</t>
  </si>
  <si>
    <t>68. user68@example.com</t>
  </si>
  <si>
    <t>69. user69@example.com</t>
  </si>
  <si>
    <t>70. user70@example.com</t>
  </si>
  <si>
    <t>71. user71@example.com</t>
  </si>
  <si>
    <t>72. user72@example.com</t>
  </si>
  <si>
    <t>73. user73@example.com</t>
  </si>
  <si>
    <t>74. user74@example.com</t>
  </si>
  <si>
    <t>75. user75@example.com</t>
  </si>
  <si>
    <t>76. user76@example.com</t>
  </si>
  <si>
    <t>77. user77@example.com</t>
  </si>
  <si>
    <t>78. user78@example.com</t>
  </si>
  <si>
    <t>79. user79@example.com</t>
  </si>
  <si>
    <t>80. user80@example.com</t>
  </si>
  <si>
    <t>81. user81@example.com</t>
  </si>
  <si>
    <t>82. user82@example.com</t>
  </si>
  <si>
    <t>83. user83@example.com</t>
  </si>
  <si>
    <t>84. user84@example.com</t>
  </si>
  <si>
    <t>85. user85@example.com</t>
  </si>
  <si>
    <t>86. user86@example.com</t>
  </si>
  <si>
    <t>87. user87@example.com</t>
  </si>
  <si>
    <t>88. user88@example.com</t>
  </si>
  <si>
    <t>89. user89@example.com</t>
  </si>
  <si>
    <t>90. user90@example.com</t>
  </si>
  <si>
    <t>91. user91@example.com</t>
  </si>
  <si>
    <t>92. user92@example.com</t>
  </si>
  <si>
    <t>93. user93@example.com</t>
  </si>
  <si>
    <t>94. user94@example.com</t>
  </si>
  <si>
    <t>95. user95@example.com</t>
  </si>
  <si>
    <t>96. user96@example.com</t>
  </si>
  <si>
    <t>97. user97@example.com</t>
  </si>
  <si>
    <t>98. user98@example.com</t>
  </si>
  <si>
    <t>99. user99@example.com</t>
  </si>
  <si>
    <t>100. user100@example.com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</si>
</sst>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color theme="1"/>
      <name val="Arial"/>
    </font>
    <font>
      <color rgb="FF386BF3"/>
      <name val="Sfmono-regula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4" numFmtId="0" xfId="0" applyFont="1"/>
    <xf borderId="0" fillId="0" fontId="4" numFmtId="0" xfId="0" applyAlignment="1" applyFont="1">
      <alignment shrinkToFit="0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4.ftcdn.net/jpg/02/44/43/69/360_F_244436923_vkMe10KKKiw5bjhZeRDT05moxWcPpdmb.jpg" TargetMode="External"/><Relationship Id="rId2" Type="http://schemas.openxmlformats.org/officeDocument/2006/relationships/hyperlink" Target="https://t4.ftcdn.net/jpg/02/44/43/69/360_F_244436923_vkMe10KKKiw5bjhZeRDT05moxWcPpdmb.jp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12.63"/>
    <col customWidth="1" min="4" max="4" width="19.25"/>
    <col customWidth="1" min="5" max="5" width="19.63"/>
    <col customWidth="1" min="6" max="7" width="12.63"/>
    <col customWidth="1" min="27" max="27" width="14.38"/>
    <col customWidth="1" min="28" max="28" width="20.88"/>
    <col customWidth="1" min="31" max="39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ht="15.75" customHeight="1">
      <c r="A2" s="2">
        <v>15234.0</v>
      </c>
      <c r="B2" s="3" t="s">
        <v>38</v>
      </c>
      <c r="C2" s="3" t="s">
        <v>38</v>
      </c>
      <c r="D2" s="4" t="s">
        <v>39</v>
      </c>
      <c r="E2" s="5"/>
      <c r="F2" s="1">
        <v>0.0</v>
      </c>
      <c r="G2" s="1">
        <v>0.0</v>
      </c>
      <c r="H2" s="1" t="s">
        <v>40</v>
      </c>
      <c r="I2" s="1" t="s">
        <v>41</v>
      </c>
      <c r="J2" s="6">
        <v>20.0</v>
      </c>
      <c r="K2" s="6">
        <v>21.0</v>
      </c>
      <c r="L2" s="6">
        <v>0.0</v>
      </c>
      <c r="M2" s="6" t="s">
        <v>42</v>
      </c>
      <c r="N2" s="6">
        <v>1.0</v>
      </c>
      <c r="O2" s="6">
        <v>1.0</v>
      </c>
      <c r="P2" s="6">
        <v>1.0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411046.0</v>
      </c>
      <c r="AA2" s="6">
        <v>0.0</v>
      </c>
      <c r="AB2" s="1">
        <v>1.32456789E9</v>
      </c>
      <c r="AC2" s="7" t="s">
        <v>43</v>
      </c>
      <c r="AD2" s="7" t="s">
        <v>44</v>
      </c>
      <c r="AE2" s="7" t="s">
        <v>45</v>
      </c>
      <c r="AF2" s="7" t="s">
        <v>46</v>
      </c>
      <c r="AG2" s="7" t="s">
        <v>47</v>
      </c>
      <c r="AH2" s="7" t="s">
        <v>48</v>
      </c>
      <c r="AI2" s="1">
        <v>1.0</v>
      </c>
      <c r="AJ2" s="3">
        <v>0.0</v>
      </c>
      <c r="AK2" s="8">
        <v>9.17654321E9</v>
      </c>
      <c r="AL2" s="8" t="s">
        <v>49</v>
      </c>
      <c r="AM2" s="9"/>
    </row>
    <row r="3" ht="15.75" customHeight="1">
      <c r="B3" s="3" t="s">
        <v>38</v>
      </c>
      <c r="C3" s="3" t="s">
        <v>38</v>
      </c>
      <c r="D3" s="4" t="s">
        <v>39</v>
      </c>
      <c r="E3" s="5"/>
      <c r="F3" s="1">
        <v>0.0</v>
      </c>
      <c r="G3" s="1">
        <v>0.0</v>
      </c>
      <c r="H3" s="1" t="s">
        <v>40</v>
      </c>
      <c r="I3" s="1" t="s">
        <v>41</v>
      </c>
      <c r="J3" s="6">
        <v>20.0</v>
      </c>
      <c r="K3" s="6">
        <v>21.0</v>
      </c>
      <c r="L3" s="6">
        <v>0.0</v>
      </c>
      <c r="M3" s="6" t="s">
        <v>42</v>
      </c>
      <c r="N3" s="6">
        <v>1.0</v>
      </c>
      <c r="O3" s="6">
        <v>1.0</v>
      </c>
      <c r="P3" s="6">
        <v>1.0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411046.0</v>
      </c>
      <c r="AA3" s="6">
        <v>0.0</v>
      </c>
      <c r="AB3" s="1">
        <v>1.32456789E9</v>
      </c>
      <c r="AC3" s="7" t="s">
        <v>43</v>
      </c>
      <c r="AD3" s="7" t="s">
        <v>44</v>
      </c>
      <c r="AE3" s="7" t="s">
        <v>45</v>
      </c>
      <c r="AF3" s="7" t="s">
        <v>46</v>
      </c>
      <c r="AG3" s="7" t="s">
        <v>47</v>
      </c>
      <c r="AH3" s="7" t="s">
        <v>48</v>
      </c>
      <c r="AI3" s="1">
        <v>1.0</v>
      </c>
      <c r="AJ3" s="3">
        <v>1.0</v>
      </c>
      <c r="AK3" s="10">
        <f>AK2+12+320</f>
        <v>9176543542</v>
      </c>
      <c r="AL3" s="8" t="s">
        <v>50</v>
      </c>
      <c r="AM3" s="9"/>
    </row>
    <row r="4" ht="15.75" customHeight="1">
      <c r="B4" s="3"/>
      <c r="C4" s="3"/>
      <c r="D4" s="1"/>
      <c r="E4" s="5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"/>
      <c r="AC4" s="7"/>
      <c r="AD4" s="7"/>
      <c r="AE4" s="7"/>
      <c r="AF4" s="7"/>
      <c r="AG4" s="7"/>
      <c r="AH4" s="7"/>
      <c r="AI4" s="1"/>
      <c r="AJ4" s="3"/>
      <c r="AK4" s="10"/>
      <c r="AL4" s="10"/>
      <c r="AM4" s="9"/>
    </row>
    <row r="5" ht="15.75" customHeight="1">
      <c r="B5" s="3"/>
      <c r="C5" s="3"/>
      <c r="D5" s="1"/>
      <c r="E5" s="5"/>
      <c r="F5" s="1"/>
      <c r="G5" s="1"/>
      <c r="H5" s="1"/>
      <c r="I5" s="1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"/>
      <c r="AC5" s="7"/>
      <c r="AD5" s="7"/>
      <c r="AE5" s="7"/>
      <c r="AF5" s="7"/>
      <c r="AG5" s="7"/>
      <c r="AH5" s="7"/>
      <c r="AI5" s="1"/>
      <c r="AJ5" s="3"/>
      <c r="AK5" s="10"/>
      <c r="AL5" s="10"/>
      <c r="AM5" s="9"/>
    </row>
    <row r="6" ht="15.75" customHeight="1">
      <c r="B6" s="3"/>
      <c r="C6" s="3"/>
      <c r="D6" s="1"/>
      <c r="E6" s="5"/>
      <c r="F6" s="1"/>
      <c r="G6" s="1"/>
      <c r="H6" s="1"/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"/>
      <c r="AC6" s="7"/>
      <c r="AD6" s="7"/>
      <c r="AE6" s="7"/>
      <c r="AF6" s="7"/>
      <c r="AG6" s="7"/>
      <c r="AH6" s="7"/>
      <c r="AI6" s="1"/>
      <c r="AJ6" s="3"/>
      <c r="AK6" s="10"/>
      <c r="AL6" s="10"/>
      <c r="AM6" s="9"/>
    </row>
    <row r="7" ht="15.75" customHeight="1">
      <c r="B7" s="3"/>
      <c r="C7" s="3"/>
      <c r="D7" s="1"/>
      <c r="E7" s="5"/>
      <c r="F7" s="1"/>
      <c r="G7" s="1"/>
      <c r="H7" s="1"/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"/>
      <c r="AC7" s="7"/>
      <c r="AD7" s="7"/>
      <c r="AE7" s="7"/>
      <c r="AF7" s="7"/>
      <c r="AG7" s="7"/>
      <c r="AH7" s="7"/>
      <c r="AI7" s="1"/>
      <c r="AJ7" s="3"/>
      <c r="AK7" s="10"/>
      <c r="AL7" s="10"/>
      <c r="AM7" s="9"/>
    </row>
    <row r="8" ht="15.75" customHeight="1">
      <c r="B8" s="3"/>
      <c r="C8" s="3"/>
      <c r="D8" s="1"/>
      <c r="E8" s="5"/>
      <c r="F8" s="1"/>
      <c r="G8" s="1"/>
      <c r="H8" s="1"/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"/>
      <c r="AC8" s="7"/>
      <c r="AD8" s="7"/>
      <c r="AE8" s="7"/>
      <c r="AF8" s="7"/>
      <c r="AG8" s="7"/>
      <c r="AH8" s="7"/>
      <c r="AI8" s="1"/>
      <c r="AJ8" s="3"/>
      <c r="AK8" s="10"/>
      <c r="AL8" s="10"/>
      <c r="AM8" s="9"/>
    </row>
    <row r="9" ht="15.75" customHeight="1">
      <c r="B9" s="3"/>
      <c r="C9" s="3"/>
      <c r="D9" s="1"/>
      <c r="E9" s="5"/>
      <c r="F9" s="1"/>
      <c r="G9" s="1"/>
      <c r="H9" s="1"/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"/>
      <c r="AC9" s="7"/>
      <c r="AD9" s="7"/>
      <c r="AE9" s="7"/>
      <c r="AF9" s="7"/>
      <c r="AG9" s="7"/>
      <c r="AH9" s="7"/>
      <c r="AI9" s="1"/>
      <c r="AJ9" s="3"/>
      <c r="AK9" s="10"/>
      <c r="AL9" s="10"/>
      <c r="AM9" s="9"/>
    </row>
    <row r="10" ht="15.75" customHeight="1">
      <c r="B10" s="3"/>
      <c r="C10" s="3"/>
      <c r="D10" s="1"/>
      <c r="E10" s="5"/>
      <c r="F10" s="1"/>
      <c r="G10" s="1"/>
      <c r="H10" s="1"/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"/>
      <c r="AC10" s="7"/>
      <c r="AD10" s="7"/>
      <c r="AE10" s="7"/>
      <c r="AF10" s="7"/>
      <c r="AG10" s="7"/>
      <c r="AH10" s="7"/>
      <c r="AI10" s="1"/>
      <c r="AJ10" s="3"/>
      <c r="AK10" s="10"/>
      <c r="AL10" s="10"/>
      <c r="AM10" s="9"/>
    </row>
    <row r="11" ht="15.75" customHeight="1">
      <c r="B11" s="3"/>
      <c r="C11" s="3"/>
      <c r="D11" s="1"/>
      <c r="E11" s="5"/>
      <c r="F11" s="1"/>
      <c r="G11" s="1"/>
      <c r="H11" s="1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"/>
      <c r="AC11" s="7"/>
      <c r="AD11" s="7"/>
      <c r="AE11" s="7"/>
      <c r="AF11" s="7"/>
      <c r="AG11" s="7"/>
      <c r="AH11" s="7"/>
      <c r="AI11" s="1"/>
      <c r="AJ11" s="3"/>
      <c r="AK11" s="10"/>
      <c r="AL11" s="10"/>
      <c r="AM11" s="9"/>
    </row>
    <row r="12" ht="15.75" customHeight="1">
      <c r="B12" s="3"/>
      <c r="C12" s="3"/>
      <c r="D12" s="1"/>
      <c r="E12" s="5"/>
      <c r="F12" s="1"/>
      <c r="G12" s="1"/>
      <c r="H12" s="1"/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"/>
      <c r="AC12" s="7"/>
      <c r="AD12" s="7"/>
      <c r="AE12" s="7"/>
      <c r="AF12" s="7"/>
      <c r="AG12" s="7"/>
      <c r="AH12" s="7"/>
      <c r="AI12" s="1"/>
      <c r="AJ12" s="3"/>
      <c r="AK12" s="10"/>
      <c r="AL12" s="10"/>
      <c r="AM12" s="9"/>
    </row>
    <row r="13" ht="15.75" customHeight="1">
      <c r="B13" s="3"/>
      <c r="C13" s="3"/>
      <c r="D13" s="1"/>
      <c r="E13" s="5"/>
      <c r="F13" s="1"/>
      <c r="G13" s="1"/>
      <c r="H13" s="1"/>
      <c r="I13" s="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"/>
      <c r="AC13" s="7"/>
      <c r="AD13" s="7"/>
      <c r="AE13" s="7"/>
      <c r="AF13" s="7"/>
      <c r="AG13" s="7"/>
      <c r="AH13" s="7"/>
      <c r="AI13" s="1"/>
      <c r="AJ13" s="3"/>
      <c r="AK13" s="10"/>
      <c r="AL13" s="10"/>
      <c r="AM13" s="9"/>
    </row>
    <row r="14" ht="15.75" customHeight="1">
      <c r="B14" s="3"/>
      <c r="C14" s="3"/>
      <c r="D14" s="1"/>
      <c r="E14" s="5"/>
      <c r="F14" s="1"/>
      <c r="G14" s="1"/>
      <c r="H14" s="1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"/>
      <c r="AC14" s="7"/>
      <c r="AD14" s="7"/>
      <c r="AE14" s="7"/>
      <c r="AF14" s="7"/>
      <c r="AG14" s="7"/>
      <c r="AH14" s="7"/>
      <c r="AI14" s="1"/>
      <c r="AJ14" s="3"/>
      <c r="AK14" s="10"/>
      <c r="AL14" s="10"/>
      <c r="AM14" s="9"/>
    </row>
    <row r="15" ht="15.75" customHeight="1">
      <c r="B15" s="3"/>
      <c r="C15" s="3"/>
      <c r="D15" s="1"/>
      <c r="E15" s="5"/>
      <c r="F15" s="1"/>
      <c r="G15" s="1"/>
      <c r="H15" s="1"/>
      <c r="I15" s="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"/>
      <c r="AC15" s="7"/>
      <c r="AD15" s="7"/>
      <c r="AE15" s="7"/>
      <c r="AF15" s="7"/>
      <c r="AG15" s="7"/>
      <c r="AH15" s="7"/>
      <c r="AI15" s="1"/>
      <c r="AJ15" s="3"/>
      <c r="AK15" s="10"/>
      <c r="AL15" s="10"/>
      <c r="AM15" s="9"/>
    </row>
    <row r="16" ht="15.75" customHeight="1">
      <c r="B16" s="3"/>
      <c r="C16" s="3"/>
      <c r="D16" s="1"/>
      <c r="E16" s="5"/>
      <c r="F16" s="1"/>
      <c r="G16" s="1"/>
      <c r="H16" s="1"/>
      <c r="I16" s="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"/>
      <c r="AC16" s="7"/>
      <c r="AD16" s="7"/>
      <c r="AE16" s="7"/>
      <c r="AF16" s="7"/>
      <c r="AG16" s="7"/>
      <c r="AH16" s="7"/>
      <c r="AI16" s="1"/>
      <c r="AJ16" s="3"/>
      <c r="AK16" s="10"/>
      <c r="AL16" s="10"/>
      <c r="AM16" s="9"/>
    </row>
    <row r="17" ht="15.75" customHeight="1">
      <c r="B17" s="3"/>
      <c r="C17" s="3"/>
      <c r="D17" s="1"/>
      <c r="E17" s="5"/>
      <c r="F17" s="1"/>
      <c r="G17" s="1"/>
      <c r="H17" s="1"/>
      <c r="I17" s="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"/>
      <c r="AC17" s="7"/>
      <c r="AD17" s="7"/>
      <c r="AE17" s="7"/>
      <c r="AF17" s="7"/>
      <c r="AG17" s="7"/>
      <c r="AH17" s="7"/>
      <c r="AI17" s="1"/>
      <c r="AJ17" s="3"/>
      <c r="AK17" s="10"/>
      <c r="AL17" s="10"/>
      <c r="AM17" s="9"/>
    </row>
    <row r="18" ht="15.75" customHeight="1">
      <c r="B18" s="3"/>
      <c r="C18" s="3"/>
      <c r="D18" s="1"/>
      <c r="E18" s="5"/>
      <c r="F18" s="1"/>
      <c r="G18" s="1"/>
      <c r="H18" s="1"/>
      <c r="I18" s="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"/>
      <c r="AC18" s="7"/>
      <c r="AD18" s="7"/>
      <c r="AE18" s="7"/>
      <c r="AF18" s="7"/>
      <c r="AG18" s="7"/>
      <c r="AH18" s="7"/>
      <c r="AI18" s="1"/>
      <c r="AJ18" s="3"/>
      <c r="AK18" s="10"/>
      <c r="AL18" s="10"/>
      <c r="AM18" s="9"/>
    </row>
    <row r="19" ht="15.75" customHeight="1">
      <c r="B19" s="3"/>
      <c r="C19" s="3"/>
      <c r="D19" s="1"/>
      <c r="E19" s="5"/>
      <c r="F19" s="1"/>
      <c r="G19" s="1"/>
      <c r="H19" s="1"/>
      <c r="I19" s="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"/>
      <c r="AC19" s="7"/>
      <c r="AD19" s="7"/>
      <c r="AE19" s="7"/>
      <c r="AF19" s="7"/>
      <c r="AG19" s="7"/>
      <c r="AH19" s="7"/>
      <c r="AI19" s="1"/>
      <c r="AJ19" s="3"/>
      <c r="AK19" s="10"/>
      <c r="AL19" s="10"/>
      <c r="AM19" s="9"/>
    </row>
    <row r="20" ht="15.75" customHeight="1">
      <c r="B20" s="3"/>
      <c r="C20" s="3"/>
      <c r="D20" s="1"/>
      <c r="E20" s="5"/>
      <c r="F20" s="1"/>
      <c r="G20" s="1"/>
      <c r="H20" s="1"/>
      <c r="I20" s="1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"/>
      <c r="AC20" s="7"/>
      <c r="AD20" s="7"/>
      <c r="AE20" s="7"/>
      <c r="AF20" s="7"/>
      <c r="AG20" s="7"/>
      <c r="AH20" s="7"/>
      <c r="AI20" s="1"/>
      <c r="AJ20" s="3"/>
      <c r="AK20" s="10"/>
      <c r="AL20" s="10"/>
      <c r="AM20" s="9"/>
    </row>
    <row r="21" ht="15.75" customHeight="1">
      <c r="B21" s="3"/>
      <c r="C21" s="3"/>
      <c r="D21" s="1"/>
      <c r="E21" s="5"/>
      <c r="F21" s="1"/>
      <c r="G21" s="1"/>
      <c r="H21" s="1"/>
      <c r="I21" s="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"/>
      <c r="AC21" s="7"/>
      <c r="AD21" s="7"/>
      <c r="AE21" s="7"/>
      <c r="AF21" s="7"/>
      <c r="AG21" s="7"/>
      <c r="AH21" s="7"/>
      <c r="AI21" s="1"/>
      <c r="AJ21" s="3"/>
      <c r="AK21" s="10"/>
      <c r="AL21" s="10"/>
      <c r="AM21" s="9"/>
    </row>
    <row r="22" ht="15.75" customHeight="1">
      <c r="B22" s="3"/>
      <c r="C22" s="3"/>
      <c r="D22" s="1"/>
      <c r="E22" s="5"/>
      <c r="F22" s="1"/>
      <c r="G22" s="1"/>
      <c r="H22" s="1"/>
      <c r="I22" s="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"/>
      <c r="AC22" s="7"/>
      <c r="AD22" s="7"/>
      <c r="AE22" s="7"/>
      <c r="AF22" s="7"/>
      <c r="AG22" s="7"/>
      <c r="AH22" s="7"/>
      <c r="AI22" s="1"/>
      <c r="AJ22" s="3"/>
      <c r="AK22" s="10"/>
      <c r="AL22" s="10"/>
      <c r="AM22" s="9"/>
    </row>
    <row r="23" ht="15.75" customHeight="1">
      <c r="B23" s="3"/>
      <c r="C23" s="3"/>
      <c r="D23" s="1"/>
      <c r="E23" s="5"/>
      <c r="F23" s="1"/>
      <c r="G23" s="1"/>
      <c r="H23" s="1"/>
      <c r="I23" s="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"/>
      <c r="AC23" s="7"/>
      <c r="AD23" s="7"/>
      <c r="AE23" s="7"/>
      <c r="AF23" s="7"/>
      <c r="AG23" s="7"/>
      <c r="AH23" s="7"/>
      <c r="AI23" s="1"/>
      <c r="AJ23" s="3"/>
      <c r="AK23" s="10"/>
      <c r="AL23" s="10"/>
      <c r="AM23" s="9"/>
    </row>
    <row r="24" ht="15.75" customHeight="1">
      <c r="B24" s="3"/>
      <c r="C24" s="3"/>
      <c r="D24" s="1"/>
      <c r="E24" s="5"/>
      <c r="F24" s="1"/>
      <c r="G24" s="1"/>
      <c r="H24" s="1"/>
      <c r="I24" s="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"/>
      <c r="AC24" s="7"/>
      <c r="AD24" s="7"/>
      <c r="AE24" s="7"/>
      <c r="AF24" s="7"/>
      <c r="AG24" s="7"/>
      <c r="AH24" s="7"/>
      <c r="AI24" s="1"/>
      <c r="AJ24" s="3"/>
      <c r="AK24" s="10"/>
      <c r="AL24" s="10"/>
      <c r="AM24" s="9"/>
    </row>
    <row r="25" ht="15.75" customHeight="1">
      <c r="B25" s="3"/>
      <c r="C25" s="3"/>
      <c r="D25" s="1"/>
      <c r="E25" s="5"/>
      <c r="F25" s="1"/>
      <c r="G25" s="1"/>
      <c r="H25" s="1"/>
      <c r="I25" s="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"/>
      <c r="AC25" s="7"/>
      <c r="AD25" s="7"/>
      <c r="AE25" s="7"/>
      <c r="AF25" s="7"/>
      <c r="AG25" s="7"/>
      <c r="AH25" s="7"/>
      <c r="AI25" s="1"/>
      <c r="AJ25" s="3"/>
      <c r="AK25" s="10"/>
      <c r="AL25" s="10"/>
      <c r="AM25" s="9"/>
    </row>
    <row r="26" ht="15.75" customHeight="1">
      <c r="B26" s="3"/>
      <c r="C26" s="3"/>
      <c r="D26" s="1"/>
      <c r="E26" s="5"/>
      <c r="F26" s="1"/>
      <c r="G26" s="1"/>
      <c r="H26" s="1"/>
      <c r="I26" s="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"/>
      <c r="AC26" s="7"/>
      <c r="AD26" s="7"/>
      <c r="AE26" s="7"/>
      <c r="AF26" s="7"/>
      <c r="AG26" s="7"/>
      <c r="AH26" s="7"/>
      <c r="AI26" s="1"/>
      <c r="AJ26" s="3"/>
      <c r="AK26" s="10"/>
      <c r="AL26" s="10"/>
      <c r="AM26" s="9"/>
    </row>
    <row r="27" ht="15.75" customHeight="1">
      <c r="B27" s="3"/>
      <c r="C27" s="3"/>
      <c r="D27" s="1"/>
      <c r="E27" s="5"/>
      <c r="F27" s="1"/>
      <c r="G27" s="1"/>
      <c r="H27" s="1"/>
      <c r="I27" s="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"/>
      <c r="AC27" s="7"/>
      <c r="AD27" s="7"/>
      <c r="AE27" s="7"/>
      <c r="AF27" s="7"/>
      <c r="AG27" s="7"/>
      <c r="AH27" s="7"/>
      <c r="AI27" s="1"/>
      <c r="AJ27" s="3"/>
      <c r="AK27" s="10"/>
      <c r="AL27" s="10"/>
      <c r="AM27" s="9"/>
    </row>
    <row r="28" ht="15.75" customHeight="1">
      <c r="B28" s="3"/>
      <c r="C28" s="3"/>
      <c r="D28" s="1"/>
      <c r="E28" s="5"/>
      <c r="F28" s="1"/>
      <c r="G28" s="1"/>
      <c r="H28" s="1"/>
      <c r="I28" s="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"/>
      <c r="AC28" s="7"/>
      <c r="AD28" s="7"/>
      <c r="AE28" s="7"/>
      <c r="AF28" s="7"/>
      <c r="AG28" s="7"/>
      <c r="AH28" s="7"/>
      <c r="AI28" s="1"/>
      <c r="AJ28" s="3"/>
      <c r="AK28" s="10"/>
      <c r="AL28" s="10"/>
      <c r="AM28" s="9"/>
    </row>
    <row r="29" ht="15.75" customHeight="1">
      <c r="B29" s="3"/>
      <c r="C29" s="3"/>
      <c r="D29" s="1"/>
      <c r="E29" s="5"/>
      <c r="F29" s="1"/>
      <c r="G29" s="1"/>
      <c r="H29" s="1"/>
      <c r="I29" s="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"/>
      <c r="AC29" s="7"/>
      <c r="AD29" s="7"/>
      <c r="AE29" s="7"/>
      <c r="AF29" s="7"/>
      <c r="AG29" s="7"/>
      <c r="AH29" s="7"/>
      <c r="AI29" s="1"/>
      <c r="AJ29" s="3"/>
      <c r="AK29" s="10"/>
      <c r="AL29" s="10"/>
      <c r="AM29" s="9"/>
    </row>
    <row r="30" ht="15.75" customHeight="1">
      <c r="B30" s="3"/>
      <c r="C30" s="3"/>
      <c r="D30" s="1"/>
      <c r="E30" s="5"/>
      <c r="F30" s="1"/>
      <c r="G30" s="1"/>
      <c r="H30" s="1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"/>
      <c r="AC30" s="7"/>
      <c r="AD30" s="7"/>
      <c r="AE30" s="7"/>
      <c r="AF30" s="7"/>
      <c r="AG30" s="7"/>
      <c r="AH30" s="7"/>
      <c r="AI30" s="1"/>
      <c r="AJ30" s="3"/>
      <c r="AK30" s="10"/>
      <c r="AL30" s="10"/>
      <c r="AM30" s="9"/>
    </row>
    <row r="31" ht="15.75" customHeight="1">
      <c r="B31" s="3"/>
      <c r="C31" s="3"/>
      <c r="D31" s="1"/>
      <c r="E31" s="5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"/>
      <c r="AC31" s="7"/>
      <c r="AD31" s="7"/>
      <c r="AE31" s="7"/>
      <c r="AF31" s="7"/>
      <c r="AG31" s="7"/>
      <c r="AH31" s="7"/>
      <c r="AI31" s="1"/>
      <c r="AJ31" s="3"/>
      <c r="AK31" s="10"/>
      <c r="AL31" s="10"/>
      <c r="AM31" s="9"/>
    </row>
    <row r="32" ht="15.75" customHeight="1">
      <c r="B32" s="3"/>
      <c r="C32" s="3"/>
      <c r="D32" s="1"/>
      <c r="E32" s="5"/>
      <c r="F32" s="1"/>
      <c r="G32" s="1"/>
      <c r="H32" s="1"/>
      <c r="I32" s="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"/>
      <c r="AC32" s="7"/>
      <c r="AD32" s="7"/>
      <c r="AE32" s="7"/>
      <c r="AF32" s="7"/>
      <c r="AG32" s="7"/>
      <c r="AH32" s="7"/>
      <c r="AI32" s="1"/>
      <c r="AJ32" s="3"/>
      <c r="AK32" s="10"/>
      <c r="AL32" s="10"/>
      <c r="AM32" s="9"/>
    </row>
    <row r="33" ht="15.75" customHeight="1">
      <c r="B33" s="3"/>
      <c r="C33" s="3"/>
      <c r="D33" s="1"/>
      <c r="E33" s="5"/>
      <c r="F33" s="1"/>
      <c r="G33" s="1"/>
      <c r="H33" s="1"/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"/>
      <c r="AC33" s="7"/>
      <c r="AD33" s="7"/>
      <c r="AE33" s="7"/>
      <c r="AF33" s="7"/>
      <c r="AG33" s="7"/>
      <c r="AH33" s="7"/>
      <c r="AI33" s="1"/>
      <c r="AJ33" s="3"/>
      <c r="AK33" s="10"/>
      <c r="AL33" s="10"/>
      <c r="AM33" s="9"/>
    </row>
    <row r="34" ht="15.75" customHeight="1">
      <c r="B34" s="3"/>
      <c r="C34" s="3"/>
      <c r="D34" s="1"/>
      <c r="E34" s="5"/>
      <c r="F34" s="1"/>
      <c r="G34" s="1"/>
      <c r="H34" s="1"/>
      <c r="I34" s="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"/>
      <c r="AC34" s="7"/>
      <c r="AD34" s="7"/>
      <c r="AE34" s="7"/>
      <c r="AF34" s="7"/>
      <c r="AG34" s="7"/>
      <c r="AH34" s="7"/>
      <c r="AI34" s="1"/>
      <c r="AJ34" s="3"/>
      <c r="AK34" s="10"/>
      <c r="AL34" s="10"/>
      <c r="AM34" s="9"/>
    </row>
    <row r="35" ht="15.75" customHeight="1">
      <c r="B35" s="3"/>
      <c r="C35" s="3"/>
      <c r="D35" s="1"/>
      <c r="E35" s="5"/>
      <c r="F35" s="1"/>
      <c r="G35" s="1"/>
      <c r="H35" s="1"/>
      <c r="I35" s="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"/>
      <c r="AC35" s="7"/>
      <c r="AD35" s="7"/>
      <c r="AE35" s="7"/>
      <c r="AF35" s="7"/>
      <c r="AG35" s="7"/>
      <c r="AH35" s="7"/>
      <c r="AI35" s="1"/>
      <c r="AJ35" s="3"/>
      <c r="AK35" s="10"/>
      <c r="AL35" s="10"/>
      <c r="AM35" s="9"/>
    </row>
    <row r="36" ht="15.75" customHeight="1">
      <c r="B36" s="3"/>
      <c r="C36" s="3"/>
      <c r="D36" s="1"/>
      <c r="E36" s="5"/>
      <c r="F36" s="1"/>
      <c r="G36" s="1"/>
      <c r="H36" s="1"/>
      <c r="I36" s="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"/>
      <c r="AC36" s="7"/>
      <c r="AD36" s="7"/>
      <c r="AE36" s="7"/>
      <c r="AF36" s="7"/>
      <c r="AG36" s="7"/>
      <c r="AH36" s="7"/>
      <c r="AI36" s="1"/>
      <c r="AJ36" s="3"/>
      <c r="AK36" s="10"/>
      <c r="AL36" s="10"/>
      <c r="AM36" s="9"/>
    </row>
    <row r="37" ht="15.75" customHeight="1">
      <c r="B37" s="3"/>
      <c r="C37" s="3"/>
      <c r="D37" s="1"/>
      <c r="E37" s="5"/>
      <c r="F37" s="1"/>
      <c r="G37" s="1"/>
      <c r="H37" s="1"/>
      <c r="I37" s="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"/>
      <c r="AC37" s="7"/>
      <c r="AD37" s="7"/>
      <c r="AE37" s="7"/>
      <c r="AF37" s="7"/>
      <c r="AG37" s="7"/>
      <c r="AH37" s="7"/>
      <c r="AI37" s="1"/>
      <c r="AJ37" s="3"/>
      <c r="AK37" s="10"/>
      <c r="AL37" s="10"/>
      <c r="AM37" s="9"/>
    </row>
    <row r="38" ht="15.75" customHeight="1">
      <c r="B38" s="3"/>
      <c r="C38" s="3"/>
      <c r="D38" s="1"/>
      <c r="E38" s="5"/>
      <c r="F38" s="1"/>
      <c r="G38" s="1"/>
      <c r="H38" s="1"/>
      <c r="I38" s="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"/>
      <c r="AC38" s="7"/>
      <c r="AD38" s="7"/>
      <c r="AE38" s="7"/>
      <c r="AF38" s="7"/>
      <c r="AG38" s="7"/>
      <c r="AH38" s="7"/>
      <c r="AI38" s="1"/>
      <c r="AJ38" s="3"/>
      <c r="AK38" s="10"/>
      <c r="AL38" s="10"/>
      <c r="AM38" s="9"/>
    </row>
    <row r="39" ht="15.75" customHeight="1">
      <c r="B39" s="3"/>
      <c r="C39" s="3"/>
      <c r="D39" s="1"/>
      <c r="E39" s="5"/>
      <c r="F39" s="1"/>
      <c r="G39" s="1"/>
      <c r="H39" s="1"/>
      <c r="I39" s="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"/>
      <c r="AC39" s="7"/>
      <c r="AD39" s="7"/>
      <c r="AE39" s="7"/>
      <c r="AF39" s="7"/>
      <c r="AG39" s="7"/>
      <c r="AH39" s="7"/>
      <c r="AI39" s="1"/>
      <c r="AJ39" s="3"/>
      <c r="AK39" s="10"/>
      <c r="AL39" s="10"/>
      <c r="AM39" s="9"/>
    </row>
    <row r="40" ht="15.75" customHeight="1">
      <c r="B40" s="3"/>
      <c r="C40" s="3"/>
      <c r="D40" s="1"/>
      <c r="E40" s="5"/>
      <c r="F40" s="1"/>
      <c r="G40" s="1"/>
      <c r="H40" s="1"/>
      <c r="I40" s="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"/>
      <c r="AC40" s="7"/>
      <c r="AD40" s="7"/>
      <c r="AE40" s="7"/>
      <c r="AF40" s="7"/>
      <c r="AG40" s="7"/>
      <c r="AH40" s="7"/>
      <c r="AI40" s="1"/>
      <c r="AJ40" s="3"/>
      <c r="AK40" s="10"/>
      <c r="AL40" s="10"/>
      <c r="AM40" s="9"/>
    </row>
    <row r="41" ht="15.75" customHeight="1">
      <c r="B41" s="3"/>
      <c r="C41" s="3"/>
      <c r="D41" s="1"/>
      <c r="E41" s="5"/>
      <c r="F41" s="1"/>
      <c r="G41" s="1"/>
      <c r="H41" s="1"/>
      <c r="I41" s="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"/>
      <c r="AC41" s="7"/>
      <c r="AD41" s="7"/>
      <c r="AE41" s="7"/>
      <c r="AF41" s="7"/>
      <c r="AG41" s="7"/>
      <c r="AH41" s="7"/>
      <c r="AI41" s="1"/>
      <c r="AJ41" s="3"/>
      <c r="AK41" s="10"/>
      <c r="AL41" s="10"/>
      <c r="AM41" s="9"/>
    </row>
    <row r="42" ht="15.75" customHeight="1">
      <c r="B42" s="3"/>
      <c r="C42" s="3"/>
      <c r="D42" s="1"/>
      <c r="E42" s="5"/>
      <c r="F42" s="1"/>
      <c r="G42" s="1"/>
      <c r="H42" s="1"/>
      <c r="I42" s="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"/>
      <c r="AC42" s="7"/>
      <c r="AD42" s="7"/>
      <c r="AE42" s="7"/>
      <c r="AF42" s="7"/>
      <c r="AG42" s="7"/>
      <c r="AH42" s="7"/>
      <c r="AI42" s="1"/>
      <c r="AJ42" s="3"/>
      <c r="AK42" s="10"/>
      <c r="AL42" s="10"/>
      <c r="AM42" s="9"/>
    </row>
    <row r="43" ht="15.75" customHeight="1">
      <c r="B43" s="3"/>
      <c r="C43" s="3"/>
      <c r="D43" s="1"/>
      <c r="E43" s="5"/>
      <c r="F43" s="1"/>
      <c r="G43" s="1"/>
      <c r="H43" s="1"/>
      <c r="I43" s="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"/>
      <c r="AC43" s="7"/>
      <c r="AD43" s="7"/>
      <c r="AE43" s="7"/>
      <c r="AF43" s="7"/>
      <c r="AG43" s="7"/>
      <c r="AH43" s="7"/>
      <c r="AI43" s="1"/>
      <c r="AJ43" s="3"/>
      <c r="AK43" s="10"/>
      <c r="AL43" s="10"/>
      <c r="AM43" s="9"/>
    </row>
    <row r="44" ht="15.75" customHeight="1">
      <c r="B44" s="3"/>
      <c r="C44" s="3"/>
      <c r="D44" s="1"/>
      <c r="E44" s="5"/>
      <c r="F44" s="1"/>
      <c r="G44" s="1"/>
      <c r="H44" s="1"/>
      <c r="I44" s="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"/>
      <c r="AC44" s="7"/>
      <c r="AD44" s="7"/>
      <c r="AE44" s="7"/>
      <c r="AF44" s="7"/>
      <c r="AG44" s="7"/>
      <c r="AH44" s="7"/>
      <c r="AI44" s="1"/>
      <c r="AJ44" s="3"/>
      <c r="AK44" s="10"/>
      <c r="AL44" s="10"/>
      <c r="AM44" s="9"/>
    </row>
    <row r="45" ht="15.75" customHeight="1">
      <c r="B45" s="3"/>
      <c r="C45" s="3"/>
      <c r="D45" s="1"/>
      <c r="E45" s="5"/>
      <c r="F45" s="1"/>
      <c r="G45" s="1"/>
      <c r="H45" s="1"/>
      <c r="I45" s="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"/>
      <c r="AC45" s="7"/>
      <c r="AD45" s="7"/>
      <c r="AE45" s="7"/>
      <c r="AF45" s="7"/>
      <c r="AG45" s="7"/>
      <c r="AH45" s="7"/>
      <c r="AI45" s="1"/>
      <c r="AJ45" s="3"/>
      <c r="AK45" s="10"/>
      <c r="AL45" s="10"/>
      <c r="AM45" s="9"/>
    </row>
    <row r="46" ht="15.75" customHeight="1">
      <c r="B46" s="3"/>
      <c r="C46" s="3"/>
      <c r="D46" s="1"/>
      <c r="E46" s="5"/>
      <c r="F46" s="1"/>
      <c r="G46" s="1"/>
      <c r="H46" s="1"/>
      <c r="I46" s="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"/>
      <c r="AC46" s="7"/>
      <c r="AD46" s="7"/>
      <c r="AE46" s="7"/>
      <c r="AF46" s="7"/>
      <c r="AG46" s="7"/>
      <c r="AH46" s="7"/>
      <c r="AI46" s="1"/>
      <c r="AJ46" s="3"/>
      <c r="AK46" s="10"/>
      <c r="AL46" s="10"/>
      <c r="AM46" s="9"/>
    </row>
    <row r="47" ht="15.75" customHeight="1">
      <c r="B47" s="3"/>
      <c r="C47" s="3"/>
      <c r="D47" s="1"/>
      <c r="E47" s="5"/>
      <c r="F47" s="1"/>
      <c r="G47" s="1"/>
      <c r="H47" s="1"/>
      <c r="I47" s="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"/>
      <c r="AC47" s="7"/>
      <c r="AD47" s="7"/>
      <c r="AE47" s="7"/>
      <c r="AF47" s="7"/>
      <c r="AG47" s="7"/>
      <c r="AH47" s="7"/>
      <c r="AI47" s="1"/>
      <c r="AJ47" s="3"/>
      <c r="AK47" s="10"/>
      <c r="AL47" s="10"/>
      <c r="AM47" s="9"/>
    </row>
    <row r="48" ht="15.75" customHeight="1">
      <c r="B48" s="3"/>
      <c r="C48" s="3"/>
      <c r="D48" s="1"/>
      <c r="E48" s="5"/>
      <c r="F48" s="1"/>
      <c r="G48" s="1"/>
      <c r="H48" s="1"/>
      <c r="I48" s="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"/>
      <c r="AC48" s="7"/>
      <c r="AD48" s="7"/>
      <c r="AE48" s="7"/>
      <c r="AF48" s="7"/>
      <c r="AG48" s="7"/>
      <c r="AH48" s="7"/>
      <c r="AI48" s="1"/>
      <c r="AJ48" s="3"/>
      <c r="AK48" s="10"/>
      <c r="AL48" s="10"/>
      <c r="AM48" s="9"/>
    </row>
    <row r="49" ht="15.75" customHeight="1">
      <c r="B49" s="3"/>
      <c r="C49" s="3"/>
      <c r="D49" s="1"/>
      <c r="E49" s="5"/>
      <c r="F49" s="1"/>
      <c r="G49" s="1"/>
      <c r="H49" s="1"/>
      <c r="I49" s="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"/>
      <c r="AC49" s="7"/>
      <c r="AD49" s="7"/>
      <c r="AE49" s="7"/>
      <c r="AF49" s="7"/>
      <c r="AG49" s="7"/>
      <c r="AH49" s="7"/>
      <c r="AI49" s="1"/>
      <c r="AJ49" s="3"/>
      <c r="AK49" s="10"/>
      <c r="AL49" s="10"/>
      <c r="AM49" s="9"/>
    </row>
    <row r="50" ht="15.75" customHeight="1">
      <c r="B50" s="3"/>
      <c r="C50" s="3"/>
      <c r="D50" s="1"/>
      <c r="E50" s="5"/>
      <c r="F50" s="1"/>
      <c r="G50" s="1"/>
      <c r="H50" s="1"/>
      <c r="I50" s="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"/>
      <c r="AC50" s="7"/>
      <c r="AD50" s="7"/>
      <c r="AE50" s="7"/>
      <c r="AF50" s="7"/>
      <c r="AG50" s="7"/>
      <c r="AH50" s="7"/>
      <c r="AI50" s="1"/>
      <c r="AJ50" s="3"/>
      <c r="AK50" s="10"/>
      <c r="AL50" s="10"/>
      <c r="AM50" s="9"/>
    </row>
    <row r="51" ht="15.75" customHeight="1">
      <c r="B51" s="3"/>
      <c r="C51" s="3"/>
      <c r="D51" s="1"/>
      <c r="E51" s="5"/>
      <c r="F51" s="1"/>
      <c r="G51" s="1"/>
      <c r="H51" s="1"/>
      <c r="I51" s="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"/>
      <c r="AC51" s="7"/>
      <c r="AD51" s="7"/>
      <c r="AE51" s="7"/>
      <c r="AF51" s="7"/>
      <c r="AG51" s="7"/>
      <c r="AH51" s="7"/>
      <c r="AI51" s="1"/>
      <c r="AJ51" s="3"/>
      <c r="AK51" s="10"/>
      <c r="AL51" s="10"/>
      <c r="AM51" s="9"/>
    </row>
    <row r="52" ht="15.75" customHeight="1">
      <c r="B52" s="3"/>
      <c r="C52" s="3"/>
      <c r="D52" s="1"/>
      <c r="E52" s="5"/>
      <c r="F52" s="1"/>
      <c r="G52" s="1"/>
      <c r="H52" s="1"/>
      <c r="I52" s="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"/>
      <c r="AC52" s="7"/>
      <c r="AD52" s="7"/>
      <c r="AE52" s="7"/>
      <c r="AF52" s="7"/>
      <c r="AG52" s="7"/>
      <c r="AH52" s="7"/>
      <c r="AI52" s="1"/>
      <c r="AJ52" s="3"/>
      <c r="AK52" s="10"/>
      <c r="AL52" s="10"/>
      <c r="AM52" s="9"/>
    </row>
    <row r="53" ht="15.75" customHeight="1">
      <c r="B53" s="3"/>
      <c r="C53" s="3"/>
      <c r="D53" s="1"/>
      <c r="E53" s="5"/>
      <c r="F53" s="1"/>
      <c r="G53" s="1"/>
      <c r="H53" s="1"/>
      <c r="I53" s="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"/>
      <c r="AC53" s="7"/>
      <c r="AD53" s="7"/>
      <c r="AE53" s="7"/>
      <c r="AF53" s="7"/>
      <c r="AG53" s="7"/>
      <c r="AH53" s="7"/>
      <c r="AI53" s="1"/>
      <c r="AJ53" s="3"/>
      <c r="AK53" s="10"/>
      <c r="AL53" s="10"/>
      <c r="AM53" s="9"/>
    </row>
    <row r="54" ht="15.75" customHeight="1">
      <c r="B54" s="3"/>
      <c r="C54" s="3"/>
      <c r="D54" s="1"/>
      <c r="E54" s="5"/>
      <c r="F54" s="1"/>
      <c r="G54" s="1"/>
      <c r="H54" s="1"/>
      <c r="I54" s="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"/>
      <c r="AC54" s="7"/>
      <c r="AD54" s="7"/>
      <c r="AE54" s="7"/>
      <c r="AF54" s="7"/>
      <c r="AG54" s="7"/>
      <c r="AH54" s="7"/>
      <c r="AI54" s="1"/>
      <c r="AJ54" s="3"/>
      <c r="AK54" s="10"/>
      <c r="AL54" s="10"/>
      <c r="AM54" s="9"/>
    </row>
    <row r="55" ht="15.75" customHeight="1">
      <c r="B55" s="3"/>
      <c r="C55" s="3"/>
      <c r="D55" s="1"/>
      <c r="E55" s="5"/>
      <c r="F55" s="1"/>
      <c r="G55" s="1"/>
      <c r="H55" s="1"/>
      <c r="I55" s="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"/>
      <c r="AC55" s="7"/>
      <c r="AD55" s="7"/>
      <c r="AE55" s="7"/>
      <c r="AF55" s="7"/>
      <c r="AG55" s="7"/>
      <c r="AH55" s="7"/>
      <c r="AI55" s="1"/>
      <c r="AJ55" s="3"/>
      <c r="AK55" s="10"/>
      <c r="AL55" s="10"/>
      <c r="AM55" s="9"/>
    </row>
    <row r="56" ht="15.75" customHeight="1">
      <c r="B56" s="3"/>
      <c r="C56" s="3"/>
      <c r="D56" s="1"/>
      <c r="E56" s="5"/>
      <c r="F56" s="1"/>
      <c r="G56" s="1"/>
      <c r="H56" s="1"/>
      <c r="I56" s="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"/>
      <c r="AC56" s="7"/>
      <c r="AD56" s="7"/>
      <c r="AE56" s="7"/>
      <c r="AF56" s="7"/>
      <c r="AG56" s="7"/>
      <c r="AH56" s="7"/>
      <c r="AI56" s="1"/>
      <c r="AJ56" s="3"/>
      <c r="AK56" s="10"/>
      <c r="AL56" s="10"/>
      <c r="AM56" s="9"/>
    </row>
    <row r="57" ht="15.75" customHeight="1">
      <c r="B57" s="3"/>
      <c r="C57" s="3"/>
      <c r="D57" s="1"/>
      <c r="E57" s="5"/>
      <c r="F57" s="1"/>
      <c r="G57" s="1"/>
      <c r="H57" s="1"/>
      <c r="I57" s="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"/>
      <c r="AC57" s="7"/>
      <c r="AD57" s="7"/>
      <c r="AE57" s="7"/>
      <c r="AF57" s="7"/>
      <c r="AG57" s="7"/>
      <c r="AH57" s="7"/>
      <c r="AI57" s="1"/>
      <c r="AJ57" s="3"/>
      <c r="AK57" s="10"/>
      <c r="AL57" s="10"/>
      <c r="AM57" s="9"/>
    </row>
    <row r="58" ht="15.75" customHeight="1">
      <c r="B58" s="3"/>
      <c r="C58" s="3"/>
      <c r="D58" s="1"/>
      <c r="E58" s="5"/>
      <c r="F58" s="1"/>
      <c r="G58" s="1"/>
      <c r="H58" s="1"/>
      <c r="I58" s="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"/>
      <c r="AC58" s="7"/>
      <c r="AD58" s="7"/>
      <c r="AE58" s="7"/>
      <c r="AF58" s="7"/>
      <c r="AG58" s="7"/>
      <c r="AH58" s="7"/>
      <c r="AI58" s="1"/>
      <c r="AJ58" s="3"/>
      <c r="AK58" s="10"/>
      <c r="AL58" s="10"/>
      <c r="AM58" s="9"/>
    </row>
    <row r="59" ht="15.75" customHeight="1">
      <c r="B59" s="3"/>
      <c r="C59" s="3"/>
      <c r="D59" s="1"/>
      <c r="E59" s="5"/>
      <c r="F59" s="1"/>
      <c r="G59" s="1"/>
      <c r="H59" s="1"/>
      <c r="I59" s="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"/>
      <c r="AC59" s="7"/>
      <c r="AD59" s="7"/>
      <c r="AE59" s="7"/>
      <c r="AF59" s="7"/>
      <c r="AG59" s="7"/>
      <c r="AH59" s="7"/>
      <c r="AI59" s="1"/>
      <c r="AJ59" s="3"/>
      <c r="AK59" s="10"/>
      <c r="AL59" s="10"/>
      <c r="AM59" s="9"/>
    </row>
    <row r="60" ht="15.75" customHeight="1">
      <c r="B60" s="3"/>
      <c r="C60" s="3"/>
      <c r="D60" s="1"/>
      <c r="E60" s="5"/>
      <c r="F60" s="1"/>
      <c r="G60" s="1"/>
      <c r="H60" s="1"/>
      <c r="I60" s="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"/>
      <c r="AC60" s="7"/>
      <c r="AD60" s="7"/>
      <c r="AE60" s="7"/>
      <c r="AF60" s="7"/>
      <c r="AG60" s="7"/>
      <c r="AH60" s="7"/>
      <c r="AI60" s="1"/>
      <c r="AJ60" s="3"/>
      <c r="AK60" s="10"/>
      <c r="AL60" s="10"/>
      <c r="AM60" s="9"/>
    </row>
    <row r="61" ht="15.75" customHeight="1">
      <c r="B61" s="3"/>
      <c r="C61" s="3"/>
      <c r="D61" s="1"/>
      <c r="E61" s="5"/>
      <c r="F61" s="1"/>
      <c r="G61" s="1"/>
      <c r="H61" s="1"/>
      <c r="I61" s="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"/>
      <c r="AC61" s="7"/>
      <c r="AD61" s="7"/>
      <c r="AE61" s="7"/>
      <c r="AF61" s="7"/>
      <c r="AG61" s="7"/>
      <c r="AH61" s="7"/>
      <c r="AI61" s="1"/>
      <c r="AJ61" s="3"/>
      <c r="AK61" s="10"/>
      <c r="AL61" s="10"/>
      <c r="AM61" s="9"/>
    </row>
    <row r="62" ht="15.75" customHeight="1">
      <c r="B62" s="3"/>
      <c r="C62" s="3"/>
      <c r="D62" s="1"/>
      <c r="E62" s="5"/>
      <c r="F62" s="1"/>
      <c r="G62" s="1"/>
      <c r="H62" s="1"/>
      <c r="I62" s="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"/>
      <c r="AC62" s="7"/>
      <c r="AD62" s="7"/>
      <c r="AE62" s="7"/>
      <c r="AF62" s="7"/>
      <c r="AG62" s="7"/>
      <c r="AH62" s="7"/>
      <c r="AI62" s="1"/>
      <c r="AJ62" s="3"/>
      <c r="AK62" s="10"/>
      <c r="AL62" s="10"/>
      <c r="AM62" s="9"/>
    </row>
    <row r="63" ht="15.75" customHeight="1">
      <c r="B63" s="3"/>
      <c r="C63" s="3"/>
      <c r="D63" s="1"/>
      <c r="E63" s="5"/>
      <c r="F63" s="1"/>
      <c r="G63" s="1"/>
      <c r="H63" s="1"/>
      <c r="I63" s="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"/>
      <c r="AC63" s="7"/>
      <c r="AD63" s="7"/>
      <c r="AE63" s="7"/>
      <c r="AF63" s="7"/>
      <c r="AG63" s="7"/>
      <c r="AH63" s="7"/>
      <c r="AI63" s="1"/>
      <c r="AJ63" s="3"/>
      <c r="AK63" s="10"/>
      <c r="AL63" s="10"/>
      <c r="AM63" s="9"/>
    </row>
    <row r="64" ht="15.75" customHeight="1">
      <c r="B64" s="3"/>
      <c r="C64" s="3"/>
      <c r="D64" s="1"/>
      <c r="E64" s="5"/>
      <c r="F64" s="1"/>
      <c r="G64" s="1"/>
      <c r="H64" s="1"/>
      <c r="I64" s="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"/>
      <c r="AC64" s="7"/>
      <c r="AD64" s="7"/>
      <c r="AE64" s="7"/>
      <c r="AF64" s="7"/>
      <c r="AG64" s="7"/>
      <c r="AH64" s="7"/>
      <c r="AI64" s="1"/>
      <c r="AJ64" s="3"/>
      <c r="AK64" s="10"/>
      <c r="AL64" s="10"/>
      <c r="AM64" s="9"/>
    </row>
    <row r="65" ht="15.75" customHeight="1">
      <c r="B65" s="3"/>
      <c r="C65" s="3"/>
      <c r="D65" s="1"/>
      <c r="E65" s="5"/>
      <c r="F65" s="1"/>
      <c r="G65" s="1"/>
      <c r="H65" s="1"/>
      <c r="I65" s="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"/>
      <c r="AC65" s="7"/>
      <c r="AD65" s="7"/>
      <c r="AE65" s="7"/>
      <c r="AF65" s="7"/>
      <c r="AG65" s="7"/>
      <c r="AH65" s="7"/>
      <c r="AI65" s="1"/>
      <c r="AJ65" s="3"/>
      <c r="AK65" s="10"/>
      <c r="AL65" s="10"/>
      <c r="AM65" s="9"/>
    </row>
    <row r="66" ht="15.75" customHeight="1">
      <c r="B66" s="3"/>
      <c r="C66" s="3"/>
      <c r="D66" s="1"/>
      <c r="E66" s="5"/>
      <c r="F66" s="1"/>
      <c r="G66" s="1"/>
      <c r="H66" s="1"/>
      <c r="I66" s="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"/>
      <c r="AC66" s="7"/>
      <c r="AD66" s="7"/>
      <c r="AE66" s="7"/>
      <c r="AF66" s="7"/>
      <c r="AG66" s="7"/>
      <c r="AH66" s="7"/>
      <c r="AI66" s="1"/>
      <c r="AJ66" s="3"/>
      <c r="AK66" s="10"/>
      <c r="AL66" s="10"/>
      <c r="AM66" s="9"/>
    </row>
    <row r="67" ht="15.75" customHeight="1">
      <c r="B67" s="3"/>
      <c r="C67" s="3"/>
      <c r="D67" s="1"/>
      <c r="E67" s="5"/>
      <c r="F67" s="1"/>
      <c r="G67" s="1"/>
      <c r="H67" s="1"/>
      <c r="I67" s="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"/>
      <c r="AC67" s="7"/>
      <c r="AD67" s="7"/>
      <c r="AE67" s="7"/>
      <c r="AF67" s="7"/>
      <c r="AG67" s="7"/>
      <c r="AH67" s="7"/>
      <c r="AI67" s="1"/>
      <c r="AJ67" s="3"/>
      <c r="AK67" s="10"/>
      <c r="AL67" s="10"/>
      <c r="AM67" s="9"/>
    </row>
    <row r="68" ht="15.75" customHeight="1">
      <c r="B68" s="3"/>
      <c r="C68" s="3"/>
      <c r="D68" s="1"/>
      <c r="E68" s="5"/>
      <c r="F68" s="1"/>
      <c r="G68" s="1"/>
      <c r="H68" s="1"/>
      <c r="I68" s="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"/>
      <c r="AC68" s="7"/>
      <c r="AD68" s="7"/>
      <c r="AE68" s="7"/>
      <c r="AF68" s="7"/>
      <c r="AG68" s="7"/>
      <c r="AH68" s="7"/>
      <c r="AI68" s="1"/>
      <c r="AJ68" s="3"/>
      <c r="AK68" s="10"/>
      <c r="AL68" s="10"/>
      <c r="AM68" s="9"/>
    </row>
    <row r="69" ht="15.75" customHeight="1">
      <c r="B69" s="3"/>
      <c r="C69" s="3"/>
      <c r="D69" s="1"/>
      <c r="E69" s="5"/>
      <c r="F69" s="1"/>
      <c r="G69" s="1"/>
      <c r="H69" s="1"/>
      <c r="I69" s="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"/>
      <c r="AC69" s="7"/>
      <c r="AD69" s="7"/>
      <c r="AE69" s="7"/>
      <c r="AF69" s="7"/>
      <c r="AG69" s="7"/>
      <c r="AH69" s="7"/>
      <c r="AI69" s="1"/>
      <c r="AJ69" s="3"/>
      <c r="AK69" s="10"/>
      <c r="AL69" s="10"/>
      <c r="AM69" s="9"/>
    </row>
    <row r="70" ht="15.75" customHeight="1">
      <c r="B70" s="3"/>
      <c r="C70" s="3"/>
      <c r="D70" s="1"/>
      <c r="E70" s="5"/>
      <c r="F70" s="1"/>
      <c r="G70" s="1"/>
      <c r="H70" s="1"/>
      <c r="I70" s="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"/>
      <c r="AC70" s="7"/>
      <c r="AD70" s="7"/>
      <c r="AE70" s="7"/>
      <c r="AF70" s="7"/>
      <c r="AG70" s="7"/>
      <c r="AH70" s="7"/>
      <c r="AI70" s="1"/>
      <c r="AJ70" s="3"/>
      <c r="AK70" s="10"/>
      <c r="AL70" s="10"/>
      <c r="AM70" s="9"/>
    </row>
    <row r="71" ht="15.75" customHeight="1">
      <c r="B71" s="3"/>
      <c r="C71" s="3"/>
      <c r="D71" s="1"/>
      <c r="E71" s="5"/>
      <c r="F71" s="1"/>
      <c r="G71" s="1"/>
      <c r="H71" s="1"/>
      <c r="I71" s="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"/>
      <c r="AC71" s="7"/>
      <c r="AD71" s="7"/>
      <c r="AE71" s="7"/>
      <c r="AF71" s="7"/>
      <c r="AG71" s="7"/>
      <c r="AH71" s="7"/>
      <c r="AI71" s="1"/>
      <c r="AJ71" s="3"/>
      <c r="AK71" s="10"/>
      <c r="AL71" s="10"/>
      <c r="AM71" s="9"/>
    </row>
    <row r="72" ht="15.75" customHeight="1">
      <c r="B72" s="3"/>
      <c r="C72" s="3"/>
      <c r="D72" s="1"/>
      <c r="E72" s="5"/>
      <c r="F72" s="1"/>
      <c r="G72" s="1"/>
      <c r="H72" s="1"/>
      <c r="I72" s="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"/>
      <c r="AC72" s="7"/>
      <c r="AD72" s="7"/>
      <c r="AE72" s="7"/>
      <c r="AF72" s="7"/>
      <c r="AG72" s="7"/>
      <c r="AH72" s="7"/>
      <c r="AI72" s="1"/>
      <c r="AJ72" s="3"/>
      <c r="AK72" s="10"/>
      <c r="AL72" s="10"/>
      <c r="AM72" s="9"/>
    </row>
    <row r="73" ht="15.75" customHeight="1">
      <c r="B73" s="3"/>
      <c r="C73" s="3"/>
      <c r="D73" s="1"/>
      <c r="E73" s="5"/>
      <c r="F73" s="1"/>
      <c r="G73" s="1"/>
      <c r="H73" s="1"/>
      <c r="I73" s="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"/>
      <c r="AC73" s="7"/>
      <c r="AD73" s="7"/>
      <c r="AE73" s="7"/>
      <c r="AF73" s="7"/>
      <c r="AG73" s="7"/>
      <c r="AH73" s="7"/>
      <c r="AI73" s="1"/>
      <c r="AJ73" s="3"/>
      <c r="AK73" s="10"/>
      <c r="AL73" s="10"/>
      <c r="AM73" s="9"/>
    </row>
    <row r="74" ht="15.75" customHeight="1">
      <c r="B74" s="3"/>
      <c r="C74" s="3"/>
      <c r="D74" s="1"/>
      <c r="E74" s="5"/>
      <c r="F74" s="1"/>
      <c r="G74" s="1"/>
      <c r="H74" s="1"/>
      <c r="I74" s="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"/>
      <c r="AC74" s="7"/>
      <c r="AD74" s="7"/>
      <c r="AE74" s="7"/>
      <c r="AF74" s="7"/>
      <c r="AG74" s="7"/>
      <c r="AH74" s="7"/>
      <c r="AI74" s="1"/>
      <c r="AJ74" s="3"/>
      <c r="AK74" s="10"/>
      <c r="AL74" s="10"/>
      <c r="AM74" s="9"/>
    </row>
    <row r="75" ht="15.75" customHeight="1">
      <c r="B75" s="3"/>
      <c r="C75" s="3"/>
      <c r="D75" s="1"/>
      <c r="E75" s="5"/>
      <c r="F75" s="1"/>
      <c r="G75" s="1"/>
      <c r="H75" s="1"/>
      <c r="I75" s="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"/>
      <c r="AC75" s="7"/>
      <c r="AD75" s="7"/>
      <c r="AE75" s="7"/>
      <c r="AF75" s="7"/>
      <c r="AG75" s="7"/>
      <c r="AH75" s="7"/>
      <c r="AI75" s="1"/>
      <c r="AJ75" s="3"/>
      <c r="AK75" s="10"/>
      <c r="AL75" s="10"/>
      <c r="AM75" s="9"/>
    </row>
    <row r="76" ht="15.75" customHeight="1">
      <c r="B76" s="3"/>
      <c r="C76" s="3"/>
      <c r="D76" s="1"/>
      <c r="E76" s="5"/>
      <c r="F76" s="1"/>
      <c r="G76" s="1"/>
      <c r="H76" s="1"/>
      <c r="I76" s="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"/>
      <c r="AC76" s="7"/>
      <c r="AD76" s="7"/>
      <c r="AE76" s="7"/>
      <c r="AF76" s="7"/>
      <c r="AG76" s="7"/>
      <c r="AH76" s="7"/>
      <c r="AI76" s="1"/>
      <c r="AJ76" s="3"/>
      <c r="AK76" s="10"/>
      <c r="AL76" s="10"/>
      <c r="AM76" s="9"/>
    </row>
    <row r="77" ht="15.75" customHeight="1">
      <c r="B77" s="3"/>
      <c r="C77" s="3"/>
      <c r="D77" s="1"/>
      <c r="E77" s="5"/>
      <c r="F77" s="1"/>
      <c r="G77" s="1"/>
      <c r="H77" s="1"/>
      <c r="I77" s="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"/>
      <c r="AC77" s="7"/>
      <c r="AD77" s="7"/>
      <c r="AE77" s="7"/>
      <c r="AF77" s="7"/>
      <c r="AG77" s="7"/>
      <c r="AH77" s="7"/>
      <c r="AI77" s="1"/>
      <c r="AJ77" s="3"/>
      <c r="AK77" s="10"/>
      <c r="AL77" s="10"/>
      <c r="AM77" s="9"/>
    </row>
    <row r="78" ht="15.75" customHeight="1">
      <c r="B78" s="3"/>
      <c r="C78" s="3"/>
      <c r="D78" s="1"/>
      <c r="E78" s="5"/>
      <c r="F78" s="1"/>
      <c r="G78" s="1"/>
      <c r="H78" s="1"/>
      <c r="I78" s="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"/>
      <c r="AC78" s="7"/>
      <c r="AD78" s="7"/>
      <c r="AE78" s="7"/>
      <c r="AF78" s="7"/>
      <c r="AG78" s="7"/>
      <c r="AH78" s="7"/>
      <c r="AI78" s="1"/>
      <c r="AJ78" s="3"/>
      <c r="AK78" s="10"/>
      <c r="AL78" s="10"/>
      <c r="AM78" s="9"/>
    </row>
    <row r="79" ht="15.75" customHeight="1">
      <c r="B79" s="3"/>
      <c r="C79" s="3"/>
      <c r="D79" s="1"/>
      <c r="E79" s="5"/>
      <c r="F79" s="1"/>
      <c r="G79" s="1"/>
      <c r="H79" s="1"/>
      <c r="I79" s="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"/>
      <c r="AC79" s="7"/>
      <c r="AD79" s="7"/>
      <c r="AE79" s="7"/>
      <c r="AF79" s="7"/>
      <c r="AG79" s="7"/>
      <c r="AH79" s="7"/>
      <c r="AI79" s="1"/>
      <c r="AJ79" s="3"/>
      <c r="AK79" s="10"/>
      <c r="AL79" s="10"/>
      <c r="AM79" s="9"/>
    </row>
    <row r="80" ht="15.75" customHeight="1">
      <c r="B80" s="3"/>
      <c r="C80" s="3"/>
      <c r="D80" s="1"/>
      <c r="E80" s="5"/>
      <c r="F80" s="1"/>
      <c r="G80" s="1"/>
      <c r="H80" s="1"/>
      <c r="I80" s="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"/>
      <c r="AC80" s="7"/>
      <c r="AD80" s="7"/>
      <c r="AE80" s="7"/>
      <c r="AF80" s="7"/>
      <c r="AG80" s="7"/>
      <c r="AH80" s="7"/>
      <c r="AI80" s="1"/>
      <c r="AJ80" s="3"/>
      <c r="AK80" s="10"/>
      <c r="AL80" s="10"/>
      <c r="AM80" s="9"/>
    </row>
    <row r="81" ht="15.75" customHeight="1">
      <c r="B81" s="3"/>
      <c r="C81" s="3"/>
      <c r="D81" s="1"/>
      <c r="E81" s="5"/>
      <c r="F81" s="1"/>
      <c r="G81" s="1"/>
      <c r="H81" s="1"/>
      <c r="I81" s="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"/>
      <c r="AC81" s="7"/>
      <c r="AD81" s="7"/>
      <c r="AE81" s="7"/>
      <c r="AF81" s="7"/>
      <c r="AG81" s="7"/>
      <c r="AH81" s="7"/>
      <c r="AI81" s="1"/>
      <c r="AJ81" s="3"/>
      <c r="AK81" s="10"/>
      <c r="AL81" s="10"/>
      <c r="AM81" s="9"/>
    </row>
    <row r="82" ht="15.75" customHeight="1">
      <c r="B82" s="3"/>
      <c r="C82" s="3"/>
      <c r="D82" s="1"/>
      <c r="E82" s="5"/>
      <c r="F82" s="1"/>
      <c r="G82" s="1"/>
      <c r="H82" s="1"/>
      <c r="I82" s="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"/>
      <c r="AC82" s="7"/>
      <c r="AD82" s="7"/>
      <c r="AE82" s="7"/>
      <c r="AF82" s="7"/>
      <c r="AG82" s="7"/>
      <c r="AH82" s="7"/>
      <c r="AI82" s="1"/>
      <c r="AJ82" s="3"/>
      <c r="AK82" s="10"/>
      <c r="AL82" s="10"/>
      <c r="AM82" s="9"/>
    </row>
    <row r="83" ht="15.75" customHeight="1">
      <c r="B83" s="3"/>
      <c r="C83" s="3"/>
      <c r="D83" s="1"/>
      <c r="E83" s="5"/>
      <c r="F83" s="1"/>
      <c r="G83" s="1"/>
      <c r="H83" s="1"/>
      <c r="I83" s="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"/>
      <c r="AC83" s="7"/>
      <c r="AD83" s="7"/>
      <c r="AE83" s="7"/>
      <c r="AF83" s="7"/>
      <c r="AG83" s="7"/>
      <c r="AH83" s="7"/>
      <c r="AI83" s="1"/>
      <c r="AJ83" s="3"/>
      <c r="AK83" s="10"/>
      <c r="AL83" s="10"/>
      <c r="AM83" s="9"/>
    </row>
    <row r="84" ht="15.75" customHeight="1">
      <c r="B84" s="3"/>
      <c r="C84" s="3"/>
      <c r="D84" s="1"/>
      <c r="E84" s="5"/>
      <c r="F84" s="1"/>
      <c r="G84" s="1"/>
      <c r="H84" s="1"/>
      <c r="I84" s="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"/>
      <c r="AC84" s="7"/>
      <c r="AD84" s="7"/>
      <c r="AE84" s="7"/>
      <c r="AF84" s="7"/>
      <c r="AG84" s="7"/>
      <c r="AH84" s="7"/>
      <c r="AI84" s="1"/>
      <c r="AJ84" s="3"/>
      <c r="AK84" s="10"/>
      <c r="AL84" s="10"/>
      <c r="AM84" s="9"/>
    </row>
    <row r="85" ht="15.75" customHeight="1">
      <c r="B85" s="3"/>
      <c r="C85" s="3"/>
      <c r="D85" s="1"/>
      <c r="E85" s="5"/>
      <c r="F85" s="1"/>
      <c r="G85" s="1"/>
      <c r="H85" s="1"/>
      <c r="I85" s="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"/>
      <c r="AC85" s="7"/>
      <c r="AD85" s="7"/>
      <c r="AE85" s="7"/>
      <c r="AF85" s="7"/>
      <c r="AG85" s="7"/>
      <c r="AH85" s="7"/>
      <c r="AI85" s="1"/>
      <c r="AJ85" s="3"/>
      <c r="AK85" s="10"/>
      <c r="AL85" s="10"/>
      <c r="AM85" s="9"/>
    </row>
    <row r="86" ht="15.75" customHeight="1">
      <c r="B86" s="3"/>
      <c r="C86" s="3"/>
      <c r="D86" s="1"/>
      <c r="E86" s="5"/>
      <c r="F86" s="1"/>
      <c r="G86" s="1"/>
      <c r="H86" s="1"/>
      <c r="I86" s="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"/>
      <c r="AC86" s="7"/>
      <c r="AD86" s="7"/>
      <c r="AE86" s="7"/>
      <c r="AF86" s="7"/>
      <c r="AG86" s="7"/>
      <c r="AH86" s="7"/>
      <c r="AI86" s="1"/>
      <c r="AJ86" s="3"/>
      <c r="AK86" s="10"/>
      <c r="AL86" s="10"/>
      <c r="AM86" s="9"/>
    </row>
    <row r="87" ht="15.75" customHeight="1">
      <c r="B87" s="3"/>
      <c r="C87" s="3"/>
      <c r="D87" s="1"/>
      <c r="E87" s="5"/>
      <c r="F87" s="1"/>
      <c r="G87" s="1"/>
      <c r="H87" s="1"/>
      <c r="I87" s="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"/>
      <c r="AC87" s="7"/>
      <c r="AD87" s="7"/>
      <c r="AE87" s="7"/>
      <c r="AF87" s="7"/>
      <c r="AG87" s="7"/>
      <c r="AH87" s="7"/>
      <c r="AI87" s="1"/>
      <c r="AJ87" s="3"/>
      <c r="AK87" s="10"/>
      <c r="AL87" s="10"/>
      <c r="AM87" s="9"/>
    </row>
    <row r="88" ht="15.75" customHeight="1">
      <c r="B88" s="3"/>
      <c r="C88" s="3"/>
      <c r="D88" s="1"/>
      <c r="E88" s="5"/>
      <c r="F88" s="1"/>
      <c r="G88" s="1"/>
      <c r="H88" s="1"/>
      <c r="I88" s="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"/>
      <c r="AC88" s="7"/>
      <c r="AD88" s="7"/>
      <c r="AE88" s="7"/>
      <c r="AF88" s="7"/>
      <c r="AG88" s="7"/>
      <c r="AH88" s="7"/>
      <c r="AI88" s="1"/>
      <c r="AJ88" s="3"/>
      <c r="AK88" s="10"/>
      <c r="AL88" s="10"/>
      <c r="AM88" s="9"/>
    </row>
    <row r="89" ht="15.75" customHeight="1">
      <c r="B89" s="3"/>
      <c r="C89" s="3"/>
      <c r="D89" s="1"/>
      <c r="E89" s="5"/>
      <c r="F89" s="1"/>
      <c r="G89" s="1"/>
      <c r="H89" s="1"/>
      <c r="I89" s="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"/>
      <c r="AC89" s="7"/>
      <c r="AD89" s="7"/>
      <c r="AE89" s="7"/>
      <c r="AF89" s="7"/>
      <c r="AG89" s="7"/>
      <c r="AH89" s="7"/>
      <c r="AI89" s="1"/>
      <c r="AJ89" s="3"/>
      <c r="AK89" s="10"/>
      <c r="AL89" s="10"/>
      <c r="AM89" s="9"/>
    </row>
    <row r="90" ht="15.75" customHeight="1">
      <c r="B90" s="3"/>
      <c r="C90" s="3"/>
      <c r="D90" s="1"/>
      <c r="E90" s="5"/>
      <c r="F90" s="1"/>
      <c r="G90" s="1"/>
      <c r="H90" s="1"/>
      <c r="I90" s="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"/>
      <c r="AC90" s="7"/>
      <c r="AD90" s="7"/>
      <c r="AE90" s="7"/>
      <c r="AF90" s="7"/>
      <c r="AG90" s="7"/>
      <c r="AH90" s="7"/>
      <c r="AI90" s="1"/>
      <c r="AJ90" s="3"/>
      <c r="AK90" s="10"/>
      <c r="AL90" s="10"/>
      <c r="AM90" s="9"/>
    </row>
    <row r="91" ht="15.75" customHeight="1">
      <c r="B91" s="3"/>
      <c r="C91" s="3"/>
      <c r="D91" s="1"/>
      <c r="E91" s="5"/>
      <c r="F91" s="1"/>
      <c r="G91" s="1"/>
      <c r="H91" s="1"/>
      <c r="I91" s="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"/>
      <c r="AC91" s="7"/>
      <c r="AD91" s="7"/>
      <c r="AE91" s="7"/>
      <c r="AF91" s="7"/>
      <c r="AG91" s="7"/>
      <c r="AH91" s="7"/>
      <c r="AI91" s="1"/>
      <c r="AJ91" s="3"/>
      <c r="AK91" s="10"/>
      <c r="AL91" s="10"/>
      <c r="AM91" s="9"/>
    </row>
    <row r="92" ht="15.75" customHeight="1">
      <c r="B92" s="3"/>
      <c r="C92" s="3"/>
      <c r="D92" s="1"/>
      <c r="E92" s="5"/>
      <c r="F92" s="1"/>
      <c r="G92" s="1"/>
      <c r="H92" s="1"/>
      <c r="I92" s="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"/>
      <c r="AC92" s="7"/>
      <c r="AD92" s="7"/>
      <c r="AE92" s="7"/>
      <c r="AF92" s="7"/>
      <c r="AG92" s="7"/>
      <c r="AH92" s="7"/>
      <c r="AI92" s="1"/>
      <c r="AJ92" s="3"/>
      <c r="AK92" s="10"/>
      <c r="AL92" s="10"/>
      <c r="AM92" s="9"/>
    </row>
    <row r="93" ht="15.75" customHeight="1">
      <c r="B93" s="3"/>
      <c r="C93" s="3"/>
      <c r="D93" s="1"/>
      <c r="E93" s="5"/>
      <c r="F93" s="1"/>
      <c r="G93" s="1"/>
      <c r="H93" s="1"/>
      <c r="I93" s="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"/>
      <c r="AC93" s="7"/>
      <c r="AD93" s="7"/>
      <c r="AE93" s="7"/>
      <c r="AF93" s="7"/>
      <c r="AG93" s="7"/>
      <c r="AH93" s="7"/>
      <c r="AI93" s="1"/>
      <c r="AJ93" s="3"/>
      <c r="AK93" s="10"/>
      <c r="AL93" s="10"/>
      <c r="AM93" s="9"/>
    </row>
    <row r="94" ht="15.75" customHeight="1">
      <c r="B94" s="3"/>
      <c r="C94" s="3"/>
      <c r="D94" s="1"/>
      <c r="E94" s="5"/>
      <c r="F94" s="1"/>
      <c r="G94" s="1"/>
      <c r="H94" s="1"/>
      <c r="I94" s="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"/>
      <c r="AC94" s="7"/>
      <c r="AD94" s="7"/>
      <c r="AE94" s="7"/>
      <c r="AF94" s="7"/>
      <c r="AG94" s="7"/>
      <c r="AH94" s="7"/>
      <c r="AI94" s="1"/>
      <c r="AJ94" s="3"/>
      <c r="AK94" s="10"/>
      <c r="AL94" s="10"/>
      <c r="AM94" s="9"/>
    </row>
    <row r="95" ht="15.75" customHeight="1">
      <c r="B95" s="3"/>
      <c r="C95" s="3"/>
      <c r="D95" s="1"/>
      <c r="E95" s="5"/>
      <c r="F95" s="1"/>
      <c r="G95" s="1"/>
      <c r="H95" s="1"/>
      <c r="I95" s="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"/>
      <c r="AC95" s="7"/>
      <c r="AD95" s="7"/>
      <c r="AE95" s="7"/>
      <c r="AF95" s="7"/>
      <c r="AG95" s="7"/>
      <c r="AH95" s="7"/>
      <c r="AI95" s="1"/>
      <c r="AJ95" s="3"/>
      <c r="AK95" s="10"/>
      <c r="AL95" s="10"/>
      <c r="AM95" s="9"/>
    </row>
    <row r="96" ht="15.75" customHeight="1">
      <c r="B96" s="3"/>
      <c r="C96" s="3"/>
      <c r="D96" s="1"/>
      <c r="E96" s="5"/>
      <c r="F96" s="1"/>
      <c r="G96" s="1"/>
      <c r="H96" s="1"/>
      <c r="I96" s="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"/>
      <c r="AC96" s="7"/>
      <c r="AD96" s="7"/>
      <c r="AE96" s="7"/>
      <c r="AF96" s="7"/>
      <c r="AG96" s="7"/>
      <c r="AH96" s="7"/>
      <c r="AI96" s="1"/>
      <c r="AJ96" s="3"/>
      <c r="AK96" s="10"/>
      <c r="AL96" s="10"/>
      <c r="AM96" s="9"/>
    </row>
    <row r="97" ht="15.75" customHeight="1">
      <c r="B97" s="3"/>
      <c r="C97" s="3"/>
      <c r="D97" s="1"/>
      <c r="E97" s="5"/>
      <c r="F97" s="1"/>
      <c r="G97" s="1"/>
      <c r="H97" s="1"/>
      <c r="I97" s="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"/>
      <c r="AC97" s="7"/>
      <c r="AD97" s="7"/>
      <c r="AE97" s="7"/>
      <c r="AF97" s="7"/>
      <c r="AG97" s="7"/>
      <c r="AH97" s="7"/>
      <c r="AI97" s="1"/>
      <c r="AJ97" s="3"/>
      <c r="AK97" s="10"/>
      <c r="AL97" s="10"/>
      <c r="AM97" s="9"/>
    </row>
    <row r="98" ht="15.75" customHeight="1">
      <c r="B98" s="3"/>
      <c r="C98" s="3"/>
      <c r="D98" s="1"/>
      <c r="E98" s="5"/>
      <c r="F98" s="1"/>
      <c r="G98" s="1"/>
      <c r="H98" s="1"/>
      <c r="I98" s="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"/>
      <c r="AC98" s="7"/>
      <c r="AD98" s="7"/>
      <c r="AE98" s="7"/>
      <c r="AF98" s="7"/>
      <c r="AG98" s="7"/>
      <c r="AH98" s="7"/>
      <c r="AI98" s="1"/>
      <c r="AJ98" s="3"/>
      <c r="AK98" s="10"/>
      <c r="AL98" s="10"/>
      <c r="AM98" s="9"/>
    </row>
    <row r="99" ht="15.75" customHeight="1">
      <c r="B99" s="3"/>
      <c r="C99" s="3"/>
      <c r="D99" s="1"/>
      <c r="E99" s="5"/>
      <c r="F99" s="1"/>
      <c r="G99" s="1"/>
      <c r="H99" s="1"/>
      <c r="I99" s="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"/>
      <c r="AC99" s="7"/>
      <c r="AD99" s="7"/>
      <c r="AE99" s="7"/>
      <c r="AF99" s="7"/>
      <c r="AG99" s="7"/>
      <c r="AH99" s="7"/>
      <c r="AI99" s="1"/>
      <c r="AJ99" s="3"/>
      <c r="AK99" s="10"/>
      <c r="AL99" s="10"/>
      <c r="AM99" s="9"/>
    </row>
    <row r="100" ht="15.75" customHeight="1">
      <c r="B100" s="3"/>
      <c r="C100" s="3"/>
      <c r="D100" s="1"/>
      <c r="E100" s="5"/>
      <c r="F100" s="1"/>
      <c r="G100" s="1"/>
      <c r="H100" s="1"/>
      <c r="I100" s="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"/>
      <c r="AC100" s="7"/>
      <c r="AD100" s="7"/>
      <c r="AE100" s="7"/>
      <c r="AF100" s="7"/>
      <c r="AG100" s="7"/>
      <c r="AH100" s="7"/>
      <c r="AI100" s="1"/>
      <c r="AJ100" s="3"/>
      <c r="AK100" s="10"/>
      <c r="AL100" s="10"/>
      <c r="AM100" s="9"/>
    </row>
    <row r="101" ht="15.75" customHeight="1">
      <c r="B101" s="1"/>
      <c r="C101" s="1"/>
      <c r="D101" s="1"/>
      <c r="E101" s="5"/>
      <c r="F101" s="1"/>
      <c r="G101" s="1"/>
      <c r="H101" s="1"/>
      <c r="I101" s="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1"/>
      <c r="AC101" s="7"/>
      <c r="AD101" s="7"/>
      <c r="AE101" s="7"/>
      <c r="AF101" s="7"/>
      <c r="AG101" s="7"/>
      <c r="AH101" s="7"/>
      <c r="AI101" s="1"/>
      <c r="AJ101" s="1"/>
      <c r="AK101" s="1"/>
      <c r="AM101" s="9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"/>
    <hyperlink r:id="rId2" ref="D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9.0"/>
    <col customWidth="1" min="3" max="6" width="12.63"/>
  </cols>
  <sheetData>
    <row r="2">
      <c r="A2" s="12" t="s">
        <v>51</v>
      </c>
      <c r="B2" s="12" t="s">
        <v>52</v>
      </c>
    </row>
    <row r="3">
      <c r="A3" s="10"/>
      <c r="B3" s="10"/>
    </row>
    <row r="4">
      <c r="A4" s="10">
        <v>1.0</v>
      </c>
      <c r="B4" s="10" t="s">
        <v>53</v>
      </c>
      <c r="F4" s="10" t="s">
        <v>54</v>
      </c>
    </row>
    <row r="5">
      <c r="A5" s="10">
        <f t="shared" ref="A5:A9" si="1">1+A4</f>
        <v>2</v>
      </c>
      <c r="B5" s="10" t="s">
        <v>55</v>
      </c>
    </row>
    <row r="6">
      <c r="A6" s="10">
        <f t="shared" si="1"/>
        <v>3</v>
      </c>
      <c r="B6" s="10" t="s">
        <v>56</v>
      </c>
      <c r="F6" s="10" t="s">
        <v>57</v>
      </c>
      <c r="G6" s="10">
        <f>IFERROR(__xludf.DUMMYFUNCTION("SPLIT(F6,""."")"),1.0)</f>
        <v>1</v>
      </c>
      <c r="H6" s="10" t="str">
        <f>IFERROR(__xludf.DUMMYFUNCTION("""COMPUTED_VALUE""")," user1@example")</f>
        <v> user1@example</v>
      </c>
      <c r="I6" s="10" t="str">
        <f>IFERROR(__xludf.DUMMYFUNCTION("""COMPUTED_VALUE"""),"com")</f>
        <v>com</v>
      </c>
      <c r="J6" s="10" t="str">
        <f t="shared" ref="J6:J105" si="2">JOIN(".",H6,I6)</f>
        <v> user1@example.com</v>
      </c>
    </row>
    <row r="7">
      <c r="A7" s="10">
        <f t="shared" si="1"/>
        <v>4</v>
      </c>
      <c r="B7" s="10" t="s">
        <v>58</v>
      </c>
      <c r="F7" s="10" t="s">
        <v>59</v>
      </c>
      <c r="G7" s="10">
        <f>IFERROR(__xludf.DUMMYFUNCTION("SPLIT(F7,""."")"),2.0)</f>
        <v>2</v>
      </c>
      <c r="H7" s="10" t="str">
        <f>IFERROR(__xludf.DUMMYFUNCTION("""COMPUTED_VALUE""")," user2@example")</f>
        <v> user2@example</v>
      </c>
      <c r="I7" s="10" t="str">
        <f>IFERROR(__xludf.DUMMYFUNCTION("""COMPUTED_VALUE"""),"com")</f>
        <v>com</v>
      </c>
      <c r="J7" s="10" t="str">
        <f t="shared" si="2"/>
        <v> user2@example.com</v>
      </c>
    </row>
    <row r="8">
      <c r="A8" s="10">
        <f t="shared" si="1"/>
        <v>5</v>
      </c>
      <c r="B8" s="1" t="s">
        <v>60</v>
      </c>
      <c r="C8" s="1"/>
      <c r="D8" s="1"/>
      <c r="F8" s="10" t="s">
        <v>61</v>
      </c>
      <c r="G8" s="10">
        <f>IFERROR(__xludf.DUMMYFUNCTION("SPLIT(F8,""."")"),3.0)</f>
        <v>3</v>
      </c>
      <c r="H8" s="10" t="str">
        <f>IFERROR(__xludf.DUMMYFUNCTION("""COMPUTED_VALUE""")," user3@example")</f>
        <v> user3@example</v>
      </c>
      <c r="I8" s="10" t="str">
        <f>IFERROR(__xludf.DUMMYFUNCTION("""COMPUTED_VALUE"""),"com")</f>
        <v>com</v>
      </c>
      <c r="J8" s="10" t="str">
        <f t="shared" si="2"/>
        <v> user3@example.com</v>
      </c>
    </row>
    <row r="9">
      <c r="A9" s="10">
        <f t="shared" si="1"/>
        <v>6</v>
      </c>
      <c r="B9" s="10" t="s">
        <v>62</v>
      </c>
      <c r="F9" s="10" t="s">
        <v>63</v>
      </c>
      <c r="G9" s="10">
        <f>IFERROR(__xludf.DUMMYFUNCTION("SPLIT(F9,""."")"),4.0)</f>
        <v>4</v>
      </c>
      <c r="H9" s="10" t="str">
        <f>IFERROR(__xludf.DUMMYFUNCTION("""COMPUTED_VALUE""")," user4@example")</f>
        <v> user4@example</v>
      </c>
      <c r="I9" s="10" t="str">
        <f>IFERROR(__xludf.DUMMYFUNCTION("""COMPUTED_VALUE"""),"com")</f>
        <v>com</v>
      </c>
      <c r="J9" s="10" t="str">
        <f t="shared" si="2"/>
        <v> user4@example.com</v>
      </c>
    </row>
    <row r="10">
      <c r="F10" s="10" t="s">
        <v>64</v>
      </c>
      <c r="G10" s="10">
        <f>IFERROR(__xludf.DUMMYFUNCTION("SPLIT(F10,""."")"),5.0)</f>
        <v>5</v>
      </c>
      <c r="H10" s="10" t="str">
        <f>IFERROR(__xludf.DUMMYFUNCTION("""COMPUTED_VALUE""")," user5@example")</f>
        <v> user5@example</v>
      </c>
      <c r="I10" s="10" t="str">
        <f>IFERROR(__xludf.DUMMYFUNCTION("""COMPUTED_VALUE"""),"com")</f>
        <v>com</v>
      </c>
      <c r="J10" s="10" t="str">
        <f t="shared" si="2"/>
        <v> user5@example.com</v>
      </c>
    </row>
    <row r="11">
      <c r="F11" s="10" t="s">
        <v>65</v>
      </c>
      <c r="G11" s="10">
        <f>IFERROR(__xludf.DUMMYFUNCTION("SPLIT(F11,""."")"),6.0)</f>
        <v>6</v>
      </c>
      <c r="H11" s="10" t="str">
        <f>IFERROR(__xludf.DUMMYFUNCTION("""COMPUTED_VALUE""")," user6@example")</f>
        <v> user6@example</v>
      </c>
      <c r="I11" s="10" t="str">
        <f>IFERROR(__xludf.DUMMYFUNCTION("""COMPUTED_VALUE"""),"com")</f>
        <v>com</v>
      </c>
      <c r="J11" s="10" t="str">
        <f t="shared" si="2"/>
        <v> user6@example.com</v>
      </c>
    </row>
    <row r="12">
      <c r="F12" s="10" t="s">
        <v>66</v>
      </c>
      <c r="G12" s="10">
        <f>IFERROR(__xludf.DUMMYFUNCTION("SPLIT(F12,""."")"),7.0)</f>
        <v>7</v>
      </c>
      <c r="H12" s="10" t="str">
        <f>IFERROR(__xludf.DUMMYFUNCTION("""COMPUTED_VALUE""")," user7@example")</f>
        <v> user7@example</v>
      </c>
      <c r="I12" s="10" t="str">
        <f>IFERROR(__xludf.DUMMYFUNCTION("""COMPUTED_VALUE"""),"com")</f>
        <v>com</v>
      </c>
      <c r="J12" s="10" t="str">
        <f t="shared" si="2"/>
        <v> user7@example.com</v>
      </c>
    </row>
    <row r="13">
      <c r="F13" s="10" t="s">
        <v>67</v>
      </c>
      <c r="G13" s="10">
        <f>IFERROR(__xludf.DUMMYFUNCTION("SPLIT(F13,""."")"),8.0)</f>
        <v>8</v>
      </c>
      <c r="H13" s="10" t="str">
        <f>IFERROR(__xludf.DUMMYFUNCTION("""COMPUTED_VALUE""")," user8@example")</f>
        <v> user8@example</v>
      </c>
      <c r="I13" s="10" t="str">
        <f>IFERROR(__xludf.DUMMYFUNCTION("""COMPUTED_VALUE"""),"com")</f>
        <v>com</v>
      </c>
      <c r="J13" s="10" t="str">
        <f t="shared" si="2"/>
        <v> user8@example.com</v>
      </c>
    </row>
    <row r="14">
      <c r="F14" s="10" t="s">
        <v>68</v>
      </c>
      <c r="G14" s="10">
        <f>IFERROR(__xludf.DUMMYFUNCTION("SPLIT(F14,""."")"),9.0)</f>
        <v>9</v>
      </c>
      <c r="H14" s="10" t="str">
        <f>IFERROR(__xludf.DUMMYFUNCTION("""COMPUTED_VALUE""")," user9@example")</f>
        <v> user9@example</v>
      </c>
      <c r="I14" s="10" t="str">
        <f>IFERROR(__xludf.DUMMYFUNCTION("""COMPUTED_VALUE"""),"com")</f>
        <v>com</v>
      </c>
      <c r="J14" s="10" t="str">
        <f t="shared" si="2"/>
        <v> user9@example.com</v>
      </c>
    </row>
    <row r="15">
      <c r="F15" s="10" t="s">
        <v>69</v>
      </c>
      <c r="G15" s="10">
        <f>IFERROR(__xludf.DUMMYFUNCTION("SPLIT(F15,""."")"),10.0)</f>
        <v>10</v>
      </c>
      <c r="H15" s="10" t="str">
        <f>IFERROR(__xludf.DUMMYFUNCTION("""COMPUTED_VALUE""")," user10@example")</f>
        <v> user10@example</v>
      </c>
      <c r="I15" s="10" t="str">
        <f>IFERROR(__xludf.DUMMYFUNCTION("""COMPUTED_VALUE"""),"com")</f>
        <v>com</v>
      </c>
      <c r="J15" s="10" t="str">
        <f t="shared" si="2"/>
        <v> user10@example.com</v>
      </c>
    </row>
    <row r="16">
      <c r="F16" s="10" t="s">
        <v>70</v>
      </c>
      <c r="G16" s="10">
        <f>IFERROR(__xludf.DUMMYFUNCTION("SPLIT(F16,""."")"),11.0)</f>
        <v>11</v>
      </c>
      <c r="H16" s="10" t="str">
        <f>IFERROR(__xludf.DUMMYFUNCTION("""COMPUTED_VALUE""")," user11@example")</f>
        <v> user11@example</v>
      </c>
      <c r="I16" s="10" t="str">
        <f>IFERROR(__xludf.DUMMYFUNCTION("""COMPUTED_VALUE"""),"com")</f>
        <v>com</v>
      </c>
      <c r="J16" s="10" t="str">
        <f t="shared" si="2"/>
        <v> user11@example.com</v>
      </c>
    </row>
    <row r="17">
      <c r="F17" s="10" t="s">
        <v>71</v>
      </c>
      <c r="G17" s="10">
        <f>IFERROR(__xludf.DUMMYFUNCTION("SPLIT(F17,""."")"),12.0)</f>
        <v>12</v>
      </c>
      <c r="H17" s="10" t="str">
        <f>IFERROR(__xludf.DUMMYFUNCTION("""COMPUTED_VALUE""")," user12@example")</f>
        <v> user12@example</v>
      </c>
      <c r="I17" s="10" t="str">
        <f>IFERROR(__xludf.DUMMYFUNCTION("""COMPUTED_VALUE"""),"com")</f>
        <v>com</v>
      </c>
      <c r="J17" s="10" t="str">
        <f t="shared" si="2"/>
        <v> user12@example.com</v>
      </c>
    </row>
    <row r="18">
      <c r="F18" s="10" t="s">
        <v>72</v>
      </c>
      <c r="G18" s="10">
        <f>IFERROR(__xludf.DUMMYFUNCTION("SPLIT(F18,""."")"),13.0)</f>
        <v>13</v>
      </c>
      <c r="H18" s="10" t="str">
        <f>IFERROR(__xludf.DUMMYFUNCTION("""COMPUTED_VALUE""")," user13@example")</f>
        <v> user13@example</v>
      </c>
      <c r="I18" s="10" t="str">
        <f>IFERROR(__xludf.DUMMYFUNCTION("""COMPUTED_VALUE"""),"com")</f>
        <v>com</v>
      </c>
      <c r="J18" s="10" t="str">
        <f t="shared" si="2"/>
        <v> user13@example.com</v>
      </c>
    </row>
    <row r="19">
      <c r="F19" s="10" t="s">
        <v>73</v>
      </c>
      <c r="G19" s="10">
        <f>IFERROR(__xludf.DUMMYFUNCTION("SPLIT(F19,""."")"),14.0)</f>
        <v>14</v>
      </c>
      <c r="H19" s="10" t="str">
        <f>IFERROR(__xludf.DUMMYFUNCTION("""COMPUTED_VALUE""")," user14@example")</f>
        <v> user14@example</v>
      </c>
      <c r="I19" s="10" t="str">
        <f>IFERROR(__xludf.DUMMYFUNCTION("""COMPUTED_VALUE"""),"com")</f>
        <v>com</v>
      </c>
      <c r="J19" s="10" t="str">
        <f t="shared" si="2"/>
        <v> user14@example.com</v>
      </c>
    </row>
    <row r="20">
      <c r="F20" s="10" t="s">
        <v>74</v>
      </c>
      <c r="G20" s="10">
        <f>IFERROR(__xludf.DUMMYFUNCTION("SPLIT(F20,""."")"),15.0)</f>
        <v>15</v>
      </c>
      <c r="H20" s="10" t="str">
        <f>IFERROR(__xludf.DUMMYFUNCTION("""COMPUTED_VALUE""")," user15@example")</f>
        <v> user15@example</v>
      </c>
      <c r="I20" s="10" t="str">
        <f>IFERROR(__xludf.DUMMYFUNCTION("""COMPUTED_VALUE"""),"com")</f>
        <v>com</v>
      </c>
      <c r="J20" s="10" t="str">
        <f t="shared" si="2"/>
        <v> user15@example.com</v>
      </c>
    </row>
    <row r="21" ht="15.75" customHeight="1">
      <c r="F21" s="10" t="s">
        <v>75</v>
      </c>
      <c r="G21" s="10">
        <f>IFERROR(__xludf.DUMMYFUNCTION("SPLIT(F21,""."")"),16.0)</f>
        <v>16</v>
      </c>
      <c r="H21" s="10" t="str">
        <f>IFERROR(__xludf.DUMMYFUNCTION("""COMPUTED_VALUE""")," user16@example")</f>
        <v> user16@example</v>
      </c>
      <c r="I21" s="10" t="str">
        <f>IFERROR(__xludf.DUMMYFUNCTION("""COMPUTED_VALUE"""),"com")</f>
        <v>com</v>
      </c>
      <c r="J21" s="10" t="str">
        <f t="shared" si="2"/>
        <v> user16@example.com</v>
      </c>
    </row>
    <row r="22" ht="15.75" customHeight="1">
      <c r="F22" s="10" t="s">
        <v>76</v>
      </c>
      <c r="G22" s="10">
        <f>IFERROR(__xludf.DUMMYFUNCTION("SPLIT(F22,""."")"),17.0)</f>
        <v>17</v>
      </c>
      <c r="H22" s="10" t="str">
        <f>IFERROR(__xludf.DUMMYFUNCTION("""COMPUTED_VALUE""")," user17@example")</f>
        <v> user17@example</v>
      </c>
      <c r="I22" s="10" t="str">
        <f>IFERROR(__xludf.DUMMYFUNCTION("""COMPUTED_VALUE"""),"com")</f>
        <v>com</v>
      </c>
      <c r="J22" s="10" t="str">
        <f t="shared" si="2"/>
        <v> user17@example.com</v>
      </c>
    </row>
    <row r="23" ht="15.75" customHeight="1">
      <c r="F23" s="10" t="s">
        <v>77</v>
      </c>
      <c r="G23" s="10">
        <f>IFERROR(__xludf.DUMMYFUNCTION("SPLIT(F23,""."")"),18.0)</f>
        <v>18</v>
      </c>
      <c r="H23" s="10" t="str">
        <f>IFERROR(__xludf.DUMMYFUNCTION("""COMPUTED_VALUE""")," user18@example")</f>
        <v> user18@example</v>
      </c>
      <c r="I23" s="10" t="str">
        <f>IFERROR(__xludf.DUMMYFUNCTION("""COMPUTED_VALUE"""),"com")</f>
        <v>com</v>
      </c>
      <c r="J23" s="10" t="str">
        <f t="shared" si="2"/>
        <v> user18@example.com</v>
      </c>
    </row>
    <row r="24" ht="15.75" customHeight="1">
      <c r="F24" s="10" t="s">
        <v>78</v>
      </c>
      <c r="G24" s="10">
        <f>IFERROR(__xludf.DUMMYFUNCTION("SPLIT(F24,""."")"),19.0)</f>
        <v>19</v>
      </c>
      <c r="H24" s="10" t="str">
        <f>IFERROR(__xludf.DUMMYFUNCTION("""COMPUTED_VALUE""")," user19@example")</f>
        <v> user19@example</v>
      </c>
      <c r="I24" s="10" t="str">
        <f>IFERROR(__xludf.DUMMYFUNCTION("""COMPUTED_VALUE"""),"com")</f>
        <v>com</v>
      </c>
      <c r="J24" s="10" t="str">
        <f t="shared" si="2"/>
        <v> user19@example.com</v>
      </c>
    </row>
    <row r="25" ht="15.75" customHeight="1">
      <c r="F25" s="10" t="s">
        <v>79</v>
      </c>
      <c r="G25" s="10">
        <f>IFERROR(__xludf.DUMMYFUNCTION("SPLIT(F25,""."")"),20.0)</f>
        <v>20</v>
      </c>
      <c r="H25" s="10" t="str">
        <f>IFERROR(__xludf.DUMMYFUNCTION("""COMPUTED_VALUE""")," user20@example")</f>
        <v> user20@example</v>
      </c>
      <c r="I25" s="10" t="str">
        <f>IFERROR(__xludf.DUMMYFUNCTION("""COMPUTED_VALUE"""),"com")</f>
        <v>com</v>
      </c>
      <c r="J25" s="10" t="str">
        <f t="shared" si="2"/>
        <v> user20@example.com</v>
      </c>
    </row>
    <row r="26" ht="15.75" customHeight="1">
      <c r="F26" s="10" t="s">
        <v>80</v>
      </c>
      <c r="G26" s="10">
        <f>IFERROR(__xludf.DUMMYFUNCTION("SPLIT(F26,""."")"),21.0)</f>
        <v>21</v>
      </c>
      <c r="H26" s="10" t="str">
        <f>IFERROR(__xludf.DUMMYFUNCTION("""COMPUTED_VALUE""")," user21@example")</f>
        <v> user21@example</v>
      </c>
      <c r="I26" s="10" t="str">
        <f>IFERROR(__xludf.DUMMYFUNCTION("""COMPUTED_VALUE"""),"com")</f>
        <v>com</v>
      </c>
      <c r="J26" s="10" t="str">
        <f t="shared" si="2"/>
        <v> user21@example.com</v>
      </c>
    </row>
    <row r="27" ht="15.75" customHeight="1">
      <c r="F27" s="10" t="s">
        <v>81</v>
      </c>
      <c r="G27" s="10">
        <f>IFERROR(__xludf.DUMMYFUNCTION("SPLIT(F27,""."")"),22.0)</f>
        <v>22</v>
      </c>
      <c r="H27" s="10" t="str">
        <f>IFERROR(__xludf.DUMMYFUNCTION("""COMPUTED_VALUE""")," user22@example")</f>
        <v> user22@example</v>
      </c>
      <c r="I27" s="10" t="str">
        <f>IFERROR(__xludf.DUMMYFUNCTION("""COMPUTED_VALUE"""),"com")</f>
        <v>com</v>
      </c>
      <c r="J27" s="10" t="str">
        <f t="shared" si="2"/>
        <v> user22@example.com</v>
      </c>
    </row>
    <row r="28" ht="15.75" customHeight="1">
      <c r="F28" s="10" t="s">
        <v>82</v>
      </c>
      <c r="G28" s="10">
        <f>IFERROR(__xludf.DUMMYFUNCTION("SPLIT(F28,""."")"),23.0)</f>
        <v>23</v>
      </c>
      <c r="H28" s="10" t="str">
        <f>IFERROR(__xludf.DUMMYFUNCTION("""COMPUTED_VALUE""")," user23@example")</f>
        <v> user23@example</v>
      </c>
      <c r="I28" s="10" t="str">
        <f>IFERROR(__xludf.DUMMYFUNCTION("""COMPUTED_VALUE"""),"com")</f>
        <v>com</v>
      </c>
      <c r="J28" s="10" t="str">
        <f t="shared" si="2"/>
        <v> user23@example.com</v>
      </c>
    </row>
    <row r="29" ht="15.75" customHeight="1">
      <c r="F29" s="10" t="s">
        <v>83</v>
      </c>
      <c r="G29" s="10">
        <f>IFERROR(__xludf.DUMMYFUNCTION("SPLIT(F29,""."")"),24.0)</f>
        <v>24</v>
      </c>
      <c r="H29" s="10" t="str">
        <f>IFERROR(__xludf.DUMMYFUNCTION("""COMPUTED_VALUE""")," user24@example")</f>
        <v> user24@example</v>
      </c>
      <c r="I29" s="10" t="str">
        <f>IFERROR(__xludf.DUMMYFUNCTION("""COMPUTED_VALUE"""),"com")</f>
        <v>com</v>
      </c>
      <c r="J29" s="10" t="str">
        <f t="shared" si="2"/>
        <v> user24@example.com</v>
      </c>
    </row>
    <row r="30" ht="15.75" customHeight="1">
      <c r="F30" s="10" t="s">
        <v>84</v>
      </c>
      <c r="G30" s="10">
        <f>IFERROR(__xludf.DUMMYFUNCTION("SPLIT(F30,""."")"),25.0)</f>
        <v>25</v>
      </c>
      <c r="H30" s="10" t="str">
        <f>IFERROR(__xludf.DUMMYFUNCTION("""COMPUTED_VALUE""")," user25@example")</f>
        <v> user25@example</v>
      </c>
      <c r="I30" s="10" t="str">
        <f>IFERROR(__xludf.DUMMYFUNCTION("""COMPUTED_VALUE"""),"com")</f>
        <v>com</v>
      </c>
      <c r="J30" s="10" t="str">
        <f t="shared" si="2"/>
        <v> user25@example.com</v>
      </c>
    </row>
    <row r="31" ht="15.75" customHeight="1">
      <c r="F31" s="10" t="s">
        <v>85</v>
      </c>
      <c r="G31" s="10">
        <f>IFERROR(__xludf.DUMMYFUNCTION("SPLIT(F31,""."")"),26.0)</f>
        <v>26</v>
      </c>
      <c r="H31" s="10" t="str">
        <f>IFERROR(__xludf.DUMMYFUNCTION("""COMPUTED_VALUE""")," user26@example")</f>
        <v> user26@example</v>
      </c>
      <c r="I31" s="10" t="str">
        <f>IFERROR(__xludf.DUMMYFUNCTION("""COMPUTED_VALUE"""),"com")</f>
        <v>com</v>
      </c>
      <c r="J31" s="10" t="str">
        <f t="shared" si="2"/>
        <v> user26@example.com</v>
      </c>
    </row>
    <row r="32" ht="15.75" customHeight="1">
      <c r="F32" s="10" t="s">
        <v>86</v>
      </c>
      <c r="G32" s="10">
        <f>IFERROR(__xludf.DUMMYFUNCTION("SPLIT(F32,""."")"),27.0)</f>
        <v>27</v>
      </c>
      <c r="H32" s="10" t="str">
        <f>IFERROR(__xludf.DUMMYFUNCTION("""COMPUTED_VALUE""")," user27@example")</f>
        <v> user27@example</v>
      </c>
      <c r="I32" s="10" t="str">
        <f>IFERROR(__xludf.DUMMYFUNCTION("""COMPUTED_VALUE"""),"com")</f>
        <v>com</v>
      </c>
      <c r="J32" s="10" t="str">
        <f t="shared" si="2"/>
        <v> user27@example.com</v>
      </c>
    </row>
    <row r="33" ht="15.75" customHeight="1">
      <c r="F33" s="10" t="s">
        <v>87</v>
      </c>
      <c r="G33" s="10">
        <f>IFERROR(__xludf.DUMMYFUNCTION("SPLIT(F33,""."")"),28.0)</f>
        <v>28</v>
      </c>
      <c r="H33" s="10" t="str">
        <f>IFERROR(__xludf.DUMMYFUNCTION("""COMPUTED_VALUE""")," user28@example")</f>
        <v> user28@example</v>
      </c>
      <c r="I33" s="10" t="str">
        <f>IFERROR(__xludf.DUMMYFUNCTION("""COMPUTED_VALUE"""),"com")</f>
        <v>com</v>
      </c>
      <c r="J33" s="10" t="str">
        <f t="shared" si="2"/>
        <v> user28@example.com</v>
      </c>
    </row>
    <row r="34" ht="15.75" customHeight="1">
      <c r="F34" s="10" t="s">
        <v>88</v>
      </c>
      <c r="G34" s="10">
        <f>IFERROR(__xludf.DUMMYFUNCTION("SPLIT(F34,""."")"),29.0)</f>
        <v>29</v>
      </c>
      <c r="H34" s="10" t="str">
        <f>IFERROR(__xludf.DUMMYFUNCTION("""COMPUTED_VALUE""")," user29@example")</f>
        <v> user29@example</v>
      </c>
      <c r="I34" s="10" t="str">
        <f>IFERROR(__xludf.DUMMYFUNCTION("""COMPUTED_VALUE"""),"com")</f>
        <v>com</v>
      </c>
      <c r="J34" s="10" t="str">
        <f t="shared" si="2"/>
        <v> user29@example.com</v>
      </c>
    </row>
    <row r="35" ht="15.75" customHeight="1">
      <c r="F35" s="10" t="s">
        <v>89</v>
      </c>
      <c r="G35" s="10">
        <f>IFERROR(__xludf.DUMMYFUNCTION("SPLIT(F35,""."")"),30.0)</f>
        <v>30</v>
      </c>
      <c r="H35" s="10" t="str">
        <f>IFERROR(__xludf.DUMMYFUNCTION("""COMPUTED_VALUE""")," user30@example")</f>
        <v> user30@example</v>
      </c>
      <c r="I35" s="10" t="str">
        <f>IFERROR(__xludf.DUMMYFUNCTION("""COMPUTED_VALUE"""),"com")</f>
        <v>com</v>
      </c>
      <c r="J35" s="10" t="str">
        <f t="shared" si="2"/>
        <v> user30@example.com</v>
      </c>
    </row>
    <row r="36" ht="15.75" customHeight="1">
      <c r="F36" s="10" t="s">
        <v>90</v>
      </c>
      <c r="G36" s="10">
        <f>IFERROR(__xludf.DUMMYFUNCTION("SPLIT(F36,""."")"),31.0)</f>
        <v>31</v>
      </c>
      <c r="H36" s="10" t="str">
        <f>IFERROR(__xludf.DUMMYFUNCTION("""COMPUTED_VALUE""")," user31@example")</f>
        <v> user31@example</v>
      </c>
      <c r="I36" s="10" t="str">
        <f>IFERROR(__xludf.DUMMYFUNCTION("""COMPUTED_VALUE"""),"com")</f>
        <v>com</v>
      </c>
      <c r="J36" s="10" t="str">
        <f t="shared" si="2"/>
        <v> user31@example.com</v>
      </c>
    </row>
    <row r="37" ht="15.75" customHeight="1">
      <c r="F37" s="10" t="s">
        <v>91</v>
      </c>
      <c r="G37" s="10">
        <f>IFERROR(__xludf.DUMMYFUNCTION("SPLIT(F37,""."")"),32.0)</f>
        <v>32</v>
      </c>
      <c r="H37" s="10" t="str">
        <f>IFERROR(__xludf.DUMMYFUNCTION("""COMPUTED_VALUE""")," user32@example")</f>
        <v> user32@example</v>
      </c>
      <c r="I37" s="10" t="str">
        <f>IFERROR(__xludf.DUMMYFUNCTION("""COMPUTED_VALUE"""),"com")</f>
        <v>com</v>
      </c>
      <c r="J37" s="10" t="str">
        <f t="shared" si="2"/>
        <v> user32@example.com</v>
      </c>
    </row>
    <row r="38" ht="15.75" customHeight="1">
      <c r="F38" s="10" t="s">
        <v>92</v>
      </c>
      <c r="G38" s="10">
        <f>IFERROR(__xludf.DUMMYFUNCTION("SPLIT(F38,""."")"),33.0)</f>
        <v>33</v>
      </c>
      <c r="H38" s="10" t="str">
        <f>IFERROR(__xludf.DUMMYFUNCTION("""COMPUTED_VALUE""")," user33@example")</f>
        <v> user33@example</v>
      </c>
      <c r="I38" s="10" t="str">
        <f>IFERROR(__xludf.DUMMYFUNCTION("""COMPUTED_VALUE"""),"com")</f>
        <v>com</v>
      </c>
      <c r="J38" s="10" t="str">
        <f t="shared" si="2"/>
        <v> user33@example.com</v>
      </c>
    </row>
    <row r="39" ht="15.75" customHeight="1">
      <c r="F39" s="10" t="s">
        <v>93</v>
      </c>
      <c r="G39" s="10">
        <f>IFERROR(__xludf.DUMMYFUNCTION("SPLIT(F39,""."")"),34.0)</f>
        <v>34</v>
      </c>
      <c r="H39" s="10" t="str">
        <f>IFERROR(__xludf.DUMMYFUNCTION("""COMPUTED_VALUE""")," user34@example")</f>
        <v> user34@example</v>
      </c>
      <c r="I39" s="10" t="str">
        <f>IFERROR(__xludf.DUMMYFUNCTION("""COMPUTED_VALUE"""),"com")</f>
        <v>com</v>
      </c>
      <c r="J39" s="10" t="str">
        <f t="shared" si="2"/>
        <v> user34@example.com</v>
      </c>
    </row>
    <row r="40" ht="15.75" customHeight="1">
      <c r="F40" s="10" t="s">
        <v>94</v>
      </c>
      <c r="G40" s="10">
        <f>IFERROR(__xludf.DUMMYFUNCTION("SPLIT(F40,""."")"),35.0)</f>
        <v>35</v>
      </c>
      <c r="H40" s="10" t="str">
        <f>IFERROR(__xludf.DUMMYFUNCTION("""COMPUTED_VALUE""")," user35@example")</f>
        <v> user35@example</v>
      </c>
      <c r="I40" s="10" t="str">
        <f>IFERROR(__xludf.DUMMYFUNCTION("""COMPUTED_VALUE"""),"com")</f>
        <v>com</v>
      </c>
      <c r="J40" s="10" t="str">
        <f t="shared" si="2"/>
        <v> user35@example.com</v>
      </c>
    </row>
    <row r="41" ht="15.75" customHeight="1">
      <c r="F41" s="10" t="s">
        <v>95</v>
      </c>
      <c r="G41" s="10">
        <f>IFERROR(__xludf.DUMMYFUNCTION("SPLIT(F41,""."")"),36.0)</f>
        <v>36</v>
      </c>
      <c r="H41" s="10" t="str">
        <f>IFERROR(__xludf.DUMMYFUNCTION("""COMPUTED_VALUE""")," user36@example")</f>
        <v> user36@example</v>
      </c>
      <c r="I41" s="10" t="str">
        <f>IFERROR(__xludf.DUMMYFUNCTION("""COMPUTED_VALUE"""),"com")</f>
        <v>com</v>
      </c>
      <c r="J41" s="10" t="str">
        <f t="shared" si="2"/>
        <v> user36@example.com</v>
      </c>
    </row>
    <row r="42" ht="15.75" customHeight="1">
      <c r="F42" s="10" t="s">
        <v>96</v>
      </c>
      <c r="G42" s="10">
        <f>IFERROR(__xludf.DUMMYFUNCTION("SPLIT(F42,""."")"),37.0)</f>
        <v>37</v>
      </c>
      <c r="H42" s="10" t="str">
        <f>IFERROR(__xludf.DUMMYFUNCTION("""COMPUTED_VALUE""")," user37@example")</f>
        <v> user37@example</v>
      </c>
      <c r="I42" s="10" t="str">
        <f>IFERROR(__xludf.DUMMYFUNCTION("""COMPUTED_VALUE"""),"com")</f>
        <v>com</v>
      </c>
      <c r="J42" s="10" t="str">
        <f t="shared" si="2"/>
        <v> user37@example.com</v>
      </c>
    </row>
    <row r="43" ht="15.75" customHeight="1">
      <c r="F43" s="10" t="s">
        <v>97</v>
      </c>
      <c r="G43" s="10">
        <f>IFERROR(__xludf.DUMMYFUNCTION("SPLIT(F43,""."")"),38.0)</f>
        <v>38</v>
      </c>
      <c r="H43" s="10" t="str">
        <f>IFERROR(__xludf.DUMMYFUNCTION("""COMPUTED_VALUE""")," user38@example")</f>
        <v> user38@example</v>
      </c>
      <c r="I43" s="10" t="str">
        <f>IFERROR(__xludf.DUMMYFUNCTION("""COMPUTED_VALUE"""),"com")</f>
        <v>com</v>
      </c>
      <c r="J43" s="10" t="str">
        <f t="shared" si="2"/>
        <v> user38@example.com</v>
      </c>
    </row>
    <row r="44" ht="15.75" customHeight="1">
      <c r="F44" s="10" t="s">
        <v>98</v>
      </c>
      <c r="G44" s="10">
        <f>IFERROR(__xludf.DUMMYFUNCTION("SPLIT(F44,""."")"),39.0)</f>
        <v>39</v>
      </c>
      <c r="H44" s="10" t="str">
        <f>IFERROR(__xludf.DUMMYFUNCTION("""COMPUTED_VALUE""")," user39@example")</f>
        <v> user39@example</v>
      </c>
      <c r="I44" s="10" t="str">
        <f>IFERROR(__xludf.DUMMYFUNCTION("""COMPUTED_VALUE"""),"com")</f>
        <v>com</v>
      </c>
      <c r="J44" s="10" t="str">
        <f t="shared" si="2"/>
        <v> user39@example.com</v>
      </c>
    </row>
    <row r="45" ht="15.75" customHeight="1">
      <c r="F45" s="10" t="s">
        <v>99</v>
      </c>
      <c r="G45" s="10">
        <f>IFERROR(__xludf.DUMMYFUNCTION("SPLIT(F45,""."")"),40.0)</f>
        <v>40</v>
      </c>
      <c r="H45" s="10" t="str">
        <f>IFERROR(__xludf.DUMMYFUNCTION("""COMPUTED_VALUE""")," user40@example")</f>
        <v> user40@example</v>
      </c>
      <c r="I45" s="10" t="str">
        <f>IFERROR(__xludf.DUMMYFUNCTION("""COMPUTED_VALUE"""),"com")</f>
        <v>com</v>
      </c>
      <c r="J45" s="10" t="str">
        <f t="shared" si="2"/>
        <v> user40@example.com</v>
      </c>
    </row>
    <row r="46" ht="15.75" customHeight="1">
      <c r="F46" s="10" t="s">
        <v>100</v>
      </c>
      <c r="G46" s="10">
        <f>IFERROR(__xludf.DUMMYFUNCTION("SPLIT(F46,""."")"),41.0)</f>
        <v>41</v>
      </c>
      <c r="H46" s="10" t="str">
        <f>IFERROR(__xludf.DUMMYFUNCTION("""COMPUTED_VALUE""")," user41@example")</f>
        <v> user41@example</v>
      </c>
      <c r="I46" s="10" t="str">
        <f>IFERROR(__xludf.DUMMYFUNCTION("""COMPUTED_VALUE"""),"com")</f>
        <v>com</v>
      </c>
      <c r="J46" s="10" t="str">
        <f t="shared" si="2"/>
        <v> user41@example.com</v>
      </c>
    </row>
    <row r="47" ht="15.75" customHeight="1">
      <c r="F47" s="10" t="s">
        <v>101</v>
      </c>
      <c r="G47" s="10">
        <f>IFERROR(__xludf.DUMMYFUNCTION("SPLIT(F47,""."")"),42.0)</f>
        <v>42</v>
      </c>
      <c r="H47" s="10" t="str">
        <f>IFERROR(__xludf.DUMMYFUNCTION("""COMPUTED_VALUE""")," user42@example")</f>
        <v> user42@example</v>
      </c>
      <c r="I47" s="10" t="str">
        <f>IFERROR(__xludf.DUMMYFUNCTION("""COMPUTED_VALUE"""),"com")</f>
        <v>com</v>
      </c>
      <c r="J47" s="10" t="str">
        <f t="shared" si="2"/>
        <v> user42@example.com</v>
      </c>
    </row>
    <row r="48" ht="15.75" customHeight="1">
      <c r="F48" s="10" t="s">
        <v>102</v>
      </c>
      <c r="G48" s="10">
        <f>IFERROR(__xludf.DUMMYFUNCTION("SPLIT(F48,""."")"),43.0)</f>
        <v>43</v>
      </c>
      <c r="H48" s="10" t="str">
        <f>IFERROR(__xludf.DUMMYFUNCTION("""COMPUTED_VALUE""")," user43@example")</f>
        <v> user43@example</v>
      </c>
      <c r="I48" s="10" t="str">
        <f>IFERROR(__xludf.DUMMYFUNCTION("""COMPUTED_VALUE"""),"com")</f>
        <v>com</v>
      </c>
      <c r="J48" s="10" t="str">
        <f t="shared" si="2"/>
        <v> user43@example.com</v>
      </c>
    </row>
    <row r="49" ht="15.75" customHeight="1">
      <c r="F49" s="10" t="s">
        <v>103</v>
      </c>
      <c r="G49" s="10">
        <f>IFERROR(__xludf.DUMMYFUNCTION("SPLIT(F49,""."")"),44.0)</f>
        <v>44</v>
      </c>
      <c r="H49" s="10" t="str">
        <f>IFERROR(__xludf.DUMMYFUNCTION("""COMPUTED_VALUE""")," user44@example")</f>
        <v> user44@example</v>
      </c>
      <c r="I49" s="10" t="str">
        <f>IFERROR(__xludf.DUMMYFUNCTION("""COMPUTED_VALUE"""),"com")</f>
        <v>com</v>
      </c>
      <c r="J49" s="10" t="str">
        <f t="shared" si="2"/>
        <v> user44@example.com</v>
      </c>
    </row>
    <row r="50" ht="15.75" customHeight="1">
      <c r="F50" s="10" t="s">
        <v>104</v>
      </c>
      <c r="G50" s="10">
        <f>IFERROR(__xludf.DUMMYFUNCTION("SPLIT(F50,""."")"),45.0)</f>
        <v>45</v>
      </c>
      <c r="H50" s="10" t="str">
        <f>IFERROR(__xludf.DUMMYFUNCTION("""COMPUTED_VALUE""")," user45@example")</f>
        <v> user45@example</v>
      </c>
      <c r="I50" s="10" t="str">
        <f>IFERROR(__xludf.DUMMYFUNCTION("""COMPUTED_VALUE"""),"com")</f>
        <v>com</v>
      </c>
      <c r="J50" s="10" t="str">
        <f t="shared" si="2"/>
        <v> user45@example.com</v>
      </c>
    </row>
    <row r="51" ht="15.75" customHeight="1">
      <c r="F51" s="10" t="s">
        <v>105</v>
      </c>
      <c r="G51" s="10">
        <f>IFERROR(__xludf.DUMMYFUNCTION("SPLIT(F51,""."")"),46.0)</f>
        <v>46</v>
      </c>
      <c r="H51" s="10" t="str">
        <f>IFERROR(__xludf.DUMMYFUNCTION("""COMPUTED_VALUE""")," user46@example")</f>
        <v> user46@example</v>
      </c>
      <c r="I51" s="10" t="str">
        <f>IFERROR(__xludf.DUMMYFUNCTION("""COMPUTED_VALUE"""),"com")</f>
        <v>com</v>
      </c>
      <c r="J51" s="10" t="str">
        <f t="shared" si="2"/>
        <v> user46@example.com</v>
      </c>
    </row>
    <row r="52" ht="15.75" customHeight="1">
      <c r="F52" s="10" t="s">
        <v>106</v>
      </c>
      <c r="G52" s="10">
        <f>IFERROR(__xludf.DUMMYFUNCTION("SPLIT(F52,""."")"),47.0)</f>
        <v>47</v>
      </c>
      <c r="H52" s="10" t="str">
        <f>IFERROR(__xludf.DUMMYFUNCTION("""COMPUTED_VALUE""")," user47@example")</f>
        <v> user47@example</v>
      </c>
      <c r="I52" s="10" t="str">
        <f>IFERROR(__xludf.DUMMYFUNCTION("""COMPUTED_VALUE"""),"com")</f>
        <v>com</v>
      </c>
      <c r="J52" s="10" t="str">
        <f t="shared" si="2"/>
        <v> user47@example.com</v>
      </c>
    </row>
    <row r="53" ht="15.75" customHeight="1">
      <c r="F53" s="10" t="s">
        <v>107</v>
      </c>
      <c r="G53" s="10">
        <f>IFERROR(__xludf.DUMMYFUNCTION("SPLIT(F53,""."")"),48.0)</f>
        <v>48</v>
      </c>
      <c r="H53" s="10" t="str">
        <f>IFERROR(__xludf.DUMMYFUNCTION("""COMPUTED_VALUE""")," user48@example")</f>
        <v> user48@example</v>
      </c>
      <c r="I53" s="10" t="str">
        <f>IFERROR(__xludf.DUMMYFUNCTION("""COMPUTED_VALUE"""),"com")</f>
        <v>com</v>
      </c>
      <c r="J53" s="10" t="str">
        <f t="shared" si="2"/>
        <v> user48@example.com</v>
      </c>
    </row>
    <row r="54" ht="15.75" customHeight="1">
      <c r="F54" s="10" t="s">
        <v>108</v>
      </c>
      <c r="G54" s="10">
        <f>IFERROR(__xludf.DUMMYFUNCTION("SPLIT(F54,""."")"),49.0)</f>
        <v>49</v>
      </c>
      <c r="H54" s="10" t="str">
        <f>IFERROR(__xludf.DUMMYFUNCTION("""COMPUTED_VALUE""")," user49@example")</f>
        <v> user49@example</v>
      </c>
      <c r="I54" s="10" t="str">
        <f>IFERROR(__xludf.DUMMYFUNCTION("""COMPUTED_VALUE"""),"com")</f>
        <v>com</v>
      </c>
      <c r="J54" s="10" t="str">
        <f t="shared" si="2"/>
        <v> user49@example.com</v>
      </c>
    </row>
    <row r="55" ht="15.75" customHeight="1">
      <c r="F55" s="10" t="s">
        <v>109</v>
      </c>
      <c r="G55" s="10">
        <f>IFERROR(__xludf.DUMMYFUNCTION("SPLIT(F55,""."")"),50.0)</f>
        <v>50</v>
      </c>
      <c r="H55" s="10" t="str">
        <f>IFERROR(__xludf.DUMMYFUNCTION("""COMPUTED_VALUE""")," user50@example")</f>
        <v> user50@example</v>
      </c>
      <c r="I55" s="10" t="str">
        <f>IFERROR(__xludf.DUMMYFUNCTION("""COMPUTED_VALUE"""),"com")</f>
        <v>com</v>
      </c>
      <c r="J55" s="10" t="str">
        <f t="shared" si="2"/>
        <v> user50@example.com</v>
      </c>
    </row>
    <row r="56" ht="15.75" customHeight="1">
      <c r="F56" s="10" t="s">
        <v>110</v>
      </c>
      <c r="G56" s="10">
        <f>IFERROR(__xludf.DUMMYFUNCTION("SPLIT(F56,""."")"),51.0)</f>
        <v>51</v>
      </c>
      <c r="H56" s="10" t="str">
        <f>IFERROR(__xludf.DUMMYFUNCTION("""COMPUTED_VALUE""")," user51@example")</f>
        <v> user51@example</v>
      </c>
      <c r="I56" s="10" t="str">
        <f>IFERROR(__xludf.DUMMYFUNCTION("""COMPUTED_VALUE"""),"com")</f>
        <v>com</v>
      </c>
      <c r="J56" s="10" t="str">
        <f t="shared" si="2"/>
        <v> user51@example.com</v>
      </c>
    </row>
    <row r="57" ht="15.75" customHeight="1">
      <c r="F57" s="10" t="s">
        <v>111</v>
      </c>
      <c r="G57" s="10">
        <f>IFERROR(__xludf.DUMMYFUNCTION("SPLIT(F57,""."")"),52.0)</f>
        <v>52</v>
      </c>
      <c r="H57" s="10" t="str">
        <f>IFERROR(__xludf.DUMMYFUNCTION("""COMPUTED_VALUE""")," user52@example")</f>
        <v> user52@example</v>
      </c>
      <c r="I57" s="10" t="str">
        <f>IFERROR(__xludf.DUMMYFUNCTION("""COMPUTED_VALUE"""),"com")</f>
        <v>com</v>
      </c>
      <c r="J57" s="10" t="str">
        <f t="shared" si="2"/>
        <v> user52@example.com</v>
      </c>
    </row>
    <row r="58" ht="15.75" customHeight="1">
      <c r="F58" s="10" t="s">
        <v>112</v>
      </c>
      <c r="G58" s="10">
        <f>IFERROR(__xludf.DUMMYFUNCTION("SPLIT(F58,""."")"),53.0)</f>
        <v>53</v>
      </c>
      <c r="H58" s="10" t="str">
        <f>IFERROR(__xludf.DUMMYFUNCTION("""COMPUTED_VALUE""")," user53@example")</f>
        <v> user53@example</v>
      </c>
      <c r="I58" s="10" t="str">
        <f>IFERROR(__xludf.DUMMYFUNCTION("""COMPUTED_VALUE"""),"com")</f>
        <v>com</v>
      </c>
      <c r="J58" s="10" t="str">
        <f t="shared" si="2"/>
        <v> user53@example.com</v>
      </c>
    </row>
    <row r="59" ht="15.75" customHeight="1">
      <c r="F59" s="10" t="s">
        <v>113</v>
      </c>
      <c r="G59" s="10">
        <f>IFERROR(__xludf.DUMMYFUNCTION("SPLIT(F59,""."")"),54.0)</f>
        <v>54</v>
      </c>
      <c r="H59" s="10" t="str">
        <f>IFERROR(__xludf.DUMMYFUNCTION("""COMPUTED_VALUE""")," user54@example")</f>
        <v> user54@example</v>
      </c>
      <c r="I59" s="10" t="str">
        <f>IFERROR(__xludf.DUMMYFUNCTION("""COMPUTED_VALUE"""),"com")</f>
        <v>com</v>
      </c>
      <c r="J59" s="10" t="str">
        <f t="shared" si="2"/>
        <v> user54@example.com</v>
      </c>
    </row>
    <row r="60" ht="15.75" customHeight="1">
      <c r="F60" s="10" t="s">
        <v>114</v>
      </c>
      <c r="G60" s="10">
        <f>IFERROR(__xludf.DUMMYFUNCTION("SPLIT(F60,""."")"),55.0)</f>
        <v>55</v>
      </c>
      <c r="H60" s="10" t="str">
        <f>IFERROR(__xludf.DUMMYFUNCTION("""COMPUTED_VALUE""")," user55@example")</f>
        <v> user55@example</v>
      </c>
      <c r="I60" s="10" t="str">
        <f>IFERROR(__xludf.DUMMYFUNCTION("""COMPUTED_VALUE"""),"com")</f>
        <v>com</v>
      </c>
      <c r="J60" s="10" t="str">
        <f t="shared" si="2"/>
        <v> user55@example.com</v>
      </c>
    </row>
    <row r="61" ht="15.75" customHeight="1">
      <c r="F61" s="10" t="s">
        <v>115</v>
      </c>
      <c r="G61" s="10">
        <f>IFERROR(__xludf.DUMMYFUNCTION("SPLIT(F61,""."")"),56.0)</f>
        <v>56</v>
      </c>
      <c r="H61" s="10" t="str">
        <f>IFERROR(__xludf.DUMMYFUNCTION("""COMPUTED_VALUE""")," user56@example")</f>
        <v> user56@example</v>
      </c>
      <c r="I61" s="10" t="str">
        <f>IFERROR(__xludf.DUMMYFUNCTION("""COMPUTED_VALUE"""),"com")</f>
        <v>com</v>
      </c>
      <c r="J61" s="10" t="str">
        <f t="shared" si="2"/>
        <v> user56@example.com</v>
      </c>
    </row>
    <row r="62" ht="15.75" customHeight="1">
      <c r="F62" s="10" t="s">
        <v>116</v>
      </c>
      <c r="G62" s="10">
        <f>IFERROR(__xludf.DUMMYFUNCTION("SPLIT(F62,""."")"),57.0)</f>
        <v>57</v>
      </c>
      <c r="H62" s="10" t="str">
        <f>IFERROR(__xludf.DUMMYFUNCTION("""COMPUTED_VALUE""")," user57@example")</f>
        <v> user57@example</v>
      </c>
      <c r="I62" s="10" t="str">
        <f>IFERROR(__xludf.DUMMYFUNCTION("""COMPUTED_VALUE"""),"com")</f>
        <v>com</v>
      </c>
      <c r="J62" s="10" t="str">
        <f t="shared" si="2"/>
        <v> user57@example.com</v>
      </c>
    </row>
    <row r="63" ht="15.75" customHeight="1">
      <c r="F63" s="10" t="s">
        <v>117</v>
      </c>
      <c r="G63" s="10">
        <f>IFERROR(__xludf.DUMMYFUNCTION("SPLIT(F63,""."")"),58.0)</f>
        <v>58</v>
      </c>
      <c r="H63" s="10" t="str">
        <f>IFERROR(__xludf.DUMMYFUNCTION("""COMPUTED_VALUE""")," user58@example")</f>
        <v> user58@example</v>
      </c>
      <c r="I63" s="10" t="str">
        <f>IFERROR(__xludf.DUMMYFUNCTION("""COMPUTED_VALUE"""),"com")</f>
        <v>com</v>
      </c>
      <c r="J63" s="10" t="str">
        <f t="shared" si="2"/>
        <v> user58@example.com</v>
      </c>
    </row>
    <row r="64" ht="15.75" customHeight="1">
      <c r="F64" s="10" t="s">
        <v>118</v>
      </c>
      <c r="G64" s="10">
        <f>IFERROR(__xludf.DUMMYFUNCTION("SPLIT(F64,""."")"),59.0)</f>
        <v>59</v>
      </c>
      <c r="H64" s="10" t="str">
        <f>IFERROR(__xludf.DUMMYFUNCTION("""COMPUTED_VALUE""")," user59@example")</f>
        <v> user59@example</v>
      </c>
      <c r="I64" s="10" t="str">
        <f>IFERROR(__xludf.DUMMYFUNCTION("""COMPUTED_VALUE"""),"com")</f>
        <v>com</v>
      </c>
      <c r="J64" s="10" t="str">
        <f t="shared" si="2"/>
        <v> user59@example.com</v>
      </c>
    </row>
    <row r="65" ht="15.75" customHeight="1">
      <c r="F65" s="10" t="s">
        <v>119</v>
      </c>
      <c r="G65" s="10">
        <f>IFERROR(__xludf.DUMMYFUNCTION("SPLIT(F65,""."")"),60.0)</f>
        <v>60</v>
      </c>
      <c r="H65" s="10" t="str">
        <f>IFERROR(__xludf.DUMMYFUNCTION("""COMPUTED_VALUE""")," user60@example")</f>
        <v> user60@example</v>
      </c>
      <c r="I65" s="10" t="str">
        <f>IFERROR(__xludf.DUMMYFUNCTION("""COMPUTED_VALUE"""),"com")</f>
        <v>com</v>
      </c>
      <c r="J65" s="10" t="str">
        <f t="shared" si="2"/>
        <v> user60@example.com</v>
      </c>
    </row>
    <row r="66" ht="15.75" customHeight="1">
      <c r="F66" s="10" t="s">
        <v>120</v>
      </c>
      <c r="G66" s="10">
        <f>IFERROR(__xludf.DUMMYFUNCTION("SPLIT(F66,""."")"),61.0)</f>
        <v>61</v>
      </c>
      <c r="H66" s="10" t="str">
        <f>IFERROR(__xludf.DUMMYFUNCTION("""COMPUTED_VALUE""")," user61@example")</f>
        <v> user61@example</v>
      </c>
      <c r="I66" s="10" t="str">
        <f>IFERROR(__xludf.DUMMYFUNCTION("""COMPUTED_VALUE"""),"com")</f>
        <v>com</v>
      </c>
      <c r="J66" s="10" t="str">
        <f t="shared" si="2"/>
        <v> user61@example.com</v>
      </c>
    </row>
    <row r="67" ht="15.75" customHeight="1">
      <c r="F67" s="10" t="s">
        <v>121</v>
      </c>
      <c r="G67" s="10">
        <f>IFERROR(__xludf.DUMMYFUNCTION("SPLIT(F67,""."")"),62.0)</f>
        <v>62</v>
      </c>
      <c r="H67" s="10" t="str">
        <f>IFERROR(__xludf.DUMMYFUNCTION("""COMPUTED_VALUE""")," user62@example")</f>
        <v> user62@example</v>
      </c>
      <c r="I67" s="10" t="str">
        <f>IFERROR(__xludf.DUMMYFUNCTION("""COMPUTED_VALUE"""),"com")</f>
        <v>com</v>
      </c>
      <c r="J67" s="10" t="str">
        <f t="shared" si="2"/>
        <v> user62@example.com</v>
      </c>
    </row>
    <row r="68" ht="15.75" customHeight="1">
      <c r="F68" s="10" t="s">
        <v>122</v>
      </c>
      <c r="G68" s="10">
        <f>IFERROR(__xludf.DUMMYFUNCTION("SPLIT(F68,""."")"),63.0)</f>
        <v>63</v>
      </c>
      <c r="H68" s="10" t="str">
        <f>IFERROR(__xludf.DUMMYFUNCTION("""COMPUTED_VALUE""")," user63@example")</f>
        <v> user63@example</v>
      </c>
      <c r="I68" s="10" t="str">
        <f>IFERROR(__xludf.DUMMYFUNCTION("""COMPUTED_VALUE"""),"com")</f>
        <v>com</v>
      </c>
      <c r="J68" s="10" t="str">
        <f t="shared" si="2"/>
        <v> user63@example.com</v>
      </c>
    </row>
    <row r="69" ht="15.75" customHeight="1">
      <c r="F69" s="10" t="s">
        <v>123</v>
      </c>
      <c r="G69" s="10">
        <f>IFERROR(__xludf.DUMMYFUNCTION("SPLIT(F69,""."")"),64.0)</f>
        <v>64</v>
      </c>
      <c r="H69" s="10" t="str">
        <f>IFERROR(__xludf.DUMMYFUNCTION("""COMPUTED_VALUE""")," user64@example")</f>
        <v> user64@example</v>
      </c>
      <c r="I69" s="10" t="str">
        <f>IFERROR(__xludf.DUMMYFUNCTION("""COMPUTED_VALUE"""),"com")</f>
        <v>com</v>
      </c>
      <c r="J69" s="10" t="str">
        <f t="shared" si="2"/>
        <v> user64@example.com</v>
      </c>
    </row>
    <row r="70" ht="15.75" customHeight="1">
      <c r="F70" s="10" t="s">
        <v>124</v>
      </c>
      <c r="G70" s="10">
        <f>IFERROR(__xludf.DUMMYFUNCTION("SPLIT(F70,""."")"),65.0)</f>
        <v>65</v>
      </c>
      <c r="H70" s="10" t="str">
        <f>IFERROR(__xludf.DUMMYFUNCTION("""COMPUTED_VALUE""")," user65@example")</f>
        <v> user65@example</v>
      </c>
      <c r="I70" s="10" t="str">
        <f>IFERROR(__xludf.DUMMYFUNCTION("""COMPUTED_VALUE"""),"com")</f>
        <v>com</v>
      </c>
      <c r="J70" s="10" t="str">
        <f t="shared" si="2"/>
        <v> user65@example.com</v>
      </c>
    </row>
    <row r="71" ht="15.75" customHeight="1">
      <c r="F71" s="10" t="s">
        <v>125</v>
      </c>
      <c r="G71" s="10">
        <f>IFERROR(__xludf.DUMMYFUNCTION("SPLIT(F71,""."")"),66.0)</f>
        <v>66</v>
      </c>
      <c r="H71" s="10" t="str">
        <f>IFERROR(__xludf.DUMMYFUNCTION("""COMPUTED_VALUE""")," user66@example")</f>
        <v> user66@example</v>
      </c>
      <c r="I71" s="10" t="str">
        <f>IFERROR(__xludf.DUMMYFUNCTION("""COMPUTED_VALUE"""),"com")</f>
        <v>com</v>
      </c>
      <c r="J71" s="10" t="str">
        <f t="shared" si="2"/>
        <v> user66@example.com</v>
      </c>
    </row>
    <row r="72" ht="15.75" customHeight="1">
      <c r="F72" s="10" t="s">
        <v>126</v>
      </c>
      <c r="G72" s="10">
        <f>IFERROR(__xludf.DUMMYFUNCTION("SPLIT(F72,""."")"),67.0)</f>
        <v>67</v>
      </c>
      <c r="H72" s="10" t="str">
        <f>IFERROR(__xludf.DUMMYFUNCTION("""COMPUTED_VALUE""")," user67@example")</f>
        <v> user67@example</v>
      </c>
      <c r="I72" s="10" t="str">
        <f>IFERROR(__xludf.DUMMYFUNCTION("""COMPUTED_VALUE"""),"com")</f>
        <v>com</v>
      </c>
      <c r="J72" s="10" t="str">
        <f t="shared" si="2"/>
        <v> user67@example.com</v>
      </c>
    </row>
    <row r="73" ht="15.75" customHeight="1">
      <c r="F73" s="10" t="s">
        <v>127</v>
      </c>
      <c r="G73" s="10">
        <f>IFERROR(__xludf.DUMMYFUNCTION("SPLIT(F73,""."")"),68.0)</f>
        <v>68</v>
      </c>
      <c r="H73" s="10" t="str">
        <f>IFERROR(__xludf.DUMMYFUNCTION("""COMPUTED_VALUE""")," user68@example")</f>
        <v> user68@example</v>
      </c>
      <c r="I73" s="10" t="str">
        <f>IFERROR(__xludf.DUMMYFUNCTION("""COMPUTED_VALUE"""),"com")</f>
        <v>com</v>
      </c>
      <c r="J73" s="10" t="str">
        <f t="shared" si="2"/>
        <v> user68@example.com</v>
      </c>
    </row>
    <row r="74" ht="15.75" customHeight="1">
      <c r="F74" s="10" t="s">
        <v>128</v>
      </c>
      <c r="G74" s="10">
        <f>IFERROR(__xludf.DUMMYFUNCTION("SPLIT(F74,""."")"),69.0)</f>
        <v>69</v>
      </c>
      <c r="H74" s="10" t="str">
        <f>IFERROR(__xludf.DUMMYFUNCTION("""COMPUTED_VALUE""")," user69@example")</f>
        <v> user69@example</v>
      </c>
      <c r="I74" s="10" t="str">
        <f>IFERROR(__xludf.DUMMYFUNCTION("""COMPUTED_VALUE"""),"com")</f>
        <v>com</v>
      </c>
      <c r="J74" s="10" t="str">
        <f t="shared" si="2"/>
        <v> user69@example.com</v>
      </c>
    </row>
    <row r="75" ht="15.75" customHeight="1">
      <c r="F75" s="10" t="s">
        <v>129</v>
      </c>
      <c r="G75" s="10">
        <f>IFERROR(__xludf.DUMMYFUNCTION("SPLIT(F75,""."")"),70.0)</f>
        <v>70</v>
      </c>
      <c r="H75" s="10" t="str">
        <f>IFERROR(__xludf.DUMMYFUNCTION("""COMPUTED_VALUE""")," user70@example")</f>
        <v> user70@example</v>
      </c>
      <c r="I75" s="10" t="str">
        <f>IFERROR(__xludf.DUMMYFUNCTION("""COMPUTED_VALUE"""),"com")</f>
        <v>com</v>
      </c>
      <c r="J75" s="10" t="str">
        <f t="shared" si="2"/>
        <v> user70@example.com</v>
      </c>
    </row>
    <row r="76" ht="15.75" customHeight="1">
      <c r="F76" s="10" t="s">
        <v>130</v>
      </c>
      <c r="G76" s="10">
        <f>IFERROR(__xludf.DUMMYFUNCTION("SPLIT(F76,""."")"),71.0)</f>
        <v>71</v>
      </c>
      <c r="H76" s="10" t="str">
        <f>IFERROR(__xludf.DUMMYFUNCTION("""COMPUTED_VALUE""")," user71@example")</f>
        <v> user71@example</v>
      </c>
      <c r="I76" s="10" t="str">
        <f>IFERROR(__xludf.DUMMYFUNCTION("""COMPUTED_VALUE"""),"com")</f>
        <v>com</v>
      </c>
      <c r="J76" s="10" t="str">
        <f t="shared" si="2"/>
        <v> user71@example.com</v>
      </c>
    </row>
    <row r="77" ht="15.75" customHeight="1">
      <c r="F77" s="10" t="s">
        <v>131</v>
      </c>
      <c r="G77" s="10">
        <f>IFERROR(__xludf.DUMMYFUNCTION("SPLIT(F77,""."")"),72.0)</f>
        <v>72</v>
      </c>
      <c r="H77" s="10" t="str">
        <f>IFERROR(__xludf.DUMMYFUNCTION("""COMPUTED_VALUE""")," user72@example")</f>
        <v> user72@example</v>
      </c>
      <c r="I77" s="10" t="str">
        <f>IFERROR(__xludf.DUMMYFUNCTION("""COMPUTED_VALUE"""),"com")</f>
        <v>com</v>
      </c>
      <c r="J77" s="10" t="str">
        <f t="shared" si="2"/>
        <v> user72@example.com</v>
      </c>
    </row>
    <row r="78" ht="15.75" customHeight="1">
      <c r="F78" s="10" t="s">
        <v>132</v>
      </c>
      <c r="G78" s="10">
        <f>IFERROR(__xludf.DUMMYFUNCTION("SPLIT(F78,""."")"),73.0)</f>
        <v>73</v>
      </c>
      <c r="H78" s="10" t="str">
        <f>IFERROR(__xludf.DUMMYFUNCTION("""COMPUTED_VALUE""")," user73@example")</f>
        <v> user73@example</v>
      </c>
      <c r="I78" s="10" t="str">
        <f>IFERROR(__xludf.DUMMYFUNCTION("""COMPUTED_VALUE"""),"com")</f>
        <v>com</v>
      </c>
      <c r="J78" s="10" t="str">
        <f t="shared" si="2"/>
        <v> user73@example.com</v>
      </c>
    </row>
    <row r="79" ht="15.75" customHeight="1">
      <c r="F79" s="10" t="s">
        <v>133</v>
      </c>
      <c r="G79" s="10">
        <f>IFERROR(__xludf.DUMMYFUNCTION("SPLIT(F79,""."")"),74.0)</f>
        <v>74</v>
      </c>
      <c r="H79" s="10" t="str">
        <f>IFERROR(__xludf.DUMMYFUNCTION("""COMPUTED_VALUE""")," user74@example")</f>
        <v> user74@example</v>
      </c>
      <c r="I79" s="10" t="str">
        <f>IFERROR(__xludf.DUMMYFUNCTION("""COMPUTED_VALUE"""),"com")</f>
        <v>com</v>
      </c>
      <c r="J79" s="10" t="str">
        <f t="shared" si="2"/>
        <v> user74@example.com</v>
      </c>
    </row>
    <row r="80" ht="15.75" customHeight="1">
      <c r="F80" s="10" t="s">
        <v>134</v>
      </c>
      <c r="G80" s="10">
        <f>IFERROR(__xludf.DUMMYFUNCTION("SPLIT(F80,""."")"),75.0)</f>
        <v>75</v>
      </c>
      <c r="H80" s="10" t="str">
        <f>IFERROR(__xludf.DUMMYFUNCTION("""COMPUTED_VALUE""")," user75@example")</f>
        <v> user75@example</v>
      </c>
      <c r="I80" s="10" t="str">
        <f>IFERROR(__xludf.DUMMYFUNCTION("""COMPUTED_VALUE"""),"com")</f>
        <v>com</v>
      </c>
      <c r="J80" s="10" t="str">
        <f t="shared" si="2"/>
        <v> user75@example.com</v>
      </c>
    </row>
    <row r="81" ht="15.75" customHeight="1">
      <c r="F81" s="10" t="s">
        <v>135</v>
      </c>
      <c r="G81" s="10">
        <f>IFERROR(__xludf.DUMMYFUNCTION("SPLIT(F81,""."")"),76.0)</f>
        <v>76</v>
      </c>
      <c r="H81" s="10" t="str">
        <f>IFERROR(__xludf.DUMMYFUNCTION("""COMPUTED_VALUE""")," user76@example")</f>
        <v> user76@example</v>
      </c>
      <c r="I81" s="10" t="str">
        <f>IFERROR(__xludf.DUMMYFUNCTION("""COMPUTED_VALUE"""),"com")</f>
        <v>com</v>
      </c>
      <c r="J81" s="10" t="str">
        <f t="shared" si="2"/>
        <v> user76@example.com</v>
      </c>
    </row>
    <row r="82" ht="15.75" customHeight="1">
      <c r="F82" s="10" t="s">
        <v>136</v>
      </c>
      <c r="G82" s="10">
        <f>IFERROR(__xludf.DUMMYFUNCTION("SPLIT(F82,""."")"),77.0)</f>
        <v>77</v>
      </c>
      <c r="H82" s="10" t="str">
        <f>IFERROR(__xludf.DUMMYFUNCTION("""COMPUTED_VALUE""")," user77@example")</f>
        <v> user77@example</v>
      </c>
      <c r="I82" s="10" t="str">
        <f>IFERROR(__xludf.DUMMYFUNCTION("""COMPUTED_VALUE"""),"com")</f>
        <v>com</v>
      </c>
      <c r="J82" s="10" t="str">
        <f t="shared" si="2"/>
        <v> user77@example.com</v>
      </c>
    </row>
    <row r="83" ht="15.75" customHeight="1">
      <c r="F83" s="10" t="s">
        <v>137</v>
      </c>
      <c r="G83" s="10">
        <f>IFERROR(__xludf.DUMMYFUNCTION("SPLIT(F83,""."")"),78.0)</f>
        <v>78</v>
      </c>
      <c r="H83" s="10" t="str">
        <f>IFERROR(__xludf.DUMMYFUNCTION("""COMPUTED_VALUE""")," user78@example")</f>
        <v> user78@example</v>
      </c>
      <c r="I83" s="10" t="str">
        <f>IFERROR(__xludf.DUMMYFUNCTION("""COMPUTED_VALUE"""),"com")</f>
        <v>com</v>
      </c>
      <c r="J83" s="10" t="str">
        <f t="shared" si="2"/>
        <v> user78@example.com</v>
      </c>
    </row>
    <row r="84" ht="15.75" customHeight="1">
      <c r="F84" s="10" t="s">
        <v>138</v>
      </c>
      <c r="G84" s="10">
        <f>IFERROR(__xludf.DUMMYFUNCTION("SPLIT(F84,""."")"),79.0)</f>
        <v>79</v>
      </c>
      <c r="H84" s="10" t="str">
        <f>IFERROR(__xludf.DUMMYFUNCTION("""COMPUTED_VALUE""")," user79@example")</f>
        <v> user79@example</v>
      </c>
      <c r="I84" s="10" t="str">
        <f>IFERROR(__xludf.DUMMYFUNCTION("""COMPUTED_VALUE"""),"com")</f>
        <v>com</v>
      </c>
      <c r="J84" s="10" t="str">
        <f t="shared" si="2"/>
        <v> user79@example.com</v>
      </c>
    </row>
    <row r="85" ht="15.75" customHeight="1">
      <c r="F85" s="10" t="s">
        <v>139</v>
      </c>
      <c r="G85" s="10">
        <f>IFERROR(__xludf.DUMMYFUNCTION("SPLIT(F85,""."")"),80.0)</f>
        <v>80</v>
      </c>
      <c r="H85" s="10" t="str">
        <f>IFERROR(__xludf.DUMMYFUNCTION("""COMPUTED_VALUE""")," user80@example")</f>
        <v> user80@example</v>
      </c>
      <c r="I85" s="10" t="str">
        <f>IFERROR(__xludf.DUMMYFUNCTION("""COMPUTED_VALUE"""),"com")</f>
        <v>com</v>
      </c>
      <c r="J85" s="10" t="str">
        <f t="shared" si="2"/>
        <v> user80@example.com</v>
      </c>
    </row>
    <row r="86" ht="15.75" customHeight="1">
      <c r="F86" s="10" t="s">
        <v>140</v>
      </c>
      <c r="G86" s="10">
        <f>IFERROR(__xludf.DUMMYFUNCTION("SPLIT(F86,""."")"),81.0)</f>
        <v>81</v>
      </c>
      <c r="H86" s="10" t="str">
        <f>IFERROR(__xludf.DUMMYFUNCTION("""COMPUTED_VALUE""")," user81@example")</f>
        <v> user81@example</v>
      </c>
      <c r="I86" s="10" t="str">
        <f>IFERROR(__xludf.DUMMYFUNCTION("""COMPUTED_VALUE"""),"com")</f>
        <v>com</v>
      </c>
      <c r="J86" s="10" t="str">
        <f t="shared" si="2"/>
        <v> user81@example.com</v>
      </c>
    </row>
    <row r="87" ht="15.75" customHeight="1">
      <c r="F87" s="10" t="s">
        <v>141</v>
      </c>
      <c r="G87" s="10">
        <f>IFERROR(__xludf.DUMMYFUNCTION("SPLIT(F87,""."")"),82.0)</f>
        <v>82</v>
      </c>
      <c r="H87" s="10" t="str">
        <f>IFERROR(__xludf.DUMMYFUNCTION("""COMPUTED_VALUE""")," user82@example")</f>
        <v> user82@example</v>
      </c>
      <c r="I87" s="10" t="str">
        <f>IFERROR(__xludf.DUMMYFUNCTION("""COMPUTED_VALUE"""),"com")</f>
        <v>com</v>
      </c>
      <c r="J87" s="10" t="str">
        <f t="shared" si="2"/>
        <v> user82@example.com</v>
      </c>
    </row>
    <row r="88" ht="15.75" customHeight="1">
      <c r="F88" s="10" t="s">
        <v>142</v>
      </c>
      <c r="G88" s="10">
        <f>IFERROR(__xludf.DUMMYFUNCTION("SPLIT(F88,""."")"),83.0)</f>
        <v>83</v>
      </c>
      <c r="H88" s="10" t="str">
        <f>IFERROR(__xludf.DUMMYFUNCTION("""COMPUTED_VALUE""")," user83@example")</f>
        <v> user83@example</v>
      </c>
      <c r="I88" s="10" t="str">
        <f>IFERROR(__xludf.DUMMYFUNCTION("""COMPUTED_VALUE"""),"com")</f>
        <v>com</v>
      </c>
      <c r="J88" s="10" t="str">
        <f t="shared" si="2"/>
        <v> user83@example.com</v>
      </c>
    </row>
    <row r="89" ht="15.75" customHeight="1">
      <c r="F89" s="10" t="s">
        <v>143</v>
      </c>
      <c r="G89" s="10">
        <f>IFERROR(__xludf.DUMMYFUNCTION("SPLIT(F89,""."")"),84.0)</f>
        <v>84</v>
      </c>
      <c r="H89" s="10" t="str">
        <f>IFERROR(__xludf.DUMMYFUNCTION("""COMPUTED_VALUE""")," user84@example")</f>
        <v> user84@example</v>
      </c>
      <c r="I89" s="10" t="str">
        <f>IFERROR(__xludf.DUMMYFUNCTION("""COMPUTED_VALUE"""),"com")</f>
        <v>com</v>
      </c>
      <c r="J89" s="10" t="str">
        <f t="shared" si="2"/>
        <v> user84@example.com</v>
      </c>
    </row>
    <row r="90" ht="15.75" customHeight="1">
      <c r="F90" s="10" t="s">
        <v>144</v>
      </c>
      <c r="G90" s="10">
        <f>IFERROR(__xludf.DUMMYFUNCTION("SPLIT(F90,""."")"),85.0)</f>
        <v>85</v>
      </c>
      <c r="H90" s="10" t="str">
        <f>IFERROR(__xludf.DUMMYFUNCTION("""COMPUTED_VALUE""")," user85@example")</f>
        <v> user85@example</v>
      </c>
      <c r="I90" s="10" t="str">
        <f>IFERROR(__xludf.DUMMYFUNCTION("""COMPUTED_VALUE"""),"com")</f>
        <v>com</v>
      </c>
      <c r="J90" s="10" t="str">
        <f t="shared" si="2"/>
        <v> user85@example.com</v>
      </c>
    </row>
    <row r="91" ht="15.75" customHeight="1">
      <c r="F91" s="10" t="s">
        <v>145</v>
      </c>
      <c r="G91" s="10">
        <f>IFERROR(__xludf.DUMMYFUNCTION("SPLIT(F91,""."")"),86.0)</f>
        <v>86</v>
      </c>
      <c r="H91" s="10" t="str">
        <f>IFERROR(__xludf.DUMMYFUNCTION("""COMPUTED_VALUE""")," user86@example")</f>
        <v> user86@example</v>
      </c>
      <c r="I91" s="10" t="str">
        <f>IFERROR(__xludf.DUMMYFUNCTION("""COMPUTED_VALUE"""),"com")</f>
        <v>com</v>
      </c>
      <c r="J91" s="10" t="str">
        <f t="shared" si="2"/>
        <v> user86@example.com</v>
      </c>
    </row>
    <row r="92" ht="15.75" customHeight="1">
      <c r="F92" s="10" t="s">
        <v>146</v>
      </c>
      <c r="G92" s="10">
        <f>IFERROR(__xludf.DUMMYFUNCTION("SPLIT(F92,""."")"),87.0)</f>
        <v>87</v>
      </c>
      <c r="H92" s="10" t="str">
        <f>IFERROR(__xludf.DUMMYFUNCTION("""COMPUTED_VALUE""")," user87@example")</f>
        <v> user87@example</v>
      </c>
      <c r="I92" s="10" t="str">
        <f>IFERROR(__xludf.DUMMYFUNCTION("""COMPUTED_VALUE"""),"com")</f>
        <v>com</v>
      </c>
      <c r="J92" s="10" t="str">
        <f t="shared" si="2"/>
        <v> user87@example.com</v>
      </c>
    </row>
    <row r="93" ht="15.75" customHeight="1">
      <c r="F93" s="10" t="s">
        <v>147</v>
      </c>
      <c r="G93" s="10">
        <f>IFERROR(__xludf.DUMMYFUNCTION("SPLIT(F93,""."")"),88.0)</f>
        <v>88</v>
      </c>
      <c r="H93" s="10" t="str">
        <f>IFERROR(__xludf.DUMMYFUNCTION("""COMPUTED_VALUE""")," user88@example")</f>
        <v> user88@example</v>
      </c>
      <c r="I93" s="10" t="str">
        <f>IFERROR(__xludf.DUMMYFUNCTION("""COMPUTED_VALUE"""),"com")</f>
        <v>com</v>
      </c>
      <c r="J93" s="10" t="str">
        <f t="shared" si="2"/>
        <v> user88@example.com</v>
      </c>
    </row>
    <row r="94" ht="15.75" customHeight="1">
      <c r="F94" s="10" t="s">
        <v>148</v>
      </c>
      <c r="G94" s="10">
        <f>IFERROR(__xludf.DUMMYFUNCTION("SPLIT(F94,""."")"),89.0)</f>
        <v>89</v>
      </c>
      <c r="H94" s="10" t="str">
        <f>IFERROR(__xludf.DUMMYFUNCTION("""COMPUTED_VALUE""")," user89@example")</f>
        <v> user89@example</v>
      </c>
      <c r="I94" s="10" t="str">
        <f>IFERROR(__xludf.DUMMYFUNCTION("""COMPUTED_VALUE"""),"com")</f>
        <v>com</v>
      </c>
      <c r="J94" s="10" t="str">
        <f t="shared" si="2"/>
        <v> user89@example.com</v>
      </c>
    </row>
    <row r="95" ht="15.75" customHeight="1">
      <c r="F95" s="10" t="s">
        <v>149</v>
      </c>
      <c r="G95" s="10">
        <f>IFERROR(__xludf.DUMMYFUNCTION("SPLIT(F95,""."")"),90.0)</f>
        <v>90</v>
      </c>
      <c r="H95" s="10" t="str">
        <f>IFERROR(__xludf.DUMMYFUNCTION("""COMPUTED_VALUE""")," user90@example")</f>
        <v> user90@example</v>
      </c>
      <c r="I95" s="10" t="str">
        <f>IFERROR(__xludf.DUMMYFUNCTION("""COMPUTED_VALUE"""),"com")</f>
        <v>com</v>
      </c>
      <c r="J95" s="10" t="str">
        <f t="shared" si="2"/>
        <v> user90@example.com</v>
      </c>
    </row>
    <row r="96" ht="15.75" customHeight="1">
      <c r="F96" s="10" t="s">
        <v>150</v>
      </c>
      <c r="G96" s="10">
        <f>IFERROR(__xludf.DUMMYFUNCTION("SPLIT(F96,""."")"),91.0)</f>
        <v>91</v>
      </c>
      <c r="H96" s="10" t="str">
        <f>IFERROR(__xludf.DUMMYFUNCTION("""COMPUTED_VALUE""")," user91@example")</f>
        <v> user91@example</v>
      </c>
      <c r="I96" s="10" t="str">
        <f>IFERROR(__xludf.DUMMYFUNCTION("""COMPUTED_VALUE"""),"com")</f>
        <v>com</v>
      </c>
      <c r="J96" s="10" t="str">
        <f t="shared" si="2"/>
        <v> user91@example.com</v>
      </c>
    </row>
    <row r="97" ht="15.75" customHeight="1">
      <c r="F97" s="10" t="s">
        <v>151</v>
      </c>
      <c r="G97" s="10">
        <f>IFERROR(__xludf.DUMMYFUNCTION("SPLIT(F97,""."")"),92.0)</f>
        <v>92</v>
      </c>
      <c r="H97" s="10" t="str">
        <f>IFERROR(__xludf.DUMMYFUNCTION("""COMPUTED_VALUE""")," user92@example")</f>
        <v> user92@example</v>
      </c>
      <c r="I97" s="10" t="str">
        <f>IFERROR(__xludf.DUMMYFUNCTION("""COMPUTED_VALUE"""),"com")</f>
        <v>com</v>
      </c>
      <c r="J97" s="10" t="str">
        <f t="shared" si="2"/>
        <v> user92@example.com</v>
      </c>
    </row>
    <row r="98" ht="15.75" customHeight="1">
      <c r="F98" s="10" t="s">
        <v>152</v>
      </c>
      <c r="G98" s="10">
        <f>IFERROR(__xludf.DUMMYFUNCTION("SPLIT(F98,""."")"),93.0)</f>
        <v>93</v>
      </c>
      <c r="H98" s="10" t="str">
        <f>IFERROR(__xludf.DUMMYFUNCTION("""COMPUTED_VALUE""")," user93@example")</f>
        <v> user93@example</v>
      </c>
      <c r="I98" s="10" t="str">
        <f>IFERROR(__xludf.DUMMYFUNCTION("""COMPUTED_VALUE"""),"com")</f>
        <v>com</v>
      </c>
      <c r="J98" s="10" t="str">
        <f t="shared" si="2"/>
        <v> user93@example.com</v>
      </c>
    </row>
    <row r="99" ht="15.75" customHeight="1">
      <c r="F99" s="10" t="s">
        <v>153</v>
      </c>
      <c r="G99" s="10">
        <f>IFERROR(__xludf.DUMMYFUNCTION("SPLIT(F99,""."")"),94.0)</f>
        <v>94</v>
      </c>
      <c r="H99" s="10" t="str">
        <f>IFERROR(__xludf.DUMMYFUNCTION("""COMPUTED_VALUE""")," user94@example")</f>
        <v> user94@example</v>
      </c>
      <c r="I99" s="10" t="str">
        <f>IFERROR(__xludf.DUMMYFUNCTION("""COMPUTED_VALUE"""),"com")</f>
        <v>com</v>
      </c>
      <c r="J99" s="10" t="str">
        <f t="shared" si="2"/>
        <v> user94@example.com</v>
      </c>
    </row>
    <row r="100" ht="15.75" customHeight="1">
      <c r="F100" s="10" t="s">
        <v>154</v>
      </c>
      <c r="G100" s="10">
        <f>IFERROR(__xludf.DUMMYFUNCTION("SPLIT(F100,""."")"),95.0)</f>
        <v>95</v>
      </c>
      <c r="H100" s="10" t="str">
        <f>IFERROR(__xludf.DUMMYFUNCTION("""COMPUTED_VALUE""")," user95@example")</f>
        <v> user95@example</v>
      </c>
      <c r="I100" s="10" t="str">
        <f>IFERROR(__xludf.DUMMYFUNCTION("""COMPUTED_VALUE"""),"com")</f>
        <v>com</v>
      </c>
      <c r="J100" s="10" t="str">
        <f t="shared" si="2"/>
        <v> user95@example.com</v>
      </c>
    </row>
    <row r="101" ht="15.75" customHeight="1">
      <c r="F101" s="10" t="s">
        <v>155</v>
      </c>
      <c r="G101" s="10">
        <f>IFERROR(__xludf.DUMMYFUNCTION("SPLIT(F101,""."")"),96.0)</f>
        <v>96</v>
      </c>
      <c r="H101" s="10" t="str">
        <f>IFERROR(__xludf.DUMMYFUNCTION("""COMPUTED_VALUE""")," user96@example")</f>
        <v> user96@example</v>
      </c>
      <c r="I101" s="10" t="str">
        <f>IFERROR(__xludf.DUMMYFUNCTION("""COMPUTED_VALUE"""),"com")</f>
        <v>com</v>
      </c>
      <c r="J101" s="10" t="str">
        <f t="shared" si="2"/>
        <v> user96@example.com</v>
      </c>
    </row>
    <row r="102" ht="15.75" customHeight="1">
      <c r="F102" s="10" t="s">
        <v>156</v>
      </c>
      <c r="G102" s="10">
        <f>IFERROR(__xludf.DUMMYFUNCTION("SPLIT(F102,""."")"),97.0)</f>
        <v>97</v>
      </c>
      <c r="H102" s="10" t="str">
        <f>IFERROR(__xludf.DUMMYFUNCTION("""COMPUTED_VALUE""")," user97@example")</f>
        <v> user97@example</v>
      </c>
      <c r="I102" s="10" t="str">
        <f>IFERROR(__xludf.DUMMYFUNCTION("""COMPUTED_VALUE"""),"com")</f>
        <v>com</v>
      </c>
      <c r="J102" s="10" t="str">
        <f t="shared" si="2"/>
        <v> user97@example.com</v>
      </c>
    </row>
    <row r="103" ht="15.75" customHeight="1">
      <c r="F103" s="10" t="s">
        <v>157</v>
      </c>
      <c r="G103" s="10">
        <f>IFERROR(__xludf.DUMMYFUNCTION("SPLIT(F103,""."")"),98.0)</f>
        <v>98</v>
      </c>
      <c r="H103" s="10" t="str">
        <f>IFERROR(__xludf.DUMMYFUNCTION("""COMPUTED_VALUE""")," user98@example")</f>
        <v> user98@example</v>
      </c>
      <c r="I103" s="10" t="str">
        <f>IFERROR(__xludf.DUMMYFUNCTION("""COMPUTED_VALUE"""),"com")</f>
        <v>com</v>
      </c>
      <c r="J103" s="10" t="str">
        <f t="shared" si="2"/>
        <v> user98@example.com</v>
      </c>
    </row>
    <row r="104" ht="15.75" customHeight="1">
      <c r="F104" s="10" t="s">
        <v>158</v>
      </c>
      <c r="G104" s="10">
        <f>IFERROR(__xludf.DUMMYFUNCTION("SPLIT(F104,""."")"),99.0)</f>
        <v>99</v>
      </c>
      <c r="H104" s="10" t="str">
        <f>IFERROR(__xludf.DUMMYFUNCTION("""COMPUTED_VALUE""")," user99@example")</f>
        <v> user99@example</v>
      </c>
      <c r="I104" s="10" t="str">
        <f>IFERROR(__xludf.DUMMYFUNCTION("""COMPUTED_VALUE"""),"com")</f>
        <v>com</v>
      </c>
      <c r="J104" s="10" t="str">
        <f t="shared" si="2"/>
        <v> user99@example.com</v>
      </c>
    </row>
    <row r="105" ht="15.75" customHeight="1">
      <c r="F105" s="10" t="s">
        <v>159</v>
      </c>
      <c r="G105" s="10">
        <f>IFERROR(__xludf.DUMMYFUNCTION("SPLIT(F105,""."")"),100.0)</f>
        <v>100</v>
      </c>
      <c r="H105" s="10" t="str">
        <f>IFERROR(__xludf.DUMMYFUNCTION("""COMPUTED_VALUE""")," user100@example")</f>
        <v> user100@example</v>
      </c>
      <c r="I105" s="10" t="str">
        <f>IFERROR(__xludf.DUMMYFUNCTION("""COMPUTED_VALUE"""),"com")</f>
        <v>com</v>
      </c>
      <c r="J105" s="10" t="str">
        <f t="shared" si="2"/>
        <v> user100@example.com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