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h99\Downloads\"/>
    </mc:Choice>
  </mc:AlternateContent>
  <xr:revisionPtr revIDLastSave="0" documentId="13_ncr:1_{8BCA1261-8781-4704-B6DA-4477463F1B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core" sheetId="1" r:id="rId1"/>
    <sheet name="scor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2" l="1"/>
  <c r="Q11" i="2" s="1"/>
  <c r="P10" i="2"/>
  <c r="Q10" i="2" s="1"/>
  <c r="P9" i="2"/>
  <c r="Q9" i="2" s="1"/>
  <c r="P5" i="2"/>
  <c r="P13" i="2" s="1"/>
  <c r="Q13" i="2" s="1"/>
  <c r="P4" i="2"/>
  <c r="P12" i="2" s="1"/>
  <c r="Q12" i="2" s="1"/>
  <c r="P3" i="2"/>
  <c r="P2" i="2"/>
  <c r="P8" i="2" s="1"/>
  <c r="Q8" i="2" s="1"/>
  <c r="P2" i="1"/>
  <c r="P8" i="1" s="1"/>
  <c r="Q8" i="1" s="1"/>
  <c r="P11" i="1"/>
  <c r="Q11" i="1" s="1"/>
  <c r="P10" i="1"/>
  <c r="Q10" i="1" s="1"/>
  <c r="P9" i="1"/>
  <c r="Q9" i="1" s="1"/>
  <c r="P5" i="1"/>
  <c r="P13" i="1" s="1"/>
  <c r="Q13" i="1" s="1"/>
  <c r="P4" i="1"/>
  <c r="P12" i="1" s="1"/>
  <c r="Q12" i="1" s="1"/>
  <c r="P3" i="1"/>
</calcChain>
</file>

<file path=xl/sharedStrings.xml><?xml version="1.0" encoding="utf-8"?>
<sst xmlns="http://schemas.openxmlformats.org/spreadsheetml/2006/main" count="234" uniqueCount="149">
  <si>
    <t>학기</t>
  </si>
  <si>
    <t>학정번호</t>
  </si>
  <si>
    <t>교과목명</t>
  </si>
  <si>
    <t>학점</t>
  </si>
  <si>
    <t>과목분류</t>
  </si>
  <si>
    <t>결과</t>
  </si>
  <si>
    <t>2023학년도 여름학기 성적</t>
  </si>
  <si>
    <t>IST3024-01</t>
  </si>
  <si>
    <t>선형대수</t>
  </si>
  <si>
    <t>전선</t>
  </si>
  <si>
    <t>졸업 요건 학점</t>
  </si>
  <si>
    <t>수강한 학점 합</t>
  </si>
  <si>
    <t>2023학년도 1학기 성적</t>
  </si>
  <si>
    <t>MIS3006-01</t>
  </si>
  <si>
    <t>비즈니스프로그래밍</t>
  </si>
  <si>
    <t>전체학점</t>
  </si>
  <si>
    <t>단일전공</t>
  </si>
  <si>
    <t>공통기초</t>
  </si>
  <si>
    <t>필수교양</t>
  </si>
  <si>
    <t xml:space="preserve">필교 영역별 선택이수 </t>
  </si>
  <si>
    <t>수강한 전공 과목 수</t>
  </si>
  <si>
    <t>MTH3002-01</t>
  </si>
  <si>
    <t>암호학</t>
  </si>
  <si>
    <t>전공 학점 합</t>
  </si>
  <si>
    <t>SWE3006-01</t>
  </si>
  <si>
    <t>AI수학</t>
  </si>
  <si>
    <t xml:space="preserve">3,4천 단위 </t>
  </si>
  <si>
    <t>수강완료 3,4000단위 총 학점</t>
  </si>
  <si>
    <t>SWE4007-01</t>
  </si>
  <si>
    <t>로봇알고리즘</t>
  </si>
  <si>
    <t>SWE4012-01</t>
  </si>
  <si>
    <t>학부연구(1)</t>
  </si>
  <si>
    <t>잔여 학점 결과</t>
  </si>
  <si>
    <t>SWE4027-01</t>
  </si>
  <si>
    <t>SW엔지니어소양세미나</t>
  </si>
  <si>
    <t>외국어인증</t>
  </si>
  <si>
    <t>정보인증</t>
  </si>
  <si>
    <t>총 잔여 학점</t>
  </si>
  <si>
    <t>YHL1012-02</t>
  </si>
  <si>
    <t>이산구조</t>
  </si>
  <si>
    <t>대교</t>
  </si>
  <si>
    <t>O</t>
  </si>
  <si>
    <t>완료</t>
  </si>
  <si>
    <t>미완료</t>
  </si>
  <si>
    <t>공통기초 잔여 학점</t>
  </si>
  <si>
    <t>2022학년도 2학기 성적</t>
  </si>
  <si>
    <t>SWE3013-01</t>
  </si>
  <si>
    <t>소프트웨어공학</t>
  </si>
  <si>
    <t>전필</t>
  </si>
  <si>
    <t>필수교양 잔여 학점(선택이수 제외)</t>
  </si>
  <si>
    <t>SWE3016-02</t>
  </si>
  <si>
    <t>인공지능</t>
  </si>
  <si>
    <t>영역별 필수교양 잔여 학점(선택이수)</t>
  </si>
  <si>
    <t>SWE3017-01</t>
  </si>
  <si>
    <t>데이터베이스</t>
  </si>
  <si>
    <t>단일 전공 잔여 학점</t>
  </si>
  <si>
    <t>SWE3018-02</t>
  </si>
  <si>
    <t>데이터마이닝</t>
  </si>
  <si>
    <t>3,4000단위 총 잔여 학점</t>
  </si>
  <si>
    <t>YHG1009-01</t>
  </si>
  <si>
    <t>동양철학사</t>
  </si>
  <si>
    <t>YHJ1023-01</t>
  </si>
  <si>
    <t>한반도평화와통일공공외교</t>
  </si>
  <si>
    <t>: 사용자 직접입력</t>
  </si>
  <si>
    <t>2022학년도 1학기 성적</t>
  </si>
  <si>
    <t>ITD3002-01</t>
  </si>
  <si>
    <t>컴퓨터구조론</t>
  </si>
  <si>
    <t>: 자동산출(입력X)</t>
  </si>
  <si>
    <t>Memo</t>
  </si>
  <si>
    <t>SWE3001-01</t>
  </si>
  <si>
    <t>운영체제</t>
  </si>
  <si>
    <t>SWE3002-01</t>
  </si>
  <si>
    <t>프로그래밍언어구조론</t>
  </si>
  <si>
    <t>SWE3003-01</t>
  </si>
  <si>
    <t>윈도우프로그래밍</t>
  </si>
  <si>
    <t>SWE4028-01</t>
  </si>
  <si>
    <t>융합캡스톤디자인</t>
  </si>
  <si>
    <t>YHE1006-01</t>
  </si>
  <si>
    <t>커리어디자인</t>
  </si>
  <si>
    <t>교기</t>
  </si>
  <si>
    <t>2021학년도 2학기 성적</t>
  </si>
  <si>
    <t>CSE2001-01</t>
  </si>
  <si>
    <t>논리회로설계</t>
  </si>
  <si>
    <t>CSE2004-01</t>
  </si>
  <si>
    <t>알고리즘기초</t>
  </si>
  <si>
    <t>ITD2003-01</t>
  </si>
  <si>
    <t>웹프로그래밍</t>
  </si>
  <si>
    <t>YHA1002-01</t>
  </si>
  <si>
    <t>채플</t>
  </si>
  <si>
    <t>YHD1004-15</t>
  </si>
  <si>
    <t>교양영어Ⅳ</t>
  </si>
  <si>
    <t>YHE1005-03</t>
  </si>
  <si>
    <t>RC커리어개발</t>
  </si>
  <si>
    <t>YHF1004-01</t>
  </si>
  <si>
    <t>서양음악의이해</t>
  </si>
  <si>
    <t>YHL1014-01</t>
  </si>
  <si>
    <t>확률및통계</t>
  </si>
  <si>
    <t>2019학년도 1학기 성적</t>
  </si>
  <si>
    <t>CSE2003-01</t>
  </si>
  <si>
    <t>데이타구조론</t>
  </si>
  <si>
    <t>ITD2004-01</t>
  </si>
  <si>
    <t>객체지향프로그래밍</t>
  </si>
  <si>
    <t>YHA1002-02</t>
  </si>
  <si>
    <t>공기</t>
  </si>
  <si>
    <t>YHD1003-23</t>
  </si>
  <si>
    <t>교양영어Ⅲ</t>
  </si>
  <si>
    <t>YHE1004-23</t>
  </si>
  <si>
    <t>RC진로탐색과설계</t>
  </si>
  <si>
    <t>YHL1010-01</t>
  </si>
  <si>
    <t>공업수학(I)</t>
  </si>
  <si>
    <t>필교</t>
  </si>
  <si>
    <t>YHL1012-01</t>
  </si>
  <si>
    <t>YHQ1017-02</t>
  </si>
  <si>
    <t>사회봉사</t>
  </si>
  <si>
    <t>선교</t>
  </si>
  <si>
    <t>2018학년도 2학기 성적</t>
  </si>
  <si>
    <t>YHC1001-18</t>
  </si>
  <si>
    <t>글쓰기</t>
  </si>
  <si>
    <t>YHD1002-26</t>
  </si>
  <si>
    <t>교양영어Ⅱ</t>
  </si>
  <si>
    <t>YHE1002-03</t>
  </si>
  <si>
    <t>리더십실습</t>
  </si>
  <si>
    <t>YHH1006-02</t>
  </si>
  <si>
    <t>일본어(2)</t>
  </si>
  <si>
    <t>YHL1008-05</t>
  </si>
  <si>
    <t>미분적분학과벡터해석(2)</t>
  </si>
  <si>
    <t>YHL1013-01</t>
  </si>
  <si>
    <t>프로그래밍실습</t>
  </si>
  <si>
    <t>YHV1002-07</t>
  </si>
  <si>
    <t>일반물리학및실험(2)</t>
  </si>
  <si>
    <t>2018학년도 1학기 성적</t>
  </si>
  <si>
    <t>YHB1001-02</t>
  </si>
  <si>
    <t>기독교와현대사회</t>
  </si>
  <si>
    <t>YHD1001-26</t>
  </si>
  <si>
    <t>교양영어Ⅰ</t>
  </si>
  <si>
    <t>YHE1001-03</t>
  </si>
  <si>
    <t>리더십개발</t>
  </si>
  <si>
    <t>YHE1003-59</t>
  </si>
  <si>
    <t>Residential Colloquia (뉴스로 접하는 IT 기술)</t>
  </si>
  <si>
    <t>YHL1007-07</t>
  </si>
  <si>
    <t>미분적분학과벡터해석(1)</t>
  </si>
  <si>
    <t>YHL1015-01</t>
  </si>
  <si>
    <t>컴퓨터프로그래밍</t>
  </si>
  <si>
    <t>YHN1002-06</t>
  </si>
  <si>
    <t>일반생물학및실험(1)</t>
  </si>
  <si>
    <t>YHV1001-08</t>
  </si>
  <si>
    <t>일반물리학및실험(1)</t>
  </si>
  <si>
    <t>재수강</t>
    <phoneticPr fontId="3" type="noConversion"/>
  </si>
  <si>
    <t>선택이수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</si>
</sst>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charset val="129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1"/>
      <color theme="1"/>
      <name val="Arial"/>
      <family val="2"/>
    </font>
    <font>
      <sz val="11"/>
      <color theme="1"/>
      <name val="맑은 고딕"/>
      <family val="2"/>
      <charset val="129"/>
    </font>
    <font>
      <b/>
      <sz val="11"/>
      <name val="맑은 고딕"/>
      <family val="3"/>
      <charset val="129"/>
      <scheme val="minor"/>
    </font>
    <font>
      <sz val="10"/>
      <color theme="1"/>
      <name val="Arial"/>
      <family val="2"/>
      <charset val="129"/>
    </font>
    <font>
      <sz val="10"/>
      <color theme="1"/>
      <name val="Arial Unicode MS"/>
      <family val="2"/>
      <charset val="129"/>
    </font>
    <font>
      <b/>
      <sz val="14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6" fillId="3" borderId="0" xfId="2">
      <alignment vertical="center"/>
    </xf>
    <xf numFmtId="0" fontId="13" fillId="2" borderId="0" xfId="1" applyFont="1">
      <alignment vertical="center"/>
    </xf>
    <xf numFmtId="0" fontId="12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6" fillId="2" borderId="0" xfId="1" applyFont="1" applyAlignment="1">
      <alignment wrapText="1"/>
    </xf>
    <xf numFmtId="0" fontId="17" fillId="0" borderId="0" xfId="0" applyFont="1">
      <alignment vertical="center"/>
    </xf>
    <xf numFmtId="0" fontId="4" fillId="4" borderId="0" xfId="0" applyFont="1" applyFill="1" applyAlignment="1">
      <alignment wrapText="1"/>
    </xf>
    <xf numFmtId="0" fontId="0" fillId="4" borderId="0" xfId="0" applyFill="1">
      <alignment vertical="center"/>
    </xf>
    <xf numFmtId="0" fontId="9" fillId="0" borderId="0" xfId="0" applyFont="1" applyAlignment="1">
      <alignment wrapText="1"/>
    </xf>
    <xf numFmtId="0" fontId="13" fillId="2" borderId="0" xfId="1" applyFont="1" applyAlignment="1">
      <alignment wrapText="1"/>
    </xf>
    <xf numFmtId="0" fontId="0" fillId="0" borderId="0" xfId="0" applyAlignment="1"/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8"/>
  <sheetViews>
    <sheetView topLeftCell="C1" workbookViewId="0">
      <selection activeCell="P12" sqref="P12"/>
    </sheetView>
  </sheetViews>
  <sheetFormatPr defaultRowHeight="16.5"/>
  <cols>
    <col min="1" max="1" width="11.375" style="20" customWidth="1"/>
    <col min="2" max="2" width="20.25" style="20" customWidth="1"/>
    <col min="3" max="3" width="22.25" style="20" bestFit="1" customWidth="1"/>
    <col min="4" max="4" width="10.75" style="20" customWidth="1"/>
    <col min="5" max="5" width="11.375" style="20" bestFit="1" customWidth="1"/>
    <col min="6" max="7" width="13.875" style="20" customWidth="1"/>
    <col min="8" max="8" width="13.75" style="20" customWidth="1"/>
    <col min="9" max="9" width="14.625" style="20" customWidth="1"/>
    <col min="10" max="10" width="11.375" style="20" bestFit="1" customWidth="1"/>
    <col min="11" max="13" width="21.625" style="20" bestFit="1" customWidth="1"/>
    <col min="14" max="14" width="10.5" style="20" customWidth="1"/>
    <col min="15" max="15" width="35.25" style="20" bestFit="1" customWidth="1"/>
    <col min="16" max="16" width="7.5" style="20" customWidth="1"/>
  </cols>
  <sheetData>
    <row r="1" spans="1:17" ht="20.2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147</v>
      </c>
      <c r="G1" s="14" t="s">
        <v>148</v>
      </c>
      <c r="H1" s="1"/>
      <c r="I1" s="5"/>
      <c r="J1" s="2"/>
      <c r="K1" s="2"/>
      <c r="O1" s="16" t="s">
        <v>5</v>
      </c>
    </row>
    <row r="2" spans="1:17" ht="27">
      <c r="A2" s="3" t="s">
        <v>6</v>
      </c>
      <c r="B2" s="3" t="s">
        <v>7</v>
      </c>
      <c r="C2" s="18" t="s">
        <v>8</v>
      </c>
      <c r="D2" s="4">
        <v>3</v>
      </c>
      <c r="E2" s="3" t="s">
        <v>9</v>
      </c>
      <c r="F2"/>
      <c r="G2"/>
      <c r="I2" s="19" t="s">
        <v>10</v>
      </c>
      <c r="O2" t="s">
        <v>11</v>
      </c>
      <c r="P2">
        <f>SUM(D2:D80)-SUMIF(F2:F80, "*O*", D2:D80)</f>
        <v>125</v>
      </c>
    </row>
    <row r="3" spans="1:17" ht="27">
      <c r="A3" s="3" t="s">
        <v>12</v>
      </c>
      <c r="B3" s="3" t="s">
        <v>13</v>
      </c>
      <c r="C3" s="18" t="s">
        <v>14</v>
      </c>
      <c r="D3" s="4">
        <v>3</v>
      </c>
      <c r="E3" s="3" t="s">
        <v>9</v>
      </c>
      <c r="F3"/>
      <c r="G3"/>
      <c r="I3" s="19" t="s">
        <v>15</v>
      </c>
      <c r="J3" s="19" t="s">
        <v>16</v>
      </c>
      <c r="K3" s="19" t="s">
        <v>17</v>
      </c>
      <c r="L3" s="19" t="s">
        <v>18</v>
      </c>
      <c r="M3" s="9" t="s">
        <v>19</v>
      </c>
      <c r="O3" t="s">
        <v>20</v>
      </c>
      <c r="P3">
        <f>COUNTIF(E2:E80, "*전*")</f>
        <v>21</v>
      </c>
    </row>
    <row r="4" spans="1:17">
      <c r="A4" s="3"/>
      <c r="B4" s="3" t="s">
        <v>21</v>
      </c>
      <c r="C4" s="18" t="s">
        <v>22</v>
      </c>
      <c r="D4" s="4">
        <v>3</v>
      </c>
      <c r="E4" s="3" t="s">
        <v>9</v>
      </c>
      <c r="F4"/>
      <c r="G4"/>
      <c r="I4">
        <v>135</v>
      </c>
      <c r="J4">
        <v>58</v>
      </c>
      <c r="K4">
        <v>23</v>
      </c>
      <c r="L4">
        <v>30</v>
      </c>
      <c r="M4">
        <v>15</v>
      </c>
      <c r="O4" t="s">
        <v>23</v>
      </c>
      <c r="P4">
        <f>SUMIF(E2:E80, "*전*", D2:D80)</f>
        <v>59</v>
      </c>
    </row>
    <row r="5" spans="1:17">
      <c r="A5" s="3"/>
      <c r="B5" s="3" t="s">
        <v>24</v>
      </c>
      <c r="C5" s="18" t="s">
        <v>25</v>
      </c>
      <c r="D5" s="4">
        <v>3</v>
      </c>
      <c r="E5" s="3" t="s">
        <v>9</v>
      </c>
      <c r="F5"/>
      <c r="G5"/>
      <c r="I5" s="19" t="s">
        <v>26</v>
      </c>
      <c r="O5" t="s">
        <v>27</v>
      </c>
      <c r="P5">
        <f>SUMIF(B2:B80, "*30*", D2:D80) + SUMIF(B2:B80, "*40*", D2:D80)</f>
        <v>44</v>
      </c>
    </row>
    <row r="6" spans="1:17">
      <c r="A6" s="3"/>
      <c r="B6" s="3" t="s">
        <v>28</v>
      </c>
      <c r="C6" s="3" t="s">
        <v>29</v>
      </c>
      <c r="D6" s="4">
        <v>3</v>
      </c>
      <c r="E6" s="3" t="s">
        <v>9</v>
      </c>
      <c r="F6"/>
      <c r="G6"/>
      <c r="I6">
        <v>45</v>
      </c>
    </row>
    <row r="7" spans="1:17" ht="20.25" customHeight="1">
      <c r="A7" s="3"/>
      <c r="B7" s="3" t="s">
        <v>30</v>
      </c>
      <c r="C7" s="18" t="s">
        <v>31</v>
      </c>
      <c r="D7" s="4">
        <v>2</v>
      </c>
      <c r="E7" s="3" t="s">
        <v>9</v>
      </c>
      <c r="F7"/>
      <c r="G7"/>
      <c r="O7" s="16" t="s">
        <v>32</v>
      </c>
    </row>
    <row r="8" spans="1:17">
      <c r="A8" s="3"/>
      <c r="B8" s="3" t="s">
        <v>33</v>
      </c>
      <c r="C8" s="3" t="s">
        <v>34</v>
      </c>
      <c r="D8" s="4">
        <v>1</v>
      </c>
      <c r="E8" s="3" t="s">
        <v>9</v>
      </c>
      <c r="F8"/>
      <c r="G8"/>
      <c r="I8" s="19" t="s">
        <v>35</v>
      </c>
      <c r="J8" s="19" t="s">
        <v>36</v>
      </c>
      <c r="O8" t="s">
        <v>37</v>
      </c>
      <c r="P8">
        <f>IF(I4 - P2&lt;=0, 0, I4 - P2)</f>
        <v>10</v>
      </c>
      <c r="Q8" t="str">
        <f t="shared" ref="Q8:Q13" si="0">IF(P8&lt;=0, "수강완료", "미완료")</f>
        <v>미완료</v>
      </c>
    </row>
    <row r="9" spans="1:17">
      <c r="A9" s="3"/>
      <c r="B9" s="3" t="s">
        <v>38</v>
      </c>
      <c r="C9" s="3" t="s">
        <v>39</v>
      </c>
      <c r="D9" s="4">
        <v>3</v>
      </c>
      <c r="E9" s="3" t="s">
        <v>40</v>
      </c>
      <c r="F9" t="s">
        <v>41</v>
      </c>
      <c r="G9"/>
      <c r="I9" s="10" t="s">
        <v>42</v>
      </c>
      <c r="J9" s="7" t="s">
        <v>43</v>
      </c>
      <c r="O9" t="s">
        <v>44</v>
      </c>
      <c r="P9">
        <f>IF((K4 - SUMIF(E2:E80, "*공기*",D2:D80))&lt;=0, 0, K4 - SUMIF(E2:E80, "*공기*",D2:D80))</f>
        <v>3.5</v>
      </c>
      <c r="Q9" t="str">
        <f t="shared" si="0"/>
        <v>미완료</v>
      </c>
    </row>
    <row r="10" spans="1:17" ht="27">
      <c r="A10" s="3" t="s">
        <v>45</v>
      </c>
      <c r="B10" s="3" t="s">
        <v>46</v>
      </c>
      <c r="C10" s="3" t="s">
        <v>47</v>
      </c>
      <c r="D10" s="4">
        <v>3</v>
      </c>
      <c r="E10" s="3" t="s">
        <v>48</v>
      </c>
      <c r="F10"/>
      <c r="G10"/>
      <c r="O10" t="s">
        <v>49</v>
      </c>
      <c r="P10">
        <f>IF((L4 - SUMIF(E2:E80, "*필교*",D2:D80) + SUMIF(F2:F80, "*선택이수*", D2:D80))&lt;=0, 0, L4 - SUMIF(E2:E80, "*필교*",D2:D80) + SUMIF(F2:F80, "*선택이수*", D2:D80))</f>
        <v>0</v>
      </c>
      <c r="Q10" t="str">
        <f t="shared" si="0"/>
        <v>수강완료</v>
      </c>
    </row>
    <row r="11" spans="1:17">
      <c r="A11" s="3"/>
      <c r="B11" s="3" t="s">
        <v>50</v>
      </c>
      <c r="C11" s="3" t="s">
        <v>51</v>
      </c>
      <c r="D11" s="4">
        <v>3</v>
      </c>
      <c r="E11" s="3" t="s">
        <v>9</v>
      </c>
      <c r="F11"/>
      <c r="G11"/>
      <c r="O11" t="s">
        <v>52</v>
      </c>
      <c r="P11">
        <f>M4 - SUMIF(F2:F80, "*선택이수*", D2:D80)</f>
        <v>15</v>
      </c>
      <c r="Q11" t="str">
        <f t="shared" si="0"/>
        <v>미완료</v>
      </c>
    </row>
    <row r="12" spans="1:17">
      <c r="A12" s="3"/>
      <c r="B12" s="3" t="s">
        <v>53</v>
      </c>
      <c r="C12" s="3" t="s">
        <v>54</v>
      </c>
      <c r="D12" s="4">
        <v>3</v>
      </c>
      <c r="E12" s="3" t="s">
        <v>9</v>
      </c>
      <c r="F12"/>
      <c r="G12"/>
      <c r="O12" t="s">
        <v>55</v>
      </c>
      <c r="P12">
        <f>J4 - P4</f>
        <v>-1</v>
      </c>
      <c r="Q12" t="str">
        <f t="shared" si="0"/>
        <v>수강완료</v>
      </c>
    </row>
    <row r="13" spans="1:17">
      <c r="A13" s="3"/>
      <c r="B13" s="3" t="s">
        <v>56</v>
      </c>
      <c r="C13" s="3" t="s">
        <v>57</v>
      </c>
      <c r="D13" s="4">
        <v>3</v>
      </c>
      <c r="E13" s="3" t="s">
        <v>9</v>
      </c>
      <c r="F13"/>
      <c r="G13"/>
      <c r="O13" t="s">
        <v>58</v>
      </c>
      <c r="P13">
        <f>IF((I6 - P5)&lt;=0, 0, I6 - P5)</f>
        <v>1</v>
      </c>
      <c r="Q13" t="str">
        <f t="shared" si="0"/>
        <v>미완료</v>
      </c>
    </row>
    <row r="14" spans="1:17">
      <c r="A14" s="3"/>
      <c r="B14" s="3" t="s">
        <v>59</v>
      </c>
      <c r="C14" s="3" t="s">
        <v>60</v>
      </c>
      <c r="D14" s="4">
        <v>3</v>
      </c>
      <c r="E14" s="3" t="s">
        <v>40</v>
      </c>
      <c r="F14"/>
      <c r="G14"/>
    </row>
    <row r="15" spans="1:17" ht="20.25" customHeight="1">
      <c r="A15" s="3"/>
      <c r="B15" s="3" t="s">
        <v>61</v>
      </c>
      <c r="C15" s="3" t="s">
        <v>62</v>
      </c>
      <c r="D15" s="4">
        <v>3</v>
      </c>
      <c r="E15" s="3" t="s">
        <v>40</v>
      </c>
      <c r="F15"/>
      <c r="G15"/>
      <c r="I15" s="14"/>
      <c r="J15" s="15" t="s">
        <v>63</v>
      </c>
      <c r="K15" s="15"/>
    </row>
    <row r="16" spans="1:17" ht="27">
      <c r="A16" s="3" t="s">
        <v>64</v>
      </c>
      <c r="B16" s="3" t="s">
        <v>65</v>
      </c>
      <c r="C16" s="3" t="s">
        <v>66</v>
      </c>
      <c r="D16" s="4">
        <v>3</v>
      </c>
      <c r="E16" s="3" t="s">
        <v>48</v>
      </c>
      <c r="F16"/>
      <c r="G16"/>
      <c r="I16" s="17"/>
      <c r="J16" s="15" t="s">
        <v>67</v>
      </c>
      <c r="K16" s="15"/>
      <c r="O16" s="9" t="s">
        <v>68</v>
      </c>
    </row>
    <row r="17" spans="1:17">
      <c r="A17" s="3"/>
      <c r="B17" s="3" t="s">
        <v>69</v>
      </c>
      <c r="C17" s="3" t="s">
        <v>70</v>
      </c>
      <c r="D17" s="4">
        <v>3</v>
      </c>
      <c r="E17" s="3" t="s">
        <v>48</v>
      </c>
      <c r="F17"/>
      <c r="G17"/>
      <c r="O17" s="8"/>
      <c r="P17" s="8"/>
      <c r="Q17" s="8"/>
    </row>
    <row r="18" spans="1:17">
      <c r="A18" s="3"/>
      <c r="B18" s="3" t="s">
        <v>71</v>
      </c>
      <c r="C18" s="3" t="s">
        <v>72</v>
      </c>
      <c r="D18" s="4">
        <v>3</v>
      </c>
      <c r="E18" s="3" t="s">
        <v>9</v>
      </c>
      <c r="F18"/>
      <c r="G18"/>
      <c r="O18" s="8"/>
      <c r="P18" s="8"/>
      <c r="Q18" s="8"/>
    </row>
    <row r="19" spans="1:17">
      <c r="A19" s="3"/>
      <c r="B19" s="3" t="s">
        <v>73</v>
      </c>
      <c r="C19" s="3" t="s">
        <v>74</v>
      </c>
      <c r="D19" s="4">
        <v>3</v>
      </c>
      <c r="E19" s="3" t="s">
        <v>9</v>
      </c>
      <c r="F19"/>
      <c r="G19"/>
      <c r="O19" s="8"/>
      <c r="P19" s="8"/>
      <c r="Q19" s="8"/>
    </row>
    <row r="20" spans="1:17">
      <c r="A20" s="3"/>
      <c r="B20" s="3" t="s">
        <v>75</v>
      </c>
      <c r="C20" s="3" t="s">
        <v>76</v>
      </c>
      <c r="D20" s="4">
        <v>2</v>
      </c>
      <c r="E20" s="3" t="s">
        <v>9</v>
      </c>
      <c r="F20"/>
      <c r="G20"/>
      <c r="O20" s="8"/>
      <c r="P20" s="8"/>
      <c r="Q20" s="8"/>
    </row>
    <row r="21" spans="1:17">
      <c r="A21" s="3"/>
      <c r="B21" s="3" t="s">
        <v>77</v>
      </c>
      <c r="C21" s="3" t="s">
        <v>78</v>
      </c>
      <c r="D21" s="4">
        <v>0</v>
      </c>
      <c r="E21" s="3" t="s">
        <v>79</v>
      </c>
      <c r="F21"/>
      <c r="G21"/>
      <c r="O21" s="8"/>
      <c r="P21" s="8"/>
      <c r="Q21" s="8"/>
    </row>
    <row r="22" spans="1:17" ht="27">
      <c r="A22" s="3" t="s">
        <v>80</v>
      </c>
      <c r="B22" s="3" t="s">
        <v>81</v>
      </c>
      <c r="C22" s="3" t="s">
        <v>82</v>
      </c>
      <c r="D22" s="4">
        <v>3</v>
      </c>
      <c r="E22" s="3" t="s">
        <v>9</v>
      </c>
      <c r="F22"/>
      <c r="G22"/>
      <c r="O22" s="8"/>
      <c r="P22" s="8"/>
      <c r="Q22" s="8"/>
    </row>
    <row r="23" spans="1:17">
      <c r="A23" s="3"/>
      <c r="B23" s="3" t="s">
        <v>83</v>
      </c>
      <c r="C23" s="3" t="s">
        <v>84</v>
      </c>
      <c r="D23" s="4">
        <v>3</v>
      </c>
      <c r="E23" s="3" t="s">
        <v>48</v>
      </c>
      <c r="F23"/>
      <c r="G23"/>
      <c r="O23" s="8"/>
      <c r="P23" s="8"/>
      <c r="Q23" s="8"/>
    </row>
    <row r="24" spans="1:17">
      <c r="A24" s="3"/>
      <c r="B24" s="3" t="s">
        <v>85</v>
      </c>
      <c r="C24" s="3" t="s">
        <v>86</v>
      </c>
      <c r="D24" s="4">
        <v>3</v>
      </c>
      <c r="E24" s="3" t="s">
        <v>9</v>
      </c>
      <c r="F24"/>
      <c r="G24"/>
      <c r="O24" s="8"/>
      <c r="P24" s="8"/>
      <c r="Q24" s="8"/>
    </row>
    <row r="25" spans="1:17">
      <c r="A25" s="3"/>
      <c r="B25" s="3" t="s">
        <v>87</v>
      </c>
      <c r="C25" s="3" t="s">
        <v>88</v>
      </c>
      <c r="D25" s="4">
        <v>0.5</v>
      </c>
      <c r="E25" s="3" t="s">
        <v>79</v>
      </c>
      <c r="F25"/>
      <c r="G25"/>
    </row>
    <row r="26" spans="1:17">
      <c r="A26" s="3"/>
      <c r="B26" s="3" t="s">
        <v>89</v>
      </c>
      <c r="C26" s="3" t="s">
        <v>90</v>
      </c>
      <c r="D26" s="4">
        <v>2</v>
      </c>
      <c r="E26" s="3" t="s">
        <v>40</v>
      </c>
      <c r="F26"/>
      <c r="G26"/>
    </row>
    <row r="27" spans="1:17">
      <c r="A27" s="3"/>
      <c r="B27" s="3" t="s">
        <v>91</v>
      </c>
      <c r="C27" s="3" t="s">
        <v>92</v>
      </c>
      <c r="D27" s="4">
        <v>1</v>
      </c>
      <c r="E27" s="3" t="s">
        <v>79</v>
      </c>
      <c r="F27"/>
      <c r="G27"/>
    </row>
    <row r="28" spans="1:17">
      <c r="A28" s="3"/>
      <c r="B28" s="3" t="s">
        <v>93</v>
      </c>
      <c r="C28" s="3" t="s">
        <v>94</v>
      </c>
      <c r="D28" s="4">
        <v>3</v>
      </c>
      <c r="E28" s="3" t="s">
        <v>40</v>
      </c>
      <c r="F28"/>
      <c r="G28"/>
    </row>
    <row r="29" spans="1:17">
      <c r="A29" s="3"/>
      <c r="B29" s="3" t="s">
        <v>95</v>
      </c>
      <c r="C29" s="3" t="s">
        <v>96</v>
      </c>
      <c r="D29" s="4">
        <v>3</v>
      </c>
      <c r="E29" s="3" t="s">
        <v>40</v>
      </c>
      <c r="F29"/>
      <c r="G29"/>
    </row>
    <row r="30" spans="1:17" ht="27">
      <c r="A30" s="3" t="s">
        <v>97</v>
      </c>
      <c r="B30" s="3" t="s">
        <v>98</v>
      </c>
      <c r="C30" s="3" t="s">
        <v>99</v>
      </c>
      <c r="D30" s="4">
        <v>3</v>
      </c>
      <c r="E30" s="3" t="s">
        <v>48</v>
      </c>
      <c r="F30"/>
      <c r="G30"/>
    </row>
    <row r="31" spans="1:17">
      <c r="A31" s="3"/>
      <c r="B31" s="3" t="s">
        <v>100</v>
      </c>
      <c r="C31" s="3" t="s">
        <v>101</v>
      </c>
      <c r="D31" s="4">
        <v>3</v>
      </c>
      <c r="E31" s="3" t="s">
        <v>9</v>
      </c>
      <c r="F31"/>
      <c r="G31"/>
    </row>
    <row r="32" spans="1:17">
      <c r="A32" s="3"/>
      <c r="B32" s="3" t="s">
        <v>102</v>
      </c>
      <c r="C32" s="3" t="s">
        <v>88</v>
      </c>
      <c r="D32" s="4">
        <v>0.5</v>
      </c>
      <c r="E32" s="3" t="s">
        <v>103</v>
      </c>
      <c r="F32"/>
      <c r="G32"/>
    </row>
    <row r="33" spans="1:7">
      <c r="A33" s="3"/>
      <c r="B33" s="3" t="s">
        <v>104</v>
      </c>
      <c r="C33" s="3" t="s">
        <v>105</v>
      </c>
      <c r="D33" s="4">
        <v>2</v>
      </c>
      <c r="E33" s="3" t="s">
        <v>103</v>
      </c>
      <c r="F33"/>
      <c r="G33"/>
    </row>
    <row r="34" spans="1:7">
      <c r="A34" s="3"/>
      <c r="B34" s="3" t="s">
        <v>106</v>
      </c>
      <c r="C34" s="3" t="s">
        <v>107</v>
      </c>
      <c r="D34" s="4">
        <v>1</v>
      </c>
      <c r="E34" s="3" t="s">
        <v>103</v>
      </c>
      <c r="F34"/>
      <c r="G34"/>
    </row>
    <row r="35" spans="1:7">
      <c r="A35" s="3"/>
      <c r="B35" s="3" t="s">
        <v>108</v>
      </c>
      <c r="C35" s="3" t="s">
        <v>109</v>
      </c>
      <c r="D35" s="4">
        <v>3</v>
      </c>
      <c r="E35" s="3" t="s">
        <v>110</v>
      </c>
      <c r="F35"/>
      <c r="G35"/>
    </row>
    <row r="36" spans="1:7">
      <c r="A36" s="3"/>
      <c r="B36" s="3" t="s">
        <v>111</v>
      </c>
      <c r="C36" s="3" t="s">
        <v>39</v>
      </c>
      <c r="D36" s="4">
        <v>3</v>
      </c>
      <c r="E36" s="3" t="s">
        <v>110</v>
      </c>
      <c r="F36"/>
      <c r="G36"/>
    </row>
    <row r="37" spans="1:7">
      <c r="A37" s="3"/>
      <c r="B37" s="3" t="s">
        <v>112</v>
      </c>
      <c r="C37" s="6" t="s">
        <v>113</v>
      </c>
      <c r="D37" s="4">
        <v>1</v>
      </c>
      <c r="E37" s="3" t="s">
        <v>114</v>
      </c>
      <c r="F37"/>
      <c r="G37"/>
    </row>
    <row r="38" spans="1:7" ht="27">
      <c r="A38" s="3" t="s">
        <v>115</v>
      </c>
      <c r="B38" s="3" t="s">
        <v>87</v>
      </c>
      <c r="C38" s="3" t="s">
        <v>88</v>
      </c>
      <c r="D38" s="4">
        <v>0.5</v>
      </c>
      <c r="E38" s="3" t="s">
        <v>103</v>
      </c>
      <c r="F38"/>
      <c r="G38"/>
    </row>
    <row r="39" spans="1:7">
      <c r="A39" s="3"/>
      <c r="B39" s="3" t="s">
        <v>116</v>
      </c>
      <c r="C39" s="3" t="s">
        <v>117</v>
      </c>
      <c r="D39" s="4">
        <v>3</v>
      </c>
      <c r="E39" s="3" t="s">
        <v>103</v>
      </c>
      <c r="F39"/>
      <c r="G39"/>
    </row>
    <row r="40" spans="1:7">
      <c r="A40" s="3"/>
      <c r="B40" s="3" t="s">
        <v>118</v>
      </c>
      <c r="C40" s="3" t="s">
        <v>119</v>
      </c>
      <c r="D40" s="4">
        <v>2</v>
      </c>
      <c r="E40" s="3" t="s">
        <v>103</v>
      </c>
      <c r="F40"/>
      <c r="G40"/>
    </row>
    <row r="41" spans="1:7">
      <c r="A41" s="3"/>
      <c r="B41" s="3" t="s">
        <v>120</v>
      </c>
      <c r="C41" s="3" t="s">
        <v>121</v>
      </c>
      <c r="D41" s="4">
        <v>2</v>
      </c>
      <c r="E41" s="3" t="s">
        <v>103</v>
      </c>
      <c r="F41"/>
      <c r="G41"/>
    </row>
    <row r="42" spans="1:7">
      <c r="A42" s="3"/>
      <c r="B42" s="3" t="s">
        <v>122</v>
      </c>
      <c r="C42" s="3" t="s">
        <v>123</v>
      </c>
      <c r="D42" s="4">
        <v>3</v>
      </c>
      <c r="E42" s="3" t="s">
        <v>110</v>
      </c>
      <c r="F42"/>
      <c r="G42"/>
    </row>
    <row r="43" spans="1:7">
      <c r="A43" s="3"/>
      <c r="B43" s="3" t="s">
        <v>124</v>
      </c>
      <c r="C43" s="3" t="s">
        <v>125</v>
      </c>
      <c r="D43" s="4">
        <v>3</v>
      </c>
      <c r="E43" s="3" t="s">
        <v>110</v>
      </c>
      <c r="F43"/>
      <c r="G43"/>
    </row>
    <row r="44" spans="1:7">
      <c r="A44" s="3"/>
      <c r="B44" s="3" t="s">
        <v>126</v>
      </c>
      <c r="C44" s="3" t="s">
        <v>127</v>
      </c>
      <c r="D44" s="4">
        <v>3</v>
      </c>
      <c r="E44" s="3" t="s">
        <v>110</v>
      </c>
      <c r="F44"/>
      <c r="G44"/>
    </row>
    <row r="45" spans="1:7">
      <c r="A45" s="3"/>
      <c r="B45" s="3" t="s">
        <v>128</v>
      </c>
      <c r="C45" s="3" t="s">
        <v>129</v>
      </c>
      <c r="D45" s="4">
        <v>3</v>
      </c>
      <c r="E45" s="3" t="s">
        <v>110</v>
      </c>
      <c r="F45"/>
      <c r="G45"/>
    </row>
    <row r="46" spans="1:7" ht="27">
      <c r="A46" s="3" t="s">
        <v>130</v>
      </c>
      <c r="B46" s="3" t="s">
        <v>87</v>
      </c>
      <c r="C46" s="3" t="s">
        <v>88</v>
      </c>
      <c r="D46" s="4">
        <v>0.5</v>
      </c>
      <c r="E46" s="3" t="s">
        <v>103</v>
      </c>
      <c r="F46"/>
      <c r="G46"/>
    </row>
    <row r="47" spans="1:7">
      <c r="A47" s="3"/>
      <c r="B47" s="3" t="s">
        <v>131</v>
      </c>
      <c r="C47" s="3" t="s">
        <v>132</v>
      </c>
      <c r="D47" s="4">
        <v>3</v>
      </c>
      <c r="E47" s="3" t="s">
        <v>103</v>
      </c>
      <c r="F47"/>
      <c r="G47"/>
    </row>
    <row r="48" spans="1:7">
      <c r="A48" s="3"/>
      <c r="B48" s="3" t="s">
        <v>133</v>
      </c>
      <c r="C48" s="3" t="s">
        <v>134</v>
      </c>
      <c r="D48" s="4">
        <v>2</v>
      </c>
      <c r="E48" s="3" t="s">
        <v>103</v>
      </c>
      <c r="F48"/>
      <c r="G48"/>
    </row>
    <row r="49" spans="1:7">
      <c r="A49" s="3"/>
      <c r="B49" s="3" t="s">
        <v>135</v>
      </c>
      <c r="C49" s="3" t="s">
        <v>136</v>
      </c>
      <c r="D49" s="4">
        <v>2</v>
      </c>
      <c r="E49" s="3" t="s">
        <v>103</v>
      </c>
      <c r="F49"/>
      <c r="G49"/>
    </row>
    <row r="50" spans="1:7" ht="27">
      <c r="A50" s="3"/>
      <c r="B50" s="3" t="s">
        <v>137</v>
      </c>
      <c r="C50" s="3" t="s">
        <v>138</v>
      </c>
      <c r="D50" s="4">
        <v>1</v>
      </c>
      <c r="E50" s="3" t="s">
        <v>103</v>
      </c>
      <c r="F50"/>
      <c r="G50"/>
    </row>
    <row r="51" spans="1:7">
      <c r="A51" s="3"/>
      <c r="B51" s="3" t="s">
        <v>139</v>
      </c>
      <c r="C51" s="3" t="s">
        <v>140</v>
      </c>
      <c r="D51" s="4">
        <v>3</v>
      </c>
      <c r="E51" s="3" t="s">
        <v>110</v>
      </c>
      <c r="F51"/>
      <c r="G51"/>
    </row>
    <row r="52" spans="1:7">
      <c r="A52" s="3"/>
      <c r="B52" s="3" t="s">
        <v>141</v>
      </c>
      <c r="C52" s="3" t="s">
        <v>142</v>
      </c>
      <c r="D52" s="4">
        <v>3</v>
      </c>
      <c r="E52" s="3" t="s">
        <v>110</v>
      </c>
      <c r="F52"/>
      <c r="G52"/>
    </row>
    <row r="53" spans="1:7">
      <c r="A53" s="3"/>
      <c r="B53" s="3" t="s">
        <v>143</v>
      </c>
      <c r="C53" s="3" t="s">
        <v>144</v>
      </c>
      <c r="D53" s="4">
        <v>3</v>
      </c>
      <c r="E53" s="3" t="s">
        <v>110</v>
      </c>
      <c r="F53"/>
      <c r="G53"/>
    </row>
    <row r="54" spans="1:7">
      <c r="A54" s="3"/>
      <c r="B54" s="3" t="s">
        <v>145</v>
      </c>
      <c r="C54" s="3" t="s">
        <v>146</v>
      </c>
      <c r="D54" s="4">
        <v>3</v>
      </c>
      <c r="E54" s="13" t="s">
        <v>110</v>
      </c>
      <c r="F54" s="3"/>
      <c r="G54" s="3"/>
    </row>
    <row r="55" spans="1:7">
      <c r="A55" s="3"/>
      <c r="B55" s="3"/>
      <c r="C55" s="11"/>
      <c r="D55" s="4"/>
      <c r="E55" s="3"/>
    </row>
    <row r="56" spans="1:7">
      <c r="A56" s="3"/>
      <c r="B56" s="3"/>
      <c r="C56" s="11"/>
      <c r="D56" s="4"/>
      <c r="E56" s="3"/>
    </row>
    <row r="57" spans="1:7">
      <c r="A57" s="3"/>
      <c r="B57" s="3"/>
      <c r="C57" s="12"/>
      <c r="D57" s="4"/>
      <c r="E57" s="13"/>
    </row>
    <row r="58" spans="1:7">
      <c r="A58" s="3"/>
      <c r="B58" s="3"/>
      <c r="C58" s="11"/>
      <c r="D58" s="4"/>
      <c r="E58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6146-6B82-4971-9309-1CCA6A92A9CE}">
  <dimension ref="A1:Q58"/>
  <sheetViews>
    <sheetView tabSelected="1" workbookViewId="0">
      <selection activeCell="F16" sqref="F16"/>
    </sheetView>
  </sheetViews>
  <sheetFormatPr defaultRowHeight="16.5"/>
  <cols>
    <col min="1" max="1" width="11.375" style="20" customWidth="1"/>
    <col min="2" max="2" width="20.25" style="20" customWidth="1"/>
    <col min="3" max="3" width="22.25" style="20" bestFit="1" customWidth="1"/>
    <col min="4" max="4" width="10.75" style="20" customWidth="1"/>
    <col min="5" max="5" width="11.375" style="20" bestFit="1" customWidth="1"/>
    <col min="6" max="7" width="13.875" style="20" customWidth="1"/>
    <col min="8" max="8" width="13.75" style="20" customWidth="1"/>
    <col min="9" max="9" width="14.625" style="20" customWidth="1"/>
    <col min="10" max="10" width="11.375" style="20" bestFit="1" customWidth="1"/>
    <col min="11" max="13" width="21.625" style="20" bestFit="1" customWidth="1"/>
    <col min="14" max="14" width="10.5" style="20" customWidth="1"/>
    <col min="15" max="15" width="35.25" style="20" bestFit="1" customWidth="1"/>
    <col min="16" max="16" width="7.5" style="20" customWidth="1"/>
  </cols>
  <sheetData>
    <row r="1" spans="1:17" ht="20.2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147</v>
      </c>
      <c r="G1" s="14" t="s">
        <v>148</v>
      </c>
      <c r="H1" s="1"/>
      <c r="I1" s="5"/>
      <c r="J1" s="2"/>
      <c r="K1" s="2"/>
      <c r="O1" s="16" t="s">
        <v>5</v>
      </c>
    </row>
    <row r="2" spans="1:17">
      <c r="A2" s="3"/>
      <c r="B2" s="3"/>
      <c r="C2" s="18"/>
      <c r="D2" s="4"/>
      <c r="E2" s="3"/>
      <c r="F2"/>
      <c r="G2"/>
      <c r="I2" s="19" t="s">
        <v>10</v>
      </c>
      <c r="O2" t="s">
        <v>11</v>
      </c>
      <c r="P2">
        <f>SUM(D2:D80)-SUMIF(F2:F80, "*O*", D2:D80)</f>
        <v>0</v>
      </c>
    </row>
    <row r="3" spans="1:17">
      <c r="A3" s="3"/>
      <c r="B3" s="3"/>
      <c r="C3" s="18"/>
      <c r="D3" s="4"/>
      <c r="E3" s="3"/>
      <c r="F3"/>
      <c r="G3"/>
      <c r="I3" s="19" t="s">
        <v>15</v>
      </c>
      <c r="J3" s="19" t="s">
        <v>16</v>
      </c>
      <c r="K3" s="19" t="s">
        <v>17</v>
      </c>
      <c r="L3" s="19" t="s">
        <v>18</v>
      </c>
      <c r="M3" s="9" t="s">
        <v>19</v>
      </c>
      <c r="O3" t="s">
        <v>20</v>
      </c>
      <c r="P3">
        <f>COUNTIF(E2:E80, "*전*")</f>
        <v>0</v>
      </c>
    </row>
    <row r="4" spans="1:17">
      <c r="A4" s="3"/>
      <c r="B4" s="3"/>
      <c r="C4" s="18"/>
      <c r="D4" s="4"/>
      <c r="E4" s="3"/>
      <c r="F4"/>
      <c r="G4"/>
      <c r="I4">
        <v>135</v>
      </c>
      <c r="J4">
        <v>58</v>
      </c>
      <c r="K4">
        <v>23</v>
      </c>
      <c r="L4">
        <v>30</v>
      </c>
      <c r="M4">
        <v>15</v>
      </c>
      <c r="O4" t="s">
        <v>23</v>
      </c>
      <c r="P4">
        <f>SUMIF(E2:E80, "*전*", D2:D80)</f>
        <v>0</v>
      </c>
    </row>
    <row r="5" spans="1:17">
      <c r="A5" s="3"/>
      <c r="B5" s="3"/>
      <c r="C5" s="18"/>
      <c r="D5" s="4"/>
      <c r="E5" s="3"/>
      <c r="F5"/>
      <c r="G5"/>
      <c r="I5" s="19" t="s">
        <v>26</v>
      </c>
      <c r="O5" t="s">
        <v>27</v>
      </c>
      <c r="P5">
        <f>SUMIF(B2:B80, "*30*", D2:D80) + SUMIF(B2:B80, "*40*", D2:D80)</f>
        <v>0</v>
      </c>
    </row>
    <row r="6" spans="1:17">
      <c r="A6" s="3"/>
      <c r="B6" s="3"/>
      <c r="C6" s="3"/>
      <c r="D6" s="4"/>
      <c r="E6" s="3"/>
      <c r="F6"/>
      <c r="G6"/>
      <c r="I6">
        <v>45</v>
      </c>
    </row>
    <row r="7" spans="1:17" ht="20.25" customHeight="1">
      <c r="A7" s="3"/>
      <c r="B7" s="3"/>
      <c r="C7" s="18"/>
      <c r="D7" s="4"/>
      <c r="E7" s="3"/>
      <c r="F7"/>
      <c r="G7"/>
      <c r="O7" s="16" t="s">
        <v>32</v>
      </c>
    </row>
    <row r="8" spans="1:17">
      <c r="A8" s="3"/>
      <c r="B8" s="3"/>
      <c r="C8" s="3"/>
      <c r="D8" s="4"/>
      <c r="E8" s="3"/>
      <c r="F8"/>
      <c r="G8"/>
      <c r="I8" s="19" t="s">
        <v>35</v>
      </c>
      <c r="J8" s="19" t="s">
        <v>36</v>
      </c>
      <c r="O8" t="s">
        <v>37</v>
      </c>
      <c r="P8">
        <f>IF(I4 - P2&lt;=0, 0, I4 - P2)</f>
        <v>135</v>
      </c>
      <c r="Q8" t="str">
        <f t="shared" ref="Q8:Q13" si="0">IF(P8&lt;=0, "수강완료", "미완료")</f>
        <v>미완료</v>
      </c>
    </row>
    <row r="9" spans="1:17">
      <c r="A9" s="3"/>
      <c r="B9" s="3"/>
      <c r="C9" s="3"/>
      <c r="D9" s="4"/>
      <c r="E9" s="3"/>
      <c r="F9"/>
      <c r="G9"/>
      <c r="I9" s="10" t="s">
        <v>42</v>
      </c>
      <c r="J9" s="7" t="s">
        <v>43</v>
      </c>
      <c r="O9" t="s">
        <v>44</v>
      </c>
      <c r="P9">
        <f>IF((K4 - SUMIF(E2:E80, "*공기*",D2:D80))&lt;=0, 0, K4 - SUMIF(E2:E80, "*공기*",D2:D80))</f>
        <v>23</v>
      </c>
      <c r="Q9" t="str">
        <f t="shared" si="0"/>
        <v>미완료</v>
      </c>
    </row>
    <row r="10" spans="1:17">
      <c r="A10" s="3"/>
      <c r="B10" s="3"/>
      <c r="C10" s="3"/>
      <c r="D10" s="4"/>
      <c r="E10" s="3"/>
      <c r="F10"/>
      <c r="G10"/>
      <c r="O10" t="s">
        <v>49</v>
      </c>
      <c r="P10">
        <f>IF((L4 - SUMIF(E2:E80, "*필교*",D2:D80) + SUMIF(F2:F80, "*선택이수*", D2:D80))&lt;=0, 0, L4 - SUMIF(E2:E80, "*필교*",D2:D80) + SUMIF(F2:F80, "*선택이수*", D2:D80))</f>
        <v>30</v>
      </c>
      <c r="Q10" t="str">
        <f t="shared" si="0"/>
        <v>미완료</v>
      </c>
    </row>
    <row r="11" spans="1:17">
      <c r="A11" s="3"/>
      <c r="B11" s="3"/>
      <c r="C11" s="3"/>
      <c r="D11" s="4"/>
      <c r="E11" s="3"/>
      <c r="F11"/>
      <c r="G11"/>
      <c r="O11" t="s">
        <v>52</v>
      </c>
      <c r="P11">
        <f>M4 - SUMIF(F2:F80, "*선택이수*", D2:D80)</f>
        <v>15</v>
      </c>
      <c r="Q11" t="str">
        <f t="shared" si="0"/>
        <v>미완료</v>
      </c>
    </row>
    <row r="12" spans="1:17">
      <c r="A12" s="3"/>
      <c r="B12" s="3"/>
      <c r="C12" s="3"/>
      <c r="D12" s="4"/>
      <c r="E12" s="3"/>
      <c r="F12"/>
      <c r="G12"/>
      <c r="O12" t="s">
        <v>55</v>
      </c>
      <c r="P12">
        <f>J4 - P4</f>
        <v>58</v>
      </c>
      <c r="Q12" t="str">
        <f t="shared" si="0"/>
        <v>미완료</v>
      </c>
    </row>
    <row r="13" spans="1:17">
      <c r="A13" s="3"/>
      <c r="B13" s="3"/>
      <c r="C13" s="3"/>
      <c r="D13" s="4"/>
      <c r="E13" s="3"/>
      <c r="F13"/>
      <c r="G13"/>
      <c r="O13" t="s">
        <v>58</v>
      </c>
      <c r="P13">
        <f>IF((I6 - P5)&lt;=0, 0, I6 - P5)</f>
        <v>45</v>
      </c>
      <c r="Q13" t="str">
        <f t="shared" si="0"/>
        <v>미완료</v>
      </c>
    </row>
    <row r="14" spans="1:17">
      <c r="A14" s="3"/>
      <c r="B14" s="3"/>
      <c r="C14" s="3"/>
      <c r="D14" s="4"/>
      <c r="E14" s="3"/>
      <c r="F14"/>
      <c r="G14"/>
    </row>
    <row r="15" spans="1:17" ht="20.25" customHeight="1">
      <c r="A15" s="3"/>
      <c r="B15" s="3"/>
      <c r="C15" s="3"/>
      <c r="D15" s="4"/>
      <c r="E15" s="3"/>
      <c r="F15"/>
      <c r="G15"/>
      <c r="I15" s="14"/>
      <c r="J15" s="15" t="s">
        <v>63</v>
      </c>
      <c r="K15" s="15"/>
    </row>
    <row r="16" spans="1:17">
      <c r="A16" s="3"/>
      <c r="B16" s="3"/>
      <c r="C16" s="3"/>
      <c r="D16" s="4"/>
      <c r="E16" s="3"/>
      <c r="F16"/>
      <c r="G16"/>
      <c r="I16" s="17"/>
      <c r="J16" s="15" t="s">
        <v>67</v>
      </c>
      <c r="K16" s="15"/>
      <c r="O16" s="9" t="s">
        <v>68</v>
      </c>
    </row>
    <row r="17" spans="1:17">
      <c r="A17" s="3"/>
      <c r="B17" s="3"/>
      <c r="C17" s="3"/>
      <c r="D17" s="4"/>
      <c r="E17" s="3"/>
      <c r="F17"/>
      <c r="G17"/>
      <c r="O17" s="8"/>
      <c r="P17" s="8"/>
      <c r="Q17" s="8"/>
    </row>
    <row r="18" spans="1:17">
      <c r="A18" s="3"/>
      <c r="B18" s="3"/>
      <c r="C18" s="3"/>
      <c r="D18" s="4"/>
      <c r="E18" s="3"/>
      <c r="F18"/>
      <c r="G18"/>
      <c r="O18" s="8"/>
      <c r="P18" s="8"/>
      <c r="Q18" s="8"/>
    </row>
    <row r="19" spans="1:17">
      <c r="A19" s="3"/>
      <c r="B19" s="3"/>
      <c r="C19" s="3"/>
      <c r="D19" s="4"/>
      <c r="E19" s="3"/>
      <c r="F19"/>
      <c r="G19"/>
      <c r="O19" s="8"/>
      <c r="P19" s="8"/>
      <c r="Q19" s="8"/>
    </row>
    <row r="20" spans="1:17">
      <c r="A20" s="3"/>
      <c r="B20" s="3"/>
      <c r="C20" s="3"/>
      <c r="D20" s="4"/>
      <c r="E20" s="3"/>
      <c r="F20"/>
      <c r="G20"/>
      <c r="O20" s="8"/>
      <c r="P20" s="8"/>
      <c r="Q20" s="8"/>
    </row>
    <row r="21" spans="1:17">
      <c r="A21" s="3"/>
      <c r="B21" s="3"/>
      <c r="C21" s="3"/>
      <c r="D21" s="4"/>
      <c r="E21" s="18"/>
      <c r="F21"/>
      <c r="G21"/>
      <c r="O21" s="8"/>
      <c r="P21" s="8"/>
      <c r="Q21" s="8"/>
    </row>
    <row r="22" spans="1:17">
      <c r="A22" s="3"/>
      <c r="B22" s="3"/>
      <c r="C22" s="3"/>
      <c r="D22" s="4"/>
      <c r="E22" s="3"/>
      <c r="F22"/>
      <c r="G22"/>
      <c r="O22" s="8"/>
      <c r="P22" s="8"/>
      <c r="Q22" s="8"/>
    </row>
    <row r="23" spans="1:17">
      <c r="A23" s="3"/>
      <c r="B23" s="3"/>
      <c r="C23" s="3"/>
      <c r="D23" s="4"/>
      <c r="E23" s="3"/>
      <c r="F23"/>
      <c r="G23"/>
      <c r="O23" s="8"/>
      <c r="P23" s="8"/>
      <c r="Q23" s="8"/>
    </row>
    <row r="24" spans="1:17">
      <c r="A24" s="3"/>
      <c r="B24" s="3"/>
      <c r="C24" s="3"/>
      <c r="D24" s="4"/>
      <c r="E24" s="3"/>
      <c r="F24"/>
      <c r="G24"/>
      <c r="O24" s="8"/>
      <c r="P24" s="8"/>
      <c r="Q24" s="8"/>
    </row>
    <row r="25" spans="1:17">
      <c r="A25" s="3"/>
      <c r="B25" s="3"/>
      <c r="C25" s="3"/>
      <c r="D25" s="4"/>
      <c r="E25" s="12"/>
      <c r="F25"/>
      <c r="G25"/>
    </row>
    <row r="26" spans="1:17">
      <c r="A26" s="3"/>
      <c r="B26" s="3"/>
      <c r="C26" s="3"/>
      <c r="D26" s="4"/>
      <c r="E26" s="18"/>
      <c r="F26"/>
      <c r="G26"/>
    </row>
    <row r="27" spans="1:17">
      <c r="A27" s="3"/>
      <c r="B27" s="3"/>
      <c r="C27" s="3"/>
      <c r="D27" s="4"/>
      <c r="E27" s="18"/>
      <c r="F27"/>
      <c r="G27"/>
    </row>
    <row r="28" spans="1:17">
      <c r="A28" s="3"/>
      <c r="B28" s="3"/>
      <c r="C28" s="3"/>
      <c r="D28" s="4"/>
      <c r="E28" s="3"/>
      <c r="F28"/>
      <c r="G28"/>
    </row>
    <row r="29" spans="1:17">
      <c r="A29" s="3"/>
      <c r="B29" s="3"/>
      <c r="C29" s="3"/>
      <c r="D29" s="4"/>
      <c r="E29" s="3"/>
      <c r="F29"/>
      <c r="G29"/>
    </row>
    <row r="30" spans="1:17">
      <c r="A30" s="3"/>
      <c r="B30" s="3"/>
      <c r="C30" s="3"/>
      <c r="D30" s="4"/>
      <c r="E30" s="3"/>
      <c r="F30"/>
      <c r="G30"/>
    </row>
    <row r="31" spans="1:17">
      <c r="A31" s="3"/>
      <c r="B31" s="3"/>
      <c r="C31" s="3"/>
      <c r="D31" s="4"/>
      <c r="E31" s="3"/>
      <c r="F31"/>
      <c r="G31"/>
    </row>
    <row r="32" spans="1:17">
      <c r="A32" s="3"/>
      <c r="B32" s="3"/>
      <c r="C32" s="3"/>
      <c r="D32" s="4"/>
      <c r="E32" s="3"/>
      <c r="F32"/>
      <c r="G32"/>
    </row>
    <row r="33" spans="1:7">
      <c r="A33" s="3"/>
      <c r="B33" s="3"/>
      <c r="C33" s="3"/>
      <c r="D33" s="4"/>
      <c r="E33" s="3"/>
      <c r="F33"/>
      <c r="G33"/>
    </row>
    <row r="34" spans="1:7">
      <c r="A34" s="3"/>
      <c r="B34" s="3"/>
      <c r="C34" s="3"/>
      <c r="D34" s="4"/>
      <c r="E34" s="3"/>
      <c r="F34"/>
      <c r="G34"/>
    </row>
    <row r="35" spans="1:7">
      <c r="A35" s="3"/>
      <c r="B35" s="3"/>
      <c r="C35" s="3"/>
      <c r="D35" s="4"/>
      <c r="E35" s="3"/>
      <c r="F35"/>
      <c r="G35"/>
    </row>
    <row r="36" spans="1:7">
      <c r="A36" s="3"/>
      <c r="B36" s="3"/>
      <c r="C36" s="3"/>
      <c r="D36" s="4"/>
      <c r="E36" s="3"/>
      <c r="F36"/>
      <c r="G36"/>
    </row>
    <row r="37" spans="1:7">
      <c r="A37" s="3"/>
      <c r="B37" s="3"/>
      <c r="C37" s="6"/>
      <c r="D37" s="4"/>
      <c r="E37" s="3"/>
      <c r="F37"/>
      <c r="G37"/>
    </row>
    <row r="38" spans="1:7">
      <c r="A38" s="3"/>
      <c r="B38" s="3"/>
      <c r="C38" s="3"/>
      <c r="D38" s="4"/>
      <c r="E38" s="3"/>
      <c r="F38"/>
      <c r="G38"/>
    </row>
    <row r="39" spans="1:7">
      <c r="A39" s="3"/>
      <c r="B39" s="3"/>
      <c r="C39" s="3"/>
      <c r="D39" s="4"/>
      <c r="E39" s="3"/>
      <c r="F39"/>
      <c r="G39"/>
    </row>
    <row r="40" spans="1:7">
      <c r="A40" s="3"/>
      <c r="B40" s="3"/>
      <c r="C40" s="3"/>
      <c r="D40" s="4"/>
      <c r="E40" s="3"/>
      <c r="F40"/>
      <c r="G40"/>
    </row>
    <row r="41" spans="1:7">
      <c r="A41" s="3"/>
      <c r="B41" s="3"/>
      <c r="C41" s="3"/>
      <c r="D41" s="4"/>
      <c r="E41" s="3"/>
      <c r="F41"/>
      <c r="G41"/>
    </row>
    <row r="42" spans="1:7">
      <c r="A42" s="3"/>
      <c r="B42" s="3"/>
      <c r="C42" s="3"/>
      <c r="D42" s="4"/>
      <c r="E42" s="3"/>
      <c r="F42"/>
      <c r="G42"/>
    </row>
    <row r="43" spans="1:7">
      <c r="A43" s="3"/>
      <c r="B43" s="3"/>
      <c r="C43" s="3"/>
      <c r="D43" s="4"/>
      <c r="E43" s="3"/>
      <c r="F43"/>
      <c r="G43"/>
    </row>
    <row r="44" spans="1:7">
      <c r="A44" s="3"/>
      <c r="B44" s="3"/>
      <c r="C44" s="3"/>
      <c r="D44" s="4"/>
      <c r="E44" s="3"/>
      <c r="F44"/>
      <c r="G44"/>
    </row>
    <row r="45" spans="1:7">
      <c r="A45" s="3"/>
      <c r="B45" s="3"/>
      <c r="C45" s="3"/>
      <c r="D45" s="4"/>
      <c r="E45" s="3"/>
      <c r="F45"/>
      <c r="G45"/>
    </row>
    <row r="46" spans="1:7">
      <c r="A46" s="3"/>
      <c r="B46" s="3"/>
      <c r="C46" s="3"/>
      <c r="D46" s="4"/>
      <c r="E46" s="3"/>
      <c r="F46"/>
      <c r="G46"/>
    </row>
    <row r="47" spans="1:7">
      <c r="A47" s="3"/>
      <c r="B47" s="3"/>
      <c r="C47" s="3"/>
      <c r="D47" s="4"/>
      <c r="E47" s="3"/>
      <c r="F47"/>
      <c r="G47"/>
    </row>
    <row r="48" spans="1:7">
      <c r="A48" s="3"/>
      <c r="B48" s="3"/>
      <c r="C48" s="3"/>
      <c r="D48" s="4"/>
      <c r="E48" s="3"/>
      <c r="F48"/>
      <c r="G48"/>
    </row>
    <row r="49" spans="1:7">
      <c r="A49" s="3"/>
      <c r="B49" s="3"/>
      <c r="C49" s="3"/>
      <c r="D49" s="4"/>
      <c r="E49" s="3"/>
      <c r="F49"/>
      <c r="G49"/>
    </row>
    <row r="50" spans="1:7">
      <c r="A50" s="3"/>
      <c r="B50" s="3"/>
      <c r="C50" s="3"/>
      <c r="D50" s="4"/>
      <c r="E50" s="3"/>
      <c r="F50"/>
      <c r="G50"/>
    </row>
    <row r="51" spans="1:7">
      <c r="A51" s="3"/>
      <c r="B51" s="3"/>
      <c r="C51" s="3"/>
      <c r="D51" s="4"/>
      <c r="E51" s="3"/>
      <c r="F51"/>
      <c r="G51"/>
    </row>
    <row r="52" spans="1:7">
      <c r="A52" s="3"/>
      <c r="B52" s="3"/>
      <c r="C52" s="3"/>
      <c r="D52" s="4"/>
      <c r="E52" s="3"/>
      <c r="F52"/>
      <c r="G52"/>
    </row>
    <row r="53" spans="1:7">
      <c r="A53" s="3"/>
      <c r="B53" s="3"/>
      <c r="C53" s="3"/>
      <c r="D53" s="4"/>
      <c r="E53" s="3"/>
      <c r="F53"/>
      <c r="G53"/>
    </row>
    <row r="54" spans="1:7">
      <c r="A54" s="3"/>
      <c r="B54" s="3"/>
      <c r="C54" s="3"/>
      <c r="D54" s="4"/>
      <c r="E54" s="13"/>
      <c r="F54" s="3"/>
      <c r="G54" s="3"/>
    </row>
    <row r="55" spans="1:7">
      <c r="A55" s="3"/>
      <c r="B55" s="3"/>
      <c r="C55" s="11"/>
      <c r="D55" s="4"/>
      <c r="E55" s="3"/>
    </row>
    <row r="56" spans="1:7">
      <c r="A56" s="3"/>
      <c r="B56" s="3"/>
      <c r="C56" s="11"/>
      <c r="D56" s="4"/>
      <c r="E56" s="3"/>
    </row>
    <row r="57" spans="1:7">
      <c r="A57" s="3"/>
      <c r="B57" s="3"/>
      <c r="C57" s="12"/>
      <c r="D57" s="4"/>
      <c r="E57" s="13"/>
    </row>
    <row r="58" spans="1:7">
      <c r="A58" s="3"/>
      <c r="B58" s="3"/>
      <c r="C58" s="11"/>
      <c r="D58" s="4"/>
      <c r="E58" s="3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score</vt:lpstr>
      <vt:lpstr>score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박상현</dc:creator>
  <cp:lastModifiedBy>상현 박</cp:lastModifiedBy>
  <dcterms:created xsi:type="dcterms:W3CDTF">2023-06-26T05:53:36Z</dcterms:created>
  <dcterms:modified xsi:type="dcterms:W3CDTF">2023-09-10T10:04:37Z</dcterms:modified>
</cp:coreProperties>
</file>