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cer\Downloads\NashTechHomeWork_LeTuanSang\MiddleAssignment_LeTuanSang\TestDesign5\"/>
    </mc:Choice>
  </mc:AlternateContent>
  <bookViews>
    <workbookView xWindow="-120" yWindow="-120" windowWidth="29040" windowHeight="15840" tabRatio="500" activeTab="5"/>
  </bookViews>
  <sheets>
    <sheet name="Record of Change" sheetId="1" r:id="rId1"/>
    <sheet name="Instruction" sheetId="2" r:id="rId2"/>
    <sheet name="Cover" sheetId="3" r:id="rId3"/>
    <sheet name="Common checklist" sheetId="4" r:id="rId4"/>
    <sheet name="Chart1" sheetId="5" r:id="rId5"/>
    <sheet name="User Story 1" sheetId="6" r:id="rId6"/>
    <sheet name="Test report" sheetId="7" r:id="rId7"/>
  </sheet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project_code">#REF!</definedName>
    <definedName name="Result_CS_IT_1.1_001">#REF!</definedName>
    <definedName name="Result_CS_IT_1.1_002">#REF!</definedName>
    <definedName name="Result_CS_IT_1.1_003">#REF!</definedName>
    <definedName name="Result_CS_IT_1.1_004">#REF!</definedName>
    <definedName name="safa">#REF!</definedName>
  </definedNames>
  <calcPr calcId="162913"/>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0" i="7" l="1"/>
  <c r="E30" i="7"/>
  <c r="D30" i="7"/>
  <c r="C30" i="7"/>
  <c r="F29" i="7"/>
  <c r="E29" i="7"/>
  <c r="D29" i="7"/>
  <c r="C29" i="7"/>
  <c r="F28" i="7"/>
  <c r="E28" i="7"/>
  <c r="D28" i="7"/>
  <c r="C28" i="7"/>
  <c r="F27" i="7"/>
  <c r="F31" i="7" s="1"/>
  <c r="E27" i="7"/>
  <c r="D27" i="7"/>
  <c r="C27" i="7"/>
  <c r="C31" i="7" s="1"/>
  <c r="F52" i="7" s="1"/>
  <c r="G19" i="7"/>
  <c r="F19" i="7"/>
  <c r="E19" i="7"/>
  <c r="D19" i="7"/>
  <c r="C19" i="7"/>
  <c r="D15" i="6"/>
  <c r="G18" i="7" s="1"/>
  <c r="G20" i="7" s="1"/>
  <c r="C15" i="6"/>
  <c r="B15" i="6"/>
  <c r="D14" i="6"/>
  <c r="E18" i="7" s="1"/>
  <c r="E20" i="7" s="1"/>
  <c r="C14" i="6"/>
  <c r="B14" i="6"/>
  <c r="D13" i="6"/>
  <c r="F18" i="7" s="1"/>
  <c r="F20" i="7" s="1"/>
  <c r="C13" i="6"/>
  <c r="B13" i="6"/>
  <c r="D12" i="6"/>
  <c r="D18" i="7" s="1"/>
  <c r="D20" i="7" s="1"/>
  <c r="C12" i="6"/>
  <c r="B12" i="6"/>
  <c r="D11" i="6"/>
  <c r="C18" i="7" s="1"/>
  <c r="C20" i="7" s="1"/>
  <c r="D21" i="7" s="1"/>
  <c r="G52" i="7" s="1"/>
  <c r="C11" i="6"/>
  <c r="B11" i="6"/>
  <c r="D9" i="6"/>
  <c r="C9" i="6"/>
  <c r="B9" i="6"/>
  <c r="B10" i="6" l="1"/>
  <c r="C10" i="6"/>
  <c r="D10" i="6"/>
  <c r="A20" i="6" l="1"/>
  <c r="A21" i="6" s="1"/>
  <c r="A27" i="6" s="1"/>
</calcChain>
</file>

<file path=xl/comments1.xml><?xml version="1.0" encoding="utf-8"?>
<comments xmlns="http://schemas.openxmlformats.org/spreadsheetml/2006/main">
  <authors>
    <author/>
  </authors>
  <commentList>
    <comment ref="D5" authorId="0" shapeId="0">
      <text>
        <r>
          <rPr>
            <sz val="11"/>
            <color rgb="FF323232"/>
            <rFont val="Calibri"/>
            <family val="2"/>
            <charset val="1"/>
          </rPr>
          <t xml:space="preserve">Nhan Nguyen Hoang:
</t>
        </r>
        <r>
          <rPr>
            <sz val="9"/>
            <color rgb="FF000000"/>
            <rFont val="Tahoma"/>
            <family val="2"/>
            <charset val="1"/>
          </rPr>
          <t>Yes/No/NA
NA: there is no page to check.</t>
        </r>
      </text>
    </comment>
  </commentList>
</comments>
</file>

<file path=xl/comments2.xml><?xml version="1.0" encoding="utf-8"?>
<comments xmlns="http://schemas.openxmlformats.org/spreadsheetml/2006/main">
  <authors>
    <author/>
  </authors>
  <commentList>
    <comment ref="G17" authorId="0" shapeId="0">
      <text>
        <r>
          <rPr>
            <sz val="11"/>
            <color rgb="FF323232"/>
            <rFont val="Calibri"/>
            <family val="2"/>
            <charset val="1"/>
          </rPr>
          <t xml:space="preserve">Pass
Fail
Untested
N/A
</t>
        </r>
      </text>
    </comment>
    <comment ref="H17" authorId="0" shapeId="0">
      <text>
        <r>
          <rPr>
            <sz val="11"/>
            <color rgb="FF323232"/>
            <rFont val="Calibri"/>
            <family val="2"/>
            <charset val="1"/>
          </rPr>
          <t xml:space="preserve">Pass
Fail
Untested
N/A
</t>
        </r>
      </text>
    </comment>
    <comment ref="I17" authorId="0" shapeId="0">
      <text>
        <r>
          <rPr>
            <sz val="11"/>
            <color rgb="FF323232"/>
            <rFont val="Calibri"/>
            <family val="2"/>
            <charset val="1"/>
          </rPr>
          <t xml:space="preserve">Pass
Fail
Untested
N/A
</t>
        </r>
      </text>
    </comment>
    <comment ref="G86" authorId="0" shapeId="0">
      <text>
        <r>
          <rPr>
            <sz val="11"/>
            <color rgb="FF323232"/>
            <rFont val="Calibri"/>
            <family val="2"/>
            <charset val="1"/>
          </rPr>
          <t xml:space="preserve">Nguyen Dao Thi Binh:
</t>
        </r>
        <r>
          <rPr>
            <sz val="9"/>
            <color rgb="FF000000"/>
            <rFont val="Tahoma"/>
            <family val="2"/>
            <charset val="1"/>
          </rPr>
          <t>Bug ID: 13057</t>
        </r>
      </text>
    </comment>
    <comment ref="G88" authorId="0" shapeId="0">
      <text>
        <r>
          <rPr>
            <sz val="11"/>
            <color rgb="FF323232"/>
            <rFont val="Calibri"/>
            <family val="2"/>
            <charset val="1"/>
          </rPr>
          <t xml:space="preserve">Nguyen Dao Thi Binh:
</t>
        </r>
        <r>
          <rPr>
            <sz val="9"/>
            <color rgb="FF000000"/>
            <rFont val="Tahoma"/>
            <family val="2"/>
            <charset val="1"/>
          </rPr>
          <t>Bug ID: 13057</t>
        </r>
      </text>
    </comment>
    <comment ref="G91" authorId="0" shapeId="0">
      <text>
        <r>
          <rPr>
            <sz val="11"/>
            <color rgb="FF323232"/>
            <rFont val="Calibri"/>
            <family val="2"/>
            <charset val="1"/>
          </rPr>
          <t xml:space="preserve">Nguyen Dao Thi Binh:
</t>
        </r>
        <r>
          <rPr>
            <sz val="9"/>
            <color rgb="FF000000"/>
            <rFont val="Tahoma"/>
            <family val="2"/>
            <charset val="1"/>
          </rPr>
          <t>Bug ID: 13057</t>
        </r>
      </text>
    </comment>
    <comment ref="G104" authorId="0" shapeId="0">
      <text>
        <r>
          <rPr>
            <sz val="11"/>
            <color rgb="FF323232"/>
            <rFont val="Calibri"/>
            <family val="2"/>
            <charset val="1"/>
          </rPr>
          <t xml:space="preserve">Nguyen Dao Thi Binh:
</t>
        </r>
        <r>
          <rPr>
            <sz val="9"/>
            <color rgb="FF000000"/>
            <rFont val="Tahoma"/>
            <family val="2"/>
            <charset val="1"/>
          </rPr>
          <t>Bug ID: 13051</t>
        </r>
      </text>
    </comment>
    <comment ref="H104" authorId="0" shapeId="0">
      <text>
        <r>
          <rPr>
            <sz val="11"/>
            <color rgb="FF323232"/>
            <rFont val="Calibri"/>
            <family val="2"/>
            <charset val="1"/>
          </rPr>
          <t xml:space="preserve">Nguyen Dao Thi Binh:
</t>
        </r>
        <r>
          <rPr>
            <sz val="9"/>
            <color rgb="FF000000"/>
            <rFont val="Tahoma"/>
            <family val="2"/>
            <charset val="1"/>
          </rPr>
          <t>Bug ID: 13051</t>
        </r>
      </text>
    </comment>
    <comment ref="G105" authorId="0" shapeId="0">
      <text>
        <r>
          <rPr>
            <sz val="11"/>
            <color rgb="FF323232"/>
            <rFont val="Calibri"/>
            <family val="2"/>
            <charset val="1"/>
          </rPr>
          <t xml:space="preserve">Nguyen Dao Thi Binh:
</t>
        </r>
        <r>
          <rPr>
            <sz val="9"/>
            <color rgb="FF000000"/>
            <rFont val="Tahoma"/>
            <family val="2"/>
            <charset val="1"/>
          </rPr>
          <t>Bug ID: 13059</t>
        </r>
      </text>
    </comment>
    <comment ref="H105" authorId="0" shapeId="0">
      <text>
        <r>
          <rPr>
            <sz val="11"/>
            <color rgb="FF323232"/>
            <rFont val="Calibri"/>
            <family val="2"/>
            <charset val="1"/>
          </rPr>
          <t xml:space="preserve">Nguyen Dao Thi Binh:
</t>
        </r>
        <r>
          <rPr>
            <sz val="9"/>
            <color rgb="FF000000"/>
            <rFont val="Tahoma"/>
            <family val="2"/>
            <charset val="1"/>
          </rPr>
          <t>Bug ID: 13059</t>
        </r>
      </text>
    </comment>
    <comment ref="G110" authorId="0" shapeId="0">
      <text>
        <r>
          <rPr>
            <sz val="11"/>
            <color rgb="FF323232"/>
            <rFont val="Calibri"/>
            <family val="2"/>
            <charset val="1"/>
          </rPr>
          <t xml:space="preserve">Nguyen Dao Thi Binh:
</t>
        </r>
        <r>
          <rPr>
            <sz val="9"/>
            <color rgb="FF000000"/>
            <rFont val="Tahoma"/>
            <family val="2"/>
            <charset val="1"/>
          </rPr>
          <t>Bug ID: 13059</t>
        </r>
      </text>
    </comment>
    <comment ref="H110" authorId="0" shapeId="0">
      <text>
        <r>
          <rPr>
            <sz val="11"/>
            <color rgb="FF323232"/>
            <rFont val="Calibri"/>
            <family val="2"/>
            <charset val="1"/>
          </rPr>
          <t xml:space="preserve">Nguyen Dao Thi Binh:
</t>
        </r>
        <r>
          <rPr>
            <sz val="9"/>
            <color rgb="FF000000"/>
            <rFont val="Tahoma"/>
            <family val="2"/>
            <charset val="1"/>
          </rPr>
          <t>Bug ID: 13059</t>
        </r>
      </text>
    </comment>
    <comment ref="G113" authorId="0" shapeId="0">
      <text>
        <r>
          <rPr>
            <sz val="11"/>
            <color rgb="FF323232"/>
            <rFont val="Calibri"/>
            <family val="2"/>
            <charset val="1"/>
          </rPr>
          <t xml:space="preserve">Nguyen Dao Thi Binh:
</t>
        </r>
        <r>
          <rPr>
            <sz val="9"/>
            <color rgb="FF000000"/>
            <rFont val="Tahoma"/>
            <family val="2"/>
            <charset val="1"/>
          </rPr>
          <t>Bug ID: 13051</t>
        </r>
      </text>
    </comment>
    <comment ref="G128" authorId="0" shapeId="0">
      <text>
        <r>
          <rPr>
            <sz val="11"/>
            <color rgb="FF323232"/>
            <rFont val="Calibri"/>
            <family val="2"/>
            <charset val="1"/>
          </rPr>
          <t xml:space="preserve">Nguyen Dao Thi Binh:
</t>
        </r>
        <r>
          <rPr>
            <sz val="9"/>
            <color rgb="FF000000"/>
            <rFont val="Tahoma"/>
            <family val="2"/>
            <charset val="1"/>
          </rPr>
          <t>Bug ID: 13159</t>
        </r>
      </text>
    </comment>
    <comment ref="G130" authorId="0" shapeId="0">
      <text>
        <r>
          <rPr>
            <sz val="11"/>
            <color rgb="FF323232"/>
            <rFont val="Calibri"/>
            <family val="2"/>
            <charset val="1"/>
          </rPr>
          <t xml:space="preserve">Nguyen Dao Thi Binh:
</t>
        </r>
        <r>
          <rPr>
            <sz val="9"/>
            <color rgb="FF000000"/>
            <rFont val="Tahoma"/>
            <family val="2"/>
            <charset val="1"/>
          </rPr>
          <t>Bug ID: 13159</t>
        </r>
      </text>
    </comment>
  </commentList>
</comments>
</file>

<file path=xl/sharedStrings.xml><?xml version="1.0" encoding="utf-8"?>
<sst xmlns="http://schemas.openxmlformats.org/spreadsheetml/2006/main" count="286" uniqueCount="209">
  <si>
    <r>
      <rPr>
        <sz val="11"/>
        <rFont val="Cambria"/>
        <family val="2"/>
        <charset val="1"/>
      </rPr>
      <t xml:space="preserve">Security Classification: </t>
    </r>
    <r>
      <rPr>
        <b/>
        <sz val="11"/>
        <rFont val="Cambria"/>
        <family val="2"/>
        <charset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</si>
  <si>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</si>
  <si>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</si>
  <si>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</si>
  <si>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</si>
  <si>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</si>
  <si>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</si>
  <si>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</si>
  <si>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</si>
  <si>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</si>
  <si>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</si>
  <si>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</si>
  <si>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</si>
  <si>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</si>
  <si>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</si>
  <si>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</si>
  <si>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</si>
  <si>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</si>
  <si>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</si>
  <si>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</si>
  <si>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</si>
  <si>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</si>
  <si>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</si>
  <si>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</si>
  <si>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charset val="1"/>
      </rPr>
      <t xml:space="preserve">Security Classification: </t>
    </r>
    <r>
      <rPr>
        <b/>
        <sz val="11"/>
        <color rgb="FF002E36"/>
        <rFont val="Arial"/>
        <family val="2"/>
        <charset val="1"/>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</si>
  <si>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</si>
  <si>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</si>
  <si>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</si>
  <si>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</si>
  <si>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</si>
  <si>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</si>
  <si>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</si>
  <si>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</si>
  <si>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</si>
  <si>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</si>
  <si>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</si>
  <si>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</si>
  <si>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</si>
  <si>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</si>
  <si>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</si>
  <si>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</si>
  <si>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</si>
  <si>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</si>
  <si>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</si>
  <si>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rFont val="Arial"/>
        <family val="2"/>
        <charset val="1"/>
      </rPr>
      <t>The actual result is</t>
    </r>
    <r>
      <rPr>
        <b/>
        <sz val="10"/>
        <color rgb="FFFF0000"/>
        <rFont val="Arial"/>
        <family val="2"/>
        <charset val="1"/>
      </rPr>
      <t xml:space="preserve"> NOT</t>
    </r>
    <r>
      <rPr>
        <sz val="10"/>
        <rFont val="Arial"/>
        <family val="2"/>
        <charset val="1"/>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</si>
  <si>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</si>
  <si>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</si>
  <si>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</si>
  <si>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</si>
  <si>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</si>
  <si>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</si>
  <si>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</si>
  <si>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</si>
  <si>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</si>
  <si>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</si>
  <si>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</si>
  <si>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</si>
  <si>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</si>
  <si>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</si>
  <si>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</si>
  <si>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</si>
  <si>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</si>
  <si>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</si>
  <si>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</si>
  <si>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</si>
  <si>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</si>
  <si>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</si>
  <si>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</si>
  <si>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</si>
  <si>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</si>
  <si>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</si>
  <si>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</si>
  <si>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</si>
  <si>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</si>
  <si>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</si>
  <si>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</si>
  <si>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</si>
  <si>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</si>
  <si>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</si>
  <si>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</si>
  <si>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</si>
  <si>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</si>
  <si>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</si>
  <si>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</si>
  <si>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</si>
  <si>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</si>
  <si>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</si>
  <si>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</si>
  <si>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</si>
  <si>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</si>
  <si>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</si>
  <si>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</si>
  <si>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</si>
  <si>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Pass</t>
  </si>
  <si>
    <t>Fail - DE</t>
  </si>
  <si>
    <t xml:space="preserve">Pre-condition </t>
  </si>
  <si>
    <t>Tested by</t>
  </si>
  <si>
    <t>Le Tuan Sang</t>
  </si>
  <si>
    <t>Test Date</t>
  </si>
  <si>
    <t>Test Result</t>
  </si>
  <si>
    <t>Total</t>
  </si>
  <si>
    <t>NA</t>
  </si>
  <si>
    <t>Passed in previous build</t>
  </si>
  <si>
    <t>ID</t>
  </si>
  <si>
    <t>Test Case Description</t>
  </si>
  <si>
    <t>Step</t>
  </si>
  <si>
    <t>Expected Output</t>
  </si>
  <si>
    <t>Note</t>
  </si>
  <si>
    <r>
      <rPr>
        <sz val="11"/>
        <rFont val="Arial"/>
        <family val="2"/>
        <charset val="1"/>
      </rPr>
      <t xml:space="preserve">Security Classification: </t>
    </r>
    <r>
      <rPr>
        <b/>
        <sz val="11"/>
        <rFont val="Arial"/>
        <family val="2"/>
        <charset val="1"/>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</si>
  <si>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</si>
  <si>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</si>
  <si>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</si>
  <si>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</si>
  <si>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</si>
  <si>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</si>
  <si>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</si>
  <si>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</si>
  <si>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</si>
  <si>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</si>
  <si>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</si>
  <si>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</si>
  <si>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</si>
  <si>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</si>
  <si>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</si>
  <si>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</si>
  <si>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</si>
  <si>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</si>
  <si>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</si>
  <si>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</si>
  <si>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</si>
  <si>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</si>
  <si>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</si>
  <si>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</si>
  <si>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</si>
  <si>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</si>
  <si>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</si>
  <si>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</si>
  <si>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</si>
  <si>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</si>
  <si>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</si>
  <si>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</si>
  <si>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</si>
  <si>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</si>
  <si>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</si>
  <si>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</si>
  <si>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</si>
  <si>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</si>
  <si>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</si>
  <si>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</si>
  <si>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</si>
  <si>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</si>
  <si>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</si>
  <si>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</si>
  <si>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</si>
  <si>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</si>
  <si>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</si>
  <si>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</si>
  <si>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</si>
  <si>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</si>
  <si>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</si>
  <si>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</si>
  <si>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</si>
  <si>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</si>
  <si>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</si>
  <si>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</si>
  <si>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</si>
  <si>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</si>
  <si>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</si>
  <si>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</si>
  <si>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</si>
  <si>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</si>
  <si>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</si>
  <si>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US3-1</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</si>
  <si>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</si>
  <si>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</si>
  <si>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</si>
  <si>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</si>
  <si>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</si>
  <si>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</si>
  <si>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</si>
  <si>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</si>
  <si>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</si>
  <si>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</si>
  <si>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</si>
  <si>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</si>
  <si>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</si>
  <si>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</si>
  <si>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</si>
  <si>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</si>
  <si>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</si>
  <si>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</si>
  <si>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</si>
  <si>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</si>
  <si>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</si>
  <si>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</si>
  <si>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</si>
  <si>
    <t>Function</t>
  </si>
  <si>
    <t>Middle Assignment 5</t>
  </si>
  <si>
    <t>Verify pop-up is display when click on delete icon</t>
  </si>
  <si>
    <t>Delete  Address successfully when Address is not default</t>
  </si>
  <si>
    <t>Delete icon is clickable and Pop-up is displayed, title, content ( address, phone number, button</t>
  </si>
  <si>
    <t>Delete Default Address unsuccsessfully</t>
  </si>
  <si>
    <t>Delete Address successfully when default address is change to normal address</t>
  </si>
  <si>
    <t>Cannot delete address when click on x icon</t>
  </si>
  <si>
    <t>Cannot delete address when click on cancel button</t>
  </si>
  <si>
    <t>Cannot delete address when press ESC on keybroad</t>
  </si>
  <si>
    <t>Address is deleted successfully. Close the pop-up. Deleted address is not displayed on Address Book</t>
  </si>
  <si>
    <t>User cannot delete default address
Error message "Error message: You cannot delete your default address" will be displayed if usertries to delete default address</t>
  </si>
  <si>
    <t>toast message, auto close on 5s, or click x icon close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</si>
</sst>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409]mmmm\ d&quot;, &quot;yyyy;@"/>
    <numFmt numFmtId="165" formatCode="[$-409]General"/>
    <numFmt numFmtId="166" formatCode="mmm\ dd\ yyyy"/>
    <numFmt numFmtId="167" formatCode="[$-409]d\-mmm\-yy;@"/>
    <numFmt numFmtId="168" formatCode="[$-409]0.00%"/>
  </numFmts>
  <fonts count="65">
    <font>
      <sz val="11"/>
      <color rgb="FF323232"/>
      <name val="Calibri"/>
      <family val="2"/>
      <charset val="1"/>
    </font>
    <font>
      <sz val="10"/>
      <name val="Arial"/>
      <family val="2"/>
      <charset val="1"/>
    </font>
    <font>
      <b/>
      <sz val="16"/>
      <name val="Arial"/>
      <family val="2"/>
      <charset val="1"/>
    </font>
    <font>
      <sz val="9"/>
      <name val="Arial"/>
      <family val="2"/>
      <charset val="1"/>
    </font>
    <font>
      <b/>
      <sz val="10"/>
      <name val="Arial"/>
      <family val="2"/>
      <charset val="1"/>
    </font>
    <font>
      <u/>
      <sz val="11"/>
      <color rgb="FF7EA1D0"/>
      <name val="Calibri"/>
      <family val="2"/>
      <charset val="1"/>
    </font>
    <font>
      <sz val="11"/>
      <name val="ＭＳ Ｐゴシック"/>
      <family val="2"/>
      <charset val="128"/>
    </font>
    <font>
      <b/>
      <u/>
      <sz val="16"/>
      <name val="Arial"/>
      <family val="2"/>
      <charset val="1"/>
    </font>
    <font>
      <b/>
      <sz val="10"/>
      <color rgb="FF800000"/>
      <name val="Arial"/>
      <family val="2"/>
      <charset val="1"/>
    </font>
    <font>
      <sz val="11"/>
      <name val="明朝"/>
      <family val="3"/>
      <charset val="128"/>
    </font>
    <font>
      <sz val="11"/>
      <color rgb="FF323232"/>
      <name val="Cambria"/>
      <family val="2"/>
      <charset val="1"/>
    </font>
    <font>
      <sz val="10"/>
      <name val="Cambria"/>
      <family val="2"/>
      <charset val="1"/>
    </font>
    <font>
      <sz val="11"/>
      <name val="Cambria"/>
      <family val="2"/>
      <charset val="1"/>
    </font>
    <font>
      <b/>
      <sz val="11"/>
      <name val="Cambria"/>
      <family val="2"/>
      <charset val="1"/>
    </font>
    <font>
      <b/>
      <sz val="16"/>
      <color rgb="FFE30613"/>
      <name val="Arial"/>
      <family val="2"/>
      <charset val="1"/>
    </font>
    <font>
      <b/>
      <sz val="10"/>
      <color rgb="FFFFFFFF"/>
      <name val="Arial"/>
      <family val="2"/>
      <charset val="1"/>
    </font>
    <font>
      <sz val="11"/>
      <color rgb="FF002E36"/>
      <name val="Arial"/>
      <family val="2"/>
      <charset val="1"/>
    </font>
    <font>
      <b/>
      <sz val="11"/>
      <color rgb="FF002E36"/>
      <name val="Arial"/>
      <family val="2"/>
      <charset val="1"/>
    </font>
    <font>
      <b/>
      <sz val="20"/>
      <color rgb="FF576BE3"/>
      <name val="Arial"/>
      <family val="2"/>
      <charset val="1"/>
    </font>
    <font>
      <sz val="11"/>
      <name val="Arial"/>
      <family val="2"/>
      <charset val="1"/>
    </font>
    <font>
      <b/>
      <sz val="16"/>
      <color rgb="FF003366"/>
      <name val="Arial"/>
      <family val="2"/>
      <charset val="1"/>
    </font>
    <font>
      <b/>
      <sz val="18"/>
      <color rgb="FFCC2337"/>
      <name val="Arial"/>
      <family val="2"/>
      <charset val="1"/>
    </font>
    <font>
      <b/>
      <sz val="10"/>
      <color rgb="FFFF0000"/>
      <name val="Arial"/>
      <family val="2"/>
      <charset val="1"/>
    </font>
    <font>
      <b/>
      <i/>
      <sz val="10"/>
      <name val="Arial"/>
      <family val="2"/>
      <charset val="1"/>
    </font>
    <font>
      <sz val="11"/>
      <color rgb="FF002E36"/>
      <name val="Cambria"/>
      <family val="2"/>
      <charset val="1"/>
    </font>
    <font>
      <b/>
      <sz val="20"/>
      <color rgb="FF576BE3"/>
      <name val="Cambria"/>
      <family val="2"/>
      <charset val="1"/>
    </font>
    <font>
      <b/>
      <sz val="10"/>
      <color rgb="FF993300"/>
      <name val="Cambria"/>
      <family val="2"/>
      <charset val="1"/>
    </font>
    <font>
      <i/>
      <sz val="10"/>
      <color rgb="FF008000"/>
      <name val="Cambria"/>
      <family val="2"/>
      <charset val="1"/>
    </font>
    <font>
      <b/>
      <sz val="18"/>
      <color rgb="FF576BE3"/>
      <name val="Cambria"/>
      <family val="2"/>
      <charset val="1"/>
    </font>
    <font>
      <b/>
      <sz val="20"/>
      <color rgb="FFFF0000"/>
      <name val="Cambria"/>
      <family val="2"/>
      <charset val="1"/>
    </font>
    <font>
      <b/>
      <sz val="10"/>
      <color rgb="FFFFFFFF"/>
      <name val="Cambria"/>
      <family val="2"/>
      <charset val="1"/>
    </font>
    <font>
      <u/>
      <sz val="11"/>
      <color rgb="FF0000FF"/>
      <name val="ＭＳ Ｐゴシック"/>
      <family val="2"/>
      <charset val="128"/>
    </font>
    <font>
      <u/>
      <sz val="10"/>
      <color rgb="FF0000FF"/>
      <name val="Cambria"/>
      <family val="2"/>
      <charset val="1"/>
    </font>
    <font>
      <u/>
      <sz val="10"/>
      <color rgb="FF7EA1D0"/>
      <name val="Calibri"/>
      <family val="2"/>
      <charset val="1"/>
    </font>
    <font>
      <b/>
      <sz val="16"/>
      <color rgb="FFFF0000"/>
      <name val="Arial"/>
      <family val="2"/>
      <charset val="1"/>
    </font>
    <font>
      <sz val="16"/>
      <color rgb="FF000080"/>
      <name val="Arial"/>
      <family val="2"/>
      <charset val="1"/>
    </font>
    <font>
      <b/>
      <sz val="9"/>
      <color rgb="FFFFFFFF"/>
      <name val="Arial"/>
      <family val="2"/>
      <charset val="1"/>
    </font>
    <font>
      <sz val="10"/>
      <color rgb="FF000000"/>
      <name val="Arial"/>
      <family val="2"/>
      <charset val="1"/>
    </font>
    <font>
      <b/>
      <sz val="11"/>
      <color rgb="FFFF0000"/>
      <name val="Arial"/>
      <family val="2"/>
      <charset val="1"/>
    </font>
    <font>
      <b/>
      <sz val="10"/>
      <color rgb="FF000080"/>
      <name val="Arial"/>
      <family val="2"/>
      <charset val="1"/>
    </font>
    <font>
      <sz val="9"/>
      <color rgb="FF000000"/>
      <name val="Tahoma"/>
      <family val="2"/>
      <charset val="1"/>
    </font>
    <font>
      <sz val="11"/>
      <name val="Calibri"/>
      <family val="2"/>
      <charset val="1"/>
    </font>
    <font>
      <b/>
      <sz val="18"/>
      <color rgb="FF003366"/>
      <name val="Arial"/>
      <family val="2"/>
      <charset val="1"/>
    </font>
    <font>
      <sz val="10"/>
      <color rgb="FF008000"/>
      <name val="Arial"/>
      <family val="2"/>
      <charset val="1"/>
    </font>
    <font>
      <b/>
      <sz val="10"/>
      <color rgb="FF000000"/>
      <name val="Arial"/>
      <family val="2"/>
      <charset val="1"/>
    </font>
    <font>
      <b/>
      <sz val="11"/>
      <color rgb="FFFFFFFF"/>
      <name val="Calibri"/>
      <family val="2"/>
      <charset val="1"/>
    </font>
    <font>
      <sz val="11"/>
      <color rgb="FF000000"/>
      <name val="Calibri"/>
      <family val="2"/>
      <charset val="1"/>
    </font>
    <font>
      <sz val="10"/>
      <color rgb="FFFFFFFF"/>
      <name val="Arial"/>
      <family val="2"/>
      <charset val="1"/>
    </font>
    <font>
      <sz val="11"/>
      <color rgb="FF323232"/>
      <name val="Arial"/>
      <family val="2"/>
      <charset val="1"/>
    </font>
    <font>
      <b/>
      <sz val="11"/>
      <name val="Arial"/>
      <family val="2"/>
      <charset val="1"/>
    </font>
    <font>
      <b/>
      <sz val="14"/>
      <color rgb="FF6D829F"/>
      <name val="Arial"/>
      <family val="2"/>
      <charset val="1"/>
    </font>
    <font>
      <i/>
      <sz val="10"/>
      <color rgb="FF323232"/>
      <name val="Arial"/>
      <family val="2"/>
      <charset val="1"/>
    </font>
    <font>
      <sz val="10"/>
      <color rgb="FF323232"/>
      <name val="Arial"/>
      <family val="2"/>
      <charset val="1"/>
    </font>
    <font>
      <i/>
      <sz val="10"/>
      <name val="Arial"/>
      <family val="2"/>
      <charset val="1"/>
    </font>
    <font>
      <i/>
      <sz val="10"/>
      <color rgb="FF002E36"/>
      <name val="Arial"/>
      <family val="2"/>
      <charset val="1"/>
    </font>
    <font>
      <i/>
      <sz val="11"/>
      <color rgb="FF323232"/>
      <name val="Arial"/>
      <family val="2"/>
      <charset val="1"/>
    </font>
    <font>
      <sz val="10"/>
      <color rgb="FF002E36"/>
      <name val="Arial"/>
      <family val="2"/>
      <charset val="1"/>
    </font>
    <font>
      <b/>
      <sz val="10"/>
      <color rgb="FF323232"/>
      <name val="Arial"/>
      <family val="2"/>
      <charset val="1"/>
    </font>
    <font>
      <b/>
      <sz val="10"/>
      <color rgb="FF002E36"/>
      <name val="Arial"/>
      <family val="2"/>
      <charset val="1"/>
    </font>
    <font>
      <sz val="10"/>
      <color rgb="FFFF0000"/>
      <name val="Arial"/>
      <family val="2"/>
      <charset val="1"/>
    </font>
    <font>
      <b/>
      <sz val="11"/>
      <color rgb="FF323232"/>
      <name val="Calibri"/>
      <family val="2"/>
      <charset val="1"/>
    </font>
    <font>
      <sz val="10"/>
      <color rgb="FF002060"/>
      <name val="Arial"/>
      <family val="2"/>
      <charset val="1"/>
    </font>
    <font>
      <b/>
      <i/>
      <sz val="10"/>
      <color rgb="FF323232"/>
      <name val="Arial"/>
      <family val="2"/>
      <charset val="1"/>
    </font>
    <font>
      <sz val="11"/>
      <color rgb="FF323232"/>
      <name val="Calibri"/>
      <family val="2"/>
      <charset val="1"/>
    </font>
    <font>
      <sz val="10"/>
      <name val="Arial"/>
      <family val="2"/>
    </font>
  </fonts>
  <fills count="17">
    <fill>
      <patternFill patternType="none"/>
    </fill>
    <fill>
      <patternFill patternType="gray125"/>
    </fill>
    <fill>
      <patternFill patternType="solid">
        <fgColor rgb="FF800000"/>
        <bgColor rgb="FF660066"/>
      </patternFill>
    </fill>
    <fill>
      <patternFill patternType="solid">
        <fgColor rgb="FFCCFFFF"/>
        <bgColor rgb="FFF2F2F2"/>
      </patternFill>
    </fill>
    <fill>
      <patternFill patternType="solid">
        <fgColor rgb="FFFFCC99"/>
        <bgColor rgb="FFD6D6D6"/>
      </patternFill>
    </fill>
    <fill>
      <patternFill patternType="solid">
        <fgColor rgb="FFFFFFFF"/>
        <bgColor rgb="FFF2F2F2"/>
      </patternFill>
    </fill>
    <fill>
      <patternFill patternType="solid">
        <fgColor rgb="FFC0C0C0"/>
        <bgColor rgb="FFBFBFBF"/>
      </patternFill>
    </fill>
    <fill>
      <patternFill patternType="solid">
        <fgColor rgb="FFFF99CC"/>
        <bgColor rgb="FFFF8080"/>
      </patternFill>
    </fill>
    <fill>
      <patternFill patternType="solid">
        <fgColor rgb="FF576BE3"/>
        <bgColor rgb="FF6D829F"/>
      </patternFill>
    </fill>
    <fill>
      <patternFill patternType="solid">
        <fgColor rgb="FFCACFD9"/>
        <bgColor rgb="FFD6D6D6"/>
      </patternFill>
    </fill>
    <fill>
      <patternFill patternType="solid">
        <fgColor rgb="FFF2F2F2"/>
        <bgColor rgb="FFEBEBEB"/>
      </patternFill>
    </fill>
    <fill>
      <patternFill patternType="solid">
        <fgColor rgb="FFD6D6D6"/>
        <bgColor rgb="FFD9D9D9"/>
      </patternFill>
    </fill>
    <fill>
      <patternFill patternType="solid">
        <fgColor rgb="FF8EB63E"/>
        <bgColor rgb="FF808000"/>
      </patternFill>
    </fill>
    <fill>
      <patternFill patternType="solid">
        <fgColor rgb="FF7EA1D0"/>
        <bgColor rgb="FF6D829F"/>
      </patternFill>
    </fill>
    <fill>
      <patternFill patternType="solid">
        <fgColor theme="0"/>
        <bgColor rgb="FF808000"/>
      </patternFill>
    </fill>
    <fill>
      <patternFill patternType="solid">
        <fgColor theme="0"/>
        <bgColor rgb="FFF2F2F2"/>
      </patternFill>
    </fill>
    <fill>
      <patternFill patternType="solid">
        <fgColor theme="0"/>
        <bgColor indexed="64"/>
      </patternFill>
    </fill>
  </fills>
  <borders count="16">
    <border>
      <left/>
      <right/>
      <top/>
      <bottom/>
      <diagonal/>
    </border>
    <border>
      <left style="thin">
        <color rgb="FFC0C0C0"/>
      </left>
      <right style="thin">
        <color rgb="FFC0C0C0"/>
      </right>
      <top style="thin">
        <color rgb="FFC0C0C0"/>
      </top>
      <bottom style="thin">
        <color rgb="FFC0C0C0"/>
      </bottom>
      <diagonal/>
    </border>
    <border>
      <left style="thin">
        <color auto="1"/>
      </left>
      <right style="thin">
        <color auto="1"/>
      </right>
      <top style="thin">
        <color auto="1"/>
      </top>
      <bottom style="thin">
        <color auto="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style="thin">
        <color rgb="FFBFBFBF"/>
      </top>
      <bottom/>
      <diagonal/>
    </border>
    <border>
      <left style="thin">
        <color rgb="FFBFBFBF"/>
      </left>
      <right/>
      <top style="thin">
        <color rgb="FFBFBFBF"/>
      </top>
      <bottom style="thin">
        <color rgb="FFBFBFBF"/>
      </bottom>
      <diagonal/>
    </border>
    <border>
      <left style="thin">
        <color rgb="FFD9D9D9"/>
      </left>
      <right style="thin">
        <color rgb="FFD9D9D9"/>
      </right>
      <top style="thin">
        <color rgb="FFD9D9D9"/>
      </top>
      <bottom style="thin">
        <color rgb="FFD9D9D9"/>
      </bottom>
      <diagonal/>
    </border>
    <border>
      <left style="thin">
        <color rgb="FFD6D6D6"/>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right style="thin">
        <color rgb="FFBFBFBF"/>
      </right>
      <top/>
      <bottom style="thin">
        <color rgb="FFBFBFBF"/>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s>
  <cellStyleXfs count="27">
    <xf numFmtId="0" fontId="0" fillId="0" borderId="0"/>
    <xf numFmtId="0" fontId="31" fillId="0" borderId="0" applyBorder="0" applyProtection="0"/>
    <xf numFmtId="164" fontId="1" fillId="2" borderId="0"/>
    <xf numFmtId="164" fontId="1" fillId="2" borderId="0"/>
    <xf numFmtId="164" fontId="1" fillId="0" borderId="0">
      <alignment horizontal="left" vertical="top" wrapText="1" indent="2"/>
    </xf>
    <xf numFmtId="164" fontId="63" fillId="0" borderId="1"/>
    <xf numFmtId="2" fontId="2" fillId="0" borderId="0">
      <alignment horizontal="center" vertical="center" wrapText="1"/>
    </xf>
    <xf numFmtId="164" fontId="3" fillId="3" borderId="1">
      <alignment horizontal="left" vertical="center"/>
    </xf>
    <xf numFmtId="164" fontId="3" fillId="4" borderId="1"/>
    <xf numFmtId="164" fontId="4" fillId="0" borderId="0">
      <alignment horizontal="left"/>
    </xf>
    <xf numFmtId="0" fontId="5" fillId="0" borderId="0" applyBorder="0" applyProtection="0"/>
    <xf numFmtId="0" fontId="1" fillId="0" borderId="0"/>
    <xf numFmtId="0" fontId="1" fillId="0" borderId="0"/>
    <xf numFmtId="164" fontId="1" fillId="0" borderId="0"/>
    <xf numFmtId="164" fontId="63" fillId="0" borderId="0"/>
    <xf numFmtId="164" fontId="6" fillId="0" borderId="0"/>
    <xf numFmtId="164" fontId="1" fillId="0" borderId="0"/>
    <xf numFmtId="0" fontId="1" fillId="0" borderId="0"/>
    <xf numFmtId="0" fontId="6" fillId="0" borderId="0"/>
    <xf numFmtId="164" fontId="7" fillId="5" borderId="0">
      <alignment horizontal="center" vertical="center" wrapText="1"/>
    </xf>
    <xf numFmtId="164" fontId="4" fillId="0" borderId="0">
      <alignment vertical="center"/>
    </xf>
    <xf numFmtId="164" fontId="4" fillId="0" borderId="0">
      <alignment vertical="center"/>
    </xf>
    <xf numFmtId="9" fontId="63" fillId="0" borderId="0" applyBorder="0" applyProtection="0"/>
    <xf numFmtId="164" fontId="8" fillId="6" borderId="2">
      <alignment horizontal="center" vertical="center" wrapText="1"/>
    </xf>
    <xf numFmtId="164" fontId="4" fillId="7" borderId="2">
      <alignment horizontal="center" vertical="center" wrapText="1"/>
    </xf>
    <xf numFmtId="0" fontId="1" fillId="5" borderId="2">
      <alignment vertical="center" wrapText="1"/>
    </xf>
    <xf numFmtId="164" fontId="9" fillId="0" borderId="0"/>
  </cellStyleXfs>
  <cellXfs count="229">
    <xf numFmtId="0" fontId="0" fillId="0" borderId="0" xfId="0"/>
    <xf numFmtId="0" fontId="10" fillId="0" borderId="0" xfId="0" applyFont="1"/>
    <xf numFmtId="0" fontId="11" fillId="0" borderId="0" xfId="11" applyFont="1" applyAlignment="1">
      <alignment horizontal="left"/>
    </xf>
    <xf numFmtId="0" fontId="11" fillId="0" borderId="0" xfId="11" applyFont="1"/>
    <xf numFmtId="0" fontId="12" fillId="0" borderId="0" xfId="11" applyFont="1" applyAlignment="1">
      <alignment horizontal="right"/>
    </xf>
    <xf numFmtId="0" fontId="14" fillId="0" borderId="0" xfId="11" applyFont="1"/>
    <xf numFmtId="0" fontId="11" fillId="5" borderId="0" xfId="11" applyFont="1" applyFill="1"/>
    <xf numFmtId="0" fontId="11" fillId="0" borderId="0" xfId="11" applyFont="1" applyAlignment="1">
      <alignment horizontal="left" vertical="top" wrapText="1"/>
    </xf>
    <xf numFmtId="164" fontId="5" fillId="0" borderId="0" xfId="10" applyNumberFormat="1" applyBorder="1" applyAlignment="1" applyProtection="1">
      <alignment horizontal="left" vertical="top" wrapText="1"/>
    </xf>
    <xf numFmtId="0" fontId="1" fillId="5" borderId="0" xfId="11" applyFill="1"/>
    <xf numFmtId="0" fontId="1" fillId="10" borderId="8" xfId="11" applyFont="1" applyFill="1" applyBorder="1" applyAlignment="1">
      <alignment vertical="center" wrapText="1"/>
    </xf>
    <xf numFmtId="165" fontId="1" fillId="0" borderId="3" xfId="13" applyNumberFormat="1" applyFont="1" applyBorder="1" applyAlignment="1">
      <alignment horizontal="left" vertical="top" wrapText="1" indent="1"/>
    </xf>
    <xf numFmtId="166" fontId="1" fillId="0" borderId="3" xfId="25" applyNumberFormat="1" applyFont="1" applyFill="1" applyBorder="1" applyAlignment="1">
      <alignment horizontal="left" vertical="top" wrapText="1"/>
    </xf>
    <xf numFmtId="0" fontId="1" fillId="0" borderId="3" xfId="25" applyFont="1" applyFill="1" applyBorder="1" applyAlignment="1">
      <alignment horizontal="left" vertical="top" wrapText="1"/>
    </xf>
    <xf numFmtId="0" fontId="1" fillId="0" borderId="3" xfId="12" applyFont="1" applyBorder="1" applyAlignment="1">
      <alignment vertical="top" wrapText="1"/>
    </xf>
    <xf numFmtId="164" fontId="1" fillId="0" borderId="3" xfId="13" applyFont="1" applyBorder="1" applyAlignment="1">
      <alignment horizontal="left" vertical="top" wrapText="1"/>
    </xf>
    <xf numFmtId="0" fontId="1" fillId="0" borderId="9" xfId="12" applyFont="1" applyBorder="1" applyAlignment="1">
      <alignment vertical="top" wrapText="1"/>
    </xf>
    <xf numFmtId="165" fontId="1" fillId="0" borderId="4" xfId="13" applyNumberFormat="1" applyBorder="1" applyAlignment="1">
      <alignment horizontal="left" vertical="top" wrapText="1" indent="1"/>
    </xf>
    <xf numFmtId="166" fontId="1" fillId="0" borderId="4" xfId="25" applyNumberFormat="1" applyFont="1" applyFill="1" applyBorder="1" applyAlignment="1">
      <alignment horizontal="left" vertical="top" wrapText="1"/>
    </xf>
    <xf numFmtId="0" fontId="1" fillId="0" borderId="4" xfId="25" applyFont="1" applyFill="1" applyBorder="1" applyAlignment="1">
      <alignment horizontal="left" vertical="top" wrapText="1"/>
    </xf>
    <xf numFmtId="0" fontId="1" fillId="0" borderId="4" xfId="12" applyFont="1" applyBorder="1" applyAlignment="1">
      <alignment vertical="top" wrapText="1"/>
    </xf>
    <xf numFmtId="164" fontId="1" fillId="0" borderId="4" xfId="13" applyFont="1" applyBorder="1" applyAlignment="1">
      <alignment horizontal="left" vertical="top" wrapText="1"/>
    </xf>
    <xf numFmtId="0" fontId="1" fillId="0" borderId="0" xfId="11"/>
    <xf numFmtId="0" fontId="1" fillId="0" borderId="0" xfId="0" applyFont="1"/>
    <xf numFmtId="0" fontId="16" fillId="0" borderId="0" xfId="0" applyFont="1" applyAlignment="1">
      <alignment vertical="center"/>
    </xf>
    <xf numFmtId="0" fontId="16" fillId="0" borderId="0" xfId="0" applyFont="1" applyAlignment="1">
      <alignment horizontal="right" vertical="center"/>
    </xf>
    <xf numFmtId="0" fontId="20" fillId="0" borderId="0" xfId="11" applyFont="1" applyAlignment="1">
      <alignment horizontal="left" vertical="center"/>
    </xf>
    <xf numFmtId="0" fontId="20" fillId="0" borderId="0" xfId="11" applyFont="1" applyAlignment="1">
      <alignment horizontal="right" vertical="center"/>
    </xf>
    <xf numFmtId="0" fontId="19" fillId="0" borderId="0" xfId="11" applyFont="1" applyAlignment="1">
      <alignment horizontal="center" vertical="center"/>
    </xf>
    <xf numFmtId="0" fontId="21" fillId="0" borderId="0" xfId="11" applyFont="1"/>
    <xf numFmtId="0" fontId="1" fillId="0" borderId="0" xfId="11" applyAlignment="1">
      <alignment horizontal="left"/>
    </xf>
    <xf numFmtId="0" fontId="15" fillId="8" borderId="5" xfId="0" applyFont="1" applyFill="1" applyBorder="1" applyAlignment="1">
      <alignment vertical="top"/>
    </xf>
    <xf numFmtId="0" fontId="1" fillId="5" borderId="3" xfId="18" applyFont="1" applyFill="1" applyBorder="1" applyAlignment="1">
      <alignment horizontal="left" vertical="top" wrapText="1"/>
    </xf>
    <xf numFmtId="0" fontId="19" fillId="0" borderId="0" xfId="11" applyFont="1" applyAlignment="1">
      <alignment horizontal="left" vertical="top"/>
    </xf>
    <xf numFmtId="0" fontId="19" fillId="0" borderId="0" xfId="11" applyFont="1"/>
    <xf numFmtId="0" fontId="23" fillId="5" borderId="3" xfId="18" applyFont="1" applyFill="1" applyBorder="1" applyAlignment="1">
      <alignment horizontal="left" vertical="top" wrapText="1"/>
    </xf>
    <xf numFmtId="0" fontId="1" fillId="0" borderId="3" xfId="0" applyFont="1" applyBorder="1" applyAlignment="1">
      <alignment horizontal="left" vertical="top" wrapText="1"/>
    </xf>
    <xf numFmtId="0" fontId="11" fillId="0" borderId="0" xfId="0" applyFont="1" applyAlignment="1">
      <alignment horizontal="left" indent="1"/>
    </xf>
    <xf numFmtId="0" fontId="11" fillId="0" borderId="0" xfId="0" applyFont="1"/>
    <xf numFmtId="0" fontId="24" fillId="0" borderId="0" xfId="0" applyFont="1" applyAlignment="1">
      <alignment vertical="center"/>
    </xf>
    <xf numFmtId="0" fontId="11" fillId="0" borderId="0" xfId="0" applyFont="1" applyAlignment="1">
      <alignment horizontal="center" vertical="center"/>
    </xf>
    <xf numFmtId="0" fontId="26" fillId="5" borderId="0" xfId="0" applyFont="1" applyFill="1" applyAlignment="1">
      <alignment horizontal="left" indent="1"/>
    </xf>
    <xf numFmtId="0" fontId="27" fillId="0" borderId="0" xfId="0" applyFont="1" applyAlignment="1">
      <alignment horizontal="left" indent="1"/>
    </xf>
    <xf numFmtId="0" fontId="11" fillId="5" borderId="0" xfId="0" applyFont="1" applyFill="1"/>
    <xf numFmtId="0" fontId="28" fillId="5" borderId="0" xfId="0" applyFont="1" applyFill="1" applyAlignment="1">
      <alignment horizontal="center"/>
    </xf>
    <xf numFmtId="0" fontId="29" fillId="5" borderId="0" xfId="0" applyFont="1" applyFill="1" applyAlignment="1">
      <alignment horizontal="center"/>
    </xf>
    <xf numFmtId="1" fontId="30" fillId="8" borderId="3" xfId="0" applyNumberFormat="1" applyFont="1" applyFill="1" applyBorder="1" applyAlignment="1">
      <alignment horizontal="center" vertical="center"/>
    </xf>
    <xf numFmtId="0" fontId="30" fillId="8" borderId="3" xfId="0" applyFont="1" applyFill="1" applyBorder="1" applyAlignment="1">
      <alignment horizontal="center" vertical="center"/>
    </xf>
    <xf numFmtId="1" fontId="11" fillId="5" borderId="3" xfId="0" applyNumberFormat="1" applyFont="1" applyFill="1" applyBorder="1" applyAlignment="1">
      <alignment horizontal="left" vertical="top"/>
    </xf>
    <xf numFmtId="49" fontId="11" fillId="5" borderId="3" xfId="0" applyNumberFormat="1" applyFont="1" applyFill="1" applyBorder="1" applyAlignment="1">
      <alignment horizontal="left" vertical="top"/>
    </xf>
    <xf numFmtId="0" fontId="32" fillId="5" borderId="3" xfId="1" applyFont="1" applyFill="1" applyBorder="1" applyAlignment="1" applyProtection="1">
      <alignment horizontal="left" vertical="top"/>
    </xf>
    <xf numFmtId="0" fontId="11" fillId="5" borderId="3" xfId="0" applyFont="1" applyFill="1" applyBorder="1" applyAlignment="1">
      <alignment horizontal="left" vertical="top"/>
    </xf>
    <xf numFmtId="0" fontId="33" fillId="5" borderId="5" xfId="1" applyFont="1" applyFill="1" applyBorder="1" applyAlignment="1" applyProtection="1">
      <alignment horizontal="left" vertical="top" wrapText="1"/>
    </xf>
    <xf numFmtId="0" fontId="1" fillId="0" borderId="0" xfId="17" applyAlignment="1">
      <alignment vertical="center" wrapText="1"/>
    </xf>
    <xf numFmtId="0" fontId="1" fillId="0" borderId="0" xfId="17" applyAlignment="1">
      <alignment horizontal="left" vertical="top" wrapText="1"/>
    </xf>
    <xf numFmtId="0" fontId="16" fillId="0" borderId="0" xfId="0" applyFont="1" applyAlignment="1">
      <alignment horizontal="center" vertical="center"/>
    </xf>
    <xf numFmtId="0" fontId="16" fillId="0" borderId="0" xfId="0" applyFont="1" applyAlignment="1">
      <alignment horizontal="left" vertical="center"/>
    </xf>
    <xf numFmtId="0" fontId="34" fillId="0" borderId="0" xfId="17" applyFont="1" applyAlignment="1">
      <alignment vertical="top"/>
    </xf>
    <xf numFmtId="0" fontId="35" fillId="0" borderId="0" xfId="17" applyFont="1" applyAlignment="1">
      <alignment vertical="top"/>
    </xf>
    <xf numFmtId="0" fontId="35" fillId="0" borderId="0" xfId="17" applyFont="1" applyAlignment="1">
      <alignment horizontal="left" vertical="top" wrapText="1"/>
    </xf>
    <xf numFmtId="0" fontId="1" fillId="0" borderId="0" xfId="17" applyAlignment="1">
      <alignment vertical="top" wrapText="1"/>
    </xf>
    <xf numFmtId="0" fontId="36" fillId="8" borderId="3" xfId="17" applyFont="1" applyFill="1" applyBorder="1" applyAlignment="1">
      <alignment horizontal="center" vertical="center" wrapText="1"/>
    </xf>
    <xf numFmtId="0" fontId="3" fillId="0" borderId="0" xfId="17" applyFont="1" applyAlignment="1">
      <alignment horizontal="left" vertical="center" wrapText="1"/>
    </xf>
    <xf numFmtId="0" fontId="1" fillId="0" borderId="3" xfId="17" applyBorder="1" applyAlignment="1">
      <alignment horizontal="left" vertical="top" wrapText="1"/>
    </xf>
    <xf numFmtId="0" fontId="37" fillId="0" borderId="3" xfId="17" applyFont="1" applyBorder="1" applyAlignment="1">
      <alignment horizontal="left" vertical="top" wrapText="1"/>
    </xf>
    <xf numFmtId="0" fontId="39" fillId="0" borderId="0" xfId="17" applyFont="1" applyAlignment="1">
      <alignment vertical="center" wrapText="1"/>
    </xf>
    <xf numFmtId="0" fontId="39" fillId="0" borderId="0" xfId="17" applyFont="1" applyAlignment="1">
      <alignment horizontal="left" vertical="top" wrapText="1"/>
    </xf>
    <xf numFmtId="0" fontId="22" fillId="0" borderId="0" xfId="17" applyFont="1" applyAlignment="1">
      <alignment vertical="center" wrapText="1"/>
    </xf>
    <xf numFmtId="0" fontId="1" fillId="5" borderId="0" xfId="0" applyFont="1" applyFill="1" applyAlignment="1">
      <alignment horizontal="left"/>
    </xf>
    <xf numFmtId="0" fontId="41" fillId="5" borderId="0" xfId="0" applyFont="1" applyFill="1"/>
    <xf numFmtId="0" fontId="1" fillId="5" borderId="0" xfId="0" applyFont="1" applyFill="1"/>
    <xf numFmtId="0" fontId="18" fillId="11" borderId="0" xfId="0" applyFont="1" applyFill="1" applyAlignment="1">
      <alignment horizontal="center" vertical="center"/>
    </xf>
    <xf numFmtId="0" fontId="42" fillId="0" borderId="0" xfId="0" applyFont="1" applyAlignment="1">
      <alignment horizontal="left" vertical="center"/>
    </xf>
    <xf numFmtId="0" fontId="41" fillId="0" borderId="0" xfId="0" applyFont="1"/>
    <xf numFmtId="0" fontId="42" fillId="0" borderId="0" xfId="0" applyFont="1" applyAlignment="1">
      <alignment horizontal="right" vertical="center"/>
    </xf>
    <xf numFmtId="0" fontId="15" fillId="8" borderId="3" xfId="18" applyFont="1" applyFill="1" applyBorder="1" applyAlignment="1">
      <alignment horizontal="left" vertical="center" wrapText="1"/>
    </xf>
    <xf numFmtId="0" fontId="1" fillId="0" borderId="3" xfId="18" applyFont="1" applyBorder="1" applyAlignment="1">
      <alignment horizontal="left" vertical="top" wrapText="1"/>
    </xf>
    <xf numFmtId="0" fontId="43" fillId="0" borderId="0" xfId="18" applyFont="1" applyAlignment="1">
      <alignment wrapText="1"/>
    </xf>
    <xf numFmtId="0" fontId="1" fillId="0" borderId="0" xfId="0" applyFont="1" applyAlignment="1">
      <alignment wrapText="1"/>
    </xf>
    <xf numFmtId="0" fontId="37" fillId="0" borderId="0" xfId="0" applyFont="1"/>
    <xf numFmtId="0" fontId="43" fillId="0" borderId="0" xfId="18" applyFont="1" applyAlignment="1">
      <alignment horizontal="left" wrapText="1"/>
    </xf>
    <xf numFmtId="0" fontId="44" fillId="0" borderId="0" xfId="0" applyFont="1"/>
    <xf numFmtId="167" fontId="1" fillId="0" borderId="3" xfId="18" applyNumberFormat="1" applyFont="1" applyBorder="1" applyAlignment="1">
      <alignment horizontal="left" vertical="top" wrapText="1"/>
    </xf>
    <xf numFmtId="0" fontId="3" fillId="0" borderId="0" xfId="0" applyFont="1"/>
    <xf numFmtId="0" fontId="15" fillId="8" borderId="3" xfId="18" applyFont="1" applyFill="1" applyBorder="1" applyAlignment="1">
      <alignment horizontal="left" vertical="top" wrapText="1"/>
    </xf>
    <xf numFmtId="0" fontId="45" fillId="12" borderId="3" xfId="18" applyFont="1" applyFill="1" applyBorder="1" applyAlignment="1">
      <alignment horizontal="center" vertical="center" wrapText="1"/>
    </xf>
    <xf numFmtId="0" fontId="15" fillId="12" borderId="3" xfId="18" applyFont="1" applyFill="1" applyBorder="1" applyAlignment="1">
      <alignment horizontal="center" vertical="center" wrapText="1"/>
    </xf>
    <xf numFmtId="0" fontId="41" fillId="10" borderId="3" xfId="0" applyFont="1" applyFill="1" applyBorder="1" applyAlignment="1">
      <alignment horizontal="center" vertical="top" wrapText="1"/>
    </xf>
    <xf numFmtId="0" fontId="1" fillId="10" borderId="3" xfId="0" applyFont="1" applyFill="1" applyBorder="1" applyAlignment="1">
      <alignment horizontal="center" vertical="top" wrapText="1"/>
    </xf>
    <xf numFmtId="0" fontId="41" fillId="0" borderId="3" xfId="0" applyFont="1" applyBorder="1" applyAlignment="1">
      <alignment horizontal="center" vertical="top" wrapText="1"/>
    </xf>
    <xf numFmtId="0" fontId="1" fillId="0" borderId="3" xfId="0" applyFont="1" applyBorder="1" applyAlignment="1">
      <alignment horizontal="center" vertical="top" wrapText="1"/>
    </xf>
    <xf numFmtId="0" fontId="37" fillId="5" borderId="3" xfId="0" applyFont="1" applyFill="1" applyBorder="1" applyAlignment="1">
      <alignment horizontal="left"/>
    </xf>
    <xf numFmtId="0" fontId="46" fillId="5" borderId="3" xfId="0" applyFont="1" applyFill="1" applyBorder="1"/>
    <xf numFmtId="0" fontId="37" fillId="5" borderId="3" xfId="0" applyFont="1" applyFill="1" applyBorder="1"/>
    <xf numFmtId="0" fontId="37" fillId="5" borderId="3" xfId="0" applyFont="1" applyFill="1" applyBorder="1" applyAlignment="1">
      <alignment horizontal="center" wrapText="1"/>
    </xf>
    <xf numFmtId="0" fontId="37" fillId="5" borderId="10" xfId="0" applyFont="1" applyFill="1" applyBorder="1" applyAlignment="1">
      <alignment horizontal="center" wrapText="1"/>
    </xf>
    <xf numFmtId="0" fontId="37" fillId="5" borderId="12" xfId="0" applyFont="1" applyFill="1" applyBorder="1" applyAlignment="1">
      <alignment horizontal="center" wrapText="1"/>
    </xf>
    <xf numFmtId="0" fontId="37" fillId="5" borderId="0" xfId="0" applyFont="1" applyFill="1"/>
    <xf numFmtId="0" fontId="45" fillId="8" borderId="3" xfId="18" applyFont="1" applyFill="1" applyBorder="1" applyAlignment="1">
      <alignment horizontal="center" vertical="center" wrapText="1"/>
    </xf>
    <xf numFmtId="0" fontId="15" fillId="8" borderId="3" xfId="18" applyFont="1" applyFill="1" applyBorder="1" applyAlignment="1">
      <alignment horizontal="center" vertical="center" wrapText="1"/>
    </xf>
    <xf numFmtId="0" fontId="15" fillId="12" borderId="3" xfId="18" applyFont="1" applyFill="1" applyBorder="1" applyAlignment="1">
      <alignment horizontal="left" vertical="center"/>
    </xf>
    <xf numFmtId="0" fontId="15" fillId="12" borderId="13" xfId="18" applyFont="1" applyFill="1" applyBorder="1" applyAlignment="1">
      <alignment horizontal="left" vertical="center"/>
    </xf>
    <xf numFmtId="0" fontId="47" fillId="12" borderId="3" xfId="18" applyFont="1" applyFill="1" applyBorder="1" applyAlignment="1">
      <alignment horizontal="left" vertical="center"/>
    </xf>
    <xf numFmtId="0" fontId="19" fillId="5" borderId="0" xfId="0" applyFont="1" applyFill="1" applyBorder="1"/>
    <xf numFmtId="0" fontId="1" fillId="5" borderId="0" xfId="0" applyFont="1" applyFill="1" applyBorder="1" applyAlignment="1">
      <alignment horizontal="left" vertical="top"/>
    </xf>
    <xf numFmtId="0" fontId="1" fillId="5" borderId="11" xfId="0" applyFont="1" applyFill="1" applyBorder="1" applyAlignment="1">
      <alignment horizontal="left"/>
    </xf>
    <xf numFmtId="0" fontId="1" fillId="5" borderId="3" xfId="0" applyFont="1" applyFill="1" applyBorder="1" applyAlignment="1">
      <alignment horizontal="left" vertical="top"/>
    </xf>
    <xf numFmtId="0" fontId="48" fillId="5" borderId="0" xfId="0" applyFont="1" applyFill="1"/>
    <xf numFmtId="0" fontId="1" fillId="0" borderId="3" xfId="0" applyFont="1" applyBorder="1" applyAlignment="1">
      <alignment horizontal="left"/>
    </xf>
    <xf numFmtId="0" fontId="47" fillId="5" borderId="3" xfId="0" applyFont="1" applyFill="1" applyBorder="1" applyAlignment="1">
      <alignment horizontal="left"/>
    </xf>
    <xf numFmtId="165" fontId="48" fillId="0" borderId="0" xfId="14" applyNumberFormat="1" applyFont="1" applyAlignment="1">
      <alignment horizontal="center" vertical="top"/>
    </xf>
    <xf numFmtId="164" fontId="48" fillId="0" borderId="0" xfId="14" applyFont="1" applyAlignment="1">
      <alignment vertical="top"/>
    </xf>
    <xf numFmtId="165" fontId="48" fillId="0" borderId="0" xfId="14" applyNumberFormat="1" applyFont="1" applyAlignment="1">
      <alignment vertical="top"/>
    </xf>
    <xf numFmtId="165" fontId="19" fillId="5" borderId="0" xfId="13" applyNumberFormat="1" applyFont="1" applyFill="1" applyAlignment="1">
      <alignment horizontal="right" vertical="top"/>
    </xf>
    <xf numFmtId="165" fontId="1" fillId="0" borderId="0" xfId="14" applyNumberFormat="1" applyFont="1" applyAlignment="1">
      <alignment horizontal="center" vertical="top"/>
    </xf>
    <xf numFmtId="164" fontId="1" fillId="0" borderId="0" xfId="14" applyFont="1" applyAlignment="1">
      <alignment vertical="top"/>
    </xf>
    <xf numFmtId="165" fontId="1" fillId="0" borderId="0" xfId="14" applyNumberFormat="1" applyFont="1" applyAlignment="1">
      <alignment horizontal="right" vertical="top"/>
    </xf>
    <xf numFmtId="165" fontId="1" fillId="0" borderId="0" xfId="14" applyNumberFormat="1" applyFont="1" applyAlignment="1">
      <alignment vertical="top"/>
    </xf>
    <xf numFmtId="164" fontId="20" fillId="0" borderId="0" xfId="14" applyFont="1" applyAlignment="1">
      <alignment horizontal="right" vertical="top"/>
    </xf>
    <xf numFmtId="165" fontId="42" fillId="0" borderId="0" xfId="14" applyNumberFormat="1" applyFont="1" applyAlignment="1">
      <alignment vertical="top"/>
    </xf>
    <xf numFmtId="164" fontId="48" fillId="0" borderId="0" xfId="14" applyFont="1" applyAlignment="1">
      <alignment vertical="top" wrapText="1"/>
    </xf>
    <xf numFmtId="165" fontId="48" fillId="0" borderId="0" xfId="14" applyNumberFormat="1" applyFont="1" applyAlignment="1">
      <alignment vertical="top" wrapText="1"/>
    </xf>
    <xf numFmtId="164" fontId="63" fillId="0" borderId="0" xfId="14" applyAlignment="1">
      <alignment vertical="top"/>
    </xf>
    <xf numFmtId="164" fontId="63" fillId="0" borderId="0" xfId="14" applyAlignment="1">
      <alignment vertical="top" wrapText="1"/>
    </xf>
    <xf numFmtId="165" fontId="63" fillId="0" borderId="0" xfId="14" applyNumberFormat="1" applyAlignment="1">
      <alignment vertical="top"/>
    </xf>
    <xf numFmtId="165" fontId="63" fillId="0" borderId="0" xfId="14" applyNumberFormat="1" applyAlignment="1">
      <alignment vertical="top" wrapText="1"/>
    </xf>
    <xf numFmtId="164" fontId="50" fillId="5" borderId="0" xfId="14" applyFont="1" applyFill="1" applyAlignment="1">
      <alignment vertical="top" wrapText="1"/>
    </xf>
    <xf numFmtId="165" fontId="50" fillId="5" borderId="0" xfId="14" applyNumberFormat="1" applyFont="1" applyFill="1" applyAlignment="1">
      <alignment vertical="top" wrapText="1"/>
    </xf>
    <xf numFmtId="164" fontId="51" fillId="0" borderId="0" xfId="14" applyFont="1" applyAlignment="1">
      <alignment vertical="top"/>
    </xf>
    <xf numFmtId="164" fontId="52" fillId="0" borderId="0" xfId="14" applyFont="1" applyAlignment="1">
      <alignment vertical="top"/>
    </xf>
    <xf numFmtId="165" fontId="52" fillId="0" borderId="0" xfId="14" applyNumberFormat="1" applyFont="1" applyAlignment="1">
      <alignment vertical="top"/>
    </xf>
    <xf numFmtId="165" fontId="15" fillId="8" borderId="3" xfId="14" applyNumberFormat="1" applyFont="1" applyFill="1" applyBorder="1" applyAlignment="1">
      <alignment horizontal="center" vertical="center" wrapText="1"/>
    </xf>
    <xf numFmtId="164" fontId="15" fillId="8" borderId="3" xfId="14" applyFont="1" applyFill="1" applyBorder="1" applyAlignment="1">
      <alignment horizontal="center" vertical="center" wrapText="1"/>
    </xf>
    <xf numFmtId="164" fontId="15" fillId="8" borderId="13" xfId="14" applyFont="1" applyFill="1" applyBorder="1" applyAlignment="1">
      <alignment horizontal="center" vertical="center" wrapText="1"/>
    </xf>
    <xf numFmtId="165" fontId="53" fillId="5" borderId="3" xfId="15" applyNumberFormat="1" applyFont="1" applyFill="1" applyBorder="1" applyAlignment="1">
      <alignment horizontal="left" vertical="top"/>
    </xf>
    <xf numFmtId="164" fontId="54" fillId="0" borderId="3" xfId="14" applyFont="1" applyBorder="1" applyAlignment="1">
      <alignment horizontal="left" vertical="top" wrapText="1"/>
    </xf>
    <xf numFmtId="164" fontId="54" fillId="0" borderId="13" xfId="14" applyFont="1" applyBorder="1" applyAlignment="1">
      <alignment horizontal="left" vertical="top" wrapText="1"/>
    </xf>
    <xf numFmtId="165" fontId="55" fillId="0" borderId="0" xfId="14" applyNumberFormat="1" applyFont="1" applyAlignment="1">
      <alignment vertical="top"/>
    </xf>
    <xf numFmtId="164" fontId="55" fillId="0" borderId="0" xfId="14" applyFont="1" applyAlignment="1">
      <alignment vertical="top"/>
    </xf>
    <xf numFmtId="165" fontId="1" fillId="5" borderId="3" xfId="15" applyNumberFormat="1" applyFont="1" applyFill="1" applyBorder="1" applyAlignment="1">
      <alignment horizontal="left" vertical="top"/>
    </xf>
    <xf numFmtId="164" fontId="56" fillId="0" borderId="3" xfId="14" applyFont="1" applyBorder="1" applyAlignment="1">
      <alignment horizontal="left" vertical="top" wrapText="1"/>
    </xf>
    <xf numFmtId="164" fontId="56" fillId="0" borderId="13" xfId="14" applyFont="1" applyBorder="1" applyAlignment="1">
      <alignment horizontal="left" vertical="top" wrapText="1"/>
    </xf>
    <xf numFmtId="164" fontId="57" fillId="0" borderId="0" xfId="14" applyFont="1" applyAlignment="1">
      <alignment vertical="top"/>
    </xf>
    <xf numFmtId="165" fontId="54" fillId="0" borderId="3" xfId="14" applyNumberFormat="1" applyFont="1" applyBorder="1" applyAlignment="1">
      <alignment horizontal="center" vertical="top" wrapText="1"/>
    </xf>
    <xf numFmtId="0" fontId="56" fillId="0" borderId="3" xfId="14" applyNumberFormat="1" applyFont="1" applyBorder="1" applyAlignment="1">
      <alignment horizontal="center" vertical="top" wrapText="1"/>
    </xf>
    <xf numFmtId="165" fontId="1" fillId="5" borderId="0" xfId="15" applyNumberFormat="1" applyFont="1" applyFill="1" applyAlignment="1">
      <alignment horizontal="left" vertical="top"/>
    </xf>
    <xf numFmtId="164" fontId="56" fillId="0" borderId="0" xfId="14" applyFont="1" applyAlignment="1">
      <alignment horizontal="left" vertical="top" wrapText="1"/>
    </xf>
    <xf numFmtId="165" fontId="58" fillId="0" borderId="0" xfId="14" applyNumberFormat="1" applyFont="1" applyAlignment="1">
      <alignment horizontal="center" vertical="top" wrapText="1"/>
    </xf>
    <xf numFmtId="168" fontId="59" fillId="0" borderId="0" xfId="14" applyNumberFormat="1" applyFont="1" applyAlignment="1">
      <alignment horizontal="center" vertical="top" wrapText="1"/>
    </xf>
    <xf numFmtId="165" fontId="56" fillId="0" borderId="0" xfId="14" applyNumberFormat="1" applyFont="1" applyAlignment="1">
      <alignment horizontal="center" vertical="top" wrapText="1"/>
    </xf>
    <xf numFmtId="164" fontId="14" fillId="5" borderId="0" xfId="14" applyFont="1" applyFill="1" applyAlignment="1">
      <alignment horizontal="left" vertical="top" wrapText="1"/>
    </xf>
    <xf numFmtId="164" fontId="60" fillId="0" borderId="0" xfId="14" applyFont="1" applyAlignment="1">
      <alignment vertical="center"/>
    </xf>
    <xf numFmtId="0"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5" fontId="61" fillId="0" borderId="3" xfId="14" applyNumberFormat="1" applyFont="1" applyBorder="1" applyAlignment="1">
      <alignment horizontal="left" vertical="top" wrapText="1"/>
    </xf>
    <xf numFmtId="164" fontId="61" fillId="0" borderId="0" xfId="14" applyFont="1" applyAlignment="1">
      <alignment horizontal="left" vertical="top" wrapText="1"/>
    </xf>
    <xf numFmtId="164" fontId="61" fillId="0" borderId="0" xfId="14" applyFont="1" applyAlignment="1">
      <alignment horizontal="justify" vertical="top" wrapText="1"/>
    </xf>
    <xf numFmtId="165" fontId="48" fillId="0" borderId="0" xfId="14" applyNumberFormat="1" applyFont="1" applyAlignment="1">
      <alignment horizontal="left" vertical="top"/>
    </xf>
    <xf numFmtId="164" fontId="48" fillId="0" borderId="0" xfId="14" applyFont="1" applyAlignment="1">
      <alignment horizontal="left" vertical="top"/>
    </xf>
    <xf numFmtId="165" fontId="52" fillId="13" borderId="3" xfId="14" applyNumberFormat="1" applyFont="1" applyFill="1" applyBorder="1" applyAlignment="1">
      <alignment horizontal="center" vertical="top" wrapText="1"/>
    </xf>
    <xf numFmtId="165" fontId="61" fillId="13" borderId="3" xfId="14" applyNumberFormat="1" applyFont="1" applyFill="1" applyBorder="1" applyAlignment="1">
      <alignment horizontal="center" vertical="top" wrapText="1"/>
    </xf>
    <xf numFmtId="165" fontId="51" fillId="13" borderId="3" xfId="14" applyNumberFormat="1" applyFont="1" applyFill="1" applyBorder="1" applyAlignment="1">
      <alignment horizontal="center" vertical="top" wrapText="1"/>
    </xf>
    <xf numFmtId="165" fontId="62" fillId="13" borderId="3" xfId="14" applyNumberFormat="1" applyFont="1" applyFill="1" applyBorder="1" applyAlignment="1">
      <alignment horizontal="center" vertical="top" wrapText="1"/>
    </xf>
    <xf numFmtId="165" fontId="1" fillId="5" borderId="3" xfId="15" applyNumberFormat="1" applyFont="1" applyFill="1" applyBorder="1" applyAlignment="1">
      <alignment horizontal="center" vertical="top"/>
    </xf>
    <xf numFmtId="0" fontId="1" fillId="5" borderId="3" xfId="15" applyNumberFormat="1" applyFont="1" applyFill="1" applyBorder="1" applyAlignment="1">
      <alignment horizontal="center" vertical="top"/>
    </xf>
    <xf numFmtId="168" fontId="1" fillId="5" borderId="3" xfId="15" applyNumberFormat="1" applyFont="1" applyFill="1" applyBorder="1" applyAlignment="1">
      <alignment horizontal="center" vertical="top"/>
    </xf>
    <xf numFmtId="167" fontId="4" fillId="0" borderId="0" xfId="13" applyNumberFormat="1" applyFont="1" applyAlignment="1">
      <alignment horizontal="left" vertical="top"/>
    </xf>
    <xf numFmtId="167" fontId="1" fillId="0" borderId="0" xfId="13" applyNumberFormat="1" applyAlignment="1">
      <alignment vertical="top"/>
    </xf>
    <xf numFmtId="0" fontId="1" fillId="15" borderId="3" xfId="18" applyFont="1" applyFill="1" applyBorder="1" applyAlignment="1">
      <alignment horizontal="left" vertical="top"/>
    </xf>
    <xf numFmtId="0" fontId="19" fillId="15" borderId="3" xfId="0" applyFont="1" applyFill="1" applyBorder="1"/>
    <xf numFmtId="0" fontId="1" fillId="15" borderId="3" xfId="0" applyFont="1" applyFill="1" applyBorder="1" applyAlignment="1">
      <alignment horizontal="left" vertical="top" wrapText="1"/>
    </xf>
    <xf numFmtId="0" fontId="1" fillId="15" borderId="3" xfId="18" applyFont="1" applyFill="1" applyBorder="1" applyAlignment="1">
      <alignment horizontal="left" vertical="top" wrapText="1"/>
    </xf>
    <xf numFmtId="0" fontId="1" fillId="15" borderId="3" xfId="0" applyFont="1" applyFill="1" applyBorder="1" applyAlignment="1">
      <alignment horizontal="left" vertical="top"/>
    </xf>
    <xf numFmtId="0" fontId="41" fillId="15" borderId="3" xfId="18" applyFont="1" applyFill="1" applyBorder="1" applyAlignment="1">
      <alignment vertical="top" wrapText="1"/>
    </xf>
    <xf numFmtId="0" fontId="1" fillId="15" borderId="3" xfId="18" applyFont="1" applyFill="1" applyBorder="1" applyAlignment="1">
      <alignment vertical="top" wrapText="1"/>
    </xf>
    <xf numFmtId="0" fontId="47" fillId="15" borderId="3" xfId="0" applyFont="1" applyFill="1" applyBorder="1"/>
    <xf numFmtId="0" fontId="47" fillId="15" borderId="3" xfId="18" applyFont="1" applyFill="1" applyBorder="1" applyAlignment="1">
      <alignment horizontal="center" vertical="top" wrapText="1"/>
    </xf>
    <xf numFmtId="0" fontId="41" fillId="15" borderId="3" xfId="18" applyFont="1" applyFill="1" applyBorder="1" applyAlignment="1">
      <alignment horizontal="left" vertical="top" wrapText="1"/>
    </xf>
    <xf numFmtId="0" fontId="15" fillId="14" borderId="3" xfId="18" applyFont="1" applyFill="1" applyBorder="1" applyAlignment="1">
      <alignment horizontal="left" vertical="center"/>
    </xf>
    <xf numFmtId="0" fontId="0" fillId="16" borderId="3" xfId="0" applyFont="1" applyFill="1" applyBorder="1" applyAlignment="1">
      <alignment wrapText="1"/>
    </xf>
    <xf numFmtId="0" fontId="41" fillId="15" borderId="3" xfId="18" applyFont="1" applyFill="1" applyBorder="1" applyAlignment="1">
      <alignment horizontal="left" vertical="top"/>
    </xf>
    <xf numFmtId="0" fontId="15" fillId="15" borderId="3" xfId="18" applyFont="1" applyFill="1" applyBorder="1" applyAlignment="1">
      <alignment horizontal="center" vertical="center"/>
    </xf>
    <xf numFmtId="0" fontId="1" fillId="5" borderId="3" xfId="18" applyFont="1" applyFill="1" applyBorder="1" applyAlignment="1">
      <alignment horizontal="left" vertical="top" wrapText="1"/>
    </xf>
    <xf numFmtId="0" fontId="64" fillId="5" borderId="3" xfId="18" applyFont="1" applyFill="1" applyBorder="1" applyAlignment="1">
      <alignment horizontal="left" vertical="center"/>
    </xf>
    <xf numFmtId="0" fontId="1" fillId="5" borderId="3" xfId="18" applyFont="1" applyFill="1" applyBorder="1" applyAlignment="1">
      <alignment horizontal="left" vertical="top" wrapText="1"/>
    </xf>
    <xf numFmtId="0" fontId="15" fillId="8" borderId="7" xfId="11" applyFont="1" applyFill="1" applyBorder="1" applyAlignment="1">
      <alignment horizontal="left" vertical="top" wrapText="1"/>
    </xf>
    <xf numFmtId="0" fontId="0" fillId="0" borderId="6" xfId="0" applyFont="1" applyBorder="1" applyAlignment="1">
      <alignment vertical="top"/>
    </xf>
    <xf numFmtId="0" fontId="15" fillId="8" borderId="3" xfId="11" applyFont="1" applyFill="1" applyBorder="1" applyAlignment="1">
      <alignment horizontal="left" vertical="center" wrapText="1"/>
    </xf>
    <xf numFmtId="0" fontId="1" fillId="9" borderId="3" xfId="11" applyFont="1" applyFill="1" applyBorder="1" applyAlignment="1">
      <alignment horizontal="center" vertical="center" wrapText="1"/>
    </xf>
    <xf numFmtId="0" fontId="1" fillId="9" borderId="4" xfId="11" applyFont="1" applyFill="1" applyBorder="1" applyAlignment="1">
      <alignment horizontal="center" vertical="center" wrapText="1"/>
    </xf>
    <xf numFmtId="0" fontId="11" fillId="0" borderId="5" xfId="11" applyFont="1" applyBorder="1" applyAlignment="1">
      <alignment horizontal="left" vertical="top" wrapText="1"/>
    </xf>
    <xf numFmtId="0" fontId="1" fillId="5" borderId="3" xfId="18" applyFont="1" applyFill="1" applyBorder="1" applyAlignment="1">
      <alignment horizontal="left" vertical="top" wrapText="1"/>
    </xf>
    <xf numFmtId="0" fontId="15" fillId="8" borderId="3" xfId="0" applyFont="1" applyFill="1" applyBorder="1" applyAlignment="1">
      <alignment horizontal="center" vertical="top"/>
    </xf>
    <xf numFmtId="0" fontId="19" fillId="0" borderId="0" xfId="11" applyFont="1" applyBorder="1" applyAlignment="1">
      <alignment horizontal="left" vertical="top" wrapText="1"/>
    </xf>
    <xf numFmtId="0" fontId="19" fillId="0" borderId="0" xfId="11" applyFont="1" applyBorder="1" applyAlignment="1">
      <alignment horizontal="left" vertical="top"/>
    </xf>
    <xf numFmtId="0" fontId="18" fillId="11" borderId="0" xfId="11" applyFont="1" applyFill="1" applyBorder="1" applyAlignment="1">
      <alignment horizontal="center"/>
    </xf>
    <xf numFmtId="0" fontId="19" fillId="0" borderId="0" xfId="11" applyFont="1" applyBorder="1" applyAlignment="1">
      <alignment horizontal="center" vertical="center"/>
    </xf>
    <xf numFmtId="0" fontId="20" fillId="0" borderId="0" xfId="11" applyFont="1" applyBorder="1" applyAlignment="1">
      <alignment horizontal="left" vertical="center"/>
    </xf>
    <xf numFmtId="0" fontId="20" fillId="0" borderId="0" xfId="11" applyFont="1" applyBorder="1" applyAlignment="1">
      <alignment horizontal="right" vertical="center"/>
    </xf>
    <xf numFmtId="0" fontId="25" fillId="11" borderId="0" xfId="11" applyFont="1" applyFill="1" applyBorder="1" applyAlignment="1">
      <alignment horizontal="center" vertical="top"/>
    </xf>
    <xf numFmtId="0" fontId="18" fillId="11" borderId="0" xfId="0" applyFont="1" applyFill="1" applyBorder="1" applyAlignment="1">
      <alignment horizontal="center"/>
    </xf>
    <xf numFmtId="0" fontId="38" fillId="0" borderId="0" xfId="17" applyFont="1" applyBorder="1" applyAlignment="1">
      <alignment horizontal="left" vertical="top" wrapText="1"/>
    </xf>
    <xf numFmtId="0" fontId="19" fillId="0" borderId="0" xfId="17" applyFont="1" applyBorder="1" applyAlignment="1">
      <alignment horizontal="left" vertical="top" wrapText="1"/>
    </xf>
    <xf numFmtId="0" fontId="15" fillId="15" borderId="3" xfId="18" applyFont="1" applyFill="1" applyBorder="1" applyAlignment="1">
      <alignment horizontal="center" vertical="center"/>
    </xf>
    <xf numFmtId="0" fontId="15" fillId="12" borderId="3" xfId="18" applyFont="1" applyFill="1" applyBorder="1" applyAlignment="1">
      <alignment horizontal="left" vertical="center"/>
    </xf>
    <xf numFmtId="0" fontId="41" fillId="15" borderId="3" xfId="18" applyFont="1" applyFill="1" applyBorder="1" applyAlignment="1">
      <alignment horizontal="left" vertical="top"/>
    </xf>
    <xf numFmtId="0" fontId="1" fillId="0" borderId="3" xfId="18" applyFont="1" applyBorder="1" applyAlignment="1">
      <alignment horizontal="left" vertical="top" wrapText="1"/>
    </xf>
    <xf numFmtId="167" fontId="1" fillId="0" borderId="3" xfId="18" applyNumberFormat="1" applyFont="1" applyBorder="1" applyAlignment="1">
      <alignment horizontal="left" vertical="top" wrapText="1"/>
    </xf>
    <xf numFmtId="0" fontId="15" fillId="8" borderId="11" xfId="0" applyFont="1" applyFill="1" applyBorder="1" applyAlignment="1">
      <alignment horizontal="center" wrapText="1"/>
    </xf>
    <xf numFmtId="0" fontId="16" fillId="0" borderId="0" xfId="0" applyFont="1" applyBorder="1" applyAlignment="1">
      <alignment horizontal="right" vertical="center"/>
    </xf>
    <xf numFmtId="0" fontId="18" fillId="11" borderId="0" xfId="0" applyFont="1" applyFill="1" applyBorder="1" applyAlignment="1">
      <alignment horizontal="center" vertical="center"/>
    </xf>
    <xf numFmtId="0" fontId="16" fillId="0" borderId="0" xfId="0" applyFont="1" applyBorder="1" applyAlignment="1">
      <alignment horizontal="center" vertical="center"/>
    </xf>
    <xf numFmtId="0" fontId="42" fillId="0" borderId="0" xfId="0" applyFont="1" applyBorder="1" applyAlignment="1">
      <alignment horizontal="right" vertical="center"/>
    </xf>
    <xf numFmtId="165" fontId="15" fillId="8" borderId="5" xfId="14" applyNumberFormat="1" applyFont="1" applyFill="1" applyBorder="1" applyAlignment="1">
      <alignment horizontal="center" vertical="center" wrapText="1"/>
    </xf>
    <xf numFmtId="165" fontId="15" fillId="8" borderId="15" xfId="14" applyNumberFormat="1" applyFont="1" applyFill="1" applyBorder="1" applyAlignment="1">
      <alignment horizontal="center" vertical="center" wrapText="1"/>
    </xf>
    <xf numFmtId="164" fontId="15" fillId="8" borderId="4" xfId="14" applyFont="1" applyFill="1" applyBorder="1" applyAlignment="1">
      <alignment horizontal="center" vertical="center" wrapText="1"/>
    </xf>
    <xf numFmtId="164" fontId="15" fillId="8" borderId="3" xfId="14" applyFont="1" applyFill="1" applyBorder="1" applyAlignment="1">
      <alignment horizontal="center" vertical="center" wrapText="1"/>
    </xf>
    <xf numFmtId="165" fontId="15" fillId="8" borderId="3" xfId="14" applyNumberFormat="1" applyFont="1" applyFill="1" applyBorder="1" applyAlignment="1">
      <alignment horizontal="center" vertical="center" wrapText="1"/>
    </xf>
    <xf numFmtId="164" fontId="51" fillId="0" borderId="3" xfId="14" applyFont="1" applyBorder="1" applyAlignment="1">
      <alignment horizontal="left" vertical="top" wrapText="1"/>
    </xf>
    <xf numFmtId="164" fontId="14" fillId="5" borderId="0" xfId="14" applyFont="1" applyFill="1" applyBorder="1" applyAlignment="1">
      <alignment horizontal="left" vertical="top" wrapText="1"/>
    </xf>
    <xf numFmtId="165" fontId="56" fillId="0" borderId="3" xfId="14" applyNumberFormat="1" applyFont="1" applyBorder="1" applyAlignment="1">
      <alignment horizontal="left" vertical="top" wrapText="1"/>
    </xf>
    <xf numFmtId="165" fontId="54" fillId="0" borderId="3" xfId="14" applyNumberFormat="1" applyFont="1" applyBorder="1" applyAlignment="1">
      <alignment horizontal="left" vertical="top" wrapText="1"/>
    </xf>
    <xf numFmtId="164" fontId="15" fillId="8" borderId="14" xfId="14" applyFont="1" applyFill="1" applyBorder="1" applyAlignment="1">
      <alignment horizontal="center" vertical="center" wrapText="1"/>
    </xf>
    <xf numFmtId="164" fontId="18" fillId="11" borderId="0" xfId="14" applyFont="1" applyFill="1" applyBorder="1" applyAlignment="1">
      <alignment horizontal="center" vertical="top"/>
    </xf>
    <xf numFmtId="164" fontId="20" fillId="0" borderId="0" xfId="14" applyFont="1" applyBorder="1" applyAlignment="1">
      <alignment horizontal="left" vertical="top"/>
    </xf>
    <xf numFmtId="164" fontId="20" fillId="0" borderId="0" xfId="14" applyFont="1" applyBorder="1" applyAlignment="1">
      <alignment horizontal="right" vertical="top"/>
    </xf>
    <xf numFmtId="0" fontId="15" fillId="14" borderId="13" xfId="18" applyFont="1" applyFill="1" applyBorder="1" applyAlignment="1">
      <alignment horizontal="left" vertical="center"/>
    </xf>
    <xf numFmtId="0" fontId="47" fillId="14" borderId="3" xfId="18" applyFont="1" applyFill="1" applyBorder="1" applyAlignment="1">
      <alignment horizontal="left" vertical="center"/>
    </xf>
    <xf numFmtId="0" fontId="19" fillId="5" borderId="3" xfId="0" applyFont="1" applyFill="1" applyBorder="1"/>
  </cellXfs>
  <cellStyles count="27">
    <cellStyle name="background" xfId="2"/>
    <cellStyle name="background 2" xfId="3"/>
    <cellStyle name="body_tyext" xfId="4"/>
    <cellStyle name="cell" xfId="5"/>
    <cellStyle name="document title" xfId="6"/>
    <cellStyle name="group" xfId="7"/>
    <cellStyle name="Header" xfId="8"/>
    <cellStyle name="Heading 3" xfId="9"/>
    <cellStyle name="Hyperlink" xfId="1" builtinId="8"/>
    <cellStyle name="Hyperlink 2" xfId="10"/>
    <cellStyle name="Normal" xfId="0" builtinId="0"/>
    <cellStyle name="Normal 2" xfId="11"/>
    <cellStyle name="Normal 2 2" xfId="12"/>
    <cellStyle name="Normal 2 3" xfId="13"/>
    <cellStyle name="Normal 3" xfId="14"/>
    <cellStyle name="Normal 4" xfId="15"/>
    <cellStyle name="Normal 6" xfId="16"/>
    <cellStyle name="Normal_GUI - Checklist" xfId="17"/>
    <cellStyle name="Normal_Sheet1" xfId="18"/>
    <cellStyle name="page title" xfId="19"/>
    <cellStyle name="Paragrap title" xfId="20"/>
    <cellStyle name="Paragrap title 2" xfId="21"/>
    <cellStyle name="Percent 2" xfId="22"/>
    <cellStyle name="Table header" xfId="23"/>
    <cellStyle name="Table header 2" xfId="24"/>
    <cellStyle name="table_cell" xfId="25"/>
    <cellStyle name="標準_040802 債権ＤＢ" xfId="26"/>
  </cellStyles>
  <dxfs count="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A7A7A"/>
      <rgbColor rgb="FF7EA1D0"/>
      <rgbColor rgb="FFCC2337"/>
      <rgbColor rgb="FFFDEFD6"/>
      <rgbColor rgb="FFCCFFFF"/>
      <rgbColor rgb="FF660066"/>
      <rgbColor rgb="FFFF8080"/>
      <rgbColor rgb="FF0066CC"/>
      <rgbColor rgb="FFCACFD9"/>
      <rgbColor rgb="FF002060"/>
      <rgbColor rgb="FFFF00FF"/>
      <rgbColor rgb="FFFFFF00"/>
      <rgbColor rgb="FF00FFFF"/>
      <rgbColor rgb="FF800080"/>
      <rgbColor rgb="FFE30613"/>
      <rgbColor rgb="FF008080"/>
      <rgbColor rgb="FF0000FF"/>
      <rgbColor rgb="FF00CCFF"/>
      <rgbColor rgb="FFF2F2F2"/>
      <rgbColor rgb="FFEBEBEB"/>
      <rgbColor rgb="FFE0E0E0"/>
      <rgbColor rgb="FFBFBFBF"/>
      <rgbColor rgb="FFFF99CC"/>
      <rgbColor rgb="FFD6D6D6"/>
      <rgbColor rgb="FFFFCC99"/>
      <rgbColor rgb="FF576BE3"/>
      <rgbColor rgb="FF33CCCC"/>
      <rgbColor rgb="FF8EB63E"/>
      <rgbColor rgb="FFD9D9D9"/>
      <rgbColor rgb="FFFF9900"/>
      <rgbColor rgb="FFFF6600"/>
      <rgbColor rgb="FF6D829F"/>
      <rgbColor rgb="FFC5E0B4"/>
      <rgbColor rgb="FF003366"/>
      <rgbColor rgb="FF00B050"/>
      <rgbColor rgb="FF002E36"/>
      <rgbColor rgb="FF333300"/>
      <rgbColor rgb="FF993300"/>
      <rgbColor rgb="FFC9211E"/>
      <rgbColor rgb="FF333399"/>
      <rgbColor rgb="FF32323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c:style val="2"/>
  <c:chart>
    <c:title>
      <c:tx>
        <c:rich>
          <a:bodyPr rot="0"/>
          <a:lstStyle/>
          <a:p>
            <a:pPr>
              <a:defRPr sz="1400" b="0" strike="noStrike" spc="-1">
                <a:solidFill>
                  <a:srgbClr val="7A7A7A"/>
                </a:solidFill>
                <a:latin typeface="Calibri"/>
              </a:defRPr>
            </a:pPr>
            <a:r>
              <a:rPr sz="1400" b="0" strike="noStrike" spc="-1">
                <a:solidFill>
                  <a:srgbClr val="7A7A7A"/>
                </a:solidFill>
                <a:latin typeface="Calibri"/>
              </a:rPr>
              <a:t>Chart Title</a:t>
            </a:r>
          </a:p>
        </c:rich>
      </c:tx>
      <c:overlay val="0"/>
      <c:spPr>
        <a:noFill/>
        <a:ln w="0">
          <a:noFill/>
        </a:ln>
      </c:spPr>
    </c:title>
    <c:autoTitleDeleted val="0"/>
    <c:plotArea>
      <c:layout/>
      <c:barChart>
        <c:barDir val="col"/>
        <c:grouping val="clustered"/>
        <c:varyColors val="0"/>
        <c:ser>
          <c:idx val="0"/>
          <c:order val="0"/>
          <c:spPr>
            <a:solidFill>
              <a:srgbClr val="EBEBEB"/>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4">
                  <c:v>1</c:v>
                </c:pt>
              </c:numCache>
            </c:numRef>
          </c:cat>
          <c:val>
            <c:numRef>
              <c:f>'User Story 1'!$B$23:$B$76</c:f>
              <c:numCache>
                <c:formatCode>General</c:formatCode>
                <c:ptCount val="54"/>
                <c:pt idx="0">
                  <c:v>0</c:v>
                </c:pt>
                <c:pt idx="1">
                  <c:v>0</c:v>
                </c:pt>
                <c:pt idx="2">
                  <c:v>0</c:v>
                </c:pt>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0-7485-4A77-BDEB-44748529526F}"/>
            </c:ext>
          </c:extLst>
        </c:ser>
        <c:ser>
          <c:idx val="1"/>
          <c:order val="1"/>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4">
                  <c:v>1</c:v>
                </c:pt>
              </c:numCache>
            </c:numRef>
          </c:cat>
          <c:val>
            <c:numRef>
              <c:f>'User Story 1'!$C$23:$C$76</c:f>
              <c:numCache>
                <c:formatCode>General</c:formatCode>
                <c:ptCount val="54"/>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1-7485-4A77-BDEB-44748529526F}"/>
            </c:ext>
          </c:extLst>
        </c:ser>
        <c:ser>
          <c:idx val="2"/>
          <c:order val="2"/>
          <c:spPr>
            <a:solidFill>
              <a:srgbClr val="576BE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4">
                  <c:v>1</c:v>
                </c:pt>
              </c:numCache>
            </c:numRef>
          </c:cat>
          <c:val>
            <c:numRef>
              <c:f>'User Story 1'!$D$23:$D$76</c:f>
              <c:numCache>
                <c:formatCode>General</c:formatCode>
                <c:ptCount val="54"/>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2-7485-4A77-BDEB-44748529526F}"/>
            </c:ext>
          </c:extLst>
        </c:ser>
        <c:ser>
          <c:idx val="3"/>
          <c:order val="3"/>
          <c:spPr>
            <a:solidFill>
              <a:srgbClr val="E30613"/>
            </a:solidFill>
            <a:ln w="0">
              <a:noFill/>
            </a:ln>
          </c:spPr>
          <c:invertIfNegative val="0"/>
          <c:dLbls>
            <c:spPr>
              <a:noFill/>
              <a:ln>
                <a:noFill/>
              </a:ln>
              <a:effectLst/>
            </c:spPr>
            <c:txPr>
              <a:bodyPr wrap="square"/>
              <a:lstStyle/>
              <a:p>
                <a:pPr>
                  <a:defRPr sz="1000" b="0" strike="noStrike" spc="-1">
                    <a:solidFill>
                      <a:srgbClr val="323232"/>
                    </a:solidFill>
                    <a:latin typeface="Calibri"/>
                  </a:defRPr>
                </a:pPr>
                <a:endParaRPr lang="vi-VN"/>
              </a:p>
            </c:txPr>
            <c:dLblPos val="outEnd"/>
            <c:showLegendKey val="0"/>
            <c:showVal val="0"/>
            <c:showCatName val="0"/>
            <c:showSerName val="0"/>
            <c:showPercent val="0"/>
            <c:showBubbleSize val="1"/>
            <c:separator>; </c:separator>
            <c:showLeaderLines val="0"/>
            <c:extLst>
              <c:ext xmlns:c15="http://schemas.microsoft.com/office/drawing/2012/chart" uri="{CE6537A1-D6FC-4f65-9D91-7224C49458BB}">
                <c15:showLeaderLines val="1"/>
              </c:ext>
            </c:extLst>
          </c:dLbls>
          <c:cat>
            <c:numRef>
              <c:f>'User Story 1'!$A$23:$A$76</c:f>
              <c:numCache>
                <c:formatCode>General</c:formatCode>
                <c:ptCount val="54"/>
                <c:pt idx="4">
                  <c:v>1</c:v>
                </c:pt>
              </c:numCache>
            </c:numRef>
          </c:cat>
          <c:val>
            <c:numRef>
              <c:f>'User Story 1'!$F$23:$F$76</c:f>
              <c:numCache>
                <c:formatCode>General</c:formatCode>
                <c:ptCount val="54"/>
              </c:numCache>
            </c:numRef>
          </c:val>
          <c:extLst>
            <c:ext xmlns:c15="http://schemas.microsoft.com/office/drawing/2012/chart" uri="{02D57815-91ED-43cb-92C2-25804820EDAC}">
              <c15:filteredSeriesTitle>
                <c15:tx>
                  <c:strRef>
                    <c:extLst>
                      <c:ext uri="{02D57815-91ED-43cb-92C2-25804820EDAC}">
                        <c15:formulaRef>
                          <c15:sqref>'User Story 1'!#REF!</c15:sqref>
                        </c15:formulaRef>
                      </c:ext>
                    </c:extLst>
                    <c:strCache>
                      <c:ptCount val="32"/>
                      <c:pt idx="0">
                        <c:v>Check when input URL, SQL, HTTP GET, SQL Injection, XSS</c:v>
                      </c:pt>
                      <c:pt idx="1">
                        <c:v>Check allow to copy &amp; paste value</c:v>
                      </c:pt>
                      <c:pt idx="2">
                        <c:v>Check if X button show up when input data and can click to clear data</c:v>
                      </c:pt>
                      <c:pt idx="3">
                        <c:v>Province</c:v>
                      </c:pt>
                      <c:pt idx="4">
                        <c:v>Check initial status</c:v>
                      </c:pt>
                      <c:pt idx="5">
                        <c:v>Check mandatory of this field</c:v>
                      </c:pt>
                      <c:pt idx="6">
                        <c:v>Check value of the Province droplist is 63 provinces and sort ascending</c:v>
                      </c:pt>
                      <c:pt idx="7">
                        <c:v>Check Province by input data</c:v>
                      </c:pt>
                      <c:pt idx="8">
                        <c:v>Check Province by select </c:v>
                      </c:pt>
                      <c:pt idx="9">
                        <c:v>Check Province by select second value</c:v>
                      </c:pt>
                      <c:pt idx="10">
                        <c:v>Check NOT allow to copy &amp; paste value</c:v>
                      </c:pt>
                      <c:pt idx="11">
                        <c:v>Check Province droplist has a scroll bar</c:v>
                      </c:pt>
                      <c:pt idx="12">
                        <c:v>District</c:v>
                      </c:pt>
                      <c:pt idx="13">
                        <c:v>Check initial status</c:v>
                      </c:pt>
                      <c:pt idx="14">
                        <c:v>Check mandatory of this field</c:v>
                      </c:pt>
                      <c:pt idx="15">
                        <c:v>Check  Only clickable when Province option is selected</c:v>
                      </c:pt>
                      <c:pt idx="16">
                        <c:v>Check value of the District droplist is sort ascending</c:v>
                      </c:pt>
                      <c:pt idx="17">
                        <c:v>Check District will be updated when Province value is changed</c:v>
                      </c:pt>
                      <c:pt idx="18">
                        <c:v>Check District by input data</c:v>
                      </c:pt>
                      <c:pt idx="19">
                        <c:v>Check District by select</c:v>
                      </c:pt>
                      <c:pt idx="20">
                        <c:v>Check District by select second value </c:v>
                      </c:pt>
                      <c:pt idx="21">
                        <c:v>Check NOT allow to copy &amp; paste value</c:v>
                      </c:pt>
                      <c:pt idx="22">
                        <c:v>Check District droplist has a scroll bar</c:v>
                      </c:pt>
                      <c:pt idx="23">
                        <c:v>Ward</c:v>
                      </c:pt>
                      <c:pt idx="24">
                        <c:v>Check initial status</c:v>
                      </c:pt>
                      <c:pt idx="25">
                        <c:v>Check mandatory of this field</c:v>
                      </c:pt>
                      <c:pt idx="26">
                        <c:v>Check only clickable when District option is selected</c:v>
                      </c:pt>
                      <c:pt idx="27">
                        <c:v>Check value of the District droplist is sort ascending</c:v>
                      </c:pt>
                      <c:pt idx="28">
                        <c:v>Check Ward will be updated when Province value is changed</c:v>
                      </c:pt>
                      <c:pt idx="29">
                        <c:v>Check Ward by input data</c:v>
                      </c:pt>
                      <c:pt idx="30">
                        <c:v>Check Ward by select</c:v>
                      </c:pt>
                      <c:pt idx="31">
                        <c:v>Check Ward by select second value </c:v>
                      </c:pt>
                    </c:strCache>
                  </c:strRef>
                </c15:tx>
              </c15:filteredSeriesTitle>
            </c:ext>
            <c:ext xmlns:c16="http://schemas.microsoft.com/office/drawing/2014/chart" uri="{C3380CC4-5D6E-409C-BE32-E72D297353CC}">
              <c16:uniqueId val="{00000003-7485-4A77-BDEB-44748529526F}"/>
            </c:ext>
          </c:extLst>
        </c:ser>
        <c:dLbls>
          <c:showLegendKey val="0"/>
          <c:showVal val="0"/>
          <c:showCatName val="0"/>
          <c:showSerName val="0"/>
          <c:showPercent val="0"/>
          <c:showBubbleSize val="0"/>
        </c:dLbls>
        <c:gapWidth val="219"/>
        <c:overlap val="-27"/>
        <c:axId val="47764545"/>
        <c:axId val="86834804"/>
      </c:barChart>
      <c:catAx>
        <c:axId val="47764545"/>
        <c:scaling>
          <c:orientation val="minMax"/>
        </c:scaling>
        <c:delete val="0"/>
        <c:axPos val="b"/>
        <c:numFmt formatCode="General" sourceLinked="0"/>
        <c:majorTickMark val="none"/>
        <c:minorTickMark val="none"/>
        <c:tickLblPos val="nextTo"/>
        <c:spPr>
          <a:ln w="9360">
            <a:solidFill>
              <a:srgbClr val="E0E0E0"/>
            </a:solidFill>
            <a:round/>
          </a:ln>
        </c:spPr>
        <c:txPr>
          <a:bodyPr/>
          <a:lstStyle/>
          <a:p>
            <a:pPr>
              <a:defRPr sz="900" b="0" strike="noStrike" spc="-1">
                <a:solidFill>
                  <a:srgbClr val="7A7A7A"/>
                </a:solidFill>
                <a:latin typeface="Calibri"/>
              </a:defRPr>
            </a:pPr>
            <a:endParaRPr lang="vi-VN"/>
          </a:p>
        </c:txPr>
        <c:crossAx val="86834804"/>
        <c:crosses val="autoZero"/>
        <c:auto val="1"/>
        <c:lblAlgn val="ctr"/>
        <c:lblOffset val="100"/>
        <c:noMultiLvlLbl val="0"/>
      </c:catAx>
      <c:valAx>
        <c:axId val="86834804"/>
        <c:scaling>
          <c:orientation val="minMax"/>
        </c:scaling>
        <c:delete val="0"/>
        <c:axPos val="l"/>
        <c:majorGridlines>
          <c:spPr>
            <a:ln w="9360">
              <a:solidFill>
                <a:srgbClr val="E0E0E0"/>
              </a:solidFill>
              <a:round/>
            </a:ln>
          </c:spPr>
        </c:majorGridlines>
        <c:numFmt formatCode="General" sourceLinked="0"/>
        <c:majorTickMark val="none"/>
        <c:minorTickMark val="none"/>
        <c:tickLblPos val="nextTo"/>
        <c:spPr>
          <a:ln w="9360">
            <a:noFill/>
          </a:ln>
        </c:spPr>
        <c:txPr>
          <a:bodyPr/>
          <a:lstStyle/>
          <a:p>
            <a:pPr>
              <a:defRPr sz="900" b="0" strike="noStrike" spc="-1">
                <a:solidFill>
                  <a:srgbClr val="7A7A7A"/>
                </a:solidFill>
                <a:latin typeface="Calibri"/>
              </a:defRPr>
            </a:pPr>
            <a:endParaRPr lang="vi-VN"/>
          </a:p>
        </c:txPr>
        <c:crossAx val="47764545"/>
        <c:crosses val="autoZero"/>
        <c:crossBetween val="between"/>
      </c:valAx>
      <c:spPr>
        <a:noFill/>
        <a:ln w="0">
          <a:noFill/>
        </a:ln>
      </c:spPr>
    </c:plotArea>
    <c:legend>
      <c:legendPos val="b"/>
      <c:overlay val="0"/>
      <c:spPr>
        <a:noFill/>
        <a:ln w="0">
          <a:noFill/>
        </a:ln>
      </c:spPr>
      <c:txPr>
        <a:bodyPr/>
        <a:lstStyle/>
        <a:p>
          <a:pPr>
            <a:defRPr sz="900" b="0" strike="noStrike" spc="-1">
              <a:solidFill>
                <a:srgbClr val="7A7A7A"/>
              </a:solidFill>
              <a:latin typeface="Calibri"/>
            </a:defRPr>
          </a:pPr>
          <a:endParaRPr lang="vi-VN"/>
        </a:p>
      </c:txPr>
    </c:legend>
    <c:plotVisOnly val="1"/>
    <c:dispBlanksAs val="gap"/>
    <c:showDLblsOverMax val="1"/>
  </c:chart>
  <c:spPr>
    <a:solidFill>
      <a:srgbClr val="FFFFFF"/>
    </a:solidFill>
    <a:ln w="9360">
      <a:solidFill>
        <a:srgbClr val="E0E0E0"/>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95400</xdr:colOff>
      <xdr:row>0</xdr:row>
      <xdr:rowOff>171360</xdr:rowOff>
    </xdr:from>
    <xdr:to>
      <xdr:col>0</xdr:col>
      <xdr:colOff>857160</xdr:colOff>
      <xdr:row>3</xdr:row>
      <xdr:rowOff>56880</xdr:rowOff>
    </xdr:to>
    <xdr:pic>
      <xdr:nvPicPr>
        <xdr:cNvPr id="2" name="Picture 2" descr="image533567">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95400" y="171360"/>
          <a:ext cx="761760" cy="7617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260640</xdr:colOff>
      <xdr:row>38</xdr:row>
      <xdr:rowOff>115560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858240</xdr:colOff>
      <xdr:row>4</xdr:row>
      <xdr:rowOff>124560</xdr:rowOff>
    </xdr:to>
    <xdr:pic>
      <xdr:nvPicPr>
        <xdr:cNvPr id="2" name="Picture 2">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tretch/>
      </xdr:blipFill>
      <xdr:spPr>
        <a:xfrm>
          <a:off x="0" y="0"/>
          <a:ext cx="1140120" cy="11246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49"/>
  <sheetViews>
    <sheetView showGridLines="0" zoomScaleNormal="100" workbookViewId="0">
      <selection activeCell="A13" sqref="A13:F13"/>
    </sheetView>
  </sheetViews>
  <sheetFormatPr defaultColWidth="11.5703125" defaultRowHeight="15" zeroHeight="1"/>
  <cols>
    <col min="1" max="1" width="12" style="1" customWidth="1"/>
    <col min="2" max="2" width="17" style="1" customWidth="1"/>
    <col min="3" max="3" width="16.5703125" style="1" customWidth="1"/>
    <col min="4" max="4" width="31.42578125" style="1" customWidth="1"/>
    <col min="5" max="5" width="34.42578125" style="1" customWidth="1"/>
    <col min="6" max="6" width="12.28515625" style="1" customWidth="1"/>
    <col min="7" max="1024" width="11.5703125" style="1" hidden="1"/>
  </cols>
  <sheetData>
    <row r="1" spans="1:6">
      <c r="A1" s="2"/>
      <c r="B1" s="3"/>
      <c r="C1" s="3"/>
      <c r="D1" s="3"/>
      <c r="E1" s="4" t="s">
        <v>0</v>
      </c>
      <c r="F1" s="3"/>
    </row>
    <row r="2" spans="1:6" ht="20.25">
      <c r="A2" s="5" t="s">
        <v>1</v>
      </c>
      <c r="B2" s="6"/>
      <c r="C2" s="6"/>
      <c r="D2" s="6"/>
      <c r="E2" s="6"/>
      <c r="F2" s="6"/>
    </row>
    <row r="3" spans="1:6">
      <c r="A3" s="6"/>
      <c r="B3" s="6"/>
      <c r="C3" s="6"/>
      <c r="D3" s="6"/>
      <c r="E3" s="6"/>
      <c r="F3" s="6"/>
    </row>
    <row r="4" spans="1:6" ht="15" customHeight="1">
      <c r="A4" s="187" t="s">
        <v>2</v>
      </c>
      <c r="B4" s="187"/>
      <c r="C4" s="187"/>
      <c r="D4" s="187"/>
      <c r="E4" s="187"/>
      <c r="F4" s="6"/>
    </row>
    <row r="5" spans="1:6" ht="14.25" customHeight="1">
      <c r="A5" s="188" t="s">
        <v>3</v>
      </c>
      <c r="B5" s="188"/>
      <c r="C5" s="189" t="s">
        <v>4</v>
      </c>
      <c r="D5" s="189"/>
      <c r="E5" s="189"/>
      <c r="F5" s="6"/>
    </row>
    <row r="6" spans="1:6" ht="29.25" customHeight="1">
      <c r="A6" s="190" t="s">
        <v>5</v>
      </c>
      <c r="B6" s="190"/>
      <c r="C6" s="186" t="s">
        <v>6</v>
      </c>
      <c r="D6" s="186"/>
      <c r="E6" s="186"/>
      <c r="F6" s="6"/>
    </row>
    <row r="7" spans="1:6" ht="29.25" customHeight="1">
      <c r="A7" s="7"/>
      <c r="B7" s="7"/>
      <c r="C7" s="8"/>
      <c r="D7" s="8"/>
      <c r="E7" s="8"/>
      <c r="F7" s="6"/>
    </row>
    <row r="8" spans="1:6" s="9" customFormat="1" ht="29.25" customHeight="1">
      <c r="A8" s="185" t="s">
        <v>7</v>
      </c>
      <c r="B8" s="185"/>
      <c r="C8" s="185"/>
      <c r="D8" s="185"/>
      <c r="E8" s="185"/>
      <c r="F8" s="185"/>
    </row>
    <row r="9" spans="1:6" s="9" customFormat="1" ht="15" customHeight="1">
      <c r="A9" s="10" t="s">
        <v>8</v>
      </c>
      <c r="B9" s="10" t="s">
        <v>9</v>
      </c>
      <c r="C9" s="10" t="s">
        <v>10</v>
      </c>
      <c r="D9" s="10" t="s">
        <v>11</v>
      </c>
      <c r="E9" s="10" t="s">
        <v>12</v>
      </c>
      <c r="F9" s="10" t="s">
        <v>13</v>
      </c>
    </row>
    <row r="10" spans="1:6" s="9" customFormat="1" ht="38.25">
      <c r="A10" s="11" t="s">
        <v>14</v>
      </c>
      <c r="B10" s="12" t="s">
        <v>15</v>
      </c>
      <c r="C10" s="13" t="s">
        <v>16</v>
      </c>
      <c r="D10" s="14" t="s">
        <v>17</v>
      </c>
      <c r="E10" s="15" t="s">
        <v>18</v>
      </c>
      <c r="F10" s="16" t="s">
        <v>19</v>
      </c>
    </row>
    <row r="11" spans="1:6" s="9" customFormat="1" ht="25.5">
      <c r="A11" s="11">
        <v>1.3</v>
      </c>
      <c r="B11" s="12">
        <v>43082</v>
      </c>
      <c r="C11" s="13" t="s">
        <v>16</v>
      </c>
      <c r="D11" s="14" t="s">
        <v>20</v>
      </c>
      <c r="E11" s="15" t="s">
        <v>18</v>
      </c>
      <c r="F11" s="16" t="s">
        <v>19</v>
      </c>
    </row>
    <row r="12" spans="1:6" s="9" customFormat="1" ht="102">
      <c r="A12" s="17">
        <v>1.4</v>
      </c>
      <c r="B12" s="18" t="s">
        <v>21</v>
      </c>
      <c r="C12" s="19" t="s">
        <v>16</v>
      </c>
      <c r="D12" s="20" t="s">
        <v>22</v>
      </c>
      <c r="E12" s="21" t="s">
        <v>18</v>
      </c>
      <c r="F12" s="16" t="s">
        <v>19</v>
      </c>
    </row>
    <row r="13" spans="1:6" s="9" customFormat="1" ht="30" customHeight="1">
      <c r="A13" s="186" t="s">
        <v>23</v>
      </c>
      <c r="B13" s="186"/>
      <c r="C13" s="186"/>
      <c r="D13" s="186"/>
      <c r="E13" s="186"/>
      <c r="F13" s="186"/>
    </row>
    <row r="14" spans="1:6">
      <c r="A14" s="6"/>
      <c r="B14" s="6"/>
      <c r="C14" s="6"/>
      <c r="D14" s="6"/>
      <c r="E14" s="6"/>
      <c r="F14" s="6"/>
    </row>
    <row r="15" spans="1:6">
      <c r="A15" s="6"/>
      <c r="B15" s="6"/>
      <c r="C15" s="6"/>
      <c r="D15" s="6"/>
      <c r="E15" s="6"/>
      <c r="F15" s="6"/>
    </row>
    <row r="16" spans="1:6">
      <c r="A16" s="6"/>
      <c r="B16" s="6"/>
      <c r="C16" s="6"/>
      <c r="D16" s="6"/>
      <c r="E16" s="6"/>
      <c r="F16" s="6"/>
    </row>
    <row r="17" spans="1:6">
      <c r="A17" s="6"/>
      <c r="B17" s="6"/>
      <c r="C17" s="6"/>
      <c r="D17" s="6"/>
      <c r="E17" s="6"/>
      <c r="F17" s="6"/>
    </row>
    <row r="18" spans="1:6">
      <c r="A18" s="6"/>
      <c r="B18" s="6"/>
      <c r="C18" s="6"/>
      <c r="D18" s="6"/>
      <c r="E18" s="6"/>
      <c r="F18" s="6"/>
    </row>
    <row r="19" spans="1:6">
      <c r="A19" s="6"/>
      <c r="B19" s="6"/>
      <c r="C19" s="6"/>
      <c r="D19" s="6"/>
      <c r="E19" s="6"/>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3"/>
  <sheetViews>
    <sheetView showGridLines="0" zoomScaleNormal="100" workbookViewId="0"/>
  </sheetViews>
  <sheetFormatPr defaultColWidth="9.140625" defaultRowHeight="15"/>
  <cols>
    <col min="1" max="1" width="17.28515625" style="22" customWidth="1"/>
    <col min="2" max="2" width="11.42578125" style="22" customWidth="1"/>
    <col min="3" max="3" width="18.7109375" style="22" customWidth="1"/>
    <col min="4" max="4" width="21.140625" style="22" customWidth="1"/>
    <col min="5" max="1024" width="9.140625" style="22"/>
  </cols>
  <sheetData>
    <row r="1" spans="1:11" s="23" customFormat="1">
      <c r="B1" s="24"/>
      <c r="C1" s="24"/>
      <c r="D1" s="24"/>
      <c r="E1" s="24"/>
      <c r="F1" s="24"/>
      <c r="G1" s="24"/>
      <c r="H1" s="24"/>
      <c r="I1" s="25" t="s">
        <v>24</v>
      </c>
      <c r="J1" s="24"/>
      <c r="K1" s="24"/>
    </row>
    <row r="2" spans="1:11" ht="25.5" customHeight="1">
      <c r="B2" s="195" t="s">
        <v>25</v>
      </c>
      <c r="C2" s="195"/>
      <c r="D2" s="195"/>
      <c r="E2" s="195"/>
      <c r="F2" s="195"/>
      <c r="G2" s="195"/>
      <c r="H2" s="195"/>
      <c r="I2" s="195"/>
      <c r="J2" s="196" t="s">
        <v>26</v>
      </c>
      <c r="K2" s="196"/>
    </row>
    <row r="3" spans="1:11" ht="28.5" customHeight="1">
      <c r="B3" s="197" t="s">
        <v>27</v>
      </c>
      <c r="C3" s="197"/>
      <c r="D3" s="197"/>
      <c r="E3" s="197"/>
      <c r="F3" s="198" t="s">
        <v>28</v>
      </c>
      <c r="G3" s="198"/>
      <c r="H3" s="198"/>
      <c r="I3" s="198"/>
      <c r="J3" s="196"/>
      <c r="K3" s="196"/>
    </row>
    <row r="4" spans="1:11" ht="18" customHeight="1">
      <c r="B4" s="26"/>
      <c r="C4" s="26"/>
      <c r="D4" s="26"/>
      <c r="E4" s="26"/>
      <c r="F4" s="27"/>
      <c r="G4" s="27"/>
      <c r="H4" s="27"/>
      <c r="I4" s="27"/>
      <c r="J4" s="28"/>
      <c r="K4" s="28"/>
    </row>
    <row r="6" spans="1:11" ht="23.25">
      <c r="A6" s="29" t="s">
        <v>29</v>
      </c>
    </row>
    <row r="7" spans="1:11" ht="12.75" customHeight="1">
      <c r="A7" s="193" t="s">
        <v>30</v>
      </c>
      <c r="B7" s="193"/>
      <c r="C7" s="193"/>
      <c r="D7" s="193"/>
      <c r="E7" s="193"/>
      <c r="F7" s="193"/>
      <c r="G7" s="193"/>
      <c r="H7" s="193"/>
      <c r="I7" s="193"/>
    </row>
    <row r="8" spans="1:11" ht="20.25" customHeight="1">
      <c r="A8" s="193"/>
      <c r="B8" s="193"/>
      <c r="C8" s="193"/>
      <c r="D8" s="193"/>
      <c r="E8" s="193"/>
      <c r="F8" s="193"/>
      <c r="G8" s="193"/>
      <c r="H8" s="193"/>
      <c r="I8" s="193"/>
    </row>
    <row r="9" spans="1:11" ht="12.75" customHeight="1">
      <c r="A9" s="193" t="s">
        <v>31</v>
      </c>
      <c r="B9" s="193"/>
      <c r="C9" s="193"/>
      <c r="D9" s="193"/>
      <c r="E9" s="193"/>
      <c r="F9" s="193"/>
      <c r="G9" s="193"/>
      <c r="H9" s="193"/>
      <c r="I9" s="193"/>
    </row>
    <row r="10" spans="1:11" ht="21" customHeight="1">
      <c r="A10" s="193"/>
      <c r="B10" s="193"/>
      <c r="C10" s="193"/>
      <c r="D10" s="193"/>
      <c r="E10" s="193"/>
      <c r="F10" s="193"/>
      <c r="G10" s="193"/>
      <c r="H10" s="193"/>
      <c r="I10" s="193"/>
    </row>
    <row r="11" spans="1:11">
      <c r="A11" s="194" t="s">
        <v>32</v>
      </c>
      <c r="B11" s="194"/>
      <c r="C11" s="194"/>
      <c r="D11" s="194"/>
      <c r="E11" s="194"/>
      <c r="F11" s="194"/>
      <c r="G11" s="194"/>
      <c r="H11" s="194"/>
      <c r="I11" s="194"/>
    </row>
    <row r="12" spans="1:11">
      <c r="A12" s="30"/>
      <c r="B12" s="30"/>
      <c r="C12" s="30"/>
      <c r="D12" s="30"/>
      <c r="E12" s="30"/>
      <c r="F12" s="30"/>
      <c r="G12" s="30"/>
      <c r="H12" s="30"/>
      <c r="I12" s="30"/>
    </row>
    <row r="13" spans="1:11" ht="23.25">
      <c r="A13" s="29" t="s">
        <v>33</v>
      </c>
    </row>
    <row r="14" spans="1:11" ht="12.75" customHeight="1">
      <c r="A14" s="31" t="s">
        <v>34</v>
      </c>
      <c r="B14" s="191" t="s">
        <v>35</v>
      </c>
      <c r="C14" s="191"/>
      <c r="D14" s="191"/>
      <c r="E14" s="191"/>
      <c r="F14" s="191"/>
      <c r="G14" s="191"/>
      <c r="H14" s="191"/>
      <c r="I14" s="191"/>
      <c r="J14" s="191"/>
      <c r="K14" s="191"/>
    </row>
    <row r="15" spans="1:11" ht="14.25" customHeight="1">
      <c r="A15" s="31" t="s">
        <v>36</v>
      </c>
      <c r="B15" s="191" t="s">
        <v>37</v>
      </c>
      <c r="C15" s="191"/>
      <c r="D15" s="191"/>
      <c r="E15" s="191"/>
      <c r="F15" s="191"/>
      <c r="G15" s="191"/>
      <c r="H15" s="191"/>
      <c r="I15" s="191"/>
      <c r="J15" s="191"/>
      <c r="K15" s="191"/>
    </row>
    <row r="16" spans="1:11" ht="14.25" customHeight="1">
      <c r="A16" s="31"/>
      <c r="B16" s="191" t="s">
        <v>38</v>
      </c>
      <c r="C16" s="191"/>
      <c r="D16" s="191"/>
      <c r="E16" s="191"/>
      <c r="F16" s="191"/>
      <c r="G16" s="191"/>
      <c r="H16" s="191"/>
      <c r="I16" s="191"/>
      <c r="J16" s="191"/>
      <c r="K16" s="191"/>
    </row>
    <row r="17" spans="1:14" ht="14.25" customHeight="1">
      <c r="A17" s="31"/>
      <c r="B17" s="191" t="s">
        <v>39</v>
      </c>
      <c r="C17" s="191"/>
      <c r="D17" s="191"/>
      <c r="E17" s="191"/>
      <c r="F17" s="191"/>
      <c r="G17" s="191"/>
      <c r="H17" s="191"/>
      <c r="I17" s="191"/>
      <c r="J17" s="191"/>
      <c r="K17" s="191"/>
    </row>
    <row r="19" spans="1:14" ht="23.25">
      <c r="A19" s="29" t="s">
        <v>40</v>
      </c>
    </row>
    <row r="20" spans="1:14" ht="12.75" customHeight="1">
      <c r="A20" s="31" t="s">
        <v>41</v>
      </c>
      <c r="B20" s="191" t="s">
        <v>42</v>
      </c>
      <c r="C20" s="191"/>
      <c r="D20" s="191"/>
      <c r="E20" s="191"/>
      <c r="F20" s="191"/>
      <c r="G20" s="191"/>
    </row>
    <row r="21" spans="1:14" ht="12.75" customHeight="1">
      <c r="A21" s="31" t="s">
        <v>43</v>
      </c>
      <c r="B21" s="191" t="s">
        <v>44</v>
      </c>
      <c r="C21" s="191"/>
      <c r="D21" s="191"/>
      <c r="E21" s="191"/>
      <c r="F21" s="191"/>
      <c r="G21" s="191"/>
    </row>
    <row r="22" spans="1:14" ht="12.75" customHeight="1">
      <c r="A22" s="31" t="s">
        <v>45</v>
      </c>
      <c r="B22" s="191" t="s">
        <v>46</v>
      </c>
      <c r="C22" s="191"/>
      <c r="D22" s="191"/>
      <c r="E22" s="191"/>
      <c r="F22" s="191"/>
      <c r="G22" s="191"/>
    </row>
    <row r="24" spans="1:14" ht="23.25">
      <c r="A24" s="29" t="s">
        <v>47</v>
      </c>
    </row>
    <row r="25" spans="1:14">
      <c r="A25" s="33" t="s">
        <v>48</v>
      </c>
      <c r="C25" s="33"/>
      <c r="D25" s="33"/>
      <c r="E25" s="33"/>
      <c r="F25" s="33"/>
      <c r="G25" s="33"/>
      <c r="H25" s="33"/>
      <c r="I25" s="33"/>
      <c r="J25" s="33"/>
      <c r="K25" s="33"/>
      <c r="L25" s="33"/>
      <c r="M25" s="33"/>
      <c r="N25" s="34"/>
    </row>
    <row r="26" spans="1:14">
      <c r="A26" s="33" t="s">
        <v>49</v>
      </c>
      <c r="C26" s="33"/>
      <c r="D26" s="33"/>
      <c r="E26" s="33"/>
      <c r="F26" s="33"/>
      <c r="G26" s="33"/>
      <c r="H26" s="33"/>
      <c r="I26" s="33"/>
      <c r="J26" s="33"/>
      <c r="K26" s="33"/>
      <c r="L26" s="33"/>
      <c r="M26" s="33"/>
      <c r="N26" s="34"/>
    </row>
    <row r="27" spans="1:14">
      <c r="A27" s="33" t="s">
        <v>50</v>
      </c>
      <c r="C27" s="33"/>
      <c r="D27" s="33"/>
      <c r="E27" s="33"/>
      <c r="F27" s="33"/>
      <c r="G27" s="33"/>
      <c r="H27" s="33"/>
      <c r="I27" s="33"/>
      <c r="J27" s="33"/>
      <c r="K27" s="33"/>
      <c r="L27" s="33"/>
      <c r="M27" s="33"/>
      <c r="N27" s="34"/>
    </row>
    <row r="29" spans="1:14" ht="21.75" customHeight="1">
      <c r="B29" s="192" t="s">
        <v>51</v>
      </c>
      <c r="C29" s="192"/>
      <c r="D29" s="192"/>
    </row>
    <row r="30" spans="1:14" ht="90" customHeight="1">
      <c r="B30" s="35"/>
      <c r="C30" s="36" t="s">
        <v>52</v>
      </c>
      <c r="D30" s="36" t="s">
        <v>53</v>
      </c>
    </row>
    <row r="32" spans="1:14" ht="23.25">
      <c r="A32" s="29" t="s">
        <v>54</v>
      </c>
    </row>
    <row r="33" spans="1:1">
      <c r="A33" s="33" t="s">
        <v>55</v>
      </c>
    </row>
  </sheetData>
  <mergeCells count="15">
    <mergeCell ref="B2:I2"/>
    <mergeCell ref="J2:K3"/>
    <mergeCell ref="B3:E3"/>
    <mergeCell ref="F3:I3"/>
    <mergeCell ref="A7:I8"/>
    <mergeCell ref="A9:I10"/>
    <mergeCell ref="A11:I11"/>
    <mergeCell ref="B14:K14"/>
    <mergeCell ref="B15:K15"/>
    <mergeCell ref="B16:K16"/>
    <mergeCell ref="B17:K17"/>
    <mergeCell ref="B20:G20"/>
    <mergeCell ref="B21:G21"/>
    <mergeCell ref="B22:G22"/>
    <mergeCell ref="B29:D29"/>
  </mergeCells>
  <pageMargins left="0.7" right="0.7" top="0.75" bottom="0.75" header="0.511811023622047" footer="0.511811023622047"/>
  <pageSetup orientation="portrait" horizontalDpi="300" verticalDpi="3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6"/>
  <sheetViews>
    <sheetView showGridLines="0" zoomScaleNormal="100" workbookViewId="0">
      <selection activeCell="A2" sqref="A2"/>
    </sheetView>
  </sheetViews>
  <sheetFormatPr defaultColWidth="9.140625" defaultRowHeight="15"/>
  <cols>
    <col min="1" max="1" width="8.5703125" style="37" customWidth="1"/>
    <col min="2" max="2" width="9.28515625" style="38" customWidth="1"/>
    <col min="3" max="3" width="14.5703125" style="38" customWidth="1"/>
    <col min="4" max="4" width="29.28515625" style="38" customWidth="1"/>
    <col min="5" max="5" width="31.28515625" style="38" customWidth="1"/>
    <col min="6" max="6" width="31.140625" style="38" customWidth="1"/>
    <col min="7" max="7" width="11.85546875" style="38" customWidth="1"/>
    <col min="8" max="1024" width="9.140625" style="38"/>
  </cols>
  <sheetData>
    <row r="1" spans="1:10">
      <c r="A1" s="39"/>
      <c r="B1" s="39"/>
      <c r="C1" s="39"/>
      <c r="D1" s="39"/>
      <c r="F1" s="39"/>
      <c r="G1" s="39"/>
      <c r="H1" s="39"/>
      <c r="I1" s="39"/>
      <c r="J1" s="39"/>
    </row>
    <row r="2" spans="1:10" s="40" customFormat="1" ht="25.5">
      <c r="A2" s="199" t="s">
        <v>56</v>
      </c>
      <c r="B2" s="199"/>
      <c r="C2" s="199"/>
      <c r="D2" s="199"/>
      <c r="E2" s="199"/>
      <c r="F2" s="199"/>
    </row>
    <row r="3" spans="1:10">
      <c r="A3" s="41"/>
      <c r="B3" s="42"/>
      <c r="E3" s="43"/>
    </row>
    <row r="5" spans="1:10" s="38" customFormat="1" ht="25.5">
      <c r="D5" s="44" t="s">
        <v>57</v>
      </c>
      <c r="E5" s="45"/>
    </row>
    <row r="6" spans="1:10" s="38" customFormat="1" ht="12.75"/>
    <row r="7" spans="1:10" ht="20.25" customHeight="1">
      <c r="A7" s="46" t="s">
        <v>58</v>
      </c>
      <c r="B7" s="46" t="s">
        <v>59</v>
      </c>
      <c r="C7" s="47" t="s">
        <v>60</v>
      </c>
      <c r="D7" s="47" t="s">
        <v>61</v>
      </c>
      <c r="E7" s="47" t="s">
        <v>62</v>
      </c>
      <c r="F7" s="47" t="s">
        <v>63</v>
      </c>
    </row>
    <row r="8" spans="1:10">
      <c r="A8" s="48">
        <v>1</v>
      </c>
      <c r="B8" s="48"/>
      <c r="C8" s="49" t="s">
        <v>64</v>
      </c>
      <c r="D8" s="38" t="s">
        <v>64</v>
      </c>
      <c r="E8" s="50"/>
      <c r="F8" s="51"/>
    </row>
    <row r="9" spans="1:10">
      <c r="A9" s="48">
        <v>2</v>
      </c>
      <c r="B9" s="48" t="s">
        <v>65</v>
      </c>
      <c r="C9" s="49" t="s">
        <v>66</v>
      </c>
      <c r="D9" s="38" t="s">
        <v>66</v>
      </c>
      <c r="E9" s="50"/>
      <c r="F9" s="51"/>
    </row>
    <row r="10" spans="1:10">
      <c r="A10" s="48">
        <v>3</v>
      </c>
      <c r="B10" s="48" t="s">
        <v>65</v>
      </c>
      <c r="C10" s="49" t="s">
        <v>67</v>
      </c>
      <c r="D10" s="38" t="s">
        <v>67</v>
      </c>
      <c r="E10" s="51"/>
      <c r="F10" s="51"/>
    </row>
    <row r="11" spans="1:10">
      <c r="A11" s="48">
        <v>4</v>
      </c>
      <c r="B11" s="48" t="s">
        <v>68</v>
      </c>
      <c r="C11" s="49"/>
      <c r="D11" s="52"/>
      <c r="E11" s="51"/>
      <c r="F11" s="51"/>
    </row>
    <row r="12" spans="1:10">
      <c r="A12" s="48">
        <v>5</v>
      </c>
      <c r="B12" s="48" t="s">
        <v>68</v>
      </c>
      <c r="C12" s="49"/>
      <c r="D12" s="52"/>
      <c r="E12" s="51"/>
      <c r="F12" s="51"/>
    </row>
    <row r="13" spans="1:10">
      <c r="A13" s="48">
        <v>6</v>
      </c>
      <c r="B13" s="48" t="s">
        <v>69</v>
      </c>
      <c r="C13" s="49"/>
      <c r="D13" s="52"/>
      <c r="E13" s="51"/>
      <c r="F13" s="51"/>
    </row>
    <row r="14" spans="1:10">
      <c r="A14" s="48">
        <v>7</v>
      </c>
      <c r="B14" s="48" t="s">
        <v>69</v>
      </c>
      <c r="C14" s="49"/>
      <c r="D14" s="52"/>
      <c r="E14" s="51"/>
      <c r="F14" s="51"/>
    </row>
    <row r="15" spans="1:10">
      <c r="A15" s="48"/>
      <c r="B15" s="48"/>
      <c r="C15" s="49"/>
      <c r="D15" s="52"/>
      <c r="E15" s="51"/>
      <c r="F15" s="51"/>
    </row>
    <row r="16" spans="1:10">
      <c r="A16" s="48"/>
      <c r="B16" s="48"/>
      <c r="C16" s="49"/>
      <c r="D16" s="52"/>
      <c r="E16" s="51"/>
      <c r="F16" s="51"/>
    </row>
  </sheetData>
  <mergeCells count="1">
    <mergeCell ref="A2:F2"/>
  </mergeCells>
  <pageMargins left="0.7" right="0.7" top="0.75" bottom="0.75" header="0.511811023622047" footer="0.511811023622047"/>
  <pageSetup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20"/>
  <sheetViews>
    <sheetView showGridLines="0" zoomScaleNormal="100" workbookViewId="0"/>
  </sheetViews>
  <sheetFormatPr defaultColWidth="8.140625" defaultRowHeight="15"/>
  <cols>
    <col min="1" max="1" width="3.28515625" style="53" customWidth="1"/>
    <col min="2" max="2" width="35.42578125" style="53" customWidth="1"/>
    <col min="3" max="3" width="42" style="53" customWidth="1"/>
    <col min="4" max="4" width="30.140625" style="54" customWidth="1"/>
    <col min="5" max="5" width="14.7109375" style="53" customWidth="1"/>
    <col min="6" max="1024" width="8.140625" style="53"/>
  </cols>
  <sheetData>
    <row r="1" spans="1:11" s="23" customFormat="1" ht="14.25">
      <c r="A1" s="24"/>
      <c r="B1" s="24"/>
      <c r="C1" s="24"/>
      <c r="D1" s="24"/>
      <c r="E1" s="24"/>
      <c r="F1" s="24"/>
      <c r="G1" s="24"/>
      <c r="H1" s="24"/>
      <c r="I1" s="24"/>
      <c r="J1" s="24"/>
      <c r="K1" s="24"/>
    </row>
    <row r="2" spans="1:11" s="23" customFormat="1" ht="26.25">
      <c r="A2" s="200" t="s">
        <v>70</v>
      </c>
      <c r="B2" s="200"/>
      <c r="C2" s="200"/>
      <c r="D2" s="200"/>
      <c r="E2" s="55"/>
      <c r="F2" s="56"/>
      <c r="G2" s="56"/>
      <c r="H2" s="56"/>
      <c r="I2" s="56"/>
      <c r="J2" s="56"/>
      <c r="K2" s="56"/>
    </row>
    <row r="3" spans="1:11" s="23" customFormat="1" ht="14.25">
      <c r="A3" s="56"/>
      <c r="B3" s="56"/>
      <c r="C3" s="56"/>
      <c r="D3" s="56"/>
      <c r="E3" s="56"/>
      <c r="F3" s="56"/>
      <c r="G3" s="56"/>
      <c r="H3" s="56"/>
      <c r="I3" s="56"/>
      <c r="J3" s="56"/>
      <c r="K3" s="56"/>
    </row>
    <row r="4" spans="1:11" ht="20.25">
      <c r="A4" s="57"/>
      <c r="B4" s="58"/>
      <c r="C4" s="58"/>
      <c r="D4" s="59"/>
      <c r="E4" s="60"/>
    </row>
    <row r="5" spans="1:11" ht="24">
      <c r="A5" s="61" t="s">
        <v>58</v>
      </c>
      <c r="B5" s="61" t="s">
        <v>71</v>
      </c>
      <c r="C5" s="61" t="s">
        <v>72</v>
      </c>
      <c r="D5" s="61" t="s">
        <v>73</v>
      </c>
      <c r="E5" s="62"/>
    </row>
    <row r="6" spans="1:11" ht="63.75">
      <c r="A6" s="63">
        <v>1</v>
      </c>
      <c r="B6" s="64" t="s">
        <v>74</v>
      </c>
      <c r="C6" s="64" t="s">
        <v>75</v>
      </c>
      <c r="D6" s="63"/>
    </row>
    <row r="7" spans="1:11" ht="51">
      <c r="A7" s="63">
        <v>2</v>
      </c>
      <c r="B7" s="64" t="s">
        <v>76</v>
      </c>
      <c r="C7" s="64" t="s">
        <v>77</v>
      </c>
      <c r="D7" s="63"/>
    </row>
    <row r="8" spans="1:11" ht="63.75">
      <c r="A8" s="63">
        <v>3</v>
      </c>
      <c r="B8" s="64" t="s">
        <v>78</v>
      </c>
      <c r="C8" s="64" t="s">
        <v>79</v>
      </c>
      <c r="D8" s="63"/>
    </row>
    <row r="9" spans="1:11" ht="63.75">
      <c r="A9" s="63">
        <v>4</v>
      </c>
      <c r="B9" s="63" t="s">
        <v>80</v>
      </c>
      <c r="C9" s="63" t="s">
        <v>81</v>
      </c>
      <c r="D9" s="63"/>
    </row>
    <row r="10" spans="1:11" ht="51">
      <c r="A10" s="63">
        <v>5</v>
      </c>
      <c r="B10" s="64" t="s">
        <v>82</v>
      </c>
      <c r="C10" s="64" t="s">
        <v>83</v>
      </c>
      <c r="D10" s="63"/>
    </row>
    <row r="11" spans="1:11" ht="25.5">
      <c r="A11" s="63">
        <v>6</v>
      </c>
      <c r="B11" s="64" t="s">
        <v>84</v>
      </c>
      <c r="C11" s="64" t="s">
        <v>84</v>
      </c>
      <c r="D11" s="63"/>
      <c r="E11" s="62"/>
      <c r="F11" s="62"/>
    </row>
    <row r="12" spans="1:11" ht="63.75">
      <c r="A12" s="63">
        <v>7</v>
      </c>
      <c r="B12" s="64" t="s">
        <v>85</v>
      </c>
      <c r="C12" s="64" t="s">
        <v>86</v>
      </c>
      <c r="D12" s="63"/>
      <c r="E12" s="62"/>
      <c r="F12" s="62"/>
    </row>
    <row r="13" spans="1:11" ht="178.5">
      <c r="A13" s="63">
        <v>8</v>
      </c>
      <c r="B13" s="64" t="s">
        <v>87</v>
      </c>
      <c r="C13" s="64" t="s">
        <v>88</v>
      </c>
      <c r="D13" s="63"/>
      <c r="E13" s="62"/>
      <c r="F13" s="62"/>
    </row>
    <row r="14" spans="1:11" ht="76.5">
      <c r="A14" s="63">
        <v>9</v>
      </c>
      <c r="B14" s="63" t="s">
        <v>89</v>
      </c>
      <c r="C14" s="63" t="s">
        <v>90</v>
      </c>
      <c r="D14" s="63"/>
      <c r="E14" s="62"/>
      <c r="F14" s="62"/>
    </row>
    <row r="16" spans="1:11" ht="15" customHeight="1">
      <c r="A16" s="201" t="s">
        <v>91</v>
      </c>
      <c r="B16" s="201"/>
      <c r="C16" s="65"/>
      <c r="D16" s="66"/>
    </row>
    <row r="17" spans="1:4" ht="14.25" customHeight="1">
      <c r="A17" s="202" t="s">
        <v>92</v>
      </c>
      <c r="B17" s="202"/>
    </row>
    <row r="20" spans="1:4">
      <c r="A20" s="67"/>
      <c r="B20" s="65"/>
      <c r="C20" s="65"/>
      <c r="D20" s="66"/>
    </row>
  </sheetData>
  <mergeCells count="3">
    <mergeCell ref="A2:D2"/>
    <mergeCell ref="A16:B16"/>
    <mergeCell ref="A17:B17"/>
  </mergeCells>
  <dataValidations count="1">
    <dataValidation type="list" allowBlank="1" showInputMessage="1" showErrorMessage="1" sqref="D6:D14">
      <formula1>"Yes,No,NA"</formula1>
      <formula2>0</formula2>
    </dataValidation>
  </dataValidations>
  <pageMargins left="0.7" right="0.7" top="0.75" bottom="0.75" header="0.511811023622047" footer="0.511811023622047"/>
  <pageSetup orientation="portrait" horizontalDpi="300" verticalDpi="3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
  <sheetViews>
    <sheetView zoomScale="117" zoomScaleNormal="117" workbookViewId="0"/>
  </sheetViews>
  <sheetFormatPr defaultColWidth="8.5703125" defaultRowHeight="15"/>
  <sheetData/>
  <pageMargins left="0.7" right="0.7" top="0.75" bottom="0.75" header="0.511811023622047" footer="0.511811023622047"/>
  <pageSetup paperSize="75" orientation="landscape" horizontalDpi="300" verticalDpi="30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130"/>
  <sheetViews>
    <sheetView showGridLines="0" tabSelected="1" topLeftCell="C14" zoomScale="115" zoomScaleNormal="115" workbookViewId="0">
      <selection activeCell="E22" sqref="E22"/>
    </sheetView>
  </sheetViews>
  <sheetFormatPr defaultColWidth="9.140625" defaultRowHeight="15"/>
  <cols>
    <col min="1" max="1" width="11.28515625" style="68" customWidth="1"/>
    <col min="2" max="2" width="61.28515625" style="69" customWidth="1"/>
    <col min="3" max="3" width="6.7109375" style="70" customWidth="1"/>
    <col min="4" max="4" width="59.5703125" style="70" customWidth="1"/>
    <col min="5" max="5" width="64.28515625" style="70" customWidth="1"/>
    <col min="6" max="6" width="39.5703125" style="70" customWidth="1"/>
    <col min="7" max="9" width="9.7109375" style="70" customWidth="1"/>
    <col min="10" max="10" width="17.7109375" style="70" customWidth="1"/>
    <col min="11" max="1024" width="9.140625" style="70"/>
  </cols>
  <sheetData>
    <row r="1" spans="1:25" s="23" customFormat="1" ht="14.25">
      <c r="A1" s="209"/>
      <c r="B1" s="209"/>
      <c r="C1" s="209"/>
      <c r="D1" s="209"/>
      <c r="E1" s="25"/>
      <c r="F1" s="24"/>
      <c r="G1" s="24"/>
      <c r="H1" s="24"/>
      <c r="I1" s="24"/>
      <c r="J1" s="24"/>
      <c r="K1" s="24"/>
    </row>
    <row r="2" spans="1:25" s="23" customFormat="1" ht="26.25">
      <c r="A2" s="210" t="s">
        <v>70</v>
      </c>
      <c r="B2" s="210"/>
      <c r="C2" s="210"/>
      <c r="D2" s="210"/>
      <c r="E2" s="71"/>
      <c r="F2" s="211"/>
      <c r="G2" s="56"/>
      <c r="H2" s="56"/>
      <c r="I2" s="56"/>
      <c r="J2" s="56"/>
      <c r="K2" s="56"/>
    </row>
    <row r="3" spans="1:25" s="23" customFormat="1" ht="23.25">
      <c r="A3" s="72"/>
      <c r="B3" s="73"/>
      <c r="C3" s="212"/>
      <c r="D3" s="212"/>
      <c r="E3" s="74"/>
      <c r="F3" s="211"/>
      <c r="G3" s="56"/>
      <c r="H3" s="56"/>
      <c r="I3" s="56"/>
      <c r="J3" s="56"/>
      <c r="K3" s="56"/>
    </row>
    <row r="4" spans="1:25" s="79" customFormat="1" ht="38.25">
      <c r="A4" s="75" t="s">
        <v>197</v>
      </c>
      <c r="B4" s="206"/>
      <c r="C4" s="206"/>
      <c r="D4" s="206"/>
      <c r="E4" s="76"/>
      <c r="F4" s="77"/>
      <c r="G4" s="77"/>
      <c r="H4" s="77"/>
      <c r="I4" s="78"/>
      <c r="J4" s="78"/>
      <c r="Y4" s="79" t="s">
        <v>93</v>
      </c>
    </row>
    <row r="5" spans="1:25" s="79" customFormat="1" ht="12.75">
      <c r="A5" s="75" t="s">
        <v>62</v>
      </c>
      <c r="B5" s="206"/>
      <c r="C5" s="206"/>
      <c r="D5" s="206"/>
      <c r="E5" s="76"/>
      <c r="F5" s="77"/>
      <c r="G5" s="77"/>
      <c r="H5" s="77"/>
      <c r="I5" s="78"/>
      <c r="J5" s="78"/>
      <c r="Y5" s="79" t="s">
        <v>94</v>
      </c>
    </row>
    <row r="6" spans="1:25" s="79" customFormat="1" ht="25.5">
      <c r="A6" s="75" t="s">
        <v>95</v>
      </c>
      <c r="B6" s="206"/>
      <c r="C6" s="206"/>
      <c r="D6" s="206"/>
      <c r="E6" s="76"/>
      <c r="F6" s="77"/>
      <c r="G6" s="77"/>
      <c r="H6" s="77"/>
      <c r="I6" s="78"/>
      <c r="J6" s="78"/>
    </row>
    <row r="7" spans="1:25" s="79" customFormat="1" ht="12.75">
      <c r="A7" s="75" t="s">
        <v>96</v>
      </c>
      <c r="B7" s="206" t="s">
        <v>97</v>
      </c>
      <c r="C7" s="206"/>
      <c r="D7" s="206"/>
      <c r="E7" s="76"/>
      <c r="F7" s="77"/>
      <c r="G7" s="77"/>
      <c r="H7" s="77"/>
      <c r="I7" s="80"/>
      <c r="J7" s="78"/>
      <c r="Y7" s="81"/>
    </row>
    <row r="8" spans="1:25" s="83" customFormat="1" ht="12.75">
      <c r="A8" s="75" t="s">
        <v>98</v>
      </c>
      <c r="B8" s="207"/>
      <c r="C8" s="207"/>
      <c r="D8" s="207"/>
      <c r="E8" s="82"/>
      <c r="F8" s="77"/>
    </row>
    <row r="9" spans="1:25" s="83" customFormat="1">
      <c r="A9" s="84" t="s">
        <v>99</v>
      </c>
      <c r="B9" s="85">
        <f>G17</f>
        <v>0</v>
      </c>
      <c r="C9" s="86">
        <f>H17</f>
        <v>0</v>
      </c>
      <c r="D9" s="86">
        <f>I17</f>
        <v>0</v>
      </c>
      <c r="E9" s="86"/>
    </row>
    <row r="10" spans="1:25" s="83" customFormat="1">
      <c r="A10" s="75" t="s">
        <v>100</v>
      </c>
      <c r="B10" s="87">
        <f>SUM(B11:B14)</f>
        <v>0</v>
      </c>
      <c r="C10" s="88">
        <f>SUM(C11:C14)</f>
        <v>0</v>
      </c>
      <c r="D10" s="88">
        <f>SUM(D11:D14)</f>
        <v>0</v>
      </c>
      <c r="E10" s="88"/>
    </row>
    <row r="11" spans="1:25" s="83" customFormat="1">
      <c r="A11" s="75" t="s">
        <v>41</v>
      </c>
      <c r="B11" s="89">
        <f>COUNTIF($G$18:$G$49682,"*Passed")</f>
        <v>0</v>
      </c>
      <c r="C11" s="90">
        <f>COUNTIF($H$18:$H$49682,"*Passed")</f>
        <v>0</v>
      </c>
      <c r="D11" s="90">
        <f>COUNTIF($I$18:$I$49682,"*Passed")</f>
        <v>0</v>
      </c>
      <c r="E11" s="90"/>
    </row>
    <row r="12" spans="1:25" s="83" customFormat="1">
      <c r="A12" s="75" t="s">
        <v>43</v>
      </c>
      <c r="B12" s="89">
        <f>COUNTIF($G$18:$G$49402,"*Failed*")</f>
        <v>0</v>
      </c>
      <c r="C12" s="90">
        <f>COUNTIF($H$18:$H$49402,"*Failed*")</f>
        <v>0</v>
      </c>
      <c r="D12" s="90">
        <f>COUNTIF($I$18:$I$49402,"*Failed*")</f>
        <v>0</v>
      </c>
      <c r="E12" s="90"/>
    </row>
    <row r="13" spans="1:25" s="83" customFormat="1">
      <c r="A13" s="75" t="s">
        <v>45</v>
      </c>
      <c r="B13" s="89">
        <f>COUNTIF($G$18:$G$49402,"*Not Run*")</f>
        <v>0</v>
      </c>
      <c r="C13" s="90">
        <f>COUNTIF($H$18:$H$49402,"*Not Run*")</f>
        <v>0</v>
      </c>
      <c r="D13" s="90">
        <f>COUNTIF($I$18:$I$49402,"*Not Run*")</f>
        <v>0</v>
      </c>
      <c r="E13" s="90"/>
      <c r="F13" s="23"/>
      <c r="G13" s="23"/>
      <c r="H13" s="23"/>
      <c r="I13" s="23"/>
      <c r="J13" s="23"/>
    </row>
    <row r="14" spans="1:25" s="83" customFormat="1">
      <c r="A14" s="75" t="s">
        <v>101</v>
      </c>
      <c r="B14" s="89">
        <f>COUNTIF($G$18:$G$49402,"*NA*")</f>
        <v>0</v>
      </c>
      <c r="C14" s="90">
        <f>COUNTIF($H$18:$H$49402,"*NA*")</f>
        <v>0</v>
      </c>
      <c r="D14" s="90">
        <f>COUNTIF($I$18:$I$49402,"*NA*")</f>
        <v>0</v>
      </c>
      <c r="E14" s="90"/>
      <c r="F14" s="23"/>
      <c r="G14" s="23"/>
      <c r="H14" s="23"/>
      <c r="I14" s="23"/>
      <c r="J14" s="23"/>
    </row>
    <row r="15" spans="1:25" s="83" customFormat="1" ht="38.25">
      <c r="A15" s="75" t="s">
        <v>102</v>
      </c>
      <c r="B15" s="89">
        <f>COUNTIF($G$18:$G$49402,"*Passed in previous build*")</f>
        <v>0</v>
      </c>
      <c r="C15" s="90">
        <f>COUNTIF($H$18:$H$49402,"*Passed in previous build*")</f>
        <v>0</v>
      </c>
      <c r="D15" s="90">
        <f>COUNTIF($I$18:$I$49402,"*Passed in previous build*")</f>
        <v>0</v>
      </c>
      <c r="E15" s="90"/>
      <c r="F15" s="23"/>
      <c r="G15" s="23"/>
      <c r="H15" s="23"/>
      <c r="I15" s="23"/>
      <c r="J15" s="23"/>
    </row>
    <row r="16" spans="1:25" s="97" customFormat="1">
      <c r="A16" s="91"/>
      <c r="B16" s="92"/>
      <c r="C16" s="93"/>
      <c r="D16" s="94"/>
      <c r="E16" s="94"/>
      <c r="F16" s="95"/>
      <c r="G16" s="208" t="s">
        <v>99</v>
      </c>
      <c r="H16" s="208"/>
      <c r="I16" s="208"/>
      <c r="J16" s="96"/>
    </row>
    <row r="17" spans="1:11" s="97" customFormat="1">
      <c r="A17" s="75" t="s">
        <v>103</v>
      </c>
      <c r="B17" s="98" t="s">
        <v>104</v>
      </c>
      <c r="C17" s="99" t="s">
        <v>105</v>
      </c>
      <c r="D17" s="99" t="s">
        <v>106</v>
      </c>
      <c r="E17" s="99" t="s">
        <v>107</v>
      </c>
      <c r="F17" s="99"/>
      <c r="G17" s="99"/>
      <c r="H17" s="99"/>
      <c r="I17" s="99"/>
      <c r="J17" s="99" t="s">
        <v>107</v>
      </c>
    </row>
    <row r="18" spans="1:11" s="97" customFormat="1" ht="12.75">
      <c r="A18" s="183"/>
      <c r="B18" s="204" t="s">
        <v>196</v>
      </c>
      <c r="C18" s="204"/>
      <c r="D18" s="204"/>
      <c r="E18" s="101"/>
      <c r="F18" s="100"/>
      <c r="G18" s="102"/>
      <c r="H18" s="102"/>
      <c r="I18" s="102"/>
      <c r="J18" s="100"/>
    </row>
    <row r="19" spans="1:11" s="97" customFormat="1" ht="25.5">
      <c r="A19" s="183"/>
      <c r="B19" s="177" t="s">
        <v>199</v>
      </c>
      <c r="C19" s="178"/>
      <c r="D19" s="171" t="s">
        <v>206</v>
      </c>
      <c r="E19" s="226"/>
      <c r="F19" s="178"/>
      <c r="G19" s="227"/>
      <c r="H19" s="227"/>
      <c r="I19" s="227"/>
      <c r="J19" s="178"/>
    </row>
    <row r="20" spans="1:11" s="103" customFormat="1" ht="38.25">
      <c r="A20" s="182">
        <f ca="1">IF(OFFSET(A20,-1,0) ="",OFFSET(A20,-2,0)+1,OFFSET(A20,-1,0)+1 )</f>
        <v>1</v>
      </c>
      <c r="B20" s="177" t="s">
        <v>201</v>
      </c>
      <c r="C20" s="168"/>
      <c r="D20" s="171" t="s">
        <v>207</v>
      </c>
      <c r="E20" s="168"/>
      <c r="F20" s="170"/>
      <c r="G20" s="171"/>
      <c r="H20" s="171"/>
      <c r="I20" s="171"/>
      <c r="J20" s="172"/>
    </row>
    <row r="21" spans="1:11" s="103" customFormat="1" ht="25.5">
      <c r="A21" s="182">
        <f ca="1">IF(OFFSET(A21,-1,0) ="",OFFSET(A21,-2,0)+1,OFFSET(A21,-1,0)+1 )</f>
        <v>2</v>
      </c>
      <c r="B21" s="177" t="s">
        <v>198</v>
      </c>
      <c r="C21" s="168"/>
      <c r="D21" s="171" t="s">
        <v>200</v>
      </c>
      <c r="E21" s="171" t="s">
        <v>208</v>
      </c>
      <c r="F21" s="170"/>
      <c r="G21" s="171"/>
      <c r="H21" s="171"/>
      <c r="I21" s="171"/>
      <c r="J21" s="172"/>
    </row>
    <row r="22" spans="1:11" s="103" customFormat="1" ht="30">
      <c r="A22" s="184"/>
      <c r="B22" s="177" t="s">
        <v>202</v>
      </c>
      <c r="C22" s="168"/>
      <c r="D22" s="171"/>
      <c r="E22" s="168"/>
      <c r="F22" s="170"/>
      <c r="G22" s="171"/>
      <c r="H22" s="171"/>
      <c r="I22" s="171"/>
      <c r="J22" s="172"/>
    </row>
    <row r="23" spans="1:11" s="103" customFormat="1">
      <c r="A23" s="184"/>
      <c r="B23" s="177" t="s">
        <v>203</v>
      </c>
      <c r="C23" s="168"/>
      <c r="D23" s="168"/>
      <c r="E23" s="168"/>
      <c r="F23" s="170"/>
      <c r="G23" s="171"/>
      <c r="H23" s="171"/>
      <c r="I23" s="171"/>
      <c r="J23" s="172"/>
    </row>
    <row r="24" spans="1:11" s="103" customFormat="1">
      <c r="A24" s="184"/>
      <c r="B24" s="177" t="s">
        <v>204</v>
      </c>
      <c r="C24" s="168"/>
      <c r="D24" s="168"/>
      <c r="E24" s="168"/>
      <c r="F24" s="170"/>
      <c r="G24" s="171"/>
      <c r="H24" s="171"/>
      <c r="I24" s="171"/>
      <c r="J24" s="172"/>
    </row>
    <row r="25" spans="1:11" s="103" customFormat="1">
      <c r="A25" s="184"/>
      <c r="B25" s="177" t="s">
        <v>205</v>
      </c>
      <c r="C25" s="168"/>
      <c r="D25" s="168"/>
      <c r="E25" s="168"/>
      <c r="F25" s="170"/>
      <c r="G25" s="171"/>
      <c r="H25" s="171"/>
      <c r="I25" s="171"/>
      <c r="J25" s="172"/>
    </row>
    <row r="26" spans="1:11" s="103" customFormat="1">
      <c r="A26" s="184"/>
      <c r="B26" s="177"/>
      <c r="C26" s="168"/>
      <c r="D26" s="168"/>
      <c r="E26" s="168"/>
      <c r="F26" s="170"/>
      <c r="G26" s="171"/>
      <c r="H26" s="171"/>
      <c r="I26" s="171"/>
      <c r="J26" s="172"/>
    </row>
    <row r="27" spans="1:11" s="103" customFormat="1" ht="14.25">
      <c r="A27" s="182">
        <f ca="1">IF(OFFSET(A27,-1,0) ="",OFFSET(A27,-2,0)+1,OFFSET(A27,-1,0)+1 )</f>
        <v>1</v>
      </c>
      <c r="B27" s="228"/>
      <c r="C27" s="168"/>
      <c r="D27" s="228"/>
      <c r="E27" s="168"/>
      <c r="F27" s="170"/>
      <c r="G27" s="171"/>
      <c r="H27" s="171"/>
      <c r="I27" s="171"/>
      <c r="J27" s="172"/>
    </row>
    <row r="28" spans="1:11" s="103" customFormat="1">
      <c r="A28" s="182"/>
      <c r="B28" s="177"/>
      <c r="C28" s="177"/>
      <c r="D28" s="168"/>
      <c r="E28" s="168"/>
      <c r="F28" s="168"/>
      <c r="G28" s="170"/>
      <c r="H28" s="171"/>
      <c r="I28" s="171"/>
      <c r="J28" s="171"/>
      <c r="K28" s="104"/>
    </row>
    <row r="29" spans="1:11" s="103" customFormat="1">
      <c r="A29" s="182"/>
      <c r="B29" s="177"/>
      <c r="C29" s="177"/>
      <c r="D29" s="168"/>
      <c r="E29" s="168"/>
      <c r="F29" s="168"/>
      <c r="G29" s="170"/>
      <c r="H29" s="171"/>
      <c r="I29" s="171"/>
      <c r="J29" s="171"/>
      <c r="K29" s="104"/>
    </row>
    <row r="30" spans="1:11" s="103" customFormat="1">
      <c r="A30" s="32"/>
      <c r="B30" s="177"/>
      <c r="C30" s="177"/>
      <c r="D30" s="168"/>
      <c r="E30" s="168"/>
      <c r="F30" s="168"/>
      <c r="G30" s="170"/>
      <c r="H30" s="171"/>
      <c r="I30" s="171"/>
      <c r="J30" s="171"/>
      <c r="K30" s="104"/>
    </row>
    <row r="31" spans="1:11" s="103" customFormat="1">
      <c r="A31" s="32"/>
      <c r="B31" s="177"/>
      <c r="C31" s="177"/>
      <c r="D31" s="168"/>
      <c r="E31" s="168"/>
      <c r="F31" s="168"/>
      <c r="G31" s="170"/>
      <c r="H31" s="171"/>
      <c r="I31" s="171"/>
      <c r="J31" s="171"/>
      <c r="K31" s="104"/>
    </row>
    <row r="32" spans="1:11" s="103" customFormat="1">
      <c r="A32" s="32"/>
      <c r="B32" s="177"/>
      <c r="C32" s="177"/>
      <c r="D32" s="168"/>
      <c r="E32" s="168"/>
      <c r="F32" s="168"/>
      <c r="G32" s="170"/>
      <c r="H32" s="171"/>
      <c r="I32" s="171"/>
      <c r="J32" s="171"/>
      <c r="K32" s="104"/>
    </row>
    <row r="33" spans="1:11" s="103" customFormat="1">
      <c r="A33" s="32"/>
      <c r="B33" s="177"/>
      <c r="C33" s="177"/>
      <c r="D33" s="168"/>
      <c r="E33" s="168"/>
      <c r="F33" s="179"/>
      <c r="G33" s="170"/>
      <c r="H33" s="171"/>
      <c r="I33" s="171"/>
      <c r="J33" s="171"/>
      <c r="K33" s="104"/>
    </row>
    <row r="34" spans="1:11" s="103" customFormat="1">
      <c r="A34" s="32"/>
      <c r="B34" s="177"/>
      <c r="C34" s="177"/>
      <c r="D34" s="168"/>
      <c r="E34" s="168"/>
      <c r="F34" s="168"/>
      <c r="G34" s="170"/>
      <c r="H34" s="171"/>
      <c r="I34" s="171"/>
      <c r="J34" s="171"/>
      <c r="K34" s="104"/>
    </row>
    <row r="35" spans="1:11" s="103" customFormat="1">
      <c r="A35" s="32"/>
      <c r="B35" s="177"/>
      <c r="C35" s="177"/>
      <c r="D35" s="168"/>
      <c r="E35" s="168"/>
      <c r="F35" s="171"/>
      <c r="G35" s="170"/>
      <c r="H35" s="171"/>
      <c r="I35" s="171"/>
      <c r="J35" s="171"/>
      <c r="K35" s="104"/>
    </row>
    <row r="36" spans="1:11" s="103" customFormat="1">
      <c r="A36" s="32"/>
      <c r="B36" s="177"/>
      <c r="C36" s="177"/>
      <c r="D36" s="168"/>
      <c r="E36" s="168"/>
      <c r="F36" s="171"/>
      <c r="G36" s="170"/>
      <c r="H36" s="171"/>
      <c r="I36" s="171"/>
      <c r="J36" s="171"/>
      <c r="K36" s="104"/>
    </row>
    <row r="37" spans="1:11" s="103" customFormat="1">
      <c r="A37" s="32"/>
      <c r="B37" s="177"/>
      <c r="C37" s="177"/>
      <c r="D37" s="168"/>
      <c r="E37" s="168"/>
      <c r="F37" s="171"/>
      <c r="G37" s="170"/>
      <c r="H37" s="171"/>
      <c r="I37" s="171"/>
      <c r="J37" s="171"/>
      <c r="K37" s="104"/>
    </row>
    <row r="38" spans="1:11" s="103" customFormat="1">
      <c r="A38" s="32"/>
      <c r="B38" s="177"/>
      <c r="C38" s="177"/>
      <c r="D38" s="168"/>
      <c r="E38" s="168"/>
      <c r="F38" s="171"/>
      <c r="G38" s="170"/>
      <c r="H38" s="171"/>
      <c r="I38" s="171"/>
      <c r="J38" s="171"/>
      <c r="K38" s="104"/>
    </row>
    <row r="39" spans="1:11" s="103" customFormat="1">
      <c r="A39" s="32"/>
      <c r="B39" s="177"/>
      <c r="C39" s="177"/>
      <c r="D39" s="168"/>
      <c r="E39" s="168"/>
      <c r="F39" s="171"/>
      <c r="G39" s="170"/>
      <c r="H39" s="171"/>
      <c r="I39" s="171"/>
      <c r="J39" s="171"/>
      <c r="K39" s="104"/>
    </row>
    <row r="40" spans="1:11" s="103" customFormat="1">
      <c r="A40" s="32"/>
      <c r="B40" s="177"/>
      <c r="C40" s="177"/>
      <c r="D40" s="168"/>
      <c r="E40" s="168"/>
      <c r="F40" s="168"/>
      <c r="G40" s="170"/>
      <c r="H40" s="171"/>
      <c r="I40" s="171"/>
      <c r="J40" s="171"/>
      <c r="K40" s="104"/>
    </row>
    <row r="41" spans="1:11" s="103" customFormat="1">
      <c r="A41" s="32"/>
      <c r="B41" s="177"/>
      <c r="C41" s="177"/>
      <c r="D41" s="168"/>
      <c r="E41" s="168"/>
      <c r="F41" s="168"/>
      <c r="G41" s="170"/>
      <c r="H41" s="171"/>
      <c r="I41" s="171"/>
      <c r="J41" s="171"/>
      <c r="K41" s="104"/>
    </row>
    <row r="42" spans="1:11" s="103" customFormat="1">
      <c r="A42" s="32"/>
      <c r="B42" s="177"/>
      <c r="C42" s="177"/>
      <c r="D42" s="168"/>
      <c r="E42" s="168"/>
      <c r="F42" s="168"/>
      <c r="G42" s="170"/>
      <c r="H42" s="171"/>
      <c r="I42" s="171"/>
      <c r="J42" s="171"/>
      <c r="K42" s="104"/>
    </row>
    <row r="43" spans="1:11" s="103" customFormat="1">
      <c r="A43" s="32"/>
      <c r="B43" s="177"/>
      <c r="C43" s="177"/>
      <c r="D43" s="168"/>
      <c r="E43" s="168"/>
      <c r="F43" s="168"/>
      <c r="G43" s="170"/>
      <c r="H43" s="171"/>
      <c r="I43" s="171"/>
      <c r="J43" s="171"/>
      <c r="K43" s="104"/>
    </row>
    <row r="44" spans="1:11" s="103" customFormat="1">
      <c r="A44" s="32"/>
      <c r="B44" s="177"/>
      <c r="C44" s="177"/>
      <c r="D44" s="168"/>
      <c r="E44" s="168"/>
      <c r="F44" s="168"/>
      <c r="G44" s="170"/>
      <c r="H44" s="171"/>
      <c r="I44" s="171"/>
      <c r="J44" s="171"/>
      <c r="K44" s="104"/>
    </row>
    <row r="45" spans="1:11" s="103" customFormat="1">
      <c r="A45" s="32"/>
      <c r="B45" s="177"/>
      <c r="C45" s="177"/>
      <c r="D45" s="168"/>
      <c r="E45" s="168"/>
      <c r="F45" s="168"/>
      <c r="G45" s="170"/>
      <c r="H45" s="171"/>
      <c r="I45" s="171"/>
      <c r="J45" s="171"/>
      <c r="K45" s="104"/>
    </row>
    <row r="46" spans="1:11" s="103" customFormat="1">
      <c r="A46" s="32"/>
      <c r="B46" s="177"/>
      <c r="C46" s="177"/>
      <c r="D46" s="168"/>
      <c r="E46" s="168"/>
      <c r="F46" s="168"/>
      <c r="G46" s="170"/>
      <c r="H46" s="171"/>
      <c r="I46" s="171"/>
      <c r="J46" s="171"/>
      <c r="K46" s="104"/>
    </row>
    <row r="47" spans="1:11" s="103" customFormat="1">
      <c r="A47" s="32"/>
      <c r="B47" s="177"/>
      <c r="C47" s="177"/>
      <c r="D47" s="168"/>
      <c r="E47" s="168"/>
      <c r="F47" s="168"/>
      <c r="G47" s="170"/>
      <c r="H47" s="171"/>
      <c r="I47" s="171"/>
      <c r="J47" s="171"/>
      <c r="K47" s="104"/>
    </row>
    <row r="48" spans="1:11" s="103" customFormat="1">
      <c r="A48" s="32"/>
      <c r="B48" s="177"/>
      <c r="C48" s="177"/>
      <c r="D48" s="168"/>
      <c r="E48" s="168"/>
      <c r="F48" s="168"/>
      <c r="G48" s="170"/>
      <c r="H48" s="171"/>
      <c r="I48" s="171"/>
      <c r="J48" s="171"/>
      <c r="K48" s="104"/>
    </row>
    <row r="49" spans="1:11" s="103" customFormat="1">
      <c r="A49" s="32"/>
      <c r="B49" s="177"/>
      <c r="C49" s="177"/>
      <c r="D49" s="168"/>
      <c r="E49" s="168"/>
      <c r="F49" s="171"/>
      <c r="G49" s="170"/>
      <c r="H49" s="171"/>
      <c r="I49" s="171"/>
      <c r="J49" s="171"/>
      <c r="K49" s="104"/>
    </row>
    <row r="50" spans="1:11" s="103" customFormat="1">
      <c r="A50" s="32"/>
      <c r="B50" s="177"/>
      <c r="C50" s="177"/>
      <c r="D50" s="168"/>
      <c r="E50" s="168"/>
      <c r="F50" s="171"/>
      <c r="G50" s="170"/>
      <c r="H50" s="171"/>
      <c r="I50" s="171"/>
      <c r="J50" s="171"/>
      <c r="K50" s="104"/>
    </row>
    <row r="51" spans="1:11" s="103" customFormat="1">
      <c r="A51" s="32"/>
      <c r="B51" s="177"/>
      <c r="C51" s="177"/>
      <c r="D51" s="168"/>
      <c r="E51" s="168"/>
      <c r="F51" s="168"/>
      <c r="G51" s="170"/>
      <c r="H51" s="171"/>
      <c r="I51" s="171"/>
      <c r="J51" s="171"/>
      <c r="K51" s="104"/>
    </row>
    <row r="52" spans="1:11" s="103" customFormat="1">
      <c r="A52" s="32"/>
      <c r="B52" s="177"/>
      <c r="C52" s="177"/>
      <c r="D52" s="168"/>
      <c r="E52" s="168"/>
      <c r="F52" s="168"/>
      <c r="G52" s="170"/>
      <c r="H52" s="171"/>
      <c r="I52" s="171"/>
      <c r="J52" s="171"/>
      <c r="K52" s="104"/>
    </row>
    <row r="53" spans="1:11" s="103" customFormat="1">
      <c r="A53" s="32"/>
      <c r="B53" s="177"/>
      <c r="C53" s="177"/>
      <c r="D53" s="168"/>
      <c r="E53" s="168"/>
      <c r="F53" s="168"/>
      <c r="G53" s="170"/>
      <c r="H53" s="171"/>
      <c r="I53" s="171"/>
      <c r="J53" s="171"/>
      <c r="K53" s="104"/>
    </row>
    <row r="54" spans="1:11" s="103" customFormat="1">
      <c r="A54" s="32"/>
      <c r="B54" s="177"/>
      <c r="C54" s="177"/>
      <c r="D54" s="168"/>
      <c r="E54" s="168"/>
      <c r="F54" s="168"/>
      <c r="G54" s="170"/>
      <c r="H54" s="171"/>
      <c r="I54" s="171"/>
      <c r="J54" s="171"/>
      <c r="K54" s="104"/>
    </row>
    <row r="55" spans="1:11" s="103" customFormat="1">
      <c r="A55" s="32"/>
      <c r="B55" s="177"/>
      <c r="C55" s="177"/>
      <c r="D55" s="168"/>
      <c r="E55" s="168"/>
      <c r="F55" s="168"/>
      <c r="G55" s="170"/>
      <c r="H55" s="171"/>
      <c r="I55" s="171"/>
      <c r="J55" s="171"/>
      <c r="K55" s="104"/>
    </row>
    <row r="56" spans="1:11" s="103" customFormat="1">
      <c r="A56" s="32"/>
      <c r="B56" s="177"/>
      <c r="C56" s="177"/>
      <c r="D56" s="168"/>
      <c r="E56" s="168"/>
      <c r="F56" s="168"/>
      <c r="G56" s="170"/>
      <c r="H56" s="171"/>
      <c r="I56" s="171"/>
      <c r="J56" s="171"/>
      <c r="K56" s="104"/>
    </row>
    <row r="57" spans="1:11" s="103" customFormat="1">
      <c r="A57" s="32"/>
      <c r="B57" s="177"/>
      <c r="C57" s="177"/>
      <c r="D57" s="168"/>
      <c r="E57" s="168"/>
      <c r="F57" s="171"/>
      <c r="G57" s="170"/>
      <c r="H57" s="171"/>
      <c r="I57" s="171"/>
      <c r="J57" s="171"/>
      <c r="K57" s="104"/>
    </row>
    <row r="58" spans="1:11" s="103" customFormat="1">
      <c r="A58" s="32"/>
      <c r="B58" s="177"/>
      <c r="C58" s="177"/>
      <c r="D58" s="168"/>
      <c r="E58" s="168"/>
      <c r="F58" s="168"/>
      <c r="G58" s="170"/>
      <c r="H58" s="171"/>
      <c r="I58" s="171"/>
      <c r="J58" s="171"/>
      <c r="K58" s="104"/>
    </row>
    <row r="59" spans="1:11" s="103" customFormat="1">
      <c r="A59" s="32"/>
      <c r="B59" s="177"/>
      <c r="C59" s="177"/>
      <c r="D59" s="168"/>
      <c r="E59" s="168"/>
      <c r="F59" s="171"/>
      <c r="G59" s="170"/>
      <c r="H59" s="171"/>
      <c r="I59" s="171"/>
      <c r="J59" s="171"/>
      <c r="K59" s="104"/>
    </row>
    <row r="60" spans="1:11" s="103" customFormat="1">
      <c r="A60" s="32"/>
      <c r="B60" s="177"/>
      <c r="C60" s="177"/>
      <c r="D60" s="168"/>
      <c r="E60" s="168"/>
      <c r="F60" s="171"/>
      <c r="G60" s="170"/>
      <c r="H60" s="171"/>
      <c r="I60" s="171"/>
      <c r="J60" s="171"/>
      <c r="K60" s="104"/>
    </row>
    <row r="61" spans="1:11" s="103" customFormat="1">
      <c r="A61" s="32"/>
      <c r="B61" s="177"/>
      <c r="C61" s="177"/>
      <c r="D61" s="168"/>
      <c r="E61" s="168"/>
      <c r="F61" s="168"/>
      <c r="G61" s="170"/>
      <c r="H61" s="171"/>
      <c r="I61" s="171"/>
      <c r="J61" s="171"/>
      <c r="K61" s="104"/>
    </row>
    <row r="62" spans="1:11" s="103" customFormat="1">
      <c r="A62" s="32"/>
      <c r="B62" s="177"/>
      <c r="C62" s="177"/>
      <c r="D62" s="168"/>
      <c r="E62" s="168"/>
      <c r="F62" s="168"/>
      <c r="G62" s="170"/>
      <c r="H62" s="171"/>
      <c r="I62" s="171"/>
      <c r="J62" s="171"/>
      <c r="K62" s="104"/>
    </row>
    <row r="63" spans="1:11" s="103" customFormat="1">
      <c r="A63" s="32"/>
      <c r="B63" s="177"/>
      <c r="C63" s="177"/>
      <c r="D63" s="168"/>
      <c r="E63" s="168"/>
      <c r="F63" s="171"/>
      <c r="G63" s="170"/>
      <c r="H63" s="171"/>
      <c r="I63" s="171"/>
      <c r="J63" s="171"/>
      <c r="K63" s="104"/>
    </row>
    <row r="64" spans="1:11" s="103" customFormat="1">
      <c r="A64" s="32"/>
      <c r="B64" s="177"/>
      <c r="C64" s="177"/>
      <c r="D64" s="168"/>
      <c r="E64" s="168"/>
      <c r="F64" s="171"/>
      <c r="G64" s="170"/>
      <c r="H64" s="171"/>
      <c r="I64" s="171"/>
      <c r="J64" s="171"/>
      <c r="K64" s="104"/>
    </row>
    <row r="65" spans="1:11" s="103" customFormat="1">
      <c r="A65" s="32"/>
      <c r="B65" s="177"/>
      <c r="C65" s="177"/>
      <c r="D65" s="168"/>
      <c r="E65" s="168"/>
      <c r="F65" s="171"/>
      <c r="G65" s="170"/>
      <c r="H65" s="171"/>
      <c r="I65" s="171"/>
      <c r="J65" s="171"/>
      <c r="K65" s="104"/>
    </row>
    <row r="66" spans="1:11" s="103" customFormat="1">
      <c r="A66" s="32"/>
      <c r="B66" s="177"/>
      <c r="C66" s="177"/>
      <c r="D66" s="168"/>
      <c r="E66" s="168"/>
      <c r="F66" s="171"/>
      <c r="G66" s="170"/>
      <c r="H66" s="171"/>
      <c r="I66" s="171"/>
      <c r="J66" s="171"/>
      <c r="K66" s="104"/>
    </row>
    <row r="67" spans="1:11" s="103" customFormat="1">
      <c r="A67" s="32"/>
      <c r="B67" s="177"/>
      <c r="C67" s="177"/>
      <c r="D67" s="168"/>
      <c r="E67" s="168"/>
      <c r="F67" s="171"/>
      <c r="G67" s="170"/>
      <c r="H67" s="171"/>
      <c r="I67" s="171"/>
      <c r="J67" s="171"/>
      <c r="K67" s="104"/>
    </row>
    <row r="68" spans="1:11" s="103" customFormat="1">
      <c r="A68" s="32"/>
      <c r="B68" s="177"/>
      <c r="C68" s="177"/>
      <c r="D68" s="168"/>
      <c r="E68" s="168"/>
      <c r="F68" s="171"/>
      <c r="G68" s="170"/>
      <c r="H68" s="171"/>
      <c r="I68" s="171"/>
      <c r="J68" s="171"/>
      <c r="K68" s="104"/>
    </row>
    <row r="69" spans="1:11" s="103" customFormat="1">
      <c r="A69" s="32"/>
      <c r="B69" s="177"/>
      <c r="C69" s="177"/>
      <c r="D69" s="168"/>
      <c r="E69" s="168"/>
      <c r="F69" s="168"/>
      <c r="G69" s="170"/>
      <c r="H69" s="171"/>
      <c r="I69" s="171"/>
      <c r="J69" s="171"/>
      <c r="K69" s="104"/>
    </row>
    <row r="70" spans="1:11" s="103" customFormat="1">
      <c r="A70" s="32"/>
      <c r="B70" s="177"/>
      <c r="C70" s="177"/>
      <c r="D70" s="168"/>
      <c r="E70" s="168"/>
      <c r="F70" s="168"/>
      <c r="G70" s="170"/>
      <c r="H70" s="171"/>
      <c r="I70" s="171"/>
      <c r="J70" s="171"/>
      <c r="K70" s="104"/>
    </row>
    <row r="71" spans="1:11" s="103" customFormat="1">
      <c r="A71" s="32"/>
      <c r="B71" s="177"/>
      <c r="C71" s="177"/>
      <c r="D71" s="168"/>
      <c r="E71" s="168"/>
      <c r="F71" s="168"/>
      <c r="G71" s="170"/>
      <c r="H71" s="171"/>
      <c r="I71" s="171"/>
      <c r="J71" s="171"/>
      <c r="K71" s="104"/>
    </row>
    <row r="72" spans="1:11" s="103" customFormat="1">
      <c r="A72" s="32"/>
      <c r="B72" s="177"/>
      <c r="C72" s="177"/>
      <c r="D72" s="168"/>
      <c r="E72" s="168"/>
      <c r="F72" s="168"/>
      <c r="G72" s="170"/>
      <c r="H72" s="171"/>
      <c r="I72" s="171"/>
      <c r="J72" s="171"/>
      <c r="K72" s="104"/>
    </row>
    <row r="73" spans="1:11" s="103" customFormat="1" ht="14.25">
      <c r="A73" s="32"/>
      <c r="B73" s="178"/>
      <c r="C73" s="178"/>
      <c r="D73" s="178"/>
      <c r="E73" s="178"/>
      <c r="F73" s="178"/>
      <c r="G73" s="178"/>
      <c r="H73" s="178"/>
      <c r="I73" s="178"/>
      <c r="J73" s="178"/>
      <c r="K73" s="104"/>
    </row>
    <row r="74" spans="1:11" s="103" customFormat="1">
      <c r="A74" s="32"/>
      <c r="B74" s="177"/>
      <c r="C74" s="177"/>
      <c r="D74" s="168"/>
      <c r="E74" s="168"/>
      <c r="F74" s="168"/>
      <c r="G74" s="170"/>
      <c r="H74" s="171"/>
      <c r="I74" s="171"/>
      <c r="J74" s="171"/>
      <c r="K74" s="104"/>
    </row>
    <row r="75" spans="1:11" s="103" customFormat="1" ht="14.25">
      <c r="A75" s="32"/>
      <c r="B75" s="178"/>
      <c r="C75" s="178"/>
      <c r="D75" s="178"/>
      <c r="E75" s="178"/>
      <c r="F75" s="178"/>
      <c r="G75" s="178"/>
      <c r="H75" s="178"/>
      <c r="I75" s="178"/>
      <c r="J75" s="178"/>
      <c r="K75" s="104"/>
    </row>
    <row r="76" spans="1:11" s="103" customFormat="1">
      <c r="A76" s="32"/>
      <c r="B76" s="177"/>
      <c r="C76" s="168"/>
      <c r="D76" s="168"/>
      <c r="E76" s="168"/>
      <c r="F76" s="170"/>
      <c r="G76" s="171"/>
      <c r="H76" s="171"/>
      <c r="I76" s="171"/>
      <c r="J76" s="172"/>
    </row>
    <row r="77" spans="1:11" s="103" customFormat="1">
      <c r="A77" s="105"/>
      <c r="B77" s="177"/>
      <c r="C77" s="168"/>
      <c r="D77" s="168"/>
      <c r="E77" s="168"/>
      <c r="F77" s="170"/>
      <c r="G77" s="171"/>
      <c r="H77" s="171"/>
      <c r="I77" s="171"/>
      <c r="J77" s="172"/>
    </row>
    <row r="78" spans="1:11" s="103" customFormat="1">
      <c r="A78" s="105"/>
      <c r="B78" s="177"/>
      <c r="C78" s="169"/>
      <c r="D78" s="168"/>
      <c r="E78" s="168"/>
      <c r="F78" s="170"/>
      <c r="G78" s="171"/>
      <c r="H78" s="171"/>
      <c r="I78" s="171"/>
      <c r="J78" s="172"/>
    </row>
    <row r="79" spans="1:11" s="103" customFormat="1">
      <c r="A79" s="105"/>
      <c r="B79" s="177"/>
      <c r="C79" s="169"/>
      <c r="D79" s="168"/>
      <c r="E79" s="168"/>
      <c r="F79" s="170"/>
      <c r="G79" s="171"/>
      <c r="H79" s="171"/>
      <c r="I79" s="171"/>
      <c r="J79" s="172"/>
    </row>
    <row r="80" spans="1:11" s="103" customFormat="1">
      <c r="A80" s="105"/>
      <c r="B80" s="177"/>
      <c r="C80" s="169"/>
      <c r="D80" s="168"/>
      <c r="E80" s="168"/>
      <c r="F80" s="170"/>
      <c r="G80" s="171"/>
      <c r="H80" s="171"/>
      <c r="I80" s="171"/>
      <c r="J80" s="172"/>
    </row>
    <row r="81" spans="1:10" s="103" customFormat="1">
      <c r="A81" s="105"/>
      <c r="B81" s="177"/>
      <c r="C81" s="168"/>
      <c r="D81" s="168"/>
      <c r="E81" s="168"/>
      <c r="F81" s="170"/>
      <c r="G81" s="171"/>
      <c r="H81" s="171"/>
      <c r="I81" s="171"/>
      <c r="J81" s="172"/>
    </row>
    <row r="82" spans="1:10" s="107" customFormat="1">
      <c r="A82" s="105"/>
      <c r="B82" s="205"/>
      <c r="C82" s="205"/>
      <c r="D82" s="205"/>
      <c r="E82" s="180"/>
      <c r="F82" s="170"/>
      <c r="G82" s="171"/>
      <c r="H82" s="171"/>
      <c r="I82" s="171"/>
      <c r="J82" s="172"/>
    </row>
    <row r="83" spans="1:10" s="107" customFormat="1">
      <c r="A83" s="105"/>
      <c r="B83" s="173"/>
      <c r="C83" s="174"/>
      <c r="D83" s="174"/>
      <c r="E83" s="174"/>
      <c r="F83" s="170"/>
      <c r="G83" s="171"/>
      <c r="H83" s="171"/>
      <c r="I83" s="171"/>
      <c r="J83" s="172"/>
    </row>
    <row r="84" spans="1:10" s="107" customFormat="1">
      <c r="A84" s="105"/>
      <c r="B84" s="173"/>
      <c r="C84" s="174"/>
      <c r="D84" s="174"/>
      <c r="E84" s="174"/>
      <c r="F84" s="170"/>
      <c r="G84" s="171"/>
      <c r="H84" s="171"/>
      <c r="I84" s="171"/>
      <c r="J84" s="172"/>
    </row>
    <row r="85" spans="1:10" s="107" customFormat="1">
      <c r="A85" s="105"/>
      <c r="B85" s="173"/>
      <c r="C85" s="174"/>
      <c r="D85" s="174"/>
      <c r="E85" s="174"/>
      <c r="F85" s="170"/>
      <c r="G85" s="171"/>
      <c r="H85" s="171"/>
      <c r="I85" s="171"/>
      <c r="J85" s="172"/>
    </row>
    <row r="86" spans="1:10" s="107" customFormat="1">
      <c r="A86" s="105"/>
      <c r="B86" s="173"/>
      <c r="C86" s="174"/>
      <c r="D86" s="174"/>
      <c r="E86" s="174"/>
      <c r="F86" s="170"/>
      <c r="G86" s="171"/>
      <c r="H86" s="171"/>
      <c r="I86" s="171"/>
      <c r="J86" s="172"/>
    </row>
    <row r="87" spans="1:10" s="107" customFormat="1">
      <c r="A87" s="105"/>
      <c r="B87" s="173"/>
      <c r="C87" s="174"/>
      <c r="D87" s="174"/>
      <c r="E87" s="174"/>
      <c r="F87" s="170"/>
      <c r="G87" s="171"/>
      <c r="H87" s="171"/>
      <c r="I87" s="171"/>
      <c r="J87" s="172"/>
    </row>
    <row r="88" spans="1:10" s="107" customFormat="1">
      <c r="A88" s="105"/>
      <c r="B88" s="173"/>
      <c r="C88" s="174"/>
      <c r="D88" s="174"/>
      <c r="E88" s="174"/>
      <c r="F88" s="170"/>
      <c r="G88" s="171"/>
      <c r="H88" s="171"/>
      <c r="I88" s="171"/>
      <c r="J88" s="172"/>
    </row>
    <row r="89" spans="1:10" s="107" customFormat="1">
      <c r="A89" s="105"/>
      <c r="B89" s="173"/>
      <c r="C89" s="174"/>
      <c r="D89" s="174"/>
      <c r="E89" s="174"/>
      <c r="F89" s="170"/>
      <c r="G89" s="171"/>
      <c r="H89" s="171"/>
      <c r="I89" s="171"/>
      <c r="J89" s="172"/>
    </row>
    <row r="90" spans="1:10" s="107" customFormat="1">
      <c r="A90" s="105"/>
      <c r="B90" s="173"/>
      <c r="C90" s="174"/>
      <c r="D90" s="174"/>
      <c r="E90" s="174"/>
      <c r="F90" s="170"/>
      <c r="G90" s="171"/>
      <c r="H90" s="171"/>
      <c r="I90" s="171"/>
      <c r="J90" s="172"/>
    </row>
    <row r="91" spans="1:10" s="107" customFormat="1">
      <c r="A91" s="108"/>
      <c r="B91" s="173"/>
      <c r="C91" s="174"/>
      <c r="D91" s="174"/>
      <c r="E91" s="174"/>
      <c r="F91" s="170"/>
      <c r="G91" s="171"/>
      <c r="H91" s="171"/>
      <c r="I91" s="171"/>
      <c r="J91" s="172"/>
    </row>
    <row r="92" spans="1:10" s="107" customFormat="1">
      <c r="A92" s="108"/>
      <c r="B92" s="173"/>
      <c r="C92" s="174"/>
      <c r="D92" s="174"/>
      <c r="E92" s="174"/>
      <c r="F92" s="170"/>
      <c r="G92" s="171"/>
      <c r="H92" s="171"/>
      <c r="I92" s="171"/>
      <c r="J92" s="172"/>
    </row>
    <row r="93" spans="1:10" s="107" customFormat="1">
      <c r="A93" s="108"/>
      <c r="B93" s="173"/>
      <c r="C93" s="174"/>
      <c r="D93" s="174"/>
      <c r="E93" s="174"/>
      <c r="F93" s="175"/>
      <c r="G93" s="176"/>
      <c r="H93" s="176"/>
      <c r="I93" s="176"/>
      <c r="J93" s="175"/>
    </row>
    <row r="94" spans="1:10" s="107" customFormat="1">
      <c r="A94" s="108"/>
      <c r="B94" s="173"/>
      <c r="C94" s="174"/>
      <c r="D94" s="174"/>
      <c r="E94" s="174"/>
      <c r="F94" s="170"/>
      <c r="G94" s="171"/>
      <c r="H94" s="171"/>
      <c r="I94" s="171"/>
      <c r="J94" s="172"/>
    </row>
    <row r="95" spans="1:10" s="107" customFormat="1">
      <c r="A95" s="108"/>
      <c r="B95" s="173"/>
      <c r="C95" s="174"/>
      <c r="D95" s="174"/>
      <c r="E95" s="174"/>
      <c r="F95" s="170"/>
      <c r="G95" s="171"/>
      <c r="H95" s="171"/>
      <c r="I95" s="171"/>
      <c r="J95" s="172"/>
    </row>
    <row r="96" spans="1:10" s="107" customFormat="1">
      <c r="A96" s="108"/>
      <c r="B96" s="173"/>
      <c r="C96" s="174"/>
      <c r="D96" s="174"/>
      <c r="E96" s="174"/>
      <c r="F96" s="170"/>
      <c r="G96" s="171"/>
      <c r="H96" s="171"/>
      <c r="I96" s="171"/>
      <c r="J96" s="172"/>
    </row>
    <row r="97" spans="1:10" s="107" customFormat="1">
      <c r="A97" s="108"/>
      <c r="B97" s="173"/>
      <c r="C97" s="174"/>
      <c r="D97" s="174"/>
      <c r="E97" s="174"/>
      <c r="F97" s="170"/>
      <c r="G97" s="171"/>
      <c r="H97" s="171"/>
      <c r="I97" s="171"/>
      <c r="J97" s="172"/>
    </row>
    <row r="98" spans="1:10" s="107" customFormat="1">
      <c r="A98" s="108"/>
      <c r="B98" s="173"/>
      <c r="C98" s="174"/>
      <c r="D98" s="174"/>
      <c r="E98" s="174"/>
      <c r="F98" s="175"/>
      <c r="G98" s="176"/>
      <c r="H98" s="176"/>
      <c r="I98" s="176"/>
      <c r="J98" s="175"/>
    </row>
    <row r="99" spans="1:10" s="107" customFormat="1">
      <c r="A99" s="106"/>
      <c r="B99" s="173"/>
      <c r="C99" s="174"/>
      <c r="D99" s="174"/>
      <c r="E99" s="174"/>
      <c r="F99" s="170"/>
      <c r="G99" s="171"/>
      <c r="H99" s="171"/>
      <c r="I99" s="171"/>
      <c r="J99" s="172"/>
    </row>
    <row r="100" spans="1:10" s="107" customFormat="1">
      <c r="A100" s="106"/>
      <c r="B100" s="173"/>
      <c r="C100" s="174"/>
      <c r="D100" s="174"/>
      <c r="E100" s="174"/>
      <c r="F100" s="170"/>
      <c r="G100" s="171"/>
      <c r="H100" s="171"/>
      <c r="I100" s="171"/>
      <c r="J100" s="172"/>
    </row>
    <row r="101" spans="1:10" s="107" customFormat="1">
      <c r="A101" s="106"/>
      <c r="B101" s="173"/>
      <c r="C101" s="174"/>
      <c r="D101" s="174"/>
      <c r="E101" s="174"/>
      <c r="F101" s="170"/>
      <c r="G101" s="171"/>
      <c r="H101" s="171"/>
      <c r="I101" s="171"/>
      <c r="J101" s="172"/>
    </row>
    <row r="102" spans="1:10" s="107" customFormat="1">
      <c r="A102" s="109"/>
      <c r="B102" s="173"/>
      <c r="C102" s="174"/>
      <c r="D102" s="174"/>
      <c r="E102" s="174"/>
      <c r="F102" s="175"/>
      <c r="G102" s="176"/>
      <c r="H102" s="176"/>
      <c r="I102" s="176"/>
      <c r="J102" s="175"/>
    </row>
    <row r="103" spans="1:10" s="107" customFormat="1">
      <c r="A103" s="106"/>
      <c r="B103" s="177"/>
      <c r="C103" s="171"/>
      <c r="D103" s="170"/>
      <c r="E103" s="170"/>
      <c r="F103" s="170"/>
      <c r="G103" s="171"/>
      <c r="H103" s="171"/>
      <c r="I103" s="171"/>
      <c r="J103" s="172"/>
    </row>
    <row r="104" spans="1:10" s="107" customFormat="1">
      <c r="A104" s="106"/>
      <c r="B104" s="177"/>
      <c r="C104" s="171"/>
      <c r="D104" s="170"/>
      <c r="E104" s="170"/>
      <c r="F104" s="170"/>
      <c r="G104" s="171"/>
      <c r="H104" s="171"/>
      <c r="I104" s="171"/>
      <c r="J104" s="172"/>
    </row>
    <row r="105" spans="1:10" s="107" customFormat="1">
      <c r="A105" s="106"/>
      <c r="B105" s="177"/>
      <c r="C105" s="171"/>
      <c r="D105" s="170"/>
      <c r="E105" s="170"/>
      <c r="F105" s="170"/>
      <c r="G105" s="171"/>
      <c r="H105" s="171"/>
      <c r="I105" s="171"/>
      <c r="J105" s="172"/>
    </row>
    <row r="106" spans="1:10" s="107" customFormat="1">
      <c r="A106" s="106"/>
      <c r="B106" s="177"/>
      <c r="C106" s="171"/>
      <c r="D106" s="170"/>
      <c r="E106" s="170"/>
      <c r="F106" s="170"/>
      <c r="G106" s="171"/>
      <c r="H106" s="171"/>
      <c r="I106" s="171"/>
      <c r="J106" s="172"/>
    </row>
    <row r="107" spans="1:10" s="107" customFormat="1">
      <c r="A107" s="106"/>
      <c r="B107" s="177"/>
      <c r="C107" s="171"/>
      <c r="D107" s="170"/>
      <c r="E107" s="170"/>
      <c r="F107" s="170"/>
      <c r="G107" s="171"/>
      <c r="H107" s="171"/>
      <c r="I107" s="171"/>
      <c r="J107" s="172"/>
    </row>
    <row r="108" spans="1:10" s="107" customFormat="1">
      <c r="A108" s="106"/>
      <c r="B108" s="177"/>
      <c r="C108" s="171"/>
      <c r="D108" s="170"/>
      <c r="E108" s="170"/>
      <c r="F108" s="170"/>
      <c r="G108" s="171"/>
      <c r="H108" s="171"/>
      <c r="I108" s="171"/>
      <c r="J108" s="172"/>
    </row>
    <row r="109" spans="1:10" s="107" customFormat="1">
      <c r="A109" s="106"/>
      <c r="B109" s="177"/>
      <c r="C109" s="171"/>
      <c r="D109" s="170"/>
      <c r="E109" s="170"/>
      <c r="F109" s="170"/>
      <c r="G109" s="171"/>
      <c r="H109" s="171"/>
      <c r="I109" s="171"/>
      <c r="J109" s="172"/>
    </row>
    <row r="110" spans="1:10" s="107" customFormat="1">
      <c r="A110" s="106"/>
      <c r="B110" s="177"/>
      <c r="C110" s="171"/>
      <c r="D110" s="170"/>
      <c r="E110" s="170"/>
      <c r="F110" s="170"/>
      <c r="G110" s="171"/>
      <c r="H110" s="171"/>
      <c r="I110" s="171"/>
      <c r="J110" s="172"/>
    </row>
    <row r="111" spans="1:10" s="107" customFormat="1">
      <c r="A111" s="106"/>
      <c r="B111" s="177"/>
      <c r="C111" s="171"/>
      <c r="D111" s="170"/>
      <c r="E111" s="170"/>
      <c r="F111" s="170"/>
      <c r="G111" s="171"/>
      <c r="H111" s="171"/>
      <c r="I111" s="171"/>
      <c r="J111" s="172"/>
    </row>
    <row r="112" spans="1:10" s="107" customFormat="1">
      <c r="A112" s="106"/>
      <c r="B112" s="177"/>
      <c r="C112" s="171"/>
      <c r="D112" s="170"/>
      <c r="E112" s="170"/>
      <c r="F112" s="170"/>
      <c r="G112" s="171"/>
      <c r="H112" s="171"/>
      <c r="I112" s="171"/>
      <c r="J112" s="172"/>
    </row>
    <row r="113" spans="1:10" s="107" customFormat="1">
      <c r="A113" s="106"/>
      <c r="B113" s="177"/>
      <c r="C113" s="171"/>
      <c r="D113" s="170"/>
      <c r="E113" s="170"/>
      <c r="F113" s="170"/>
      <c r="G113" s="171"/>
      <c r="H113" s="171"/>
      <c r="I113" s="171"/>
      <c r="J113" s="172"/>
    </row>
    <row r="114" spans="1:10" s="107" customFormat="1" ht="14.25">
      <c r="A114" s="109"/>
      <c r="B114" s="203"/>
      <c r="C114" s="203"/>
      <c r="D114" s="203"/>
      <c r="E114" s="181"/>
      <c r="F114" s="175"/>
      <c r="G114" s="176"/>
      <c r="H114" s="176"/>
      <c r="I114" s="176"/>
      <c r="J114" s="175"/>
    </row>
    <row r="115" spans="1:10" s="107" customFormat="1">
      <c r="A115" s="106"/>
      <c r="B115" s="177"/>
      <c r="C115" s="171"/>
      <c r="D115" s="170"/>
      <c r="E115" s="170"/>
      <c r="F115" s="170"/>
      <c r="G115" s="171"/>
      <c r="H115" s="171"/>
      <c r="I115" s="171"/>
      <c r="J115" s="172"/>
    </row>
    <row r="116" spans="1:10" s="107" customFormat="1">
      <c r="A116" s="106"/>
      <c r="B116" s="177"/>
      <c r="C116" s="171"/>
      <c r="D116" s="170"/>
      <c r="E116" s="170"/>
      <c r="F116" s="170"/>
      <c r="G116" s="171"/>
      <c r="H116" s="171"/>
      <c r="I116" s="171"/>
      <c r="J116" s="172"/>
    </row>
    <row r="117" spans="1:10" s="107" customFormat="1">
      <c r="A117" s="106"/>
      <c r="B117" s="177"/>
      <c r="C117" s="171"/>
      <c r="D117" s="170"/>
      <c r="E117" s="170"/>
      <c r="F117" s="170"/>
      <c r="G117" s="171"/>
      <c r="H117" s="171"/>
      <c r="I117" s="171"/>
      <c r="J117" s="172"/>
    </row>
    <row r="118" spans="1:10" s="107" customFormat="1" ht="14.25">
      <c r="A118" s="109"/>
      <c r="B118" s="203"/>
      <c r="C118" s="203"/>
      <c r="D118" s="203"/>
      <c r="E118" s="181"/>
      <c r="F118" s="175"/>
      <c r="G118" s="176"/>
      <c r="H118" s="176"/>
      <c r="I118" s="176"/>
      <c r="J118" s="175"/>
    </row>
    <row r="119" spans="1:10" s="107" customFormat="1">
      <c r="A119" s="106"/>
      <c r="B119" s="177"/>
      <c r="C119" s="171"/>
      <c r="D119" s="170"/>
      <c r="E119" s="170"/>
      <c r="F119" s="170"/>
      <c r="G119" s="171"/>
      <c r="H119" s="171"/>
      <c r="I119" s="171"/>
      <c r="J119" s="172"/>
    </row>
    <row r="120" spans="1:10" s="107" customFormat="1">
      <c r="A120" s="106"/>
      <c r="B120" s="177"/>
      <c r="C120" s="171"/>
      <c r="D120" s="170"/>
      <c r="E120" s="170"/>
      <c r="F120" s="170"/>
      <c r="G120" s="171"/>
      <c r="H120" s="171"/>
      <c r="I120" s="171"/>
      <c r="J120" s="172"/>
    </row>
    <row r="121" spans="1:10" s="107" customFormat="1">
      <c r="A121" s="106"/>
      <c r="B121" s="177"/>
      <c r="C121" s="171"/>
      <c r="D121" s="170"/>
      <c r="E121" s="170"/>
      <c r="F121" s="170"/>
      <c r="G121" s="171"/>
      <c r="H121" s="171"/>
      <c r="I121" s="171"/>
      <c r="J121" s="172"/>
    </row>
    <row r="122" spans="1:10" s="107" customFormat="1" ht="14.25">
      <c r="A122" s="109"/>
      <c r="B122" s="203"/>
      <c r="C122" s="203"/>
      <c r="D122" s="203"/>
      <c r="E122" s="181"/>
      <c r="F122" s="175"/>
      <c r="G122" s="176"/>
      <c r="H122" s="176"/>
      <c r="I122" s="176"/>
      <c r="J122" s="175"/>
    </row>
    <row r="123" spans="1:10" s="107" customFormat="1">
      <c r="A123" s="106"/>
      <c r="B123" s="177"/>
      <c r="C123" s="171"/>
      <c r="D123" s="170"/>
      <c r="E123" s="170"/>
      <c r="F123" s="170"/>
      <c r="G123" s="171"/>
      <c r="H123" s="171"/>
      <c r="I123" s="171"/>
      <c r="J123" s="172"/>
    </row>
    <row r="124" spans="1:10" s="107" customFormat="1">
      <c r="A124" s="106"/>
      <c r="B124" s="177"/>
      <c r="C124" s="171"/>
      <c r="D124" s="170"/>
      <c r="E124" s="170"/>
      <c r="F124" s="170"/>
      <c r="G124" s="171"/>
      <c r="H124" s="171"/>
      <c r="I124" s="171"/>
      <c r="J124" s="172"/>
    </row>
    <row r="125" spans="1:10" s="107" customFormat="1" ht="14.25">
      <c r="A125" s="109"/>
      <c r="B125" s="203"/>
      <c r="C125" s="203"/>
      <c r="D125" s="203"/>
      <c r="E125" s="181"/>
      <c r="F125" s="175"/>
      <c r="G125" s="176"/>
      <c r="H125" s="176"/>
      <c r="I125" s="176"/>
      <c r="J125" s="175"/>
    </row>
    <row r="126" spans="1:10" s="107" customFormat="1">
      <c r="A126" s="106"/>
      <c r="B126" s="177"/>
      <c r="C126" s="171"/>
      <c r="D126" s="170"/>
      <c r="E126" s="170"/>
      <c r="F126" s="170"/>
      <c r="G126" s="171"/>
      <c r="H126" s="171"/>
      <c r="I126" s="171"/>
      <c r="J126" s="172"/>
    </row>
    <row r="127" spans="1:10" s="107" customFormat="1">
      <c r="A127" s="106"/>
      <c r="B127" s="177"/>
      <c r="C127" s="171"/>
      <c r="D127" s="170"/>
      <c r="E127" s="170"/>
      <c r="F127" s="170"/>
      <c r="G127" s="171"/>
      <c r="H127" s="171"/>
      <c r="I127" s="171"/>
      <c r="J127" s="172"/>
    </row>
    <row r="128" spans="1:10" s="107" customFormat="1">
      <c r="A128" s="106"/>
      <c r="B128" s="177"/>
      <c r="C128" s="171"/>
      <c r="D128" s="170"/>
      <c r="E128" s="170"/>
      <c r="F128" s="170"/>
      <c r="G128" s="171"/>
      <c r="H128" s="171"/>
      <c r="I128" s="171"/>
      <c r="J128" s="172"/>
    </row>
    <row r="129" spans="1:10" s="107" customFormat="1">
      <c r="A129" s="106"/>
      <c r="B129" s="177"/>
      <c r="C129" s="171"/>
      <c r="D129" s="170"/>
      <c r="E129" s="170"/>
      <c r="F129" s="170"/>
      <c r="G129" s="171"/>
      <c r="H129" s="171"/>
      <c r="I129" s="171"/>
      <c r="J129" s="172"/>
    </row>
    <row r="130" spans="1:10" s="107" customFormat="1">
      <c r="A130" s="106"/>
      <c r="B130" s="177"/>
      <c r="C130" s="171"/>
      <c r="D130" s="170"/>
      <c r="E130" s="170"/>
      <c r="F130" s="170"/>
      <c r="G130" s="171"/>
      <c r="H130" s="171"/>
      <c r="I130" s="171"/>
      <c r="J130" s="172"/>
    </row>
  </sheetData>
  <mergeCells count="16">
    <mergeCell ref="A1:D1"/>
    <mergeCell ref="A2:D2"/>
    <mergeCell ref="F2:F3"/>
    <mergeCell ref="C3:D3"/>
    <mergeCell ref="B4:D4"/>
    <mergeCell ref="B5:D5"/>
    <mergeCell ref="B6:D6"/>
    <mergeCell ref="B7:D7"/>
    <mergeCell ref="B8:D8"/>
    <mergeCell ref="G16:I16"/>
    <mergeCell ref="B125:D125"/>
    <mergeCell ref="B18:D18"/>
    <mergeCell ref="B82:D82"/>
    <mergeCell ref="B114:D114"/>
    <mergeCell ref="B118:D118"/>
    <mergeCell ref="B122:D122"/>
  </mergeCells>
  <dataValidations count="4">
    <dataValidation showDropDown="1" showErrorMessage="1" sqref="G16:I17">
      <formula1>0</formula1>
      <formula2>0</formula2>
    </dataValidation>
    <dataValidation allowBlank="1" showInputMessage="1" showErrorMessage="1" sqref="G18:I19">
      <formula1>0</formula1>
      <formula2>0</formula2>
    </dataValidation>
    <dataValidation type="list" allowBlank="1" showErrorMessage="1" sqref="G131:I188">
      <formula1>#REF!</formula1>
      <formula2>0</formula2>
    </dataValidation>
    <dataValidation type="list" allowBlank="1" sqref="G76:I130 H28:J75 G20:I27">
      <formula1>$A$11:$A$15</formula1>
      <formula2>0</formula2>
    </dataValidation>
  </dataValidations>
  <pageMargins left="0.7" right="0.7" top="0.75" bottom="0.75" header="0.511811023622047" footer="0.511811023622047"/>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AMJ61"/>
  <sheetViews>
    <sheetView showGridLines="0" topLeftCell="A22" zoomScaleNormal="100" workbookViewId="0">
      <selection activeCell="C27" sqref="C27"/>
    </sheetView>
  </sheetViews>
  <sheetFormatPr defaultColWidth="9.140625" defaultRowHeight="15"/>
  <cols>
    <col min="1" max="1" width="4" style="110" customWidth="1"/>
    <col min="2" max="2" width="16.140625" style="111" customWidth="1"/>
    <col min="3" max="3" width="19" style="111" customWidth="1"/>
    <col min="4" max="4" width="20.42578125" style="111" customWidth="1"/>
    <col min="5" max="5" width="16.28515625" style="111" customWidth="1"/>
    <col min="6" max="6" width="19" style="111" customWidth="1"/>
    <col min="7" max="7" width="15" style="112" customWidth="1"/>
    <col min="8" max="8" width="23.5703125" style="112" customWidth="1"/>
    <col min="9" max="9" width="25.42578125" style="112" customWidth="1"/>
    <col min="10" max="10" width="21" style="112" customWidth="1"/>
    <col min="11" max="11" width="11.42578125" style="112" customWidth="1"/>
    <col min="12" max="12" width="17.28515625" style="112" customWidth="1"/>
    <col min="13" max="13" width="17.28515625" style="111" customWidth="1"/>
    <col min="14" max="14" width="14.140625" style="111" customWidth="1"/>
    <col min="15" max="15" width="18.42578125" style="111" customWidth="1"/>
    <col min="16" max="1024" width="9.140625" style="111"/>
  </cols>
  <sheetData>
    <row r="1" spans="1:12">
      <c r="G1" s="113" t="s">
        <v>108</v>
      </c>
    </row>
    <row r="2" spans="1:12" s="115" customFormat="1" ht="26.25">
      <c r="A2" s="114"/>
      <c r="C2" s="223" t="s">
        <v>109</v>
      </c>
      <c r="D2" s="223"/>
      <c r="E2" s="223"/>
      <c r="F2" s="223"/>
      <c r="G2" s="223"/>
      <c r="H2" s="116" t="s">
        <v>110</v>
      </c>
      <c r="I2" s="117"/>
      <c r="J2" s="117"/>
      <c r="K2" s="117"/>
      <c r="L2" s="117"/>
    </row>
    <row r="3" spans="1:12" s="115" customFormat="1" ht="23.25">
      <c r="A3" s="114"/>
      <c r="C3" s="224" t="s">
        <v>111</v>
      </c>
      <c r="D3" s="224"/>
      <c r="E3" s="118"/>
      <c r="F3" s="225" t="s">
        <v>112</v>
      </c>
      <c r="G3" s="225"/>
      <c r="H3" s="117"/>
      <c r="I3" s="117"/>
      <c r="J3" s="119"/>
      <c r="K3" s="117"/>
      <c r="L3" s="117"/>
    </row>
    <row r="4" spans="1:12">
      <c r="A4" s="114"/>
      <c r="D4" s="120"/>
      <c r="E4" s="120"/>
      <c r="H4" s="121"/>
    </row>
    <row r="5" spans="1:12" s="122" customFormat="1">
      <c r="A5" s="114"/>
      <c r="D5" s="123"/>
      <c r="E5" s="123"/>
      <c r="G5" s="124"/>
      <c r="H5" s="125"/>
      <c r="I5" s="124"/>
      <c r="J5" s="124"/>
      <c r="K5" s="124"/>
      <c r="L5" s="124"/>
    </row>
    <row r="6" spans="1:12" ht="21.75" customHeight="1">
      <c r="B6" s="219" t="s">
        <v>113</v>
      </c>
      <c r="C6" s="219"/>
      <c r="D6" s="126"/>
      <c r="E6" s="126"/>
      <c r="F6" s="126"/>
      <c r="G6" s="127"/>
      <c r="H6" s="127"/>
    </row>
    <row r="7" spans="1:12">
      <c r="B7" s="128" t="s">
        <v>114</v>
      </c>
      <c r="C7" s="129"/>
      <c r="D7" s="129"/>
      <c r="E7" s="129"/>
      <c r="F7" s="129"/>
      <c r="G7" s="130"/>
    </row>
    <row r="8" spans="1:12">
      <c r="A8" s="131" t="s">
        <v>58</v>
      </c>
      <c r="B8" s="132" t="s">
        <v>115</v>
      </c>
      <c r="C8" s="132" t="s">
        <v>116</v>
      </c>
      <c r="D8" s="132" t="s">
        <v>117</v>
      </c>
      <c r="E8" s="132" t="s">
        <v>118</v>
      </c>
      <c r="F8" s="132" t="s">
        <v>119</v>
      </c>
      <c r="G8" s="132" t="s">
        <v>120</v>
      </c>
      <c r="H8" s="132" t="s">
        <v>121</v>
      </c>
      <c r="I8" s="133" t="s">
        <v>122</v>
      </c>
      <c r="L8" s="111"/>
    </row>
    <row r="9" spans="1:12" s="138" customFormat="1" ht="14.25">
      <c r="A9" s="134"/>
      <c r="B9" s="135" t="s">
        <v>123</v>
      </c>
      <c r="C9" s="135" t="s">
        <v>124</v>
      </c>
      <c r="D9" s="135" t="s">
        <v>125</v>
      </c>
      <c r="E9" s="135" t="s">
        <v>126</v>
      </c>
      <c r="F9" s="135" t="s">
        <v>127</v>
      </c>
      <c r="G9" s="135" t="s">
        <v>128</v>
      </c>
      <c r="H9" s="135" t="s">
        <v>129</v>
      </c>
      <c r="I9" s="136"/>
      <c r="J9" s="137"/>
      <c r="K9" s="137"/>
    </row>
    <row r="10" spans="1:12">
      <c r="A10" s="139">
        <v>1</v>
      </c>
      <c r="B10" s="140" t="s">
        <v>66</v>
      </c>
      <c r="C10" s="140" t="s">
        <v>130</v>
      </c>
      <c r="D10" s="140" t="s">
        <v>131</v>
      </c>
      <c r="E10" s="140" t="s">
        <v>132</v>
      </c>
      <c r="F10" s="140" t="s">
        <v>133</v>
      </c>
      <c r="G10" s="140" t="s">
        <v>134</v>
      </c>
      <c r="H10" s="140" t="s">
        <v>134</v>
      </c>
      <c r="I10" s="141"/>
      <c r="L10" s="111"/>
    </row>
    <row r="11" spans="1:12" ht="20.25" customHeight="1">
      <c r="A11" s="139">
        <v>2</v>
      </c>
      <c r="B11" s="140" t="s">
        <v>67</v>
      </c>
      <c r="C11" s="140" t="s">
        <v>135</v>
      </c>
      <c r="D11" s="140" t="s">
        <v>136</v>
      </c>
      <c r="E11" s="140" t="s">
        <v>137</v>
      </c>
      <c r="F11" s="140" t="s">
        <v>133</v>
      </c>
      <c r="G11" s="140" t="s">
        <v>134</v>
      </c>
      <c r="H11" s="140" t="s">
        <v>138</v>
      </c>
      <c r="I11" s="141" t="s">
        <v>139</v>
      </c>
      <c r="L11" s="111"/>
    </row>
    <row r="12" spans="1:12" ht="20.25" customHeight="1">
      <c r="A12" s="139">
        <v>3</v>
      </c>
      <c r="B12" s="140" t="s">
        <v>140</v>
      </c>
      <c r="C12" s="140" t="s">
        <v>141</v>
      </c>
      <c r="D12" s="140" t="s">
        <v>136</v>
      </c>
      <c r="E12" s="140" t="s">
        <v>132</v>
      </c>
      <c r="F12" s="140" t="s">
        <v>142</v>
      </c>
      <c r="G12" s="140" t="s">
        <v>134</v>
      </c>
      <c r="H12" s="140" t="s">
        <v>134</v>
      </c>
      <c r="I12" s="141"/>
      <c r="L12" s="111"/>
    </row>
    <row r="13" spans="1:12" ht="15" customHeight="1">
      <c r="B13" s="142"/>
      <c r="C13" s="129"/>
      <c r="D13" s="129"/>
      <c r="E13" s="129"/>
      <c r="F13" s="129"/>
      <c r="G13" s="130"/>
    </row>
    <row r="14" spans="1:12" ht="21.75" customHeight="1">
      <c r="B14" s="219" t="s">
        <v>143</v>
      </c>
      <c r="C14" s="219"/>
      <c r="D14" s="219"/>
      <c r="E14" s="126"/>
      <c r="F14" s="126"/>
      <c r="G14" s="127"/>
      <c r="H14" s="127"/>
    </row>
    <row r="15" spans="1:12">
      <c r="B15" s="128" t="s">
        <v>144</v>
      </c>
      <c r="C15" s="129"/>
      <c r="D15" s="129"/>
      <c r="E15" s="129"/>
      <c r="F15" s="129"/>
      <c r="G15" s="130"/>
    </row>
    <row r="16" spans="1:12" ht="31.5" customHeight="1">
      <c r="A16" s="131" t="s">
        <v>58</v>
      </c>
      <c r="B16" s="132" t="s">
        <v>145</v>
      </c>
      <c r="C16" s="132" t="s">
        <v>41</v>
      </c>
      <c r="D16" s="132" t="s">
        <v>43</v>
      </c>
      <c r="E16" s="132" t="s">
        <v>138</v>
      </c>
      <c r="F16" s="132" t="s">
        <v>45</v>
      </c>
      <c r="G16" s="132" t="s">
        <v>146</v>
      </c>
      <c r="L16" s="111"/>
    </row>
    <row r="17" spans="1:12" s="138" customFormat="1" ht="51">
      <c r="A17" s="134"/>
      <c r="B17" s="135" t="s">
        <v>123</v>
      </c>
      <c r="C17" s="143" t="s">
        <v>147</v>
      </c>
      <c r="D17" s="143" t="s">
        <v>148</v>
      </c>
      <c r="E17" s="143" t="s">
        <v>149</v>
      </c>
      <c r="F17" s="143" t="s">
        <v>150</v>
      </c>
      <c r="G17" s="143" t="s">
        <v>151</v>
      </c>
      <c r="H17" s="137"/>
      <c r="I17" s="137"/>
      <c r="J17" s="137"/>
      <c r="K17" s="137"/>
    </row>
    <row r="18" spans="1:12">
      <c r="A18" s="139">
        <v>1</v>
      </c>
      <c r="B18" s="140" t="s">
        <v>66</v>
      </c>
      <c r="C18" s="144">
        <f>'User Story 1'!D11</f>
        <v>0</v>
      </c>
      <c r="D18" s="144">
        <f>'User Story 1'!D12</f>
        <v>0</v>
      </c>
      <c r="E18" s="144">
        <f>'User Story 1'!D14</f>
        <v>0</v>
      </c>
      <c r="F18" s="144">
        <f>'User Story 1'!D13</f>
        <v>0</v>
      </c>
      <c r="G18" s="144">
        <f>'User Story 1'!D15</f>
        <v>0</v>
      </c>
      <c r="L18" s="111"/>
    </row>
    <row r="19" spans="1:12" ht="20.25" customHeight="1">
      <c r="A19" s="139">
        <v>2</v>
      </c>
      <c r="B19" s="140" t="s">
        <v>140</v>
      </c>
      <c r="C19" s="144" t="e">
        <f>#REF!</f>
        <v>#REF!</v>
      </c>
      <c r="D19" s="144" t="e">
        <f>#REF!</f>
        <v>#REF!</v>
      </c>
      <c r="E19" s="144" t="e">
        <f>#REF!</f>
        <v>#REF!</v>
      </c>
      <c r="F19" s="144" t="e">
        <f>#REF!</f>
        <v>#REF!</v>
      </c>
      <c r="G19" s="144" t="e">
        <f>#REF!</f>
        <v>#REF!</v>
      </c>
      <c r="L19" s="111"/>
    </row>
    <row r="20" spans="1:12" ht="20.25" customHeight="1">
      <c r="A20" s="139">
        <v>3</v>
      </c>
      <c r="B20" s="140" t="s">
        <v>100</v>
      </c>
      <c r="C20" s="144" t="e">
        <f>SUM(C18:C19)</f>
        <v>#REF!</v>
      </c>
      <c r="D20" s="144" t="e">
        <f>SUM(D18:D19)</f>
        <v>#REF!</v>
      </c>
      <c r="E20" s="144" t="e">
        <f>SUM(E18:E19)</f>
        <v>#REF!</v>
      </c>
      <c r="F20" s="144" t="e">
        <f>SUM(F18:F19)</f>
        <v>#REF!</v>
      </c>
      <c r="G20" s="144" t="e">
        <f>SUM(G18:G19)</f>
        <v>#REF!</v>
      </c>
      <c r="L20" s="111"/>
    </row>
    <row r="21" spans="1:12" ht="20.25" customHeight="1">
      <c r="A21" s="145"/>
      <c r="B21" s="146"/>
      <c r="C21" s="147" t="s">
        <v>152</v>
      </c>
      <c r="D21" s="148" t="e">
        <f>SUM(C20,D20,G20)/SUM(C20:G20)</f>
        <v>#REF!</v>
      </c>
      <c r="E21" s="149"/>
      <c r="F21" s="149"/>
      <c r="G21" s="149"/>
      <c r="L21" s="111"/>
    </row>
    <row r="22" spans="1:12">
      <c r="B22" s="142"/>
      <c r="C22" s="129"/>
      <c r="D22" s="129"/>
      <c r="E22" s="129"/>
      <c r="F22" s="129"/>
      <c r="G22" s="130"/>
    </row>
    <row r="23" spans="1:12" ht="21.75" customHeight="1">
      <c r="B23" s="219" t="s">
        <v>153</v>
      </c>
      <c r="C23" s="219"/>
      <c r="D23" s="219"/>
      <c r="E23" s="126"/>
      <c r="F23" s="126"/>
      <c r="G23" s="127"/>
      <c r="H23" s="127"/>
    </row>
    <row r="24" spans="1:12" ht="21.75" customHeight="1">
      <c r="B24" s="128" t="s">
        <v>154</v>
      </c>
      <c r="C24" s="150"/>
      <c r="D24" s="150"/>
      <c r="E24" s="126"/>
      <c r="F24" s="126"/>
      <c r="G24" s="127"/>
      <c r="H24" s="127"/>
    </row>
    <row r="25" spans="1:12">
      <c r="B25" s="151" t="s">
        <v>155</v>
      </c>
      <c r="C25" s="129"/>
      <c r="D25" s="129"/>
      <c r="E25" s="129"/>
      <c r="F25" s="129"/>
      <c r="G25" s="130"/>
    </row>
    <row r="26" spans="1:12" ht="18.75" customHeight="1">
      <c r="A26" s="131" t="s">
        <v>58</v>
      </c>
      <c r="B26" s="132" t="s">
        <v>156</v>
      </c>
      <c r="C26" s="132" t="s">
        <v>157</v>
      </c>
      <c r="D26" s="132" t="s">
        <v>158</v>
      </c>
      <c r="E26" s="132" t="s">
        <v>159</v>
      </c>
      <c r="F26" s="132" t="s">
        <v>160</v>
      </c>
      <c r="G26" s="222" t="s">
        <v>107</v>
      </c>
      <c r="H26" s="222"/>
    </row>
    <row r="27" spans="1:12">
      <c r="A27" s="139">
        <v>1</v>
      </c>
      <c r="B27" s="140" t="s">
        <v>161</v>
      </c>
      <c r="C27" s="144" t="e">
        <f>COUNTIFS(#REF!, "*Critical*",#REF!,"*Open*")</f>
        <v>#REF!</v>
      </c>
      <c r="D27" s="144" t="e">
        <f>COUNTIFS(#REF!, "*Critical*",#REF!,"*Resolved*")</f>
        <v>#REF!</v>
      </c>
      <c r="E27" s="144" t="e">
        <f>COUNTIFS(#REF!, "*Critical*",#REF!,"*Reopened*")</f>
        <v>#REF!</v>
      </c>
      <c r="F27" s="144" t="e">
        <f>COUNTIFS(#REF!, "*Critical*",#REF!,"*Closed*") + COUNTIFS(#REF!, "*Critical*",#REF!,"*Ready for client test*")</f>
        <v>#REF!</v>
      </c>
      <c r="G27" s="220"/>
      <c r="H27" s="220"/>
    </row>
    <row r="28" spans="1:12" ht="20.25" customHeight="1">
      <c r="A28" s="139">
        <v>2</v>
      </c>
      <c r="B28" s="140" t="s">
        <v>162</v>
      </c>
      <c r="C28" s="144" t="e">
        <f>COUNTIFS(#REF!, "*Major*",#REF!,"*Open*")</f>
        <v>#REF!</v>
      </c>
      <c r="D28" s="144" t="e">
        <f>COUNTIFS(#REF!, "*Major*",#REF!,"*Resolved*")</f>
        <v>#REF!</v>
      </c>
      <c r="E28" s="144" t="e">
        <f>COUNTIFS(#REF!, "*Major*",#REF!,"*Reopened*")</f>
        <v>#REF!</v>
      </c>
      <c r="F28" s="144" t="e">
        <f>COUNTIFS(#REF!, "*Major*",#REF!,"*Closed*") + COUNTIFS(#REF!, "*Major*",#REF!,"*Ready for client test*")</f>
        <v>#REF!</v>
      </c>
      <c r="G28" s="220"/>
      <c r="H28" s="220"/>
    </row>
    <row r="29" spans="1:12" ht="20.25" customHeight="1">
      <c r="A29" s="139">
        <v>3</v>
      </c>
      <c r="B29" s="140" t="s">
        <v>163</v>
      </c>
      <c r="C29" s="144" t="e">
        <f>COUNTIFS(#REF!, "*Normal*",#REF!,"*Open*")</f>
        <v>#REF!</v>
      </c>
      <c r="D29" s="144" t="e">
        <f>COUNTIFS(#REF!, "*Normal*",#REF!,"*Resolved*")</f>
        <v>#REF!</v>
      </c>
      <c r="E29" s="144" t="e">
        <f>COUNTIFS(#REF!, "*Normal*",#REF!,"*Reopened*")</f>
        <v>#REF!</v>
      </c>
      <c r="F29" s="144" t="e">
        <f>COUNTIFS(#REF!, "*Normal*",#REF!,"*Closed*") + COUNTIFS(#REF!, "*Normal*",#REF!,"*Ready for client test*")</f>
        <v>#REF!</v>
      </c>
      <c r="G29" s="220"/>
      <c r="H29" s="220"/>
    </row>
    <row r="30" spans="1:12" ht="20.25" customHeight="1">
      <c r="A30" s="139">
        <v>4</v>
      </c>
      <c r="B30" s="140" t="s">
        <v>164</v>
      </c>
      <c r="C30" s="144" t="e">
        <f>COUNTIFS(#REF!, "*Minor*",#REF!,"*Open*")</f>
        <v>#REF!</v>
      </c>
      <c r="D30" s="144" t="e">
        <f>COUNTIFS(#REF!, "*Minor*",#REF!,"*Resolved*")</f>
        <v>#REF!</v>
      </c>
      <c r="E30" s="144" t="e">
        <f>COUNTIFS(#REF!, "*Minor*",#REF!,"*Reopened*")</f>
        <v>#REF!</v>
      </c>
      <c r="F30" s="144" t="e">
        <f>COUNTIFS(#REF!, "*Minor*",#REF!,"*Closed*") + COUNTIFS(#REF!, "*Minor*",#REF!,"*Ready for client test*")</f>
        <v>#REF!</v>
      </c>
      <c r="G30" s="220"/>
      <c r="H30" s="220"/>
    </row>
    <row r="31" spans="1:12" ht="20.25" customHeight="1">
      <c r="A31" s="139"/>
      <c r="B31" s="131" t="s">
        <v>100</v>
      </c>
      <c r="C31" s="152" t="e">
        <f>SUM(C27:C30)</f>
        <v>#REF!</v>
      </c>
      <c r="D31" s="131">
        <v>0</v>
      </c>
      <c r="E31" s="131">
        <v>0</v>
      </c>
      <c r="F31" s="152" t="e">
        <f>SUM(F27:F30)</f>
        <v>#REF!</v>
      </c>
      <c r="G31" s="220"/>
      <c r="H31" s="220"/>
    </row>
    <row r="32" spans="1:12" ht="20.25" customHeight="1">
      <c r="A32" s="145"/>
      <c r="B32" s="146"/>
      <c r="C32" s="149"/>
      <c r="D32" s="149"/>
      <c r="E32" s="149"/>
      <c r="F32" s="149"/>
      <c r="G32" s="149"/>
      <c r="H32" s="149"/>
    </row>
    <row r="33" spans="1:12">
      <c r="B33" s="151" t="s">
        <v>165</v>
      </c>
      <c r="C33" s="129"/>
      <c r="D33" s="129"/>
      <c r="E33" s="129"/>
      <c r="F33" s="129"/>
      <c r="G33" s="130"/>
    </row>
    <row r="34" spans="1:12" ht="18.75" customHeight="1">
      <c r="A34" s="131" t="s">
        <v>58</v>
      </c>
      <c r="B34" s="132" t="s">
        <v>166</v>
      </c>
      <c r="C34" s="132" t="s">
        <v>167</v>
      </c>
      <c r="D34" s="132" t="s">
        <v>168</v>
      </c>
      <c r="E34" s="132" t="s">
        <v>119</v>
      </c>
      <c r="F34" s="216" t="s">
        <v>122</v>
      </c>
      <c r="G34" s="216"/>
    </row>
    <row r="35" spans="1:12" s="138" customFormat="1" ht="14.25">
      <c r="A35" s="134"/>
      <c r="B35" s="135" t="s">
        <v>169</v>
      </c>
      <c r="C35" s="143" t="s">
        <v>170</v>
      </c>
      <c r="D35" s="143" t="s">
        <v>171</v>
      </c>
      <c r="E35" s="143" t="s">
        <v>127</v>
      </c>
      <c r="F35" s="221"/>
      <c r="G35" s="221"/>
      <c r="H35" s="137"/>
      <c r="I35" s="137"/>
      <c r="J35" s="137"/>
      <c r="K35" s="137"/>
      <c r="L35" s="137"/>
    </row>
    <row r="36" spans="1:12">
      <c r="A36" s="139">
        <v>1</v>
      </c>
      <c r="B36" s="140" t="s">
        <v>172</v>
      </c>
      <c r="C36" s="144" t="s">
        <v>173</v>
      </c>
      <c r="D36" s="144" t="s">
        <v>164</v>
      </c>
      <c r="E36" s="144" t="s">
        <v>133</v>
      </c>
      <c r="F36" s="220"/>
      <c r="G36" s="220"/>
    </row>
    <row r="37" spans="1:12" ht="20.25" customHeight="1">
      <c r="A37" s="139">
        <v>2</v>
      </c>
      <c r="B37" s="140" t="s">
        <v>174</v>
      </c>
      <c r="C37" s="144" t="s">
        <v>175</v>
      </c>
      <c r="D37" s="144" t="s">
        <v>164</v>
      </c>
      <c r="E37" s="144" t="s">
        <v>133</v>
      </c>
      <c r="F37" s="220"/>
      <c r="G37" s="220"/>
    </row>
    <row r="38" spans="1:12" ht="20.25" customHeight="1">
      <c r="A38" s="145"/>
      <c r="B38" s="146"/>
      <c r="C38" s="149"/>
      <c r="D38" s="149"/>
      <c r="E38" s="149"/>
      <c r="F38" s="149"/>
      <c r="G38" s="149"/>
      <c r="H38" s="149"/>
    </row>
    <row r="39" spans="1:12" ht="21.75" customHeight="1">
      <c r="B39" s="219" t="s">
        <v>176</v>
      </c>
      <c r="C39" s="219"/>
      <c r="D39" s="126"/>
      <c r="E39" s="126"/>
      <c r="F39" s="126"/>
      <c r="G39" s="127"/>
      <c r="H39" s="127"/>
    </row>
    <row r="40" spans="1:12">
      <c r="B40" s="128" t="s">
        <v>177</v>
      </c>
      <c r="C40" s="129"/>
      <c r="D40" s="129"/>
      <c r="E40" s="129"/>
      <c r="F40" s="129"/>
      <c r="G40" s="130"/>
    </row>
    <row r="41" spans="1:12" ht="18.75" customHeight="1">
      <c r="A41" s="131" t="s">
        <v>58</v>
      </c>
      <c r="B41" s="132" t="s">
        <v>62</v>
      </c>
      <c r="C41" s="216" t="s">
        <v>178</v>
      </c>
      <c r="D41" s="216"/>
      <c r="E41" s="216" t="s">
        <v>179</v>
      </c>
      <c r="F41" s="216"/>
      <c r="G41" s="216"/>
      <c r="H41" s="131" t="s">
        <v>180</v>
      </c>
    </row>
    <row r="42" spans="1:12" ht="34.5" customHeight="1">
      <c r="A42" s="139">
        <v>1</v>
      </c>
      <c r="B42" s="153" t="s">
        <v>181</v>
      </c>
      <c r="C42" s="218" t="s">
        <v>182</v>
      </c>
      <c r="D42" s="218"/>
      <c r="E42" s="218" t="s">
        <v>183</v>
      </c>
      <c r="F42" s="218"/>
      <c r="G42" s="218"/>
      <c r="H42" s="154"/>
    </row>
    <row r="43" spans="1:12" ht="34.5" customHeight="1">
      <c r="A43" s="139">
        <v>2</v>
      </c>
      <c r="B43" s="153" t="s">
        <v>181</v>
      </c>
      <c r="C43" s="218" t="s">
        <v>182</v>
      </c>
      <c r="D43" s="218"/>
      <c r="E43" s="218" t="s">
        <v>183</v>
      </c>
      <c r="F43" s="218"/>
      <c r="G43" s="218"/>
      <c r="H43" s="154"/>
    </row>
    <row r="44" spans="1:12" ht="34.5" customHeight="1">
      <c r="A44" s="139">
        <v>3</v>
      </c>
      <c r="B44" s="153" t="s">
        <v>181</v>
      </c>
      <c r="C44" s="218" t="s">
        <v>182</v>
      </c>
      <c r="D44" s="218"/>
      <c r="E44" s="218" t="s">
        <v>183</v>
      </c>
      <c r="F44" s="218"/>
      <c r="G44" s="218"/>
      <c r="H44" s="154"/>
    </row>
    <row r="45" spans="1:12">
      <c r="B45" s="155"/>
      <c r="C45" s="155"/>
      <c r="D45" s="155"/>
      <c r="E45" s="156"/>
      <c r="F45" s="129"/>
      <c r="G45" s="130"/>
    </row>
    <row r="46" spans="1:12" ht="21.75" customHeight="1">
      <c r="B46" s="219" t="s">
        <v>184</v>
      </c>
      <c r="C46" s="219"/>
      <c r="D46" s="126"/>
      <c r="E46" s="126"/>
      <c r="F46" s="126"/>
      <c r="G46" s="127"/>
      <c r="H46" s="127"/>
    </row>
    <row r="47" spans="1:12">
      <c r="B47" s="128" t="s">
        <v>185</v>
      </c>
      <c r="C47" s="155"/>
      <c r="D47" s="155"/>
      <c r="E47" s="156"/>
      <c r="F47" s="129"/>
      <c r="G47" s="130"/>
    </row>
    <row r="48" spans="1:12" s="158" customFormat="1" ht="21" customHeight="1">
      <c r="A48" s="214" t="s">
        <v>58</v>
      </c>
      <c r="B48" s="215" t="s">
        <v>186</v>
      </c>
      <c r="C48" s="216" t="s">
        <v>187</v>
      </c>
      <c r="D48" s="216"/>
      <c r="E48" s="216"/>
      <c r="F48" s="216"/>
      <c r="G48" s="217" t="s">
        <v>152</v>
      </c>
      <c r="H48" s="217" t="s">
        <v>186</v>
      </c>
      <c r="I48" s="213" t="s">
        <v>188</v>
      </c>
      <c r="J48" s="157"/>
      <c r="K48" s="157"/>
      <c r="L48" s="157"/>
    </row>
    <row r="49" spans="1:9">
      <c r="A49" s="214"/>
      <c r="B49" s="215"/>
      <c r="C49" s="159" t="s">
        <v>161</v>
      </c>
      <c r="D49" s="159" t="s">
        <v>162</v>
      </c>
      <c r="E49" s="160" t="s">
        <v>163</v>
      </c>
      <c r="F49" s="160" t="s">
        <v>164</v>
      </c>
      <c r="G49" s="217"/>
      <c r="H49" s="217"/>
      <c r="I49" s="213"/>
    </row>
    <row r="50" spans="1:9" ht="38.25">
      <c r="A50" s="214"/>
      <c r="B50" s="215"/>
      <c r="C50" s="161" t="s">
        <v>189</v>
      </c>
      <c r="D50" s="161" t="s">
        <v>190</v>
      </c>
      <c r="E50" s="161" t="s">
        <v>191</v>
      </c>
      <c r="F50" s="161" t="s">
        <v>192</v>
      </c>
      <c r="G50" s="162" t="s">
        <v>193</v>
      </c>
      <c r="H50" s="162" t="s">
        <v>194</v>
      </c>
      <c r="I50" s="162" t="s">
        <v>194</v>
      </c>
    </row>
    <row r="51" spans="1:9" ht="38.25">
      <c r="A51" s="139">
        <v>1</v>
      </c>
      <c r="B51" s="134" t="s">
        <v>195</v>
      </c>
      <c r="C51" s="161" t="s">
        <v>189</v>
      </c>
      <c r="D51" s="161" t="s">
        <v>190</v>
      </c>
      <c r="E51" s="161" t="s">
        <v>191</v>
      </c>
      <c r="F51" s="161" t="s">
        <v>192</v>
      </c>
      <c r="G51" s="163" t="s">
        <v>193</v>
      </c>
      <c r="H51" s="163" t="s">
        <v>194</v>
      </c>
      <c r="I51" s="163" t="s">
        <v>194</v>
      </c>
    </row>
    <row r="52" spans="1:9">
      <c r="A52" s="139">
        <v>2</v>
      </c>
      <c r="B52" s="139" t="s">
        <v>65</v>
      </c>
      <c r="C52" s="163">
        <v>0</v>
      </c>
      <c r="D52" s="163">
        <v>0</v>
      </c>
      <c r="E52" s="163">
        <v>0</v>
      </c>
      <c r="F52" s="164" t="e">
        <f>SUM(C31:E31)</f>
        <v>#REF!</v>
      </c>
      <c r="G52" s="165" t="e">
        <f>D21</f>
        <v>#REF!</v>
      </c>
      <c r="H52" s="163" t="s">
        <v>194</v>
      </c>
      <c r="I52" s="163" t="s">
        <v>194</v>
      </c>
    </row>
    <row r="53" spans="1:9" ht="18.75" customHeight="1">
      <c r="B53" s="166"/>
    </row>
    <row r="54" spans="1:9">
      <c r="B54" s="167"/>
    </row>
    <row r="55" spans="1:9">
      <c r="B55" s="167"/>
    </row>
    <row r="56" spans="1:9">
      <c r="B56" s="167"/>
    </row>
    <row r="57" spans="1:9">
      <c r="B57" s="167"/>
    </row>
    <row r="58" spans="1:9">
      <c r="B58" s="167"/>
    </row>
    <row r="59" spans="1:9">
      <c r="B59" s="167"/>
    </row>
    <row r="60" spans="1:9">
      <c r="B60" s="167"/>
    </row>
    <row r="61" spans="1:9">
      <c r="B61" s="167"/>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C43:D43"/>
    <mergeCell ref="E43:G43"/>
    <mergeCell ref="C44:D44"/>
    <mergeCell ref="E44:G44"/>
    <mergeCell ref="B46:C46"/>
    <mergeCell ref="I48:I49"/>
    <mergeCell ref="A48:A50"/>
    <mergeCell ref="B48:B50"/>
    <mergeCell ref="C48:F48"/>
    <mergeCell ref="G48:G49"/>
    <mergeCell ref="H48:H49"/>
  </mergeCells>
  <conditionalFormatting sqref="H51">
    <cfRule type="cellIs" dxfId="5" priority="2" operator="equal">
      <formula>"FAIL"</formula>
    </cfRule>
    <cfRule type="cellIs" dxfId="4" priority="3" operator="equal">
      <formula>"PASS"</formula>
    </cfRule>
  </conditionalFormatting>
  <conditionalFormatting sqref="I51:I52">
    <cfRule type="cellIs" dxfId="3" priority="4" operator="equal">
      <formula>"FAIL"</formula>
    </cfRule>
    <cfRule type="cellIs" dxfId="2" priority="5" operator="equal">
      <formula>"PASS"</formula>
    </cfRule>
  </conditionalFormatting>
  <conditionalFormatting sqref="H52">
    <cfRule type="cellIs" dxfId="1" priority="6" operator="equal">
      <formula>"FAIL"</formula>
    </cfRule>
    <cfRule type="cellIs" dxfId="0" priority="7" operator="equal">
      <formula>"PASS"</formula>
    </cfRule>
  </conditionalFormatting>
  <dataValidations count="1">
    <dataValidation type="list" allowBlank="1" showInputMessage="1" showErrorMessage="1" sqref="H51:I52">
      <formula1>"PASS,FAIL"</formula1>
      <formula2>0</formula2>
    </dataValidation>
  </dataValidations>
  <pageMargins left="0.7" right="0.7" top="0.75" bottom="0.75" header="0.511811023622047" footer="0.511811023622047"/>
  <pageSetup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28</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Record of Change</vt:lpstr>
      <vt:lpstr>Instruction</vt:lpstr>
      <vt:lpstr>Cover</vt:lpstr>
      <vt:lpstr>Common checklist</vt:lpstr>
      <vt:lpstr>Chart1</vt:lpstr>
      <vt:lpstr>User Story 1</vt:lpstr>
      <vt:lpstr>Test report</vt:lpstr>
    </vt:vector>
  </TitlesOfParts>
  <Company>NashTech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dc:description/>
  <cp:lastModifiedBy>Acer</cp:lastModifiedBy>
  <cp:revision>9</cp:revision>
  <dcterms:created xsi:type="dcterms:W3CDTF">2016-08-15T09:08:57Z</dcterms:created>
  <dcterms:modified xsi:type="dcterms:W3CDTF">2022-10-31T10:30:31Z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