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430"/>
  <workbookPr/>
  <mc:AlternateContent xmlns:mc="http://schemas.openxmlformats.org/markup-compatibility/2006">
    <mc:Choice Requires="x15">
      <x15ac:absPath xmlns:x15ac="http://schemas.microsoft.com/office/spreadsheetml/2010/11/ac" url="E:\NashTechHomeWork_LeTuanSang\MiddleAssignment_LeTuanSang\MiddleAssignment_Testcase1\"/>
    </mc:Choice>
  </mc:AlternateContent>
  <xr:revisionPtr revIDLastSave="0" documentId="13_ncr:1_{3571109E-78ED-49AF-A330-6CB41A327A45}" xr6:coauthVersionLast="47" xr6:coauthVersionMax="47" xr10:uidLastSave="{00000000-0000-0000-0000-000000000000}"/>
  <bookViews>
    <workbookView xWindow="-120" yWindow="-120" windowWidth="29040" windowHeight="15840" tabRatio="840" firstSheet="4" activeTab="4" xr2:uid="{00000000-000D-0000-FFFF-FFFF00000000}"/>
  </bookViews>
  <sheets>
    <sheet name="Record of Change" sheetId="4" r:id="rId1"/>
    <sheet name="Instruction" sheetId="5" r:id="rId2"/>
    <sheet name="Cover" sheetId="6" r:id="rId3"/>
    <sheet name="Common checklist" sheetId="7" r:id="rId4"/>
    <sheet name="User Story 1" sheetId="8" r:id="rId5"/>
    <sheet name="Test report" sheetId="10" r:id="rId6"/>
  </sheets>
  <externalReferences>
    <externalReference r:id="rId7"/>
  </externalReferences>
  <definedNames>
    <definedName name="abc">#REF!</definedName>
    <definedName name="Check_inputed_mail_address">#REF!</definedName>
    <definedName name="CS_IT_1.1_001">#REF!</definedName>
    <definedName name="CS_IT_1.1_002">#REF!</definedName>
    <definedName name="CS_IT_1.1_003">#REF!</definedName>
    <definedName name="CS_IT_1.1_004">#REF!</definedName>
    <definedName name="Evaluation">#REF!</definedName>
    <definedName name="JaEnNickname">#REF!</definedName>
    <definedName name="Mail_Magazine">#REF!</definedName>
    <definedName name="project_code">#REF!</definedName>
    <definedName name="ProjectName">'[1]Version 1'!#REF!</definedName>
    <definedName name="Result_CS_IT_1.1_001">#REF!</definedName>
    <definedName name="Result_CS_IT_1.1_002">#REF!</definedName>
    <definedName name="Result_CS_IT_1.1_003">#REF!</definedName>
    <definedName name="Result_CS_IT_1.1_004">#REF!</definedName>
    <definedName name="safa">#REF!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20" i="8" l="1"/>
  <c r="A21" i="8" s="1"/>
  <c r="B9" i="8"/>
  <c r="C9" i="8"/>
  <c r="D9" i="8"/>
  <c r="F30" i="10"/>
  <c r="F29" i="10"/>
  <c r="F28" i="10"/>
  <c r="F27" i="10"/>
  <c r="E30" i="10"/>
  <c r="E29" i="10"/>
  <c r="E28" i="10"/>
  <c r="E27" i="10"/>
  <c r="D30" i="10"/>
  <c r="D29" i="10"/>
  <c r="D28" i="10"/>
  <c r="D27" i="10"/>
  <c r="A23" i="8" l="1"/>
  <c r="A24" i="8" s="1"/>
  <c r="A25" i="8" s="1"/>
  <c r="A26" i="8" s="1"/>
  <c r="A27" i="8" s="1"/>
  <c r="A28" i="8" s="1"/>
  <c r="A29" i="8" s="1"/>
  <c r="A30" i="8" s="1"/>
  <c r="A31" i="8" s="1"/>
  <c r="A32" i="8" s="1"/>
  <c r="A33" i="8" s="1"/>
  <c r="A34" i="8" s="1"/>
  <c r="A35" i="8" s="1"/>
  <c r="A36" i="8" s="1"/>
  <c r="A37" i="8" s="1"/>
  <c r="A38" i="8" s="1"/>
  <c r="A39" i="8" s="1"/>
  <c r="A40" i="8" s="1"/>
  <c r="A41" i="8" s="1"/>
  <c r="A42" i="8" s="1"/>
  <c r="A43" i="8" s="1"/>
  <c r="A44" i="8" s="1"/>
  <c r="A45" i="8" s="1"/>
  <c r="A46" i="8" s="1"/>
  <c r="A47" i="8" s="1"/>
  <c r="A48" i="8" s="1"/>
  <c r="A49" i="8" s="1"/>
  <c r="A50" i="8" s="1"/>
  <c r="A51" i="8" s="1"/>
  <c r="A52" i="8" s="1"/>
  <c r="A53" i="8" s="1"/>
  <c r="A54" i="8" s="1"/>
  <c r="A55" i="8" s="1"/>
  <c r="A56" i="8" s="1"/>
  <c r="A57" i="8" s="1"/>
  <c r="A58" i="8" s="1"/>
  <c r="A59" i="8" s="1"/>
  <c r="A60" i="8" s="1"/>
  <c r="A61" i="8" s="1"/>
  <c r="C30" i="10"/>
  <c r="C29" i="10"/>
  <c r="C28" i="10"/>
  <c r="C27" i="10"/>
  <c r="C31" i="10" l="1"/>
  <c r="F52" i="10" s="1"/>
  <c r="C19" i="10"/>
  <c r="C11" i="8"/>
  <c r="B11" i="8"/>
  <c r="D11" i="8"/>
  <c r="C18" i="10" s="1"/>
  <c r="G19" i="10"/>
  <c r="E19" i="10"/>
  <c r="F19" i="10"/>
  <c r="D19" i="10"/>
  <c r="F31" i="10"/>
  <c r="D15" i="8"/>
  <c r="G18" i="10" s="1"/>
  <c r="C15" i="8"/>
  <c r="B15" i="8"/>
  <c r="G20" i="10" l="1"/>
  <c r="C20" i="10"/>
  <c r="D14" i="8"/>
  <c r="E18" i="10" s="1"/>
  <c r="E20" i="10" s="1"/>
  <c r="C14" i="8"/>
  <c r="B14" i="8"/>
  <c r="D13" i="8"/>
  <c r="C13" i="8"/>
  <c r="B13" i="8"/>
  <c r="D12" i="8"/>
  <c r="D18" i="10" s="1"/>
  <c r="D20" i="10" s="1"/>
  <c r="C12" i="8"/>
  <c r="B12" i="8"/>
  <c r="B10" i="8" l="1"/>
  <c r="D10" i="8"/>
  <c r="F18" i="10"/>
  <c r="F20" i="10" s="1"/>
  <c r="D21" i="10" s="1"/>
  <c r="G52" i="10" s="1"/>
  <c r="C10"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Nhan Nguyen Hoang</author>
  </authors>
  <commentList>
    <comment ref="D5" authorId="0" shapeId="0" xr:uid="{00000000-0006-0000-0300-000001000000}">
      <text>
        <r>
          <rPr>
            <b/>
            <sz val="9"/>
            <color indexed="81"/>
            <rFont val="Tahoma"/>
            <family val="2"/>
          </rPr>
          <t>Nhan Nguyen Hoang:</t>
        </r>
        <r>
          <rPr>
            <sz val="9"/>
            <color indexed="81"/>
            <rFont val="Tahoma"/>
            <family val="2"/>
          </rPr>
          <t xml:space="preserve">
Yes/No/NA
NA: there is no page to check.</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Nguyen Dao Thi Binh</author>
  </authors>
  <commentList>
    <comment ref="F17" authorId="0" shapeId="0" xr:uid="{00000000-0006-0000-0400-000001000000}">
      <text>
        <r>
          <rPr>
            <b/>
            <sz val="8"/>
            <color indexed="8"/>
            <rFont val="Times New Roman"/>
            <family val="1"/>
          </rPr>
          <t xml:space="preserve">Pass
Fail
Untested
N/A
</t>
        </r>
      </text>
    </comment>
    <comment ref="G17" authorId="0" shapeId="0" xr:uid="{00000000-0006-0000-0400-000002000000}">
      <text>
        <r>
          <rPr>
            <b/>
            <sz val="8"/>
            <color indexed="8"/>
            <rFont val="Times New Roman"/>
            <family val="1"/>
          </rPr>
          <t xml:space="preserve">Pass
Fail
Untested
N/A
</t>
        </r>
      </text>
    </comment>
    <comment ref="H17" authorId="0" shapeId="0" xr:uid="{00000000-0006-0000-0400-000003000000}">
      <text>
        <r>
          <rPr>
            <b/>
            <sz val="8"/>
            <color indexed="8"/>
            <rFont val="Times New Roman"/>
            <family val="1"/>
          </rPr>
          <t xml:space="preserve">Pass
Fail
Untested
N/A
</t>
        </r>
      </text>
    </comment>
    <comment ref="F45" authorId="1" shapeId="0" xr:uid="{00000000-0006-0000-0400-000004000000}">
      <text>
        <r>
          <rPr>
            <b/>
            <sz val="9"/>
            <color indexed="81"/>
            <rFont val="Tahoma"/>
            <family val="2"/>
          </rPr>
          <t>Nguyen Dao Thi Binh:</t>
        </r>
        <r>
          <rPr>
            <sz val="9"/>
            <color indexed="81"/>
            <rFont val="Tahoma"/>
            <family val="2"/>
          </rPr>
          <t xml:space="preserve">
Bug ID: 13050</t>
        </r>
      </text>
    </comment>
    <comment ref="F57" authorId="1" shapeId="0" xr:uid="{00000000-0006-0000-0400-000005000000}">
      <text>
        <r>
          <rPr>
            <b/>
            <sz val="9"/>
            <color indexed="81"/>
            <rFont val="Tahoma"/>
            <family val="2"/>
          </rPr>
          <t>Nguyen Dao Thi Binh:</t>
        </r>
        <r>
          <rPr>
            <sz val="9"/>
            <color indexed="81"/>
            <rFont val="Tahoma"/>
            <family val="2"/>
          </rPr>
          <t xml:space="preserve">
Bug ID: 13057</t>
        </r>
      </text>
    </comment>
    <comment ref="F59" authorId="1" shapeId="0" xr:uid="{00000000-0006-0000-0400-000006000000}">
      <text>
        <r>
          <rPr>
            <b/>
            <sz val="9"/>
            <color indexed="81"/>
            <rFont val="Tahoma"/>
            <family val="2"/>
          </rPr>
          <t>Nguyen Dao Thi Binh:</t>
        </r>
        <r>
          <rPr>
            <sz val="9"/>
            <color indexed="81"/>
            <rFont val="Tahoma"/>
            <family val="2"/>
          </rPr>
          <t xml:space="preserve">
Bug ID: 13057</t>
        </r>
      </text>
    </comment>
    <comment ref="F62" authorId="1" shapeId="0" xr:uid="{00000000-0006-0000-0400-000007000000}">
      <text>
        <r>
          <rPr>
            <b/>
            <sz val="9"/>
            <color indexed="81"/>
            <rFont val="Tahoma"/>
            <family val="2"/>
          </rPr>
          <t>Nguyen Dao Thi Binh:</t>
        </r>
        <r>
          <rPr>
            <sz val="9"/>
            <color indexed="81"/>
            <rFont val="Tahoma"/>
            <family val="2"/>
          </rPr>
          <t xml:space="preserve">
Bug ID: 13057</t>
        </r>
      </text>
    </comment>
    <comment ref="F75" authorId="1" shapeId="0" xr:uid="{00000000-0006-0000-0400-000008000000}">
      <text>
        <r>
          <rPr>
            <b/>
            <sz val="9"/>
            <color indexed="81"/>
            <rFont val="Tahoma"/>
            <family val="2"/>
          </rPr>
          <t>Nguyen Dao Thi Binh:</t>
        </r>
        <r>
          <rPr>
            <sz val="9"/>
            <color indexed="81"/>
            <rFont val="Tahoma"/>
            <family val="2"/>
          </rPr>
          <t xml:space="preserve">
Bug ID: 13051</t>
        </r>
      </text>
    </comment>
    <comment ref="G75" authorId="1" shapeId="0" xr:uid="{00000000-0006-0000-0400-000009000000}">
      <text>
        <r>
          <rPr>
            <b/>
            <sz val="9"/>
            <color indexed="81"/>
            <rFont val="Tahoma"/>
            <family val="2"/>
          </rPr>
          <t>Nguyen Dao Thi Binh:</t>
        </r>
        <r>
          <rPr>
            <sz val="9"/>
            <color indexed="81"/>
            <rFont val="Tahoma"/>
            <family val="2"/>
          </rPr>
          <t xml:space="preserve">
Bug ID: 13051</t>
        </r>
      </text>
    </comment>
    <comment ref="F76" authorId="1" shapeId="0" xr:uid="{00000000-0006-0000-0400-00000A000000}">
      <text>
        <r>
          <rPr>
            <b/>
            <sz val="9"/>
            <color indexed="81"/>
            <rFont val="Tahoma"/>
            <family val="2"/>
          </rPr>
          <t>Nguyen Dao Thi Binh:</t>
        </r>
        <r>
          <rPr>
            <sz val="9"/>
            <color indexed="81"/>
            <rFont val="Tahoma"/>
            <family val="2"/>
          </rPr>
          <t xml:space="preserve">
Bug ID: 13059</t>
        </r>
      </text>
    </comment>
    <comment ref="G76" authorId="1" shapeId="0" xr:uid="{00000000-0006-0000-0400-00000B000000}">
      <text>
        <r>
          <rPr>
            <b/>
            <sz val="9"/>
            <color indexed="81"/>
            <rFont val="Tahoma"/>
            <family val="2"/>
          </rPr>
          <t>Nguyen Dao Thi Binh:</t>
        </r>
        <r>
          <rPr>
            <sz val="9"/>
            <color indexed="81"/>
            <rFont val="Tahoma"/>
            <family val="2"/>
          </rPr>
          <t xml:space="preserve">
Bug ID: 13059</t>
        </r>
      </text>
    </comment>
    <comment ref="F81" authorId="1" shapeId="0" xr:uid="{00000000-0006-0000-0400-00000C000000}">
      <text>
        <r>
          <rPr>
            <b/>
            <sz val="9"/>
            <color indexed="81"/>
            <rFont val="Tahoma"/>
            <family val="2"/>
          </rPr>
          <t>Nguyen Dao Thi Binh:</t>
        </r>
        <r>
          <rPr>
            <sz val="9"/>
            <color indexed="81"/>
            <rFont val="Tahoma"/>
            <family val="2"/>
          </rPr>
          <t xml:space="preserve">
Bug ID: 13059</t>
        </r>
      </text>
    </comment>
    <comment ref="G81" authorId="1" shapeId="0" xr:uid="{00000000-0006-0000-0400-00000D000000}">
      <text>
        <r>
          <rPr>
            <b/>
            <sz val="9"/>
            <color indexed="81"/>
            <rFont val="Tahoma"/>
            <family val="2"/>
          </rPr>
          <t>Nguyen Dao Thi Binh:</t>
        </r>
        <r>
          <rPr>
            <sz val="9"/>
            <color indexed="81"/>
            <rFont val="Tahoma"/>
            <family val="2"/>
          </rPr>
          <t xml:space="preserve">
Bug ID: 13059</t>
        </r>
      </text>
    </comment>
    <comment ref="F84" authorId="1" shapeId="0" xr:uid="{00000000-0006-0000-0400-00000E000000}">
      <text>
        <r>
          <rPr>
            <b/>
            <sz val="9"/>
            <color indexed="81"/>
            <rFont val="Tahoma"/>
            <family val="2"/>
          </rPr>
          <t>Nguyen Dao Thi Binh:</t>
        </r>
        <r>
          <rPr>
            <sz val="9"/>
            <color indexed="81"/>
            <rFont val="Tahoma"/>
            <family val="2"/>
          </rPr>
          <t xml:space="preserve">
Bug ID: 13051</t>
        </r>
      </text>
    </comment>
    <comment ref="F99" authorId="1" shapeId="0" xr:uid="{00000000-0006-0000-0400-00000F000000}">
      <text>
        <r>
          <rPr>
            <b/>
            <sz val="9"/>
            <color indexed="81"/>
            <rFont val="Tahoma"/>
            <family val="2"/>
          </rPr>
          <t>Nguyen Dao Thi Binh:</t>
        </r>
        <r>
          <rPr>
            <sz val="9"/>
            <color indexed="81"/>
            <rFont val="Tahoma"/>
            <family val="2"/>
          </rPr>
          <t xml:space="preserve">
Bug ID: 13159</t>
        </r>
      </text>
    </comment>
    <comment ref="F101" authorId="1" shapeId="0" xr:uid="{00000000-0006-0000-0400-000010000000}">
      <text>
        <r>
          <rPr>
            <b/>
            <sz val="9"/>
            <color indexed="81"/>
            <rFont val="Tahoma"/>
            <family val="2"/>
          </rPr>
          <t>Nguyen Dao Thi Binh:</t>
        </r>
        <r>
          <rPr>
            <sz val="9"/>
            <color indexed="81"/>
            <rFont val="Tahoma"/>
            <family val="2"/>
          </rPr>
          <t xml:space="preserve">
Bug ID: 13159</t>
        </r>
      </text>
    </comment>
  </commentList>
</comments>
</file>

<file path=xl/sharedStrings.xml><?xml version="1.0" encoding="utf-8"?>
<sst xmlns="http://schemas.openxmlformats.org/spreadsheetml/2006/main" count="301" uniqueCount="224">
  <si>
    <r>
      <t xml:space="preserve">Security Classification: </t>
    </r>
    <r>
      <rPr>
        <b/>
        <sz val="11"/>
        <rFont val="Cambria"/>
        <family val="2"/>
        <scheme val="major"/>
      </rPr>
      <t>Confidential</t>
    </r>
  </si>
  <si>
    <t>Document History</t>
  </si>
  <si>
    <t>Document Location</t>
  </si>
  <si>
    <t>File Name</t>
  </si>
  <si>
    <t>Location</t>
  </si>
  <si>
    <t>NTVN_SD_SCRUM_008_03_TestcaseAndTestReportTemplate.xltx</t>
  </si>
  <si>
    <t>Process Asset Library</t>
  </si>
  <si>
    <t>Document Version History</t>
  </si>
  <si>
    <t>Version</t>
  </si>
  <si>
    <t>Effective Date</t>
  </si>
  <si>
    <t>Author</t>
  </si>
  <si>
    <t>Details</t>
  </si>
  <si>
    <t>Reviewer</t>
  </si>
  <si>
    <t>Approvers</t>
  </si>
  <si>
    <t>1.2.2</t>
  </si>
  <si>
    <t>Aug 29 2017</t>
  </si>
  <si>
    <t>Hai Pham</t>
  </si>
  <si>
    <t>Update record of change, file name, reference and link following new naming convention</t>
  </si>
  <si>
    <t>Nhan Nguyen</t>
  </si>
  <si>
    <t>Ly Vo</t>
  </si>
  <si>
    <t>Add Defect category analysis into test report template</t>
  </si>
  <si>
    <t>Mar 01 2018</t>
  </si>
  <si>
    <t>Remove Defect category analysis report and consolidate test result and report into 1 file
Change file name from "NTVN_SD_SCRUM_008_03_TestCaseTemplate.xltx" to "NTVN_SD_SCRUM_008_03_TestcaseAndTestReportTemplate.xltx"</t>
  </si>
  <si>
    <t>For previous versions, please refer PIP_Master List</t>
  </si>
  <si>
    <r>
      <t xml:space="preserve">Security Classification: </t>
    </r>
    <r>
      <rPr>
        <b/>
        <sz val="11"/>
        <color rgb="FF002E36"/>
        <rFont val="Arial"/>
        <family val="2"/>
      </rPr>
      <t>Confidential</t>
    </r>
  </si>
  <si>
    <t>Instruction</t>
  </si>
  <si>
    <t>&lt;&lt;Client Logo&gt;&gt;</t>
  </si>
  <si>
    <t>&lt;&lt;Client Name&gt;&gt;</t>
  </si>
  <si>
    <t>&lt;&lt;Project Name&gt;&gt;</t>
  </si>
  <si>
    <t>1. Purpose</t>
  </si>
  <si>
    <t>Test Case is a set of test inputs, execution conditions, and expected results developed for particular objective, such as to exercise a particular program path or to verify compliance with a specific requirement.</t>
  </si>
  <si>
    <t>The purpose of the Test Case is to identify and communicate the conditions, which will be implemented and are necessary to verify successful and acceptable implementation of the project.</t>
  </si>
  <si>
    <t xml:space="preserve">QC will perform tests and give the result in the test case. </t>
  </si>
  <si>
    <t>2. How to Use</t>
  </si>
  <si>
    <t>Test Case List</t>
  </si>
  <si>
    <t>List all test cases sheet in the file. Each function has a sheet. Generally, each sheet is test case of a UC</t>
  </si>
  <si>
    <t>Other sheets</t>
  </si>
  <si>
    <t>There is no specific template for using the test case in the scrum process. It depends on the project, the QC will define how to write test case.</t>
  </si>
  <si>
    <t>However, how to write test case must be defined in the test strategy/test plan.</t>
  </si>
  <si>
    <t>There are two samples: "user story 1" and "user story 2"</t>
  </si>
  <si>
    <t>3. Test Result</t>
  </si>
  <si>
    <t>Passed</t>
  </si>
  <si>
    <t>The actual result is met the expected result</t>
  </si>
  <si>
    <t>Failed</t>
  </si>
  <si>
    <r>
      <t>The actual result is</t>
    </r>
    <r>
      <rPr>
        <b/>
        <sz val="10"/>
        <color indexed="10"/>
        <rFont val="Arial"/>
        <family val="2"/>
      </rPr>
      <t xml:space="preserve"> NOT</t>
    </r>
    <r>
      <rPr>
        <sz val="10"/>
        <rFont val="Arial"/>
        <family val="2"/>
      </rPr>
      <t xml:space="preserve"> met the expected result</t>
    </r>
  </si>
  <si>
    <t>Not Run</t>
  </si>
  <si>
    <t>By some reasons, the cases can't be run: The system has bug and the case can't be run.</t>
  </si>
  <si>
    <t>4. Bug is not met any case in the test cases</t>
  </si>
  <si>
    <t>During testing, the QC is able to find a bug which is not met any case in the test case. In this situation, QC need to add the case into the related function as an ad-hoc case.</t>
  </si>
  <si>
    <t>The step: is the step to reproduce bug.</t>
  </si>
  <si>
    <t>The expected result: mention the actual and expected result of the bug</t>
  </si>
  <si>
    <t>Test case #18: Ad-hoc testing</t>
  </si>
  <si>
    <t>Detail the task as the bug description</t>
  </si>
  <si>
    <t xml:space="preserve">Actual result:
 -
 -
Expectation:
 -
 - </t>
  </si>
  <si>
    <t>5. Test Report</t>
  </si>
  <si>
    <t>The test report is using for all sprints of the project.</t>
  </si>
  <si>
    <t>Cover</t>
  </si>
  <si>
    <t>TEST CASE LIST</t>
  </si>
  <si>
    <t>No.</t>
  </si>
  <si>
    <t>Sprint #</t>
  </si>
  <si>
    <t>Function Name</t>
  </si>
  <si>
    <t>Sheet Name</t>
  </si>
  <si>
    <t>Description</t>
  </si>
  <si>
    <t>Pre-Condition</t>
  </si>
  <si>
    <t>Common checklist</t>
  </si>
  <si>
    <t>Sprint 1</t>
  </si>
  <si>
    <t>User Story 1</t>
  </si>
  <si>
    <t>User Story 2</t>
  </si>
  <si>
    <t>Sprint 2</t>
  </si>
  <si>
    <t>Sprint 3</t>
  </si>
  <si>
    <t>Common Checklist</t>
  </si>
  <si>
    <t>Checking item</t>
  </si>
  <si>
    <t>Expectation</t>
  </si>
  <si>
    <t>Result</t>
  </si>
  <si>
    <t xml:space="preserve">Check the maxlengh of all text fields. 
</t>
  </si>
  <si>
    <t xml:space="preserve"> - The system does not allow user to enter more than the expected maxlength.
 - If user can enter data more than the expected maxlength, the system will not be truncated the data without warning message.</t>
  </si>
  <si>
    <t xml:space="preserve"> - Enter the greatest number for numeric fields: 9999999999999999999999999999999999</t>
  </si>
  <si>
    <t xml:space="preserve"> - There is no run-time error if user enters the largest number.
 - If the system accepts the largest number, the view page is still shown what user entered.</t>
  </si>
  <si>
    <t xml:space="preserve"> - Enter character in the numeric field.</t>
  </si>
  <si>
    <t xml:space="preserve"> - User can't enter or COPY AND PASTE the character in the numeric fields.
 - If user can enter the character in the nummeric fields, the system must be shown error message.</t>
  </si>
  <si>
    <t xml:space="preserve"> - Enter JS code to verify the HTML encode and SQL injection.
Eg:
&lt;script&gt;alert(‘a’);&lt;/script&gt;
&lt;input&gt; </t>
  </si>
  <si>
    <t xml:space="preserve"> - If there is no special requirement, the system will allow user to enter any character in the input fields. It is also make sure what is entered will be shown in the edit/view page.</t>
  </si>
  <si>
    <t xml:space="preserve"> - Enter special characters in search fields:
Eg:
%%, apostrophe('), underscore(_)</t>
  </si>
  <si>
    <t xml:space="preserve"> - when user enter the %% in the search keywork, the search result just shows the data which contains the %%</t>
  </si>
  <si>
    <t xml:space="preserve"> - All data in dropdown list should be ordered by alphabetical (aA-&gt;zZ)</t>
  </si>
  <si>
    <t xml:space="preserve"> - Search a criteria  which has more than 2 pages in search result. Change the search criteria (don't click on the search button again) and then click on the next page.</t>
  </si>
  <si>
    <t xml:space="preserve"> - The system shows the search result of the first criteria. It means that the new search criteria is not impacted when clicking on the 2nd page.</t>
  </si>
  <si>
    <t>The warning message/field name must be consitance in all pages.
For example: 
 - Just use one of the following word in the system: "Username" or "user name"
 - It is not accepted to see the following messages in two pages in the same system:
    + &lt;field name is required.
    + The following field is required:
              &lt;field name&gt;
 - It is not accepted if the error message is shown in the top in the first page but it shows next to the field in another page.</t>
  </si>
  <si>
    <t>The warning message/field name must be consitance in all pages.</t>
  </si>
  <si>
    <t>Concurrence user:
 - User A updates data of a record which has been deleted by User B. The system should show warning message
 - User A and user B are updating the same record.</t>
  </si>
  <si>
    <t xml:space="preserve"> - There is no run-time error in any case.
 - Need to define First-win or Last-win in the project. By default, the Last-win.</t>
  </si>
  <si>
    <t>* Note:</t>
  </si>
  <si>
    <t>[ x ] has verified</t>
  </si>
  <si>
    <t>Pass</t>
  </si>
  <si>
    <t>Fail - DE</t>
  </si>
  <si>
    <t xml:space="preserve">Pre-condition </t>
  </si>
  <si>
    <t>Tested by</t>
  </si>
  <si>
    <t>Test Date</t>
  </si>
  <si>
    <t>Test Result</t>
  </si>
  <si>
    <t>Total</t>
  </si>
  <si>
    <t>NA</t>
  </si>
  <si>
    <t>Passed in previous build</t>
  </si>
  <si>
    <t>ID</t>
  </si>
  <si>
    <t>Test Case Description</t>
  </si>
  <si>
    <t>Step</t>
  </si>
  <si>
    <t>Expected Output</t>
  </si>
  <si>
    <t>Test Data</t>
  </si>
  <si>
    <t>Note</t>
  </si>
  <si>
    <t>US1-1</t>
  </si>
  <si>
    <t>US3-1</t>
  </si>
  <si>
    <r>
      <t xml:space="preserve">Security Classification: </t>
    </r>
    <r>
      <rPr>
        <b/>
        <sz val="11"/>
        <rFont val="Arial"/>
        <family val="2"/>
      </rPr>
      <t>Confidential</t>
    </r>
  </si>
  <si>
    <t>End Sprint Test report</t>
  </si>
  <si>
    <t>&lt;&lt;&lt;&lt;Client Logo&gt;&gt;&gt;&gt;</t>
  </si>
  <si>
    <t>&lt;&lt;&lt;&lt;Client Name&gt;&gt;&gt;&gt;</t>
  </si>
  <si>
    <t>&lt;&lt;&lt;&lt;Project Name&gt;&gt;&gt;&gt;</t>
  </si>
  <si>
    <t>1. Scope of sprint</t>
  </si>
  <si>
    <t>&lt;&lt;List all the User story which be tested in this sprint, Epic ID and Epic Name field can be removed / modified  if needed&gt;&gt;</t>
  </si>
  <si>
    <t>US ID</t>
  </si>
  <si>
    <t>US Summary</t>
  </si>
  <si>
    <t>Epic ID</t>
  </si>
  <si>
    <t>Epic Name</t>
  </si>
  <si>
    <t>Environment</t>
  </si>
  <si>
    <t>Dev Status</t>
  </si>
  <si>
    <t>QC status</t>
  </si>
  <si>
    <t>Notes</t>
  </si>
  <si>
    <t>&lt;&lt;US ID&gt;&gt;</t>
  </si>
  <si>
    <t>&lt;&lt;US Summary&gt;&gt;</t>
  </si>
  <si>
    <t>&lt;&lt;Epic ID&gt;&gt;</t>
  </si>
  <si>
    <t>&lt;&lt;Epic Name&gt;&gt;</t>
  </si>
  <si>
    <t>&lt;&lt;Environment&gt;&gt;</t>
  </si>
  <si>
    <t>&lt;&lt;Dev status&gt;&gt;</t>
  </si>
  <si>
    <t>&lt;&lt;QC status&gt;&gt;</t>
  </si>
  <si>
    <t>US summary</t>
  </si>
  <si>
    <t>PRT-1</t>
  </si>
  <si>
    <t>Epic name 1</t>
  </si>
  <si>
    <t>PROD</t>
  </si>
  <si>
    <t>Done</t>
  </si>
  <si>
    <t>US summary 2</t>
  </si>
  <si>
    <t>PRT-4</t>
  </si>
  <si>
    <t>Epic name 2</t>
  </si>
  <si>
    <t>N/A</t>
  </si>
  <si>
    <t>Out of scope of testing</t>
  </si>
  <si>
    <t>User Story 3</t>
  </si>
  <si>
    <t>US summary 3</t>
  </si>
  <si>
    <t>Testing</t>
  </si>
  <si>
    <t>2. Test case status in summary</t>
  </si>
  <si>
    <t>&lt;&lt;List all the test case which be tested for each User story in this sprint&gt;&gt;</t>
  </si>
  <si>
    <t xml:space="preserve">US ID </t>
  </si>
  <si>
    <t>Passed in previous builds</t>
  </si>
  <si>
    <t>&lt;&lt;number of passed&gt;&gt;</t>
  </si>
  <si>
    <t>&lt;&lt;number of fail cases&gt;&gt;</t>
  </si>
  <si>
    <t>&lt;&lt;number of n/a&gt;&gt;</t>
  </si>
  <si>
    <t>&lt;&lt;number of not run&gt;&gt;</t>
  </si>
  <si>
    <t>&lt;&lt;number of passed in previous build&gt;&gt;</t>
  </si>
  <si>
    <t>Test coverage</t>
  </si>
  <si>
    <t xml:space="preserve">3. Bug status </t>
  </si>
  <si>
    <t>&lt;&lt;The summary information for bugs found in this sprint&gt;&gt;</t>
  </si>
  <si>
    <t>3.1 Bug summary</t>
  </si>
  <si>
    <t> Total</t>
  </si>
  <si>
    <t>New</t>
  </si>
  <si>
    <t>Resolved</t>
  </si>
  <si>
    <t>Reopened</t>
  </si>
  <si>
    <t>Verified / Closed</t>
  </si>
  <si>
    <t>Critical</t>
  </si>
  <si>
    <t>Major</t>
  </si>
  <si>
    <t>Normal</t>
  </si>
  <si>
    <t>Minor</t>
  </si>
  <si>
    <t>3.2 Open Bug</t>
  </si>
  <si>
    <t>Bug ID</t>
  </si>
  <si>
    <t>Bug Summary</t>
  </si>
  <si>
    <t>Priority</t>
  </si>
  <si>
    <t>&lt;&lt;Bug ID&gt;&gt;</t>
  </si>
  <si>
    <t>&lt;&lt;Bug summary&gt;&gt;</t>
  </si>
  <si>
    <t>&lt;&lt;Priority&gt;&gt;</t>
  </si>
  <si>
    <t>Bug summary 1</t>
  </si>
  <si>
    <t>Bug summary</t>
  </si>
  <si>
    <t>4. Risk &amp; Issue</t>
  </si>
  <si>
    <t>&lt;&lt;Describe the risk, issue, recommendation from QC point of view for this project&gt;&gt;</t>
  </si>
  <si>
    <t>Mitigation Strategy</t>
  </si>
  <si>
    <t>Contingency (Risk is realized)</t>
  </si>
  <si>
    <t>Created Date</t>
  </si>
  <si>
    <t>&lt;&lt;Risk which happened in this project&gt;&gt;</t>
  </si>
  <si>
    <t>&lt;&lt;propose an action to solve this risk&gt;&gt;</t>
  </si>
  <si>
    <t>&lt;&lt;The action needs when the risk is become to issue&gt;&gt;</t>
  </si>
  <si>
    <t>5. QC evaluation</t>
  </si>
  <si>
    <t>&lt;&lt;Describe the QC evaluation for each sprint based on the DoD of project&gt;&gt;</t>
  </si>
  <si>
    <t>DoD Criteria</t>
  </si>
  <si>
    <t>Number of  Defects</t>
  </si>
  <si>
    <t>QC End Sprint report status</t>
  </si>
  <si>
    <t>&lt;&lt;number of open critical bugs&gt;</t>
  </si>
  <si>
    <t xml:space="preserve">&lt;&lt;number of open major bugs&gt;&gt; </t>
  </si>
  <si>
    <t>&lt;&lt;number of open normal bugs&gt;&gt;</t>
  </si>
  <si>
    <t>&lt;&lt;number of open minor bugs&gt;&gt;</t>
  </si>
  <si>
    <t>100% </t>
  </si>
  <si>
    <t>PASS</t>
  </si>
  <si>
    <t>&lt;&lt;Sprint number&gt;&gt;</t>
  </si>
  <si>
    <t>1.  View Product function – Display photos</t>
  </si>
  <si>
    <t>Le Tuan Sang</t>
  </si>
  <si>
    <t>Get in product site/ page</t>
  </si>
  <si>
    <t>Verify that the big photo frame display corectly when choose one in the photo list</t>
  </si>
  <si>
    <t>Verify the photo list display maximum 5 photo on the photo list</t>
  </si>
  <si>
    <t>- Case 1: Default currency photo list
- Case 2: There is nothing on the photo list</t>
  </si>
  <si>
    <t>- Case 1: big photo frame should exchance the displayed photo automatically to be same as selected photo on the photo list.
- Case 3: big photo frame display nothing.</t>
  </si>
  <si>
    <t xml:space="preserve">2. View Product function – Display Price </t>
  </si>
  <si>
    <t>Verify that discounted price use comma as decimal separator to separate groups of thousands, millions, billions</t>
  </si>
  <si>
    <t xml:space="preserve">Verify that original price use comma as decimal separator to separate groups of thousands, millions,
billions, </t>
  </si>
  <si>
    <t>1. Get product screen
2. Click on every photo on the photo list
3. Observe the big photo frame</t>
  </si>
  <si>
    <t>1. Get product screen
2. Click on &lt;&gt; button
3. Observe the photo list</t>
  </si>
  <si>
    <t>1. Get product screen
2. Observe the photo list</t>
  </si>
  <si>
    <t xml:space="preserve">1. Get product screen
2. Observe the original price
</t>
  </si>
  <si>
    <t>1. Get product screen
2. Observe the discounted price</t>
  </si>
  <si>
    <t>Verify that users can click on &lt;&gt; button to view next/ previous photos</t>
  </si>
  <si>
    <t>Verify that discounted price should be rounded to the nearest integer value.</t>
  </si>
  <si>
    <t xml:space="preserve">- Case 1: Discounted price is displayed 
- Case 2: The integral part of discounted price is displayed
- Case 3: The integral part of discounted price is displayed 
- Case 4: The integral part of discounted price is displayed
- Case 5:  The integral part of discounted price is added 1 and displayed </t>
  </si>
  <si>
    <t xml:space="preserve">1. Get product screen
2. Caculate the the exact of original price, discounted price and discount rate.
3. Observe the discounted price
</t>
  </si>
  <si>
    <t>- Case 1: Discounted price is integer
- Case 2: Discounted price is decimal and the first numer of decimal part is 0.
- Case 3: Discounted price is decimal and the first numer of decimal part ranging from 1 and 4.
- Case 4: Discounted price is decimal and the first numer of decimal part is 5.
- Case 5: Discounted price is decimal and the first numer of decimal part ranging from 6 and 9.</t>
  </si>
  <si>
    <t>- Case 1: both &lt;&gt; button are disable
- Case 2: &lt;&gt; button are opposite state ( enable/ disable)
- Case 4: both &lt;&gt; button are enable</t>
  </si>
  <si>
    <t>- Case 1: there is 0 or 1 photo on the photo list
- Case 2: the last/ the first photo on the photo list is displayed
- Case 4: one photo neither the last nor the first photo on the photo list is displayed</t>
  </si>
  <si>
    <t>- Case 1: photo list display 5 photos
- Case 2: photo list display 5 photos
- Case 3: photo list display 4 photos
- Case 4: photo list display 3 photos
- Case 5: photo list display 2 photos
- Case 6: photo list display 1 photo
- Case 7: photo list display nothing</t>
  </si>
  <si>
    <t>- Case 1: photo list have more than 5 photos
- Case 2: photo list have 5 photos
- Case 3: photo list have 4 photos
- Case 4: photo list have 3 photos
- Case 5: photo list have 2 photos
- Case 6: photo list have 1 photo
- Case 7: photo list have nothing</t>
  </si>
  <si>
    <t>- Case 1: The original price have no comma
- Case 2: The original price have 1 comma before the 3rd number from the far right
- Case 3: The original price have 2 comma, each 3 numbers, from the far right
- Case 4: The original price have 3 comma, each 3 numbers, from the far right</t>
  </si>
  <si>
    <t>- Case 1: The discounted price have no comma
- Case 2: The discounted price have 1 comma before the 3rd number from the far right
- Case 3: The discounted price have 2 comma, each 3 numbers, from the far right
- Case 4: The discounted price have 3 comma, each 3 numbers, from the far right</t>
  </si>
  <si>
    <t>- Case 1: if the discounted prices ranging from 0 and 999
- Case 2: if the discounted prices ranging from 1,000 and 999,999 
- Case 3: if the discounted prices ranging from 1,000,000 and 999,999,999 
- Case 4: if the discounted prices ranging from 1,000,000,000 and 999,999,999,999.</t>
  </si>
  <si>
    <t>- Case 1: if the original prices ranging from 0 and 999
- Case 2: if the original prices ranging from 1,000 and 999,999 
- Case 3: if the original prices ranging from 1,000,000 and 999,999,999 
- Case 4: if the original prices ranging from 1,000,000,000 and 999,999,999,999.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</si>
</sst>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mmm\ dd\ yyyy"/>
    <numFmt numFmtId="165" formatCode="[$-409]d\-mmm\-yy;@"/>
    <numFmt numFmtId="166" formatCode="[$-409]mmmm\ d\,\ yyyy;@"/>
  </numFmts>
  <fonts count="72">
    <font>
      <sz val="11"/>
      <color theme="1"/>
      <name val="Calibri"/>
      <family val="2"/>
      <scheme val="minor"/>
    </font>
    <font>
      <sz val="10"/>
      <name val="Arial"/>
      <family val="2"/>
    </font>
    <font>
      <b/>
      <sz val="10"/>
      <color rgb="FFFFFFFF"/>
      <name val="Arial"/>
      <family val="2"/>
    </font>
    <font>
      <b/>
      <sz val="10"/>
      <color theme="0"/>
      <name val="Arial"/>
      <family val="2"/>
    </font>
    <font>
      <u/>
      <sz val="11"/>
      <color indexed="12"/>
      <name val="ＭＳ Ｐゴシック"/>
      <family val="2"/>
      <charset val="128"/>
    </font>
    <font>
      <sz val="11"/>
      <color rgb="FF002E36"/>
      <name val="Arial"/>
      <family val="2"/>
    </font>
    <font>
      <b/>
      <sz val="18"/>
      <color indexed="56"/>
      <name val="Arial"/>
      <family val="2"/>
    </font>
    <font>
      <b/>
      <sz val="10"/>
      <color indexed="10"/>
      <name val="Arial"/>
      <family val="2"/>
    </font>
    <font>
      <sz val="11"/>
      <name val="ＭＳ Ｐゴシック"/>
      <family val="2"/>
      <charset val="128"/>
    </font>
    <font>
      <b/>
      <i/>
      <sz val="10"/>
      <name val="Arial"/>
      <family val="2"/>
    </font>
    <font>
      <b/>
      <sz val="11"/>
      <color rgb="FF002E36"/>
      <name val="Arial"/>
      <family val="2"/>
    </font>
    <font>
      <b/>
      <sz val="18"/>
      <color rgb="FFCC2337"/>
      <name val="Arial"/>
      <family val="2"/>
    </font>
    <font>
      <sz val="11"/>
      <color rgb="FF002E36"/>
      <name val="Cambria"/>
      <family val="2"/>
      <scheme val="major"/>
    </font>
    <font>
      <sz val="10"/>
      <name val="Cambria"/>
      <family val="2"/>
      <scheme val="major"/>
    </font>
    <font>
      <b/>
      <sz val="10"/>
      <color indexed="60"/>
      <name val="Cambria"/>
      <family val="2"/>
      <scheme val="major"/>
    </font>
    <font>
      <i/>
      <sz val="10"/>
      <color indexed="17"/>
      <name val="Cambria"/>
      <family val="2"/>
      <scheme val="major"/>
    </font>
    <font>
      <u/>
      <sz val="10"/>
      <color indexed="12"/>
      <name val="Cambria"/>
      <family val="2"/>
      <scheme val="major"/>
    </font>
    <font>
      <b/>
      <sz val="20"/>
      <color indexed="10"/>
      <name val="Cambria"/>
      <family val="2"/>
      <scheme val="major"/>
    </font>
    <font>
      <sz val="11"/>
      <name val="Cambria"/>
      <family val="2"/>
      <scheme val="major"/>
    </font>
    <font>
      <b/>
      <sz val="11"/>
      <name val="Cambria"/>
      <family val="2"/>
      <scheme val="major"/>
    </font>
    <font>
      <sz val="11"/>
      <color theme="1"/>
      <name val="Cambria"/>
      <family val="2"/>
      <scheme val="major"/>
    </font>
    <font>
      <b/>
      <sz val="10"/>
      <color theme="0"/>
      <name val="Cambria"/>
      <family val="2"/>
      <scheme val="major"/>
    </font>
    <font>
      <b/>
      <sz val="16"/>
      <color indexed="10"/>
      <name val="Arial"/>
      <family val="2"/>
    </font>
    <font>
      <sz val="16"/>
      <color indexed="18"/>
      <name val="Arial"/>
      <family val="2"/>
    </font>
    <font>
      <b/>
      <sz val="9"/>
      <color indexed="9"/>
      <name val="Arial"/>
      <family val="2"/>
    </font>
    <font>
      <sz val="9"/>
      <name val="Arial"/>
      <family val="2"/>
    </font>
    <font>
      <sz val="10"/>
      <color indexed="8"/>
      <name val="Arial"/>
      <family val="2"/>
    </font>
    <font>
      <b/>
      <sz val="10"/>
      <color indexed="18"/>
      <name val="Arial"/>
      <family val="2"/>
    </font>
    <font>
      <b/>
      <sz val="9"/>
      <color indexed="81"/>
      <name val="Tahoma"/>
      <family val="2"/>
    </font>
    <font>
      <sz val="9"/>
      <color indexed="81"/>
      <name val="Tahoma"/>
      <family val="2"/>
    </font>
    <font>
      <b/>
      <sz val="16"/>
      <color theme="7"/>
      <name val="Arial"/>
      <family val="2"/>
    </font>
    <font>
      <b/>
      <sz val="16"/>
      <color rgb="FF003366"/>
      <name val="Arial"/>
      <family val="2"/>
    </font>
    <font>
      <b/>
      <sz val="10"/>
      <color indexed="9"/>
      <name val="Arial"/>
      <family val="2"/>
    </font>
    <font>
      <sz val="10"/>
      <color indexed="17"/>
      <name val="Arial"/>
      <family val="2"/>
    </font>
    <font>
      <b/>
      <sz val="10"/>
      <color indexed="8"/>
      <name val="Arial"/>
      <family val="2"/>
    </font>
    <font>
      <b/>
      <sz val="8"/>
      <color indexed="8"/>
      <name val="Times New Roman"/>
      <family val="1"/>
    </font>
    <font>
      <sz val="11"/>
      <color theme="1"/>
      <name val="Arial"/>
      <family val="2"/>
    </font>
    <font>
      <sz val="10"/>
      <color theme="0"/>
      <name val="Arial"/>
      <family val="2"/>
    </font>
    <font>
      <sz val="11"/>
      <name val="Arial"/>
      <family val="2"/>
    </font>
    <font>
      <b/>
      <sz val="11"/>
      <color indexed="10"/>
      <name val="Arial"/>
      <family val="2"/>
    </font>
    <font>
      <u/>
      <sz val="10"/>
      <color rgb="FF7EA1D0"/>
      <name val="Calibri"/>
      <family val="2"/>
      <scheme val="minor"/>
    </font>
    <font>
      <sz val="11"/>
      <color theme="1"/>
      <name val="Calibri"/>
      <family val="2"/>
      <scheme val="minor"/>
    </font>
    <font>
      <b/>
      <sz val="11"/>
      <name val="Arial"/>
      <family val="2"/>
    </font>
    <font>
      <b/>
      <sz val="20"/>
      <color theme="5"/>
      <name val="Arial"/>
      <family val="2"/>
    </font>
    <font>
      <b/>
      <sz val="16"/>
      <color indexed="56"/>
      <name val="Arial"/>
      <family val="2"/>
    </font>
    <font>
      <b/>
      <sz val="14"/>
      <color rgb="FF6D829F"/>
      <name val="Arial"/>
      <family val="2"/>
    </font>
    <font>
      <i/>
      <sz val="10"/>
      <color theme="1"/>
      <name val="Arial"/>
      <family val="2"/>
    </font>
    <font>
      <sz val="10"/>
      <color theme="1"/>
      <name val="Arial"/>
      <family val="2"/>
    </font>
    <font>
      <sz val="10"/>
      <color rgb="FF002E36"/>
      <name val="Arial"/>
      <family val="2"/>
    </font>
    <font>
      <b/>
      <sz val="10"/>
      <color theme="1"/>
      <name val="Arial"/>
      <family val="2"/>
    </font>
    <font>
      <b/>
      <sz val="11"/>
      <color theme="1"/>
      <name val="Calibri"/>
      <family val="2"/>
    </font>
    <font>
      <sz val="10"/>
      <color rgb="FF002060"/>
      <name val="Arial"/>
      <family val="2"/>
    </font>
    <font>
      <b/>
      <sz val="10"/>
      <name val="Arial"/>
      <family val="2"/>
    </font>
    <font>
      <b/>
      <sz val="16"/>
      <name val="Arial"/>
      <family val="2"/>
    </font>
    <font>
      <b/>
      <u/>
      <sz val="16"/>
      <name val="Arial"/>
      <family val="2"/>
    </font>
    <font>
      <b/>
      <sz val="10"/>
      <color indexed="16"/>
      <name val="Arial"/>
      <family val="2"/>
    </font>
    <font>
      <sz val="11"/>
      <name val="明朝"/>
      <family val="3"/>
      <charset val="128"/>
    </font>
    <font>
      <u/>
      <sz val="11"/>
      <color rgb="FF7EA1D0"/>
      <name val="Calibri"/>
      <family val="2"/>
      <scheme val="minor"/>
    </font>
    <font>
      <sz val="10"/>
      <color rgb="FFFF0000"/>
      <name val="Arial"/>
      <family val="2"/>
    </font>
    <font>
      <b/>
      <sz val="10"/>
      <color rgb="FF002E36"/>
      <name val="Arial"/>
      <family val="2"/>
    </font>
    <font>
      <i/>
      <sz val="10"/>
      <name val="Arial"/>
      <family val="2"/>
    </font>
    <font>
      <i/>
      <sz val="10"/>
      <color rgb="FF002E36"/>
      <name val="Arial"/>
      <family val="2"/>
    </font>
    <font>
      <i/>
      <sz val="11"/>
      <color theme="1"/>
      <name val="Arial"/>
      <family val="2"/>
    </font>
    <font>
      <b/>
      <i/>
      <sz val="10"/>
      <color theme="1"/>
      <name val="Arial"/>
      <family val="2"/>
    </font>
    <font>
      <b/>
      <sz val="20"/>
      <color theme="6"/>
      <name val="Arial"/>
      <family val="2"/>
    </font>
    <font>
      <b/>
      <sz val="20"/>
      <color theme="6"/>
      <name val="Cambria"/>
      <family val="2"/>
      <scheme val="major"/>
    </font>
    <font>
      <b/>
      <sz val="18"/>
      <color theme="6"/>
      <name val="Cambria"/>
      <family val="2"/>
      <scheme val="major"/>
    </font>
    <font>
      <b/>
      <sz val="11"/>
      <color theme="0"/>
      <name val="Calibri"/>
      <family val="2"/>
      <scheme val="minor"/>
    </font>
    <font>
      <sz val="11"/>
      <color theme="0"/>
      <name val="Calibri"/>
      <family val="2"/>
      <scheme val="minor"/>
    </font>
    <font>
      <sz val="11"/>
      <name val="Calibri"/>
      <family val="2"/>
      <scheme val="minor"/>
    </font>
    <font>
      <sz val="11"/>
      <color indexed="8"/>
      <name val="Calibri"/>
      <family val="2"/>
      <scheme val="minor"/>
    </font>
    <font>
      <sz val="11"/>
      <color rgb="FF323232"/>
      <name val="Calibri"/>
      <family val="2"/>
      <scheme val="minor"/>
    </font>
  </fonts>
  <fills count="29">
    <fill>
      <patternFill patternType="none"/>
    </fill>
    <fill>
      <patternFill patternType="gray125"/>
    </fill>
    <fill>
      <patternFill patternType="solid">
        <fgColor theme="5"/>
        <bgColor indexed="64"/>
      </patternFill>
    </fill>
    <fill>
      <patternFill patternType="solid">
        <fgColor theme="0"/>
        <bgColor indexed="64"/>
      </patternFill>
    </fill>
    <fill>
      <patternFill patternType="solid">
        <fgColor indexed="9"/>
        <bgColor indexed="64"/>
      </patternFill>
    </fill>
    <fill>
      <patternFill patternType="solid">
        <fgColor rgb="FFF2F2F2"/>
        <bgColor indexed="64"/>
      </patternFill>
    </fill>
    <fill>
      <patternFill patternType="solid">
        <fgColor indexed="9"/>
        <bgColor indexed="26"/>
      </patternFill>
    </fill>
    <fill>
      <patternFill patternType="solid">
        <fgColor rgb="FFCACFD9"/>
        <bgColor indexed="64"/>
      </patternFill>
    </fill>
    <fill>
      <patternFill patternType="solid">
        <fgColor rgb="FFD6D6D6"/>
        <bgColor indexed="64"/>
      </patternFill>
    </fill>
    <fill>
      <patternFill patternType="solid">
        <fgColor theme="0"/>
        <bgColor indexed="26"/>
      </patternFill>
    </fill>
    <fill>
      <patternFill patternType="solid">
        <fgColor rgb="FF8EB63E"/>
        <bgColor indexed="26"/>
      </patternFill>
    </fill>
    <fill>
      <patternFill patternType="solid">
        <fgColor rgb="FF8EB63E"/>
        <bgColor indexed="41"/>
      </patternFill>
    </fill>
    <fill>
      <patternFill patternType="solid">
        <fgColor theme="1" tint="0.79998168889431442"/>
        <bgColor indexed="64"/>
      </patternFill>
    </fill>
    <fill>
      <patternFill patternType="solid">
        <fgColor rgb="FF7EA1D0"/>
        <bgColor indexed="64"/>
      </patternFill>
    </fill>
    <fill>
      <patternFill patternType="solid">
        <fgColor indexed="16"/>
        <bgColor indexed="64"/>
      </patternFill>
    </fill>
    <fill>
      <patternFill patternType="solid">
        <fgColor indexed="41"/>
        <bgColor indexed="64"/>
      </patternFill>
    </fill>
    <fill>
      <patternFill patternType="solid">
        <fgColor indexed="47"/>
        <bgColor indexed="64"/>
      </patternFill>
    </fill>
    <fill>
      <patternFill patternType="solid">
        <fgColor indexed="22"/>
        <bgColor indexed="64"/>
      </patternFill>
    </fill>
    <fill>
      <patternFill patternType="solid">
        <fgColor indexed="45"/>
        <bgColor indexed="64"/>
      </patternFill>
    </fill>
    <fill>
      <patternFill patternType="solid">
        <fgColor theme="6"/>
        <bgColor indexed="26"/>
      </patternFill>
    </fill>
    <fill>
      <patternFill patternType="solid">
        <fgColor theme="6"/>
        <bgColor indexed="56"/>
      </patternFill>
    </fill>
    <fill>
      <patternFill patternType="solid">
        <fgColor theme="6"/>
        <bgColor indexed="64"/>
      </patternFill>
    </fill>
    <fill>
      <patternFill patternType="solid">
        <fgColor theme="6"/>
        <bgColor indexed="32"/>
      </patternFill>
    </fill>
    <fill>
      <patternFill patternType="solid">
        <fgColor theme="0" tint="-4.9989318521683403E-2"/>
        <bgColor indexed="64"/>
      </patternFill>
    </fill>
    <fill>
      <patternFill patternType="solid">
        <fgColor theme="0"/>
        <bgColor indexed="41"/>
      </patternFill>
    </fill>
    <fill>
      <patternFill patternType="solid">
        <fgColor rgb="FF8EB63E"/>
        <bgColor indexed="64"/>
      </patternFill>
    </fill>
    <fill>
      <patternFill patternType="solid">
        <fgColor rgb="FFFFFFFF"/>
        <bgColor rgb="FFFFFFCC"/>
      </patternFill>
    </fill>
    <fill>
      <patternFill patternType="solid">
        <fgColor rgb="FFFFFFFF"/>
        <bgColor rgb="FFCCFFFF"/>
      </patternFill>
    </fill>
    <fill>
      <patternFill patternType="solid">
        <fgColor theme="0"/>
        <bgColor rgb="FFFFFFCC"/>
      </patternFill>
    </fill>
  </fills>
  <borders count="26">
    <border>
      <left/>
      <right/>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indexed="64"/>
      </left>
      <right style="thin">
        <color indexed="64"/>
      </right>
      <top style="thin">
        <color indexed="64"/>
      </top>
      <bottom style="thin">
        <color indexed="64"/>
      </bottom>
      <diagonal/>
    </border>
    <border>
      <left/>
      <right style="thin">
        <color theme="0" tint="-0.24994659260841701"/>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style="thin">
        <color rgb="FFBFBFBF"/>
      </left>
      <right style="thin">
        <color rgb="FFBFBFBF"/>
      </right>
      <top style="thin">
        <color rgb="FFBFBFBF"/>
      </top>
      <bottom style="thin">
        <color rgb="FFBFBFBF"/>
      </bottom>
      <diagonal/>
    </border>
    <border>
      <left style="thin">
        <color rgb="FFBFBFBF"/>
      </left>
      <right style="thin">
        <color rgb="FFBFBFBF"/>
      </right>
      <top/>
      <bottom style="thin">
        <color rgb="FFBFBFBF"/>
      </bottom>
      <diagonal/>
    </border>
    <border>
      <left style="thin">
        <color rgb="FFBFBFBF"/>
      </left>
      <right/>
      <top/>
      <bottom/>
      <diagonal/>
    </border>
    <border>
      <left/>
      <right style="thin">
        <color rgb="FFBFBFBF"/>
      </right>
      <top/>
      <bottom style="thin">
        <color rgb="FFBFBFBF"/>
      </bottom>
      <diagonal/>
    </border>
    <border>
      <left style="thin">
        <color rgb="FFBFBFBF"/>
      </left>
      <right/>
      <top/>
      <bottom style="thin">
        <color rgb="FFBFBFBF"/>
      </bottom>
      <diagonal/>
    </border>
    <border>
      <left/>
      <right style="thin">
        <color rgb="FFBFBFBF"/>
      </right>
      <top style="thin">
        <color rgb="FFBFBFBF"/>
      </top>
      <bottom style="thin">
        <color rgb="FFBFBFBF"/>
      </bottom>
      <diagonal/>
    </border>
    <border>
      <left style="thin">
        <color rgb="FFBFBFBF"/>
      </left>
      <right/>
      <top style="thin">
        <color rgb="FFBFBFBF"/>
      </top>
      <bottom/>
      <diagonal/>
    </border>
    <border>
      <left/>
      <right style="thin">
        <color rgb="FFBFBFBF"/>
      </right>
      <top style="thin">
        <color rgb="FFBFBFBF"/>
      </top>
      <bottom/>
      <diagonal/>
    </border>
    <border>
      <left style="thin">
        <color rgb="FFBFBFBF"/>
      </left>
      <right/>
      <top style="thin">
        <color rgb="FFBFBFBF"/>
      </top>
      <bottom style="thin">
        <color rgb="FFBFBFBF"/>
      </bottom>
      <diagonal/>
    </border>
    <border>
      <left/>
      <right/>
      <top style="thin">
        <color rgb="FFBFBFBF"/>
      </top>
      <bottom style="thin">
        <color rgb="FFBFBFBF"/>
      </bottom>
      <diagonal/>
    </border>
    <border>
      <left style="thin">
        <color rgb="FFBFBFBF"/>
      </left>
      <right style="thin">
        <color rgb="FFBFBFBF"/>
      </right>
      <top style="thin">
        <color rgb="FFBFBFBF"/>
      </top>
      <bottom/>
      <diagonal/>
    </border>
    <border>
      <left/>
      <right style="thin">
        <color rgb="FFBFBFBF"/>
      </right>
      <top/>
      <bottom/>
      <diagonal/>
    </border>
    <border>
      <left style="thin">
        <color rgb="FFBFBFBF"/>
      </left>
      <right style="thin">
        <color rgb="FFBFBFBF"/>
      </right>
      <top/>
      <bottom/>
      <diagonal/>
    </border>
    <border>
      <left style="thin">
        <color indexed="22"/>
      </left>
      <right style="thin">
        <color indexed="22"/>
      </right>
      <top style="thin">
        <color indexed="22"/>
      </top>
      <bottom style="thin">
        <color indexed="22"/>
      </bottom>
      <diagonal/>
    </border>
    <border>
      <left style="thin">
        <color rgb="FFD6D6D6"/>
      </left>
      <right/>
      <top/>
      <bottom style="thin">
        <color rgb="FFD6D6D6"/>
      </bottom>
      <diagonal/>
    </border>
    <border>
      <left/>
      <right/>
      <top/>
      <bottom style="thin">
        <color rgb="FFD6D6D6"/>
      </bottom>
      <diagonal/>
    </border>
    <border>
      <left style="thin">
        <color rgb="FFD6D6D6"/>
      </left>
      <right style="thin">
        <color rgb="FFD6D6D6"/>
      </right>
      <top style="thin">
        <color rgb="FFD6D6D6"/>
      </top>
      <bottom style="thin">
        <color rgb="FFD6D6D6"/>
      </bottom>
      <diagonal/>
    </border>
    <border>
      <left style="thin">
        <color rgb="FFD6D6D6"/>
      </left>
      <right style="thin">
        <color rgb="FFD6D6D6"/>
      </right>
      <top style="thin">
        <color rgb="FFD6D6D6"/>
      </top>
      <bottom/>
      <diagonal/>
    </border>
    <border>
      <left style="thin">
        <color rgb="FFD9D9D9"/>
      </left>
      <right style="thin">
        <color rgb="FFD9D9D9"/>
      </right>
      <top style="thin">
        <color rgb="FFD9D9D9"/>
      </top>
      <bottom style="thin">
        <color rgb="FFD9D9D9"/>
      </bottom>
      <diagonal/>
    </border>
    <border>
      <left style="thin">
        <color theme="0" tint="-0.24994659260841701"/>
      </left>
      <right style="thin">
        <color theme="0" tint="-0.24994659260841701"/>
      </right>
      <top style="thin">
        <color theme="0" tint="-0.24994659260841701"/>
      </top>
      <bottom/>
      <diagonal/>
    </border>
  </borders>
  <cellStyleXfs count="27">
    <xf numFmtId="0" fontId="0" fillId="0" borderId="0"/>
    <xf numFmtId="0" fontId="1" fillId="0" borderId="0"/>
    <xf numFmtId="0" fontId="1" fillId="4" borderId="2">
      <alignment vertical="center" wrapText="1"/>
    </xf>
    <xf numFmtId="0" fontId="1" fillId="0" borderId="0"/>
    <xf numFmtId="0" fontId="4" fillId="0" borderId="0" applyNumberFormat="0" applyFill="0" applyBorder="0" applyAlignment="0" applyProtection="0"/>
    <xf numFmtId="0" fontId="8" fillId="0" borderId="0"/>
    <xf numFmtId="0" fontId="1" fillId="0" borderId="0"/>
    <xf numFmtId="166" fontId="41" fillId="0" borderId="0"/>
    <xf numFmtId="166" fontId="1" fillId="0" borderId="0"/>
    <xf numFmtId="166" fontId="8" fillId="0" borderId="0"/>
    <xf numFmtId="166" fontId="1" fillId="14" borderId="0"/>
    <xf numFmtId="166" fontId="1" fillId="14" borderId="0"/>
    <xf numFmtId="166" fontId="1" fillId="0" borderId="0">
      <alignment horizontal="left" vertical="top" wrapText="1" indent="2"/>
    </xf>
    <xf numFmtId="166" fontId="25" fillId="0" borderId="19" applyFont="0"/>
    <xf numFmtId="2" fontId="53" fillId="0" borderId="0">
      <alignment horizontal="center" vertical="center" wrapText="1"/>
    </xf>
    <xf numFmtId="166" fontId="25" fillId="15" borderId="19">
      <alignment horizontal="left" vertical="center"/>
    </xf>
    <xf numFmtId="166" fontId="25" fillId="16" borderId="19" applyAlignment="0">
      <alignment horizontal="center" vertical="center"/>
    </xf>
    <xf numFmtId="166" fontId="52" fillId="0" borderId="0">
      <alignment horizontal="left"/>
    </xf>
    <xf numFmtId="166" fontId="1" fillId="0" borderId="0"/>
    <xf numFmtId="166" fontId="54" fillId="4" borderId="0">
      <alignment horizontal="center" vertical="center" wrapText="1"/>
    </xf>
    <xf numFmtId="166" fontId="52" fillId="0" borderId="0">
      <alignment vertical="center"/>
    </xf>
    <xf numFmtId="166" fontId="52" fillId="0" borderId="0">
      <alignment vertical="center"/>
    </xf>
    <xf numFmtId="9" fontId="8" fillId="0" borderId="0" applyFont="0" applyFill="0" applyBorder="0" applyAlignment="0" applyProtection="0"/>
    <xf numFmtId="166" fontId="55" fillId="17" borderId="2">
      <alignment horizontal="center" vertical="center" wrapText="1"/>
    </xf>
    <xf numFmtId="166" fontId="52" fillId="18" borderId="2">
      <alignment horizontal="center" vertical="center" wrapText="1"/>
    </xf>
    <xf numFmtId="166" fontId="56" fillId="0" borderId="0"/>
    <xf numFmtId="166" fontId="57" fillId="0" borderId="0" applyNumberFormat="0" applyFill="0" applyBorder="0" applyAlignment="0" applyProtection="0"/>
  </cellStyleXfs>
  <cellXfs count="279">
    <xf numFmtId="0" fontId="0" fillId="0" borderId="0" xfId="0"/>
    <xf numFmtId="0" fontId="1" fillId="0" borderId="0" xfId="0" applyFont="1"/>
    <xf numFmtId="0" fontId="1" fillId="0" borderId="0" xfId="1"/>
    <xf numFmtId="0" fontId="1" fillId="0" borderId="0" xfId="1" applyAlignment="1">
      <alignment horizontal="left"/>
    </xf>
    <xf numFmtId="0" fontId="11" fillId="0" borderId="0" xfId="1" applyFont="1"/>
    <xf numFmtId="0" fontId="9" fillId="6" borderId="1" xfId="5" applyFont="1" applyFill="1" applyBorder="1" applyAlignment="1">
      <alignment horizontal="left" vertical="top" wrapText="1"/>
    </xf>
    <xf numFmtId="0" fontId="1" fillId="0" borderId="1" xfId="0" applyFont="1" applyBorder="1" applyAlignment="1">
      <alignment horizontal="left" vertical="top" wrapText="1"/>
    </xf>
    <xf numFmtId="0" fontId="12" fillId="0" borderId="0" xfId="0" applyFont="1" applyAlignment="1">
      <alignment vertical="center"/>
    </xf>
    <xf numFmtId="0" fontId="13" fillId="0" borderId="0" xfId="0" applyFont="1"/>
    <xf numFmtId="0" fontId="13" fillId="0" borderId="0" xfId="0" applyFont="1" applyAlignment="1">
      <alignment horizontal="center" vertical="center"/>
    </xf>
    <xf numFmtId="0" fontId="14" fillId="6" borderId="0" xfId="0" applyFont="1" applyFill="1" applyAlignment="1">
      <alignment horizontal="left" indent="1"/>
    </xf>
    <xf numFmtId="0" fontId="15" fillId="0" borderId="0" xfId="0" applyFont="1" applyAlignment="1">
      <alignment horizontal="left" indent="1"/>
    </xf>
    <xf numFmtId="0" fontId="13" fillId="6" borderId="0" xfId="0" applyFont="1" applyFill="1"/>
    <xf numFmtId="0" fontId="13" fillId="0" borderId="0" xfId="0" applyFont="1" applyAlignment="1">
      <alignment horizontal="left" indent="1"/>
    </xf>
    <xf numFmtId="0" fontId="17" fillId="6" borderId="0" xfId="0" applyFont="1" applyFill="1" applyAlignment="1">
      <alignment horizontal="center"/>
    </xf>
    <xf numFmtId="0" fontId="13" fillId="0" borderId="0" xfId="1" applyFont="1" applyAlignment="1">
      <alignment horizontal="left"/>
    </xf>
    <xf numFmtId="0" fontId="13" fillId="0" borderId="0" xfId="1" applyFont="1"/>
    <xf numFmtId="0" fontId="20" fillId="0" borderId="0" xfId="0" applyFont="1"/>
    <xf numFmtId="0" fontId="13" fillId="3" borderId="0" xfId="1" applyFont="1" applyFill="1"/>
    <xf numFmtId="1" fontId="13" fillId="6" borderId="1" xfId="0" applyNumberFormat="1" applyFont="1" applyFill="1" applyBorder="1" applyAlignment="1">
      <alignment horizontal="left" vertical="top"/>
    </xf>
    <xf numFmtId="49" fontId="13" fillId="6" borderId="1" xfId="0" applyNumberFormat="1" applyFont="1" applyFill="1" applyBorder="1" applyAlignment="1">
      <alignment horizontal="left" vertical="top"/>
    </xf>
    <xf numFmtId="0" fontId="16" fillId="6" borderId="1" xfId="4" applyNumberFormat="1" applyFont="1" applyFill="1" applyBorder="1" applyAlignment="1" applyProtection="1">
      <alignment horizontal="left" vertical="top"/>
    </xf>
    <xf numFmtId="0" fontId="13" fillId="6" borderId="1" xfId="0" applyFont="1" applyFill="1" applyBorder="1" applyAlignment="1">
      <alignment horizontal="left" vertical="top"/>
    </xf>
    <xf numFmtId="0" fontId="5" fillId="0" borderId="0" xfId="0" applyFont="1" applyAlignment="1">
      <alignment horizontal="left" vertical="center"/>
    </xf>
    <xf numFmtId="0" fontId="1" fillId="0" borderId="0" xfId="6" applyAlignment="1">
      <alignment vertical="center" wrapText="1"/>
    </xf>
    <xf numFmtId="0" fontId="22" fillId="0" borderId="0" xfId="6" applyFont="1" applyAlignment="1">
      <alignment vertical="top"/>
    </xf>
    <xf numFmtId="0" fontId="23" fillId="0" borderId="0" xfId="6" applyFont="1" applyAlignment="1">
      <alignment vertical="top"/>
    </xf>
    <xf numFmtId="0" fontId="23" fillId="0" borderId="0" xfId="6" applyFont="1" applyAlignment="1">
      <alignment horizontal="left" vertical="top" wrapText="1"/>
    </xf>
    <xf numFmtId="0" fontId="1" fillId="0" borderId="0" xfId="6" applyAlignment="1">
      <alignment vertical="top" wrapText="1"/>
    </xf>
    <xf numFmtId="0" fontId="25" fillId="0" borderId="0" xfId="6" applyFont="1" applyAlignment="1">
      <alignment horizontal="left" vertical="center" wrapText="1"/>
    </xf>
    <xf numFmtId="0" fontId="27" fillId="0" borderId="0" xfId="6" applyFont="1" applyAlignment="1">
      <alignment vertical="center" wrapText="1"/>
    </xf>
    <xf numFmtId="0" fontId="27" fillId="0" borderId="0" xfId="6" applyFont="1" applyAlignment="1">
      <alignment horizontal="left" vertical="top" wrapText="1"/>
    </xf>
    <xf numFmtId="0" fontId="1" fillId="0" borderId="0" xfId="6" applyAlignment="1">
      <alignment horizontal="left" vertical="top" wrapText="1"/>
    </xf>
    <xf numFmtId="0" fontId="7" fillId="0" borderId="0" xfId="6" applyFont="1" applyAlignment="1">
      <alignment vertical="center" wrapText="1"/>
    </xf>
    <xf numFmtId="0" fontId="5" fillId="0" borderId="0" xfId="0" applyFont="1" applyAlignment="1">
      <alignment vertical="center"/>
    </xf>
    <xf numFmtId="0" fontId="1" fillId="0" borderId="6" xfId="6" applyBorder="1" applyAlignment="1">
      <alignment horizontal="left" vertical="top" wrapText="1"/>
    </xf>
    <xf numFmtId="0" fontId="26" fillId="0" borderId="6" xfId="6" applyFont="1" applyBorder="1" applyAlignment="1">
      <alignment horizontal="left" vertical="top" wrapText="1"/>
    </xf>
    <xf numFmtId="0" fontId="30" fillId="0" borderId="0" xfId="1" applyFont="1"/>
    <xf numFmtId="0" fontId="26" fillId="0" borderId="0" xfId="0" applyFont="1"/>
    <xf numFmtId="0" fontId="33" fillId="0" borderId="0" xfId="5" applyFont="1" applyAlignment="1">
      <alignment wrapText="1"/>
    </xf>
    <xf numFmtId="0" fontId="1" fillId="0" borderId="0" xfId="0" applyFont="1" applyAlignment="1">
      <alignment wrapText="1"/>
    </xf>
    <xf numFmtId="0" fontId="33" fillId="0" borderId="0" xfId="5" applyFont="1" applyAlignment="1">
      <alignment horizontal="left" wrapText="1"/>
    </xf>
    <xf numFmtId="0" fontId="34" fillId="0" borderId="0" xfId="0" applyFont="1"/>
    <xf numFmtId="0" fontId="25" fillId="0" borderId="0" xfId="0" applyFont="1"/>
    <xf numFmtId="0" fontId="26" fillId="6" borderId="0" xfId="0" applyFont="1" applyFill="1"/>
    <xf numFmtId="0" fontId="26" fillId="6" borderId="0" xfId="0" applyFont="1" applyFill="1" applyAlignment="1">
      <alignment vertical="top"/>
    </xf>
    <xf numFmtId="0" fontId="1" fillId="6" borderId="0" xfId="0" applyFont="1" applyFill="1"/>
    <xf numFmtId="0" fontId="6" fillId="0" borderId="0" xfId="0" applyFont="1" applyAlignment="1">
      <alignment horizontal="left" vertical="center"/>
    </xf>
    <xf numFmtId="0" fontId="36" fillId="0" borderId="0" xfId="0" applyFont="1"/>
    <xf numFmtId="0" fontId="36" fillId="3" borderId="0" xfId="0" applyFont="1" applyFill="1"/>
    <xf numFmtId="0" fontId="26" fillId="6" borderId="6" xfId="0" applyFont="1" applyFill="1" applyBorder="1"/>
    <xf numFmtId="0" fontId="26" fillId="6" borderId="6" xfId="0" applyFont="1" applyFill="1" applyBorder="1" applyAlignment="1">
      <alignment horizontal="center" wrapText="1"/>
    </xf>
    <xf numFmtId="0" fontId="1" fillId="6" borderId="6" xfId="5" applyFont="1" applyFill="1" applyBorder="1" applyAlignment="1">
      <alignment horizontal="left" vertical="top" wrapText="1"/>
    </xf>
    <xf numFmtId="0" fontId="1" fillId="9" borderId="6" xfId="0" quotePrefix="1" applyFont="1" applyFill="1" applyBorder="1" applyAlignment="1">
      <alignment horizontal="left" vertical="top" wrapText="1"/>
    </xf>
    <xf numFmtId="0" fontId="1" fillId="6" borderId="6" xfId="0" quotePrefix="1" applyFont="1" applyFill="1" applyBorder="1" applyAlignment="1">
      <alignment horizontal="left" vertical="top" wrapText="1"/>
    </xf>
    <xf numFmtId="0" fontId="26" fillId="6" borderId="6" xfId="0" applyFont="1" applyFill="1" applyBorder="1" applyAlignment="1">
      <alignment vertical="top" wrapText="1"/>
    </xf>
    <xf numFmtId="0" fontId="26" fillId="6" borderId="9" xfId="0" applyFont="1" applyFill="1" applyBorder="1" applyAlignment="1">
      <alignment horizontal="center" wrapText="1"/>
    </xf>
    <xf numFmtId="0" fontId="26" fillId="6" borderId="10" xfId="0" applyFont="1" applyFill="1" applyBorder="1" applyAlignment="1">
      <alignment horizontal="center" wrapText="1"/>
    </xf>
    <xf numFmtId="0" fontId="1" fillId="0" borderId="6" xfId="0" applyFont="1" applyBorder="1" applyAlignment="1">
      <alignment horizontal="left"/>
    </xf>
    <xf numFmtId="0" fontId="1" fillId="9" borderId="6" xfId="0" applyFont="1" applyFill="1" applyBorder="1" applyAlignment="1">
      <alignment horizontal="left" vertical="top" wrapText="1"/>
    </xf>
    <xf numFmtId="0" fontId="1" fillId="6" borderId="6" xfId="0" applyFont="1" applyFill="1" applyBorder="1" applyAlignment="1">
      <alignment horizontal="left" vertical="top" wrapText="1"/>
    </xf>
    <xf numFmtId="0" fontId="1" fillId="3" borderId="6" xfId="0" applyFont="1" applyFill="1" applyBorder="1" applyAlignment="1">
      <alignment horizontal="left" vertical="top"/>
    </xf>
    <xf numFmtId="0" fontId="3" fillId="11" borderId="6" xfId="5" applyFont="1" applyFill="1" applyBorder="1" applyAlignment="1">
      <alignment horizontal="left" vertical="center"/>
    </xf>
    <xf numFmtId="0" fontId="37" fillId="11" borderId="6" xfId="5" applyFont="1" applyFill="1" applyBorder="1" applyAlignment="1">
      <alignment horizontal="left" vertical="center"/>
    </xf>
    <xf numFmtId="0" fontId="38" fillId="0" borderId="0" xfId="1" applyFont="1"/>
    <xf numFmtId="0" fontId="18" fillId="0" borderId="0" xfId="1" applyFont="1" applyAlignment="1">
      <alignment horizontal="right"/>
    </xf>
    <xf numFmtId="0" fontId="40" fillId="4" borderId="4" xfId="4" applyFont="1" applyFill="1" applyBorder="1" applyAlignment="1">
      <alignment horizontal="left" vertical="top" wrapText="1"/>
    </xf>
    <xf numFmtId="0" fontId="3" fillId="10" borderId="6" xfId="5" applyFont="1" applyFill="1" applyBorder="1" applyAlignment="1">
      <alignment horizontal="center" vertical="center" wrapText="1"/>
    </xf>
    <xf numFmtId="0" fontId="1" fillId="5" borderId="6" xfId="0" applyFont="1" applyFill="1" applyBorder="1" applyAlignment="1">
      <alignment horizontal="center" vertical="top" wrapText="1"/>
    </xf>
    <xf numFmtId="0" fontId="1" fillId="0" borderId="6" xfId="0" applyFont="1" applyBorder="1" applyAlignment="1">
      <alignment horizontal="center" vertical="top" wrapText="1"/>
    </xf>
    <xf numFmtId="0" fontId="26" fillId="6" borderId="6" xfId="0" applyFont="1" applyFill="1" applyBorder="1" applyAlignment="1">
      <alignment horizontal="left"/>
    </xf>
    <xf numFmtId="0" fontId="1" fillId="6" borderId="0" xfId="0" applyFont="1" applyFill="1" applyAlignment="1">
      <alignment horizontal="left"/>
    </xf>
    <xf numFmtId="0" fontId="36" fillId="0" borderId="0" xfId="7" applyNumberFormat="1" applyFont="1" applyAlignment="1">
      <alignment horizontal="center" vertical="top"/>
    </xf>
    <xf numFmtId="166" fontId="36" fillId="0" borderId="0" xfId="7" applyFont="1" applyAlignment="1">
      <alignment vertical="top"/>
    </xf>
    <xf numFmtId="0" fontId="38" fillId="3" borderId="0" xfId="8" applyNumberFormat="1" applyFont="1" applyFill="1" applyAlignment="1">
      <alignment horizontal="right" vertical="top"/>
    </xf>
    <xf numFmtId="0" fontId="36" fillId="0" borderId="0" xfId="7" applyNumberFormat="1" applyFont="1" applyAlignment="1">
      <alignment vertical="top"/>
    </xf>
    <xf numFmtId="0" fontId="1" fillId="0" borderId="0" xfId="7" applyNumberFormat="1" applyFont="1" applyAlignment="1">
      <alignment horizontal="center" vertical="top"/>
    </xf>
    <xf numFmtId="166" fontId="1" fillId="0" borderId="0" xfId="7" applyFont="1" applyAlignment="1">
      <alignment vertical="top"/>
    </xf>
    <xf numFmtId="0" fontId="1" fillId="0" borderId="0" xfId="7" applyNumberFormat="1" applyFont="1" applyAlignment="1">
      <alignment horizontal="right" vertical="top"/>
    </xf>
    <xf numFmtId="0" fontId="1" fillId="0" borderId="0" xfId="7" applyNumberFormat="1" applyFont="1" applyAlignment="1">
      <alignment vertical="top"/>
    </xf>
    <xf numFmtId="0" fontId="6" fillId="0" borderId="0" xfId="7" applyNumberFormat="1" applyFont="1" applyAlignment="1">
      <alignment vertical="top"/>
    </xf>
    <xf numFmtId="166" fontId="36" fillId="0" borderId="0" xfId="7" applyFont="1" applyAlignment="1">
      <alignment vertical="top" wrapText="1"/>
    </xf>
    <xf numFmtId="0" fontId="36" fillId="0" borderId="0" xfId="7" applyNumberFormat="1" applyFont="1" applyAlignment="1">
      <alignment vertical="top" wrapText="1"/>
    </xf>
    <xf numFmtId="166" fontId="41" fillId="0" borderId="0" xfId="7" applyAlignment="1">
      <alignment vertical="top"/>
    </xf>
    <xf numFmtId="166" fontId="41" fillId="0" borderId="0" xfId="7" applyAlignment="1">
      <alignment vertical="top" wrapText="1"/>
    </xf>
    <xf numFmtId="0" fontId="41" fillId="0" borderId="0" xfId="7" applyNumberFormat="1" applyAlignment="1">
      <alignment vertical="top"/>
    </xf>
    <xf numFmtId="0" fontId="41" fillId="0" borderId="0" xfId="7" applyNumberFormat="1" applyAlignment="1">
      <alignment vertical="top" wrapText="1"/>
    </xf>
    <xf numFmtId="166" fontId="45" fillId="3" borderId="0" xfId="7" applyFont="1" applyFill="1" applyAlignment="1">
      <alignment vertical="top" wrapText="1"/>
    </xf>
    <xf numFmtId="0" fontId="45" fillId="3" borderId="0" xfId="7" applyNumberFormat="1" applyFont="1" applyFill="1" applyAlignment="1">
      <alignment vertical="top" wrapText="1"/>
    </xf>
    <xf numFmtId="166" fontId="46" fillId="0" borderId="0" xfId="7" applyFont="1" applyAlignment="1">
      <alignment vertical="top"/>
    </xf>
    <xf numFmtId="166" fontId="47" fillId="0" borderId="0" xfId="7" applyFont="1" applyAlignment="1">
      <alignment vertical="top"/>
    </xf>
    <xf numFmtId="0" fontId="47" fillId="0" borderId="0" xfId="7" applyNumberFormat="1" applyFont="1" applyAlignment="1">
      <alignment vertical="top"/>
    </xf>
    <xf numFmtId="0" fontId="3" fillId="2" borderId="6" xfId="7" applyNumberFormat="1" applyFont="1" applyFill="1" applyBorder="1" applyAlignment="1">
      <alignment horizontal="center" vertical="center" wrapText="1"/>
    </xf>
    <xf numFmtId="0" fontId="1" fillId="6" borderId="6" xfId="9" applyNumberFormat="1" applyFont="1" applyFill="1" applyBorder="1" applyAlignment="1">
      <alignment horizontal="left" vertical="top"/>
    </xf>
    <xf numFmtId="166" fontId="48" fillId="0" borderId="6" xfId="7" applyFont="1" applyBorder="1" applyAlignment="1">
      <alignment horizontal="left" vertical="top" wrapText="1"/>
    </xf>
    <xf numFmtId="166" fontId="48" fillId="0" borderId="11" xfId="7" applyFont="1" applyBorder="1" applyAlignment="1">
      <alignment horizontal="left" vertical="top" wrapText="1"/>
    </xf>
    <xf numFmtId="166" fontId="49" fillId="0" borderId="0" xfId="7" applyFont="1" applyAlignment="1">
      <alignment vertical="top"/>
    </xf>
    <xf numFmtId="0" fontId="48" fillId="0" borderId="6" xfId="7" applyNumberFormat="1" applyFont="1" applyBorder="1" applyAlignment="1">
      <alignment horizontal="center" vertical="top" wrapText="1"/>
    </xf>
    <xf numFmtId="166" fontId="50" fillId="0" borderId="0" xfId="7" applyFont="1" applyAlignment="1">
      <alignment vertical="center"/>
    </xf>
    <xf numFmtId="0" fontId="1" fillId="6" borderId="0" xfId="9" applyNumberFormat="1" applyFont="1" applyFill="1" applyAlignment="1">
      <alignment horizontal="left" vertical="top"/>
    </xf>
    <xf numFmtId="166" fontId="48" fillId="0" borderId="0" xfId="7" applyFont="1" applyAlignment="1">
      <alignment horizontal="left" vertical="top" wrapText="1"/>
    </xf>
    <xf numFmtId="0" fontId="48" fillId="0" borderId="0" xfId="7" applyNumberFormat="1" applyFont="1" applyAlignment="1">
      <alignment horizontal="center" vertical="top" wrapText="1"/>
    </xf>
    <xf numFmtId="0" fontId="51" fillId="0" borderId="6" xfId="7" applyNumberFormat="1" applyFont="1" applyBorder="1" applyAlignment="1">
      <alignment horizontal="left" vertical="top" wrapText="1"/>
    </xf>
    <xf numFmtId="166" fontId="51" fillId="0" borderId="0" xfId="7" applyFont="1" applyAlignment="1">
      <alignment horizontal="left" vertical="top" wrapText="1"/>
    </xf>
    <xf numFmtId="166" fontId="51" fillId="0" borderId="0" xfId="7" applyFont="1" applyAlignment="1">
      <alignment horizontal="justify" vertical="top" wrapText="1"/>
    </xf>
    <xf numFmtId="0" fontId="36" fillId="0" borderId="0" xfId="7" applyNumberFormat="1" applyFont="1" applyAlignment="1">
      <alignment horizontal="left" vertical="top"/>
    </xf>
    <xf numFmtId="166" fontId="36" fillId="0" borderId="0" xfId="7" applyFont="1" applyAlignment="1">
      <alignment horizontal="left" vertical="top"/>
    </xf>
    <xf numFmtId="0" fontId="47" fillId="13" borderId="6" xfId="7" applyNumberFormat="1" applyFont="1" applyFill="1" applyBorder="1" applyAlignment="1">
      <alignment horizontal="center" vertical="top" wrapText="1"/>
    </xf>
    <xf numFmtId="0" fontId="51" fillId="13" borderId="6" xfId="7" applyNumberFormat="1" applyFont="1" applyFill="1" applyBorder="1" applyAlignment="1">
      <alignment horizontal="center" vertical="top" wrapText="1"/>
    </xf>
    <xf numFmtId="0" fontId="1" fillId="6" borderId="6" xfId="9" applyNumberFormat="1" applyFont="1" applyFill="1" applyBorder="1" applyAlignment="1">
      <alignment horizontal="center" vertical="top"/>
    </xf>
    <xf numFmtId="165" fontId="52" fillId="0" borderId="0" xfId="8" applyNumberFormat="1" applyFont="1" applyAlignment="1">
      <alignment horizontal="left" vertical="top"/>
    </xf>
    <xf numFmtId="165" fontId="1" fillId="0" borderId="0" xfId="8" applyNumberFormat="1" applyAlignment="1">
      <alignment vertical="top"/>
    </xf>
    <xf numFmtId="10" fontId="58" fillId="0" borderId="0" xfId="7" applyNumberFormat="1" applyFont="1" applyAlignment="1">
      <alignment horizontal="center" vertical="top" wrapText="1"/>
    </xf>
    <xf numFmtId="0" fontId="59" fillId="0" borderId="0" xfId="7" applyNumberFormat="1" applyFont="1" applyAlignment="1">
      <alignment horizontal="center" vertical="top" wrapText="1"/>
    </xf>
    <xf numFmtId="0" fontId="60" fillId="6" borderId="6" xfId="9" applyNumberFormat="1" applyFont="1" applyFill="1" applyBorder="1" applyAlignment="1">
      <alignment horizontal="left" vertical="top"/>
    </xf>
    <xf numFmtId="166" fontId="61" fillId="0" borderId="6" xfId="7" applyFont="1" applyBorder="1" applyAlignment="1">
      <alignment horizontal="left" vertical="top" wrapText="1"/>
    </xf>
    <xf numFmtId="166" fontId="61" fillId="0" borderId="11" xfId="7" applyFont="1" applyBorder="1" applyAlignment="1">
      <alignment horizontal="left" vertical="top" wrapText="1"/>
    </xf>
    <xf numFmtId="0" fontId="62" fillId="0" borderId="0" xfId="7" applyNumberFormat="1" applyFont="1" applyAlignment="1">
      <alignment vertical="top"/>
    </xf>
    <xf numFmtId="166" fontId="62" fillId="0" borderId="0" xfId="7" applyFont="1" applyAlignment="1">
      <alignment vertical="top"/>
    </xf>
    <xf numFmtId="0" fontId="61" fillId="0" borderId="6" xfId="7" applyNumberFormat="1" applyFont="1" applyBorder="1" applyAlignment="1">
      <alignment horizontal="center" vertical="top" wrapText="1"/>
    </xf>
    <xf numFmtId="0" fontId="63" fillId="13" borderId="6" xfId="7" applyNumberFormat="1" applyFont="1" applyFill="1" applyBorder="1" applyAlignment="1">
      <alignment horizontal="center" vertical="top" wrapText="1"/>
    </xf>
    <xf numFmtId="0" fontId="46" fillId="13" borderId="6" xfId="7" applyNumberFormat="1" applyFont="1" applyFill="1" applyBorder="1" applyAlignment="1">
      <alignment horizontal="center" vertical="top" wrapText="1"/>
    </xf>
    <xf numFmtId="10" fontId="1" fillId="6" borderId="6" xfId="9" applyNumberFormat="1" applyFont="1" applyFill="1" applyBorder="1" applyAlignment="1">
      <alignment horizontal="center" vertical="top"/>
    </xf>
    <xf numFmtId="0" fontId="1" fillId="0" borderId="6" xfId="8" applyNumberFormat="1" applyBorder="1" applyAlignment="1">
      <alignment horizontal="left" vertical="top" wrapText="1" indent="1"/>
    </xf>
    <xf numFmtId="164" fontId="1" fillId="0" borderId="6" xfId="2" applyNumberFormat="1" applyFill="1" applyBorder="1" applyAlignment="1">
      <alignment horizontal="left" vertical="top" wrapText="1"/>
    </xf>
    <xf numFmtId="0" fontId="1" fillId="0" borderId="6" xfId="2" applyFill="1" applyBorder="1" applyAlignment="1">
      <alignment horizontal="left" vertical="top" wrapText="1"/>
    </xf>
    <xf numFmtId="166" fontId="1" fillId="0" borderId="6" xfId="8" applyBorder="1" applyAlignment="1">
      <alignment horizontal="left" vertical="top" wrapText="1"/>
    </xf>
    <xf numFmtId="0" fontId="3" fillId="19" borderId="4" xfId="0" applyFont="1" applyFill="1" applyBorder="1" applyAlignment="1">
      <alignment vertical="top"/>
    </xf>
    <xf numFmtId="0" fontId="66" fillId="6" borderId="0" xfId="0" applyFont="1" applyFill="1" applyAlignment="1">
      <alignment horizontal="center"/>
    </xf>
    <xf numFmtId="1" fontId="21" fillId="20" borderId="1" xfId="0" applyNumberFormat="1" applyFont="1" applyFill="1" applyBorder="1" applyAlignment="1">
      <alignment horizontal="center" vertical="center"/>
    </xf>
    <xf numFmtId="0" fontId="21" fillId="20" borderId="1" xfId="0" applyFont="1" applyFill="1" applyBorder="1" applyAlignment="1">
      <alignment horizontal="center" vertical="center"/>
    </xf>
    <xf numFmtId="0" fontId="24" fillId="21" borderId="6" xfId="6" applyFont="1" applyFill="1" applyBorder="1" applyAlignment="1">
      <alignment horizontal="center" vertical="center" wrapText="1"/>
    </xf>
    <xf numFmtId="0" fontId="32" fillId="21" borderId="6" xfId="5" applyFont="1" applyFill="1" applyBorder="1" applyAlignment="1">
      <alignment horizontal="left" vertical="center" wrapText="1"/>
    </xf>
    <xf numFmtId="0" fontId="3" fillId="19" borderId="6" xfId="5" applyFont="1" applyFill="1" applyBorder="1" applyAlignment="1">
      <alignment horizontal="left" vertical="top" wrapText="1"/>
    </xf>
    <xf numFmtId="0" fontId="32" fillId="19" borderId="6" xfId="5" applyFont="1" applyFill="1" applyBorder="1" applyAlignment="1">
      <alignment horizontal="left" vertical="center" wrapText="1"/>
    </xf>
    <xf numFmtId="0" fontId="3" fillId="22" borderId="6" xfId="5" applyFont="1" applyFill="1" applyBorder="1" applyAlignment="1">
      <alignment horizontal="left" vertical="center" wrapText="1"/>
    </xf>
    <xf numFmtId="0" fontId="3" fillId="22" borderId="6" xfId="5" applyFont="1" applyFill="1" applyBorder="1" applyAlignment="1">
      <alignment horizontal="center" vertical="center" wrapText="1"/>
    </xf>
    <xf numFmtId="0" fontId="13" fillId="0" borderId="0" xfId="1" applyFont="1" applyAlignment="1">
      <alignment horizontal="left" vertical="top" wrapText="1"/>
    </xf>
    <xf numFmtId="166" fontId="57" fillId="0" borderId="0" xfId="26" applyFill="1" applyBorder="1" applyAlignment="1">
      <alignment horizontal="left" vertical="top" wrapText="1"/>
    </xf>
    <xf numFmtId="0" fontId="1" fillId="3" borderId="0" xfId="1" applyFill="1"/>
    <xf numFmtId="0" fontId="1" fillId="23" borderId="22" xfId="1" applyFill="1" applyBorder="1" applyAlignment="1">
      <alignment vertical="center" wrapText="1"/>
    </xf>
    <xf numFmtId="0" fontId="1" fillId="0" borderId="23" xfId="3" applyBorder="1" applyAlignment="1">
      <alignment vertical="top" wrapText="1"/>
    </xf>
    <xf numFmtId="0" fontId="1" fillId="0" borderId="6" xfId="3" applyBorder="1" applyAlignment="1">
      <alignment vertical="top" wrapText="1"/>
    </xf>
    <xf numFmtId="0" fontId="38" fillId="0" borderId="0" xfId="1" applyFont="1" applyAlignment="1">
      <alignment horizontal="center" vertical="center"/>
    </xf>
    <xf numFmtId="0" fontId="31" fillId="0" borderId="0" xfId="1" applyFont="1" applyAlignment="1">
      <alignment horizontal="right" vertical="center"/>
    </xf>
    <xf numFmtId="0" fontId="31" fillId="0" borderId="0" xfId="1" applyFont="1" applyAlignment="1">
      <alignment horizontal="left" vertical="center"/>
    </xf>
    <xf numFmtId="0" fontId="38" fillId="0" borderId="0" xfId="1" applyFont="1" applyAlignment="1">
      <alignment horizontal="left" vertical="top"/>
    </xf>
    <xf numFmtId="0" fontId="5" fillId="0" borderId="0" xfId="0" applyFont="1" applyAlignment="1">
      <alignment horizontal="right" vertical="center"/>
    </xf>
    <xf numFmtId="0" fontId="5" fillId="0" borderId="0" xfId="0" applyFont="1" applyAlignment="1">
      <alignment horizontal="center" vertical="center"/>
    </xf>
    <xf numFmtId="166" fontId="44" fillId="0" borderId="0" xfId="7" applyFont="1" applyAlignment="1">
      <alignment horizontal="right" vertical="top"/>
    </xf>
    <xf numFmtId="166" fontId="30" fillId="3" borderId="0" xfId="7" applyFont="1" applyFill="1" applyAlignment="1">
      <alignment horizontal="left" vertical="top" wrapText="1"/>
    </xf>
    <xf numFmtId="166" fontId="3" fillId="2" borderId="11" xfId="7" applyFont="1" applyFill="1" applyBorder="1" applyAlignment="1">
      <alignment horizontal="center" vertical="center" wrapText="1"/>
    </xf>
    <xf numFmtId="166" fontId="3" fillId="2" borderId="6" xfId="7" applyFont="1" applyFill="1" applyBorder="1" applyAlignment="1">
      <alignment horizontal="center" vertical="center" wrapText="1"/>
    </xf>
    <xf numFmtId="166" fontId="46" fillId="0" borderId="6" xfId="7" applyFont="1" applyBorder="1" applyAlignment="1">
      <alignment horizontal="left" vertical="top" wrapText="1"/>
    </xf>
    <xf numFmtId="0" fontId="1" fillId="0" borderId="16" xfId="8" applyNumberFormat="1" applyBorder="1" applyAlignment="1">
      <alignment horizontal="left" vertical="top" wrapText="1" indent="1"/>
    </xf>
    <xf numFmtId="164" fontId="1" fillId="0" borderId="16" xfId="2" applyNumberFormat="1" applyFill="1" applyBorder="1" applyAlignment="1">
      <alignment horizontal="left" vertical="top" wrapText="1"/>
    </xf>
    <xf numFmtId="0" fontId="1" fillId="0" borderId="16" xfId="2" applyFill="1" applyBorder="1" applyAlignment="1">
      <alignment horizontal="left" vertical="top" wrapText="1"/>
    </xf>
    <xf numFmtId="0" fontId="1" fillId="0" borderId="16" xfId="3" applyBorder="1" applyAlignment="1">
      <alignment vertical="top" wrapText="1"/>
    </xf>
    <xf numFmtId="166" fontId="1" fillId="0" borderId="16" xfId="8" applyBorder="1" applyAlignment="1">
      <alignment horizontal="left" vertical="top" wrapText="1"/>
    </xf>
    <xf numFmtId="0" fontId="1" fillId="6" borderId="11" xfId="5" applyFont="1" applyFill="1" applyBorder="1" applyAlignment="1">
      <alignment horizontal="left" vertical="top" wrapText="1"/>
    </xf>
    <xf numFmtId="0" fontId="37" fillId="9" borderId="6" xfId="0" applyFont="1" applyFill="1" applyBorder="1" applyAlignment="1">
      <alignment horizontal="left"/>
    </xf>
    <xf numFmtId="0" fontId="37" fillId="9" borderId="6" xfId="0" applyFont="1" applyFill="1" applyBorder="1"/>
    <xf numFmtId="0" fontId="37" fillId="9" borderId="6" xfId="5" applyFont="1" applyFill="1" applyBorder="1" applyAlignment="1">
      <alignment horizontal="center" vertical="top" wrapText="1"/>
    </xf>
    <xf numFmtId="0" fontId="1" fillId="9" borderId="6" xfId="5" applyFont="1" applyFill="1" applyBorder="1" applyAlignment="1">
      <alignment horizontal="left" vertical="top" wrapText="1"/>
    </xf>
    <xf numFmtId="0" fontId="1" fillId="6" borderId="6" xfId="5" applyFont="1" applyFill="1" applyBorder="1" applyAlignment="1">
      <alignment vertical="top" wrapText="1"/>
    </xf>
    <xf numFmtId="0" fontId="69" fillId="6" borderId="6" xfId="5" applyFont="1" applyFill="1" applyBorder="1" applyAlignment="1">
      <alignment vertical="top" wrapText="1"/>
    </xf>
    <xf numFmtId="0" fontId="1" fillId="9" borderId="7" xfId="0" quotePrefix="1" applyFont="1" applyFill="1" applyBorder="1" applyAlignment="1">
      <alignment horizontal="left" vertical="top" wrapText="1"/>
    </xf>
    <xf numFmtId="0" fontId="1" fillId="9" borderId="7" xfId="5" applyFont="1" applyFill="1" applyBorder="1" applyAlignment="1">
      <alignment horizontal="left" vertical="top" wrapText="1"/>
    </xf>
    <xf numFmtId="0" fontId="1" fillId="3" borderId="7" xfId="0" applyFont="1" applyFill="1" applyBorder="1" applyAlignment="1">
      <alignment horizontal="left" vertical="top"/>
    </xf>
    <xf numFmtId="0" fontId="38" fillId="3" borderId="0" xfId="0" applyFont="1" applyFill="1" applyBorder="1"/>
    <xf numFmtId="0" fontId="38" fillId="3" borderId="8" xfId="0" applyFont="1" applyFill="1" applyBorder="1"/>
    <xf numFmtId="0" fontId="0" fillId="0" borderId="6" xfId="0" applyFont="1" applyBorder="1" applyAlignment="1">
      <alignment wrapText="1"/>
    </xf>
    <xf numFmtId="0" fontId="69" fillId="0" borderId="0" xfId="0" applyFont="1"/>
    <xf numFmtId="0" fontId="67" fillId="10" borderId="6" xfId="5" applyFont="1" applyFill="1" applyBorder="1" applyAlignment="1">
      <alignment horizontal="center" vertical="center" wrapText="1"/>
    </xf>
    <xf numFmtId="0" fontId="69" fillId="5" borderId="6" xfId="0" applyFont="1" applyFill="1" applyBorder="1" applyAlignment="1">
      <alignment horizontal="center" vertical="top" wrapText="1"/>
    </xf>
    <xf numFmtId="0" fontId="69" fillId="0" borderId="6" xfId="0" applyFont="1" applyBorder="1" applyAlignment="1">
      <alignment horizontal="center" vertical="top" wrapText="1"/>
    </xf>
    <xf numFmtId="0" fontId="70" fillId="6" borderId="6" xfId="0" applyFont="1" applyFill="1" applyBorder="1"/>
    <xf numFmtId="0" fontId="67" fillId="22" borderId="6" xfId="5" applyFont="1" applyFill="1" applyBorder="1" applyAlignment="1">
      <alignment horizontal="center" vertical="center" wrapText="1"/>
    </xf>
    <xf numFmtId="0" fontId="69" fillId="9" borderId="6" xfId="5" applyFont="1" applyFill="1" applyBorder="1" applyAlignment="1">
      <alignment horizontal="left" vertical="top" wrapText="1"/>
    </xf>
    <xf numFmtId="0" fontId="69" fillId="6" borderId="0" xfId="0" applyFont="1" applyFill="1"/>
    <xf numFmtId="0" fontId="1" fillId="6" borderId="11" xfId="5" applyFont="1" applyFill="1" applyBorder="1" applyAlignment="1">
      <alignment horizontal="left" vertical="center" wrapText="1"/>
    </xf>
    <xf numFmtId="0" fontId="0" fillId="3" borderId="11" xfId="0" applyFont="1" applyFill="1" applyBorder="1" applyAlignment="1">
      <alignment vertical="center" wrapText="1"/>
    </xf>
    <xf numFmtId="0" fontId="0" fillId="3" borderId="6" xfId="0" applyFont="1" applyFill="1" applyBorder="1" applyAlignment="1">
      <alignment vertical="center" wrapText="1"/>
    </xf>
    <xf numFmtId="0" fontId="26" fillId="9" borderId="6" xfId="0" applyFont="1" applyFill="1" applyBorder="1" applyAlignment="1">
      <alignment vertical="top" wrapText="1"/>
    </xf>
    <xf numFmtId="0" fontId="3" fillId="24" borderId="6" xfId="5" applyFont="1" applyFill="1" applyBorder="1" applyAlignment="1">
      <alignment horizontal="left" vertical="center"/>
    </xf>
    <xf numFmtId="0" fontId="0" fillId="3" borderId="7" xfId="0" applyFont="1" applyFill="1" applyBorder="1" applyAlignment="1">
      <alignment vertical="center" wrapText="1"/>
    </xf>
    <xf numFmtId="0" fontId="0" fillId="3" borderId="6" xfId="0" applyFont="1" applyFill="1" applyBorder="1" applyAlignment="1">
      <alignment vertical="center"/>
    </xf>
    <xf numFmtId="0" fontId="71" fillId="0" borderId="6" xfId="0" applyFont="1" applyBorder="1" applyAlignment="1">
      <alignment wrapText="1"/>
    </xf>
    <xf numFmtId="0" fontId="1" fillId="26" borderId="11" xfId="0" applyFont="1" applyFill="1" applyBorder="1" applyAlignment="1">
      <alignment horizontal="left" vertical="top" wrapText="1"/>
    </xf>
    <xf numFmtId="0" fontId="1" fillId="26" borderId="6" xfId="0" applyFont="1" applyFill="1" applyBorder="1" applyAlignment="1">
      <alignment horizontal="left" vertical="top" wrapText="1"/>
    </xf>
    <xf numFmtId="0" fontId="71" fillId="0" borderId="18" xfId="0" applyFont="1" applyBorder="1" applyAlignment="1">
      <alignment wrapText="1"/>
    </xf>
    <xf numFmtId="0" fontId="2" fillId="27" borderId="11" xfId="0" applyFont="1" applyFill="1" applyBorder="1" applyAlignment="1">
      <alignment vertical="center"/>
    </xf>
    <xf numFmtId="0" fontId="71" fillId="0" borderId="7" xfId="0" applyFont="1" applyBorder="1" applyAlignment="1">
      <alignment wrapText="1"/>
    </xf>
    <xf numFmtId="0" fontId="1" fillId="26" borderId="6" xfId="0" applyFont="1" applyFill="1" applyBorder="1" applyAlignment="1">
      <alignment vertical="top" wrapText="1"/>
    </xf>
    <xf numFmtId="49" fontId="0" fillId="3" borderId="6" xfId="0" applyNumberFormat="1" applyFont="1" applyFill="1" applyBorder="1" applyAlignment="1">
      <alignment vertical="center" wrapText="1"/>
    </xf>
    <xf numFmtId="49" fontId="1" fillId="9" borderId="6" xfId="0" quotePrefix="1" applyNumberFormat="1" applyFont="1" applyFill="1" applyBorder="1" applyAlignment="1">
      <alignment horizontal="left" vertical="top" wrapText="1"/>
    </xf>
    <xf numFmtId="49" fontId="0" fillId="3" borderId="7" xfId="0" applyNumberFormat="1" applyFont="1" applyFill="1" applyBorder="1" applyAlignment="1">
      <alignment vertical="center" wrapText="1"/>
    </xf>
    <xf numFmtId="49" fontId="69" fillId="9" borderId="6" xfId="0" quotePrefix="1" applyNumberFormat="1" applyFont="1" applyFill="1" applyBorder="1" applyAlignment="1">
      <alignment horizontal="left" vertical="top" wrapText="1"/>
    </xf>
    <xf numFmtId="49" fontId="0" fillId="3" borderId="11" xfId="0" applyNumberFormat="1" applyFont="1" applyFill="1" applyBorder="1" applyAlignment="1">
      <alignment vertical="center" wrapText="1"/>
    </xf>
    <xf numFmtId="0" fontId="1" fillId="28" borderId="6" xfId="0" applyFont="1" applyFill="1" applyBorder="1" applyAlignment="1">
      <alignment vertical="top"/>
    </xf>
    <xf numFmtId="0" fontId="2" fillId="27" borderId="6" xfId="0" applyFont="1" applyFill="1" applyBorder="1" applyAlignment="1">
      <alignment vertical="center"/>
    </xf>
    <xf numFmtId="0" fontId="1" fillId="9" borderId="16" xfId="0" quotePrefix="1" applyFont="1" applyFill="1" applyBorder="1" applyAlignment="1">
      <alignment horizontal="left" vertical="top" wrapText="1"/>
    </xf>
    <xf numFmtId="0" fontId="1" fillId="9" borderId="16" xfId="5" applyFont="1" applyFill="1" applyBorder="1" applyAlignment="1">
      <alignment horizontal="left" vertical="top" wrapText="1"/>
    </xf>
    <xf numFmtId="0" fontId="1" fillId="3" borderId="16" xfId="0" applyFont="1" applyFill="1" applyBorder="1" applyAlignment="1">
      <alignment horizontal="left" vertical="top"/>
    </xf>
    <xf numFmtId="0" fontId="68" fillId="9" borderId="6" xfId="5" applyFont="1" applyFill="1" applyBorder="1" applyAlignment="1">
      <alignment vertical="top"/>
    </xf>
    <xf numFmtId="49" fontId="68" fillId="25" borderId="11" xfId="0" applyNumberFormat="1" applyFont="1" applyFill="1" applyBorder="1" applyAlignment="1">
      <alignment vertical="center" wrapText="1"/>
    </xf>
    <xf numFmtId="49" fontId="68" fillId="25" borderId="6" xfId="0" applyNumberFormat="1" applyFont="1" applyFill="1" applyBorder="1" applyAlignment="1">
      <alignment vertical="center" wrapText="1"/>
    </xf>
    <xf numFmtId="49" fontId="37" fillId="10" borderId="6" xfId="0" quotePrefix="1" applyNumberFormat="1" applyFont="1" applyFill="1" applyBorder="1" applyAlignment="1">
      <alignment horizontal="left" vertical="top" wrapText="1"/>
    </xf>
    <xf numFmtId="0" fontId="37" fillId="10" borderId="6" xfId="5" applyFont="1" applyFill="1" applyBorder="1" applyAlignment="1">
      <alignment horizontal="left" vertical="top" wrapText="1"/>
    </xf>
    <xf numFmtId="0" fontId="37" fillId="10" borderId="6" xfId="0" applyFont="1" applyFill="1" applyBorder="1" applyAlignment="1">
      <alignment vertical="top" wrapText="1"/>
    </xf>
    <xf numFmtId="0" fontId="67" fillId="25" borderId="6" xfId="0" applyFont="1" applyFill="1" applyBorder="1" applyAlignment="1">
      <alignment horizontal="left" vertical="center"/>
    </xf>
    <xf numFmtId="49" fontId="1" fillId="9" borderId="6" xfId="5" applyNumberFormat="1" applyFont="1" applyFill="1" applyBorder="1" applyAlignment="1">
      <alignment horizontal="left" vertical="top" wrapText="1"/>
    </xf>
    <xf numFmtId="49" fontId="26" fillId="9" borderId="6" xfId="0" applyNumberFormat="1" applyFont="1" applyFill="1" applyBorder="1" applyAlignment="1">
      <alignment vertical="top" wrapText="1"/>
    </xf>
    <xf numFmtId="49" fontId="69" fillId="3" borderId="6" xfId="0" applyNumberFormat="1" applyFont="1" applyFill="1" applyBorder="1" applyAlignment="1">
      <alignment vertical="center"/>
    </xf>
    <xf numFmtId="49" fontId="0" fillId="3" borderId="6" xfId="0" applyNumberFormat="1" applyFont="1" applyFill="1" applyBorder="1" applyAlignment="1">
      <alignment horizontal="left" vertical="top" wrapText="1"/>
    </xf>
    <xf numFmtId="49" fontId="0" fillId="3" borderId="11" xfId="0" applyNumberFormat="1" applyFont="1" applyFill="1" applyBorder="1" applyAlignment="1">
      <alignment horizontal="left" vertical="top" wrapText="1"/>
    </xf>
    <xf numFmtId="0" fontId="2" fillId="21" borderId="20" xfId="1" applyFont="1" applyFill="1" applyBorder="1" applyAlignment="1">
      <alignment horizontal="left" vertical="top" wrapText="1"/>
    </xf>
    <xf numFmtId="0" fontId="2" fillId="21" borderId="21" xfId="1" applyFont="1" applyFill="1" applyBorder="1" applyAlignment="1">
      <alignment horizontal="left" vertical="top" wrapText="1"/>
    </xf>
    <xf numFmtId="0" fontId="0" fillId="0" borderId="24" xfId="0" applyBorder="1" applyAlignment="1">
      <alignment vertical="top"/>
    </xf>
    <xf numFmtId="0" fontId="2" fillId="2" borderId="4" xfId="1" applyFont="1" applyFill="1" applyBorder="1" applyAlignment="1">
      <alignment horizontal="left" vertical="center" wrapText="1"/>
    </xf>
    <xf numFmtId="0" fontId="2" fillId="2" borderId="5" xfId="1" applyFont="1" applyFill="1" applyBorder="1" applyAlignment="1">
      <alignment horizontal="left" vertical="center" wrapText="1"/>
    </xf>
    <xf numFmtId="0" fontId="2" fillId="2" borderId="3" xfId="1" applyFont="1" applyFill="1" applyBorder="1" applyAlignment="1">
      <alignment horizontal="left" vertical="center" wrapText="1"/>
    </xf>
    <xf numFmtId="0" fontId="1" fillId="7" borderId="1" xfId="1" applyFill="1" applyBorder="1" applyAlignment="1">
      <alignment horizontal="center" vertical="center" wrapText="1"/>
    </xf>
    <xf numFmtId="0" fontId="1" fillId="7" borderId="25" xfId="1" applyFill="1" applyBorder="1" applyAlignment="1">
      <alignment horizontal="center" vertical="center" wrapText="1"/>
    </xf>
    <xf numFmtId="0" fontId="13" fillId="0" borderId="1" xfId="1" applyFont="1" applyBorder="1" applyAlignment="1">
      <alignment horizontal="left" vertical="top" wrapText="1"/>
    </xf>
    <xf numFmtId="0" fontId="13" fillId="0" borderId="4" xfId="1" applyFont="1" applyBorder="1" applyAlignment="1">
      <alignment horizontal="left" vertical="top" wrapText="1"/>
    </xf>
    <xf numFmtId="0" fontId="3" fillId="19" borderId="4" xfId="0" applyFont="1" applyFill="1" applyBorder="1" applyAlignment="1">
      <alignment horizontal="center" vertical="top"/>
    </xf>
    <xf numFmtId="0" fontId="3" fillId="19" borderId="5" xfId="0" applyFont="1" applyFill="1" applyBorder="1" applyAlignment="1">
      <alignment horizontal="center" vertical="top"/>
    </xf>
    <xf numFmtId="0" fontId="3" fillId="19" borderId="3" xfId="0" applyFont="1" applyFill="1" applyBorder="1" applyAlignment="1">
      <alignment horizontal="center" vertical="top"/>
    </xf>
    <xf numFmtId="0" fontId="38" fillId="0" borderId="0" xfId="1" applyFont="1" applyAlignment="1">
      <alignment horizontal="center" vertical="center"/>
    </xf>
    <xf numFmtId="0" fontId="31" fillId="0" borderId="0" xfId="1" applyFont="1" applyAlignment="1">
      <alignment horizontal="right" vertical="center"/>
    </xf>
    <xf numFmtId="0" fontId="64" fillId="8" borderId="0" xfId="1" applyFont="1" applyFill="1" applyAlignment="1">
      <alignment horizontal="center"/>
    </xf>
    <xf numFmtId="0" fontId="31" fillId="0" borderId="0" xfId="1" applyFont="1" applyAlignment="1">
      <alignment horizontal="left" vertical="center"/>
    </xf>
    <xf numFmtId="0" fontId="1" fillId="6" borderId="4" xfId="5" applyFont="1" applyFill="1" applyBorder="1" applyAlignment="1">
      <alignment horizontal="left" vertical="top" wrapText="1"/>
    </xf>
    <xf numFmtId="0" fontId="1" fillId="6" borderId="5" xfId="5" applyFont="1" applyFill="1" applyBorder="1" applyAlignment="1">
      <alignment horizontal="left" vertical="top" wrapText="1"/>
    </xf>
    <xf numFmtId="0" fontId="1" fillId="6" borderId="3" xfId="5" applyFont="1" applyFill="1" applyBorder="1" applyAlignment="1">
      <alignment horizontal="left" vertical="top" wrapText="1"/>
    </xf>
    <xf numFmtId="0" fontId="38" fillId="0" borderId="0" xfId="1" applyFont="1" applyAlignment="1">
      <alignment horizontal="left" vertical="top" wrapText="1"/>
    </xf>
    <xf numFmtId="0" fontId="38" fillId="0" borderId="0" xfId="1" applyFont="1" applyAlignment="1">
      <alignment horizontal="left" vertical="top"/>
    </xf>
    <xf numFmtId="0" fontId="65" fillId="8" borderId="0" xfId="1" applyFont="1" applyFill="1" applyAlignment="1">
      <alignment horizontal="center" vertical="top"/>
    </xf>
    <xf numFmtId="0" fontId="39" fillId="0" borderId="0" xfId="6" applyFont="1" applyAlignment="1">
      <alignment horizontal="left" vertical="top" wrapText="1"/>
    </xf>
    <xf numFmtId="0" fontId="38" fillId="0" borderId="0" xfId="6" applyFont="1" applyAlignment="1">
      <alignment horizontal="left" vertical="top" wrapText="1"/>
    </xf>
    <xf numFmtId="0" fontId="64" fillId="8" borderId="0" xfId="0" applyFont="1" applyFill="1" applyAlignment="1">
      <alignment horizontal="center"/>
    </xf>
    <xf numFmtId="0" fontId="3" fillId="24" borderId="14" xfId="5" applyFont="1" applyFill="1" applyBorder="1" applyAlignment="1">
      <alignment horizontal="center" vertical="center"/>
    </xf>
    <xf numFmtId="0" fontId="3" fillId="24" borderId="15" xfId="5" applyFont="1" applyFill="1" applyBorder="1" applyAlignment="1">
      <alignment horizontal="center" vertical="center"/>
    </xf>
    <xf numFmtId="0" fontId="3" fillId="24" borderId="11" xfId="5" applyFont="1" applyFill="1" applyBorder="1" applyAlignment="1">
      <alignment horizontal="center" vertical="center"/>
    </xf>
    <xf numFmtId="0" fontId="5" fillId="0" borderId="0" xfId="0" applyFont="1" applyAlignment="1">
      <alignment horizontal="right" vertical="center"/>
    </xf>
    <xf numFmtId="0" fontId="64" fillId="8" borderId="0" xfId="0" applyFont="1" applyFill="1" applyAlignment="1">
      <alignment horizontal="center" vertical="center"/>
    </xf>
    <xf numFmtId="0" fontId="1" fillId="0" borderId="6" xfId="5" quotePrefix="1" applyFont="1" applyBorder="1" applyAlignment="1">
      <alignment horizontal="left" vertical="top" wrapText="1"/>
    </xf>
    <xf numFmtId="0" fontId="1" fillId="0" borderId="6" xfId="5" applyFont="1" applyBorder="1" applyAlignment="1">
      <alignment horizontal="left" vertical="top" wrapText="1"/>
    </xf>
    <xf numFmtId="165" fontId="1" fillId="0" borderId="6" xfId="5" applyNumberFormat="1" applyFont="1" applyBorder="1" applyAlignment="1">
      <alignment horizontal="left" vertical="top" wrapText="1"/>
    </xf>
    <xf numFmtId="0" fontId="3" fillId="19" borderId="7" xfId="0" applyFont="1" applyFill="1" applyBorder="1" applyAlignment="1">
      <alignment horizontal="center" wrapText="1"/>
    </xf>
    <xf numFmtId="0" fontId="67" fillId="11" borderId="14" xfId="5" applyFont="1" applyFill="1" applyBorder="1" applyAlignment="1">
      <alignment horizontal="left" vertical="center"/>
    </xf>
    <xf numFmtId="0" fontId="67" fillId="11" borderId="15" xfId="5" applyFont="1" applyFill="1" applyBorder="1" applyAlignment="1">
      <alignment horizontal="left" vertical="center"/>
    </xf>
    <xf numFmtId="0" fontId="67" fillId="11" borderId="11" xfId="5" applyFont="1" applyFill="1" applyBorder="1" applyAlignment="1">
      <alignment horizontal="left" vertical="center"/>
    </xf>
    <xf numFmtId="0" fontId="5" fillId="0" borderId="0" xfId="0" applyFont="1" applyAlignment="1">
      <alignment horizontal="center" vertical="center"/>
    </xf>
    <xf numFmtId="0" fontId="6" fillId="0" borderId="0" xfId="0" applyFont="1" applyAlignment="1">
      <alignment horizontal="right" vertical="center"/>
    </xf>
    <xf numFmtId="0" fontId="48" fillId="0" borderId="14" xfId="7" applyNumberFormat="1" applyFont="1" applyBorder="1" applyAlignment="1">
      <alignment horizontal="left" vertical="top" wrapText="1"/>
    </xf>
    <xf numFmtId="0" fontId="48" fillId="0" borderId="11" xfId="7" applyNumberFormat="1" applyFont="1" applyBorder="1" applyAlignment="1">
      <alignment horizontal="left" vertical="top" wrapText="1"/>
    </xf>
    <xf numFmtId="166" fontId="43" fillId="12" borderId="0" xfId="7" applyFont="1" applyFill="1" applyAlignment="1">
      <alignment horizontal="center" vertical="top"/>
    </xf>
    <xf numFmtId="166" fontId="44" fillId="0" borderId="0" xfId="7" applyFont="1" applyAlignment="1">
      <alignment horizontal="left" vertical="top"/>
    </xf>
    <xf numFmtId="166" fontId="44" fillId="0" borderId="0" xfId="7" applyFont="1" applyAlignment="1">
      <alignment horizontal="right" vertical="top"/>
    </xf>
    <xf numFmtId="166" fontId="30" fillId="3" borderId="0" xfId="7" applyFont="1" applyFill="1" applyAlignment="1">
      <alignment horizontal="left" vertical="top" wrapText="1"/>
    </xf>
    <xf numFmtId="166" fontId="3" fillId="2" borderId="8" xfId="7" applyFont="1" applyFill="1" applyBorder="1" applyAlignment="1">
      <alignment horizontal="center" vertical="center" wrapText="1"/>
    </xf>
    <xf numFmtId="166" fontId="3" fillId="2" borderId="0" xfId="7" applyFont="1" applyFill="1" applyAlignment="1">
      <alignment horizontal="center" vertical="center" wrapText="1"/>
    </xf>
    <xf numFmtId="166" fontId="3" fillId="2" borderId="14" xfId="7" applyFont="1" applyFill="1" applyBorder="1" applyAlignment="1">
      <alignment horizontal="center" vertical="center" wrapText="1"/>
    </xf>
    <xf numFmtId="166" fontId="3" fillId="2" borderId="11" xfId="7" applyFont="1" applyFill="1" applyBorder="1" applyAlignment="1">
      <alignment horizontal="center" vertical="center" wrapText="1"/>
    </xf>
    <xf numFmtId="166" fontId="3" fillId="2" borderId="6" xfId="7" applyFont="1" applyFill="1" applyBorder="1" applyAlignment="1">
      <alignment horizontal="center" vertical="center" wrapText="1"/>
    </xf>
    <xf numFmtId="0" fontId="61" fillId="0" borderId="14" xfId="7" applyNumberFormat="1" applyFont="1" applyBorder="1" applyAlignment="1">
      <alignment horizontal="left" vertical="top" wrapText="1"/>
    </xf>
    <xf numFmtId="0" fontId="61" fillId="0" borderId="11" xfId="7" applyNumberFormat="1" applyFont="1" applyBorder="1" applyAlignment="1">
      <alignment horizontal="left" vertical="top" wrapText="1"/>
    </xf>
    <xf numFmtId="166" fontId="46" fillId="0" borderId="6" xfId="7" applyFont="1" applyBorder="1" applyAlignment="1">
      <alignment horizontal="left" vertical="top" wrapText="1"/>
    </xf>
    <xf numFmtId="0" fontId="3" fillId="2" borderId="12" xfId="7" applyNumberFormat="1" applyFont="1" applyFill="1" applyBorder="1" applyAlignment="1">
      <alignment horizontal="center" vertical="center" wrapText="1"/>
    </xf>
    <xf numFmtId="0" fontId="3" fillId="2" borderId="10" xfId="7" applyNumberFormat="1" applyFont="1" applyFill="1" applyBorder="1" applyAlignment="1">
      <alignment horizontal="center" vertical="center" wrapText="1"/>
    </xf>
    <xf numFmtId="0" fontId="3" fillId="2" borderId="13" xfId="7" applyNumberFormat="1" applyFont="1" applyFill="1" applyBorder="1" applyAlignment="1">
      <alignment horizontal="center" vertical="center" wrapText="1"/>
    </xf>
    <xf numFmtId="0" fontId="3" fillId="2" borderId="17" xfId="7" applyNumberFormat="1" applyFont="1" applyFill="1" applyBorder="1" applyAlignment="1">
      <alignment horizontal="center" vertical="center" wrapText="1"/>
    </xf>
    <xf numFmtId="166" fontId="3" fillId="2" borderId="16" xfId="7" applyFont="1" applyFill="1" applyBorder="1" applyAlignment="1">
      <alignment horizontal="center" vertical="center" wrapText="1"/>
    </xf>
    <xf numFmtId="166" fontId="3" fillId="2" borderId="18" xfId="7" applyFont="1" applyFill="1" applyBorder="1" applyAlignment="1">
      <alignment horizontal="center" vertical="center" wrapText="1"/>
    </xf>
    <xf numFmtId="166" fontId="3" fillId="2" borderId="15" xfId="7" applyFont="1" applyFill="1" applyBorder="1" applyAlignment="1">
      <alignment horizontal="center" vertical="center" wrapText="1"/>
    </xf>
    <xf numFmtId="0" fontId="3" fillId="2" borderId="16" xfId="7" applyNumberFormat="1" applyFont="1" applyFill="1" applyBorder="1" applyAlignment="1">
      <alignment horizontal="center" vertical="center" wrapText="1"/>
    </xf>
    <xf numFmtId="0" fontId="3" fillId="2" borderId="7" xfId="7" applyNumberFormat="1" applyFont="1" applyFill="1" applyBorder="1" applyAlignment="1">
      <alignment horizontal="center" vertical="center" wrapText="1"/>
    </xf>
  </cellXfs>
  <cellStyles count="27">
    <cellStyle name="background" xfId="10" xr:uid="{00000000-0005-0000-0000-000000000000}"/>
    <cellStyle name="background 2" xfId="11" xr:uid="{00000000-0005-0000-0000-000001000000}"/>
    <cellStyle name="body_tyext" xfId="12" xr:uid="{00000000-0005-0000-0000-000002000000}"/>
    <cellStyle name="cell" xfId="13" xr:uid="{00000000-0005-0000-0000-000003000000}"/>
    <cellStyle name="document title" xfId="14" xr:uid="{00000000-0005-0000-0000-000004000000}"/>
    <cellStyle name="group" xfId="15" xr:uid="{00000000-0005-0000-0000-000005000000}"/>
    <cellStyle name="Header" xfId="16" xr:uid="{00000000-0005-0000-0000-000006000000}"/>
    <cellStyle name="Heading" xfId="17" xr:uid="{00000000-0005-0000-0000-000007000000}"/>
    <cellStyle name="Hyperlink" xfId="4" builtinId="8"/>
    <cellStyle name="Hyperlink 2" xfId="26" xr:uid="{00000000-0005-0000-0000-000009000000}"/>
    <cellStyle name="Normal" xfId="0" builtinId="0"/>
    <cellStyle name="Normal 2" xfId="1" xr:uid="{00000000-0005-0000-0000-00000B000000}"/>
    <cellStyle name="Normal 2 2" xfId="3" xr:uid="{00000000-0005-0000-0000-00000C000000}"/>
    <cellStyle name="Normal 2 3" xfId="8" xr:uid="{00000000-0005-0000-0000-00000D000000}"/>
    <cellStyle name="Normal 3" xfId="7" xr:uid="{00000000-0005-0000-0000-00000E000000}"/>
    <cellStyle name="Normal 4" xfId="9" xr:uid="{00000000-0005-0000-0000-00000F000000}"/>
    <cellStyle name="Normal 6" xfId="18" xr:uid="{00000000-0005-0000-0000-000010000000}"/>
    <cellStyle name="Normal_GUI - Checklist" xfId="6" xr:uid="{00000000-0005-0000-0000-000011000000}"/>
    <cellStyle name="Normal_Sheet1" xfId="5" xr:uid="{00000000-0005-0000-0000-000012000000}"/>
    <cellStyle name="page title" xfId="19" xr:uid="{00000000-0005-0000-0000-000013000000}"/>
    <cellStyle name="Paragrap title" xfId="20" xr:uid="{00000000-0005-0000-0000-000014000000}"/>
    <cellStyle name="Paragrap title 2" xfId="21" xr:uid="{00000000-0005-0000-0000-000015000000}"/>
    <cellStyle name="Percent 2" xfId="22" xr:uid="{00000000-0005-0000-0000-000016000000}"/>
    <cellStyle name="Table header" xfId="23" xr:uid="{00000000-0005-0000-0000-000017000000}"/>
    <cellStyle name="Table header 2" xfId="24" xr:uid="{00000000-0005-0000-0000-000018000000}"/>
    <cellStyle name="table_cell" xfId="2" xr:uid="{00000000-0005-0000-0000-000019000000}"/>
    <cellStyle name="標準_040802 債権ＤＢ" xfId="25" xr:uid="{00000000-0005-0000-0000-00001A000000}"/>
  </cellStyles>
  <dxfs count="16">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ont>
        <b/>
        <i val="0"/>
        <color theme="0"/>
      </font>
      <fill>
        <patternFill>
          <bgColor theme="6"/>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5" tint="0.79998168889431442"/>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4"/>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s>
  <tableStyles count="4" defaultTableStyle="NashTech Table Style 1" defaultPivotStyle="PivotStyleLight16">
    <tableStyle name="NashTech Table Style 1" pivot="0" count="2" xr9:uid="{00000000-0011-0000-FFFF-FFFF00000000}">
      <tableStyleElement type="wholeTable" dxfId="15"/>
      <tableStyleElement type="headerRow" dxfId="14"/>
    </tableStyle>
    <tableStyle name="NashTech Table Style 2" pivot="0" count="3" xr9:uid="{00000000-0011-0000-FFFF-FFFF01000000}">
      <tableStyleElement type="wholeTable" dxfId="13"/>
      <tableStyleElement type="headerRow" dxfId="12"/>
      <tableStyleElement type="firstRowStripe" dxfId="11"/>
    </tableStyle>
    <tableStyle name="NashTech Table Style 4" pivot="0" count="3" xr9:uid="{00000000-0011-0000-FFFF-FFFF02000000}">
      <tableStyleElement type="wholeTable" dxfId="10"/>
      <tableStyleElement type="headerRow" dxfId="9"/>
      <tableStyleElement type="firstColumnStripe" dxfId="8"/>
    </tableStyle>
    <tableStyle name="Table Style 1" pivot="0" count="2" xr9:uid="{00000000-0011-0000-FFFF-FFFF03000000}">
      <tableStyleElement type="wholeTable" dxfId="7"/>
      <tableStyleElement type="headerRow" dxfId="6"/>
    </tableStyle>
  </tableStyles>
  <colors>
    <mruColors>
      <color rgb="FF8EB63E"/>
      <color rgb="FF33CC33"/>
      <color rgb="FF6D829F"/>
      <color rgb="FFBFBFBF"/>
      <color rgb="FFF2F2F2"/>
      <color rgb="FF6D828B"/>
      <color rgb="FFCC233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0</xdr:col>
      <xdr:colOff>95250</xdr:colOff>
      <xdr:row>0</xdr:row>
      <xdr:rowOff>171450</xdr:rowOff>
    </xdr:from>
    <xdr:to>
      <xdr:col>0</xdr:col>
      <xdr:colOff>857250</xdr:colOff>
      <xdr:row>3</xdr:row>
      <xdr:rowOff>57150</xdr:rowOff>
    </xdr:to>
    <xdr:pic>
      <xdr:nvPicPr>
        <xdr:cNvPr id="3" name="Picture 2" descr="image533567">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171450"/>
          <a:ext cx="762000"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858520</xdr:colOff>
      <xdr:row>4</xdr:row>
      <xdr:rowOff>125095</xdr:rowOff>
    </xdr:to>
    <xdr:pic>
      <xdr:nvPicPr>
        <xdr:cNvPr id="3" name="Picture 2">
          <a:extLst>
            <a:ext uri="{FF2B5EF4-FFF2-40B4-BE49-F238E27FC236}">
              <a16:creationId xmlns:a16="http://schemas.microsoft.com/office/drawing/2014/main" id="{00000000-0008-0000-07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0" y="0"/>
          <a:ext cx="1125220" cy="1125220"/>
        </a:xfrm>
        <a:prstGeom prst="rect">
          <a:avLst/>
        </a:prstGeom>
        <a:noFill/>
        <a:ln>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ngocnguyentt\AppData\Local\Microsoft\Windows\INetCache\Content.Outlook\T1SE965E\HNVN_SD_016_01_Template_Process_Improvement_Opportunities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1"/>
      <sheetName val="Sheet2"/>
      <sheetName val="Status"/>
      <sheetName val="Common"/>
      <sheetName val="Guideline"/>
      <sheetName val="Datalist"/>
      <sheetName val="smoke test value"/>
      <sheetName val="Sheet1"/>
    </sheetNames>
    <sheetDataSet>
      <sheetData sheetId="0"/>
      <sheetData sheetId="1"/>
      <sheetData sheetId="2" refreshError="1"/>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NewTheme">
  <a:themeElements>
    <a:clrScheme name="Branding">
      <a:dk1>
        <a:srgbClr val="323232"/>
      </a:dk1>
      <a:lt1>
        <a:srgbClr val="FFFFFF"/>
      </a:lt1>
      <a:dk2>
        <a:srgbClr val="691F79"/>
      </a:dk2>
      <a:lt2>
        <a:srgbClr val="F26E32"/>
      </a:lt2>
      <a:accent1>
        <a:srgbClr val="EBEBEB"/>
      </a:accent1>
      <a:accent2>
        <a:srgbClr val="576BE3"/>
      </a:accent2>
      <a:accent3>
        <a:srgbClr val="576BE3"/>
      </a:accent3>
      <a:accent4>
        <a:srgbClr val="E30613"/>
      </a:accent4>
      <a:accent5>
        <a:srgbClr val="E0077E"/>
      </a:accent5>
      <a:accent6>
        <a:srgbClr val="F3AD33"/>
      </a:accent6>
      <a:hlink>
        <a:srgbClr val="E30613"/>
      </a:hlink>
      <a:folHlink>
        <a:srgbClr val="6F717D"/>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49"/>
  <sheetViews>
    <sheetView showGridLines="0" workbookViewId="0">
      <selection activeCell="A13" sqref="A13:F13"/>
    </sheetView>
  </sheetViews>
  <sheetFormatPr defaultColWidth="0" defaultRowHeight="14.25" zeroHeight="1"/>
  <cols>
    <col min="1" max="1" width="12" style="17" customWidth="1"/>
    <col min="2" max="2" width="17" style="17" customWidth="1"/>
    <col min="3" max="3" width="16.5703125" style="17" customWidth="1"/>
    <col min="4" max="4" width="31.42578125" style="17" customWidth="1"/>
    <col min="5" max="5" width="34.42578125" style="17" customWidth="1"/>
    <col min="6" max="6" width="12.28515625" style="17" customWidth="1"/>
    <col min="7" max="16384" width="0" style="17" hidden="1"/>
  </cols>
  <sheetData>
    <row r="1" spans="1:6">
      <c r="A1" s="15"/>
      <c r="B1" s="16"/>
      <c r="C1" s="16"/>
      <c r="D1" s="16"/>
      <c r="E1" s="65" t="s">
        <v>0</v>
      </c>
      <c r="F1" s="16"/>
    </row>
    <row r="2" spans="1:6" ht="20.25">
      <c r="A2" s="37" t="s">
        <v>1</v>
      </c>
      <c r="B2" s="18"/>
      <c r="C2" s="18"/>
      <c r="D2" s="18"/>
      <c r="E2" s="18"/>
      <c r="F2" s="18"/>
    </row>
    <row r="3" spans="1:6">
      <c r="A3" s="18"/>
      <c r="B3" s="18"/>
      <c r="C3" s="18"/>
      <c r="D3" s="18"/>
      <c r="E3" s="18"/>
      <c r="F3" s="18"/>
    </row>
    <row r="4" spans="1:6" ht="15" customHeight="1">
      <c r="A4" s="219" t="s">
        <v>2</v>
      </c>
      <c r="B4" s="220"/>
      <c r="C4" s="220"/>
      <c r="D4" s="220"/>
      <c r="E4" s="221"/>
      <c r="F4" s="18"/>
    </row>
    <row r="5" spans="1:6">
      <c r="A5" s="222" t="s">
        <v>3</v>
      </c>
      <c r="B5" s="222"/>
      <c r="C5" s="223" t="s">
        <v>4</v>
      </c>
      <c r="D5" s="223"/>
      <c r="E5" s="223"/>
      <c r="F5" s="18"/>
    </row>
    <row r="6" spans="1:6" ht="29.25" customHeight="1">
      <c r="A6" s="224" t="s">
        <v>5</v>
      </c>
      <c r="B6" s="225"/>
      <c r="C6" s="218" t="s">
        <v>6</v>
      </c>
      <c r="D6" s="218"/>
      <c r="E6" s="218"/>
      <c r="F6" s="18"/>
    </row>
    <row r="7" spans="1:6" ht="29.25" customHeight="1">
      <c r="A7" s="137"/>
      <c r="B7" s="137"/>
      <c r="C7" s="138"/>
      <c r="D7" s="138"/>
      <c r="E7" s="138"/>
      <c r="F7" s="18"/>
    </row>
    <row r="8" spans="1:6" s="139" customFormat="1" ht="29.25" customHeight="1">
      <c r="A8" s="216" t="s">
        <v>7</v>
      </c>
      <c r="B8" s="217"/>
      <c r="C8" s="217"/>
      <c r="D8" s="217"/>
      <c r="E8" s="217"/>
      <c r="F8" s="217"/>
    </row>
    <row r="9" spans="1:6" s="139" customFormat="1" ht="15" customHeight="1">
      <c r="A9" s="140" t="s">
        <v>8</v>
      </c>
      <c r="B9" s="140" t="s">
        <v>9</v>
      </c>
      <c r="C9" s="140" t="s">
        <v>10</v>
      </c>
      <c r="D9" s="140" t="s">
        <v>11</v>
      </c>
      <c r="E9" s="140" t="s">
        <v>12</v>
      </c>
      <c r="F9" s="140" t="s">
        <v>13</v>
      </c>
    </row>
    <row r="10" spans="1:6" s="139" customFormat="1" ht="38.25">
      <c r="A10" s="123" t="s">
        <v>14</v>
      </c>
      <c r="B10" s="124" t="s">
        <v>15</v>
      </c>
      <c r="C10" s="125" t="s">
        <v>16</v>
      </c>
      <c r="D10" s="142" t="s">
        <v>17</v>
      </c>
      <c r="E10" s="126" t="s">
        <v>18</v>
      </c>
      <c r="F10" s="141" t="s">
        <v>19</v>
      </c>
    </row>
    <row r="11" spans="1:6" s="139" customFormat="1" ht="25.5">
      <c r="A11" s="123">
        <v>1.3</v>
      </c>
      <c r="B11" s="124">
        <v>43082</v>
      </c>
      <c r="C11" s="125" t="s">
        <v>16</v>
      </c>
      <c r="D11" s="142" t="s">
        <v>20</v>
      </c>
      <c r="E11" s="126" t="s">
        <v>18</v>
      </c>
      <c r="F11" s="141" t="s">
        <v>19</v>
      </c>
    </row>
    <row r="12" spans="1:6" s="139" customFormat="1" ht="102">
      <c r="A12" s="154">
        <v>1.4</v>
      </c>
      <c r="B12" s="155" t="s">
        <v>21</v>
      </c>
      <c r="C12" s="156" t="s">
        <v>16</v>
      </c>
      <c r="D12" s="157" t="s">
        <v>22</v>
      </c>
      <c r="E12" s="158" t="s">
        <v>18</v>
      </c>
      <c r="F12" s="141" t="s">
        <v>19</v>
      </c>
    </row>
    <row r="13" spans="1:6" s="139" customFormat="1" ht="30" customHeight="1">
      <c r="A13" s="218" t="s">
        <v>23</v>
      </c>
      <c r="B13" s="218"/>
      <c r="C13" s="218"/>
      <c r="D13" s="218"/>
      <c r="E13" s="218"/>
      <c r="F13" s="218"/>
    </row>
    <row r="14" spans="1:6">
      <c r="A14" s="18"/>
      <c r="B14" s="18"/>
      <c r="C14" s="18"/>
      <c r="D14" s="18"/>
      <c r="E14" s="18"/>
      <c r="F14" s="18"/>
    </row>
    <row r="15" spans="1:6">
      <c r="A15" s="18"/>
      <c r="B15" s="18"/>
      <c r="C15" s="18"/>
      <c r="D15" s="18"/>
      <c r="E15" s="18"/>
      <c r="F15" s="18"/>
    </row>
    <row r="16" spans="1:6">
      <c r="A16" s="18"/>
      <c r="B16" s="18"/>
      <c r="C16" s="18"/>
      <c r="D16" s="18"/>
      <c r="E16" s="18"/>
      <c r="F16" s="18"/>
    </row>
    <row r="17" spans="1:6">
      <c r="A17" s="18"/>
      <c r="B17" s="18"/>
      <c r="C17" s="18"/>
      <c r="D17" s="18"/>
      <c r="E17" s="18"/>
      <c r="F17" s="18"/>
    </row>
    <row r="18" spans="1:6">
      <c r="A18" s="18"/>
      <c r="B18" s="18"/>
      <c r="C18" s="18"/>
      <c r="D18" s="18"/>
      <c r="E18" s="18"/>
      <c r="F18" s="18"/>
    </row>
    <row r="19" spans="1:6">
      <c r="A19" s="18"/>
      <c r="B19" s="18"/>
      <c r="C19" s="18"/>
      <c r="D19" s="18"/>
      <c r="E19" s="18"/>
    </row>
    <row r="20" spans="1:6"/>
    <row r="21" spans="1:6"/>
    <row r="22" spans="1:6"/>
    <row r="23" spans="1:6"/>
    <row r="24" spans="1:6"/>
    <row r="25" spans="1:6"/>
    <row r="26" spans="1:6"/>
    <row r="27" spans="1:6"/>
    <row r="29" spans="1:6"/>
    <row r="30" spans="1:6"/>
    <row r="31" spans="1:6"/>
    <row r="32" spans="1:6"/>
    <row r="33"/>
    <row r="34"/>
    <row r="35"/>
    <row r="36"/>
    <row r="37"/>
    <row r="38"/>
    <row r="39"/>
    <row r="40"/>
    <row r="41"/>
    <row r="42"/>
    <row r="43"/>
    <row r="44"/>
    <row r="45"/>
    <row r="46"/>
    <row r="47"/>
    <row r="48"/>
    <row r="49"/>
  </sheetData>
  <mergeCells count="7">
    <mergeCell ref="A8:F8"/>
    <mergeCell ref="A13:F13"/>
    <mergeCell ref="A4:E4"/>
    <mergeCell ref="A5:B5"/>
    <mergeCell ref="C5:E5"/>
    <mergeCell ref="A6:B6"/>
    <mergeCell ref="C6:E6"/>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33"/>
  <sheetViews>
    <sheetView showGridLines="0" zoomScaleNormal="100" workbookViewId="0"/>
  </sheetViews>
  <sheetFormatPr defaultColWidth="9.140625" defaultRowHeight="12.75"/>
  <cols>
    <col min="1" max="1" width="17.28515625" style="2" customWidth="1"/>
    <col min="2" max="2" width="11.42578125" style="2" customWidth="1"/>
    <col min="3" max="3" width="18.7109375" style="2" customWidth="1"/>
    <col min="4" max="4" width="21.140625" style="2" customWidth="1"/>
    <col min="5" max="16384" width="9.140625" style="2"/>
  </cols>
  <sheetData>
    <row r="1" spans="1:11" s="1" customFormat="1" ht="15">
      <c r="B1" s="34"/>
      <c r="C1" s="34"/>
      <c r="D1" s="34"/>
      <c r="E1" s="34"/>
      <c r="F1" s="34"/>
      <c r="G1" s="34"/>
      <c r="H1" s="34"/>
      <c r="I1" s="147" t="s">
        <v>24</v>
      </c>
      <c r="J1" s="34"/>
      <c r="K1" s="34"/>
    </row>
    <row r="2" spans="1:11" ht="25.5" customHeight="1">
      <c r="B2" s="231" t="s">
        <v>25</v>
      </c>
      <c r="C2" s="231"/>
      <c r="D2" s="231"/>
      <c r="E2" s="231"/>
      <c r="F2" s="231"/>
      <c r="G2" s="231"/>
      <c r="H2" s="231"/>
      <c r="I2" s="231"/>
      <c r="J2" s="229" t="s">
        <v>26</v>
      </c>
      <c r="K2" s="229"/>
    </row>
    <row r="3" spans="1:11" ht="28.5" customHeight="1">
      <c r="B3" s="232" t="s">
        <v>27</v>
      </c>
      <c r="C3" s="232"/>
      <c r="D3" s="232"/>
      <c r="E3" s="232"/>
      <c r="F3" s="230" t="s">
        <v>28</v>
      </c>
      <c r="G3" s="230"/>
      <c r="H3" s="230"/>
      <c r="I3" s="230"/>
      <c r="J3" s="229"/>
      <c r="K3" s="229"/>
    </row>
    <row r="4" spans="1:11" ht="18" customHeight="1">
      <c r="B4" s="145"/>
      <c r="C4" s="145"/>
      <c r="D4" s="145"/>
      <c r="E4" s="145"/>
      <c r="F4" s="144"/>
      <c r="G4" s="144"/>
      <c r="H4" s="144"/>
      <c r="I4" s="144"/>
      <c r="J4" s="143"/>
      <c r="K4" s="143"/>
    </row>
    <row r="6" spans="1:11" ht="23.25">
      <c r="A6" s="4" t="s">
        <v>29</v>
      </c>
    </row>
    <row r="7" spans="1:11">
      <c r="A7" s="236" t="s">
        <v>30</v>
      </c>
      <c r="B7" s="236"/>
      <c r="C7" s="236"/>
      <c r="D7" s="236"/>
      <c r="E7" s="236"/>
      <c r="F7" s="236"/>
      <c r="G7" s="236"/>
      <c r="H7" s="236"/>
      <c r="I7" s="236"/>
    </row>
    <row r="8" spans="1:11" ht="20.25" customHeight="1">
      <c r="A8" s="236"/>
      <c r="B8" s="236"/>
      <c r="C8" s="236"/>
      <c r="D8" s="236"/>
      <c r="E8" s="236"/>
      <c r="F8" s="236"/>
      <c r="G8" s="236"/>
      <c r="H8" s="236"/>
      <c r="I8" s="236"/>
    </row>
    <row r="9" spans="1:11">
      <c r="A9" s="236" t="s">
        <v>31</v>
      </c>
      <c r="B9" s="236"/>
      <c r="C9" s="236"/>
      <c r="D9" s="236"/>
      <c r="E9" s="236"/>
      <c r="F9" s="236"/>
      <c r="G9" s="236"/>
      <c r="H9" s="236"/>
      <c r="I9" s="236"/>
    </row>
    <row r="10" spans="1:11" ht="21" customHeight="1">
      <c r="A10" s="236"/>
      <c r="B10" s="236"/>
      <c r="C10" s="236"/>
      <c r="D10" s="236"/>
      <c r="E10" s="236"/>
      <c r="F10" s="236"/>
      <c r="G10" s="236"/>
      <c r="H10" s="236"/>
      <c r="I10" s="236"/>
    </row>
    <row r="11" spans="1:11" ht="14.25">
      <c r="A11" s="237" t="s">
        <v>32</v>
      </c>
      <c r="B11" s="237"/>
      <c r="C11" s="237"/>
      <c r="D11" s="237"/>
      <c r="E11" s="237"/>
      <c r="F11" s="237"/>
      <c r="G11" s="237"/>
      <c r="H11" s="237"/>
      <c r="I11" s="237"/>
    </row>
    <row r="12" spans="1:11">
      <c r="A12" s="3"/>
      <c r="B12" s="3"/>
      <c r="C12" s="3"/>
      <c r="D12" s="3"/>
      <c r="E12" s="3"/>
      <c r="F12" s="3"/>
      <c r="G12" s="3"/>
      <c r="H12" s="3"/>
      <c r="I12" s="3"/>
    </row>
    <row r="13" spans="1:11" ht="23.25">
      <c r="A13" s="4" t="s">
        <v>33</v>
      </c>
    </row>
    <row r="14" spans="1:11">
      <c r="A14" s="127" t="s">
        <v>34</v>
      </c>
      <c r="B14" s="233" t="s">
        <v>35</v>
      </c>
      <c r="C14" s="234"/>
      <c r="D14" s="234"/>
      <c r="E14" s="234"/>
      <c r="F14" s="234"/>
      <c r="G14" s="234"/>
      <c r="H14" s="234"/>
      <c r="I14" s="234"/>
      <c r="J14" s="234"/>
      <c r="K14" s="235"/>
    </row>
    <row r="15" spans="1:11" ht="14.25" customHeight="1">
      <c r="A15" s="127" t="s">
        <v>36</v>
      </c>
      <c r="B15" s="233" t="s">
        <v>37</v>
      </c>
      <c r="C15" s="234"/>
      <c r="D15" s="234"/>
      <c r="E15" s="234"/>
      <c r="F15" s="234"/>
      <c r="G15" s="234"/>
      <c r="H15" s="234"/>
      <c r="I15" s="234"/>
      <c r="J15" s="234"/>
      <c r="K15" s="235"/>
    </row>
    <row r="16" spans="1:11" ht="14.25" customHeight="1">
      <c r="A16" s="127"/>
      <c r="B16" s="233" t="s">
        <v>38</v>
      </c>
      <c r="C16" s="234"/>
      <c r="D16" s="234"/>
      <c r="E16" s="234"/>
      <c r="F16" s="234"/>
      <c r="G16" s="234"/>
      <c r="H16" s="234"/>
      <c r="I16" s="234"/>
      <c r="J16" s="234"/>
      <c r="K16" s="235"/>
    </row>
    <row r="17" spans="1:14" ht="14.25" customHeight="1">
      <c r="A17" s="127"/>
      <c r="B17" s="233" t="s">
        <v>39</v>
      </c>
      <c r="C17" s="234"/>
      <c r="D17" s="234"/>
      <c r="E17" s="234"/>
      <c r="F17" s="234"/>
      <c r="G17" s="234"/>
      <c r="H17" s="234"/>
      <c r="I17" s="234"/>
      <c r="J17" s="234"/>
      <c r="K17" s="235"/>
    </row>
    <row r="19" spans="1:14" ht="23.25">
      <c r="A19" s="4" t="s">
        <v>40</v>
      </c>
    </row>
    <row r="20" spans="1:14">
      <c r="A20" s="127" t="s">
        <v>41</v>
      </c>
      <c r="B20" s="233" t="s">
        <v>42</v>
      </c>
      <c r="C20" s="234"/>
      <c r="D20" s="234"/>
      <c r="E20" s="234"/>
      <c r="F20" s="234"/>
      <c r="G20" s="235"/>
    </row>
    <row r="21" spans="1:14" ht="12.75" customHeight="1">
      <c r="A21" s="127" t="s">
        <v>43</v>
      </c>
      <c r="B21" s="233" t="s">
        <v>44</v>
      </c>
      <c r="C21" s="234"/>
      <c r="D21" s="234"/>
      <c r="E21" s="234"/>
      <c r="F21" s="234"/>
      <c r="G21" s="235"/>
    </row>
    <row r="22" spans="1:14" ht="12.75" customHeight="1">
      <c r="A22" s="127" t="s">
        <v>45</v>
      </c>
      <c r="B22" s="233" t="s">
        <v>46</v>
      </c>
      <c r="C22" s="234"/>
      <c r="D22" s="234"/>
      <c r="E22" s="234"/>
      <c r="F22" s="234"/>
      <c r="G22" s="235"/>
    </row>
    <row r="24" spans="1:14" ht="23.25">
      <c r="A24" s="4" t="s">
        <v>47</v>
      </c>
    </row>
    <row r="25" spans="1:14" ht="14.25">
      <c r="A25" s="146" t="s">
        <v>48</v>
      </c>
      <c r="C25" s="146"/>
      <c r="D25" s="146"/>
      <c r="E25" s="146"/>
      <c r="F25" s="146"/>
      <c r="G25" s="146"/>
      <c r="H25" s="146"/>
      <c r="I25" s="146"/>
      <c r="J25" s="146"/>
      <c r="K25" s="146"/>
      <c r="L25" s="146"/>
      <c r="M25" s="146"/>
      <c r="N25" s="64"/>
    </row>
    <row r="26" spans="1:14" ht="14.25">
      <c r="A26" s="146" t="s">
        <v>49</v>
      </c>
      <c r="C26" s="146"/>
      <c r="D26" s="146"/>
      <c r="E26" s="146"/>
      <c r="F26" s="146"/>
      <c r="G26" s="146"/>
      <c r="H26" s="146"/>
      <c r="I26" s="146"/>
      <c r="J26" s="146"/>
      <c r="K26" s="146"/>
      <c r="L26" s="146"/>
      <c r="M26" s="146"/>
      <c r="N26" s="64"/>
    </row>
    <row r="27" spans="1:14" ht="14.25">
      <c r="A27" s="146" t="s">
        <v>50</v>
      </c>
      <c r="C27" s="146"/>
      <c r="D27" s="146"/>
      <c r="E27" s="146"/>
      <c r="F27" s="146"/>
      <c r="G27" s="146"/>
      <c r="H27" s="146"/>
      <c r="I27" s="146"/>
      <c r="J27" s="146"/>
      <c r="K27" s="146"/>
      <c r="L27" s="146"/>
      <c r="M27" s="146"/>
      <c r="N27" s="64"/>
    </row>
    <row r="29" spans="1:14" ht="21.75" customHeight="1">
      <c r="B29" s="226" t="s">
        <v>51</v>
      </c>
      <c r="C29" s="227"/>
      <c r="D29" s="228"/>
    </row>
    <row r="30" spans="1:14" ht="90" customHeight="1">
      <c r="B30" s="5"/>
      <c r="C30" s="6" t="s">
        <v>52</v>
      </c>
      <c r="D30" s="6" t="s">
        <v>53</v>
      </c>
    </row>
    <row r="32" spans="1:14" ht="23.25">
      <c r="A32" s="4" t="s">
        <v>54</v>
      </c>
    </row>
    <row r="33" spans="1:1" ht="14.25">
      <c r="A33" s="146" t="s">
        <v>55</v>
      </c>
    </row>
  </sheetData>
  <mergeCells count="15">
    <mergeCell ref="B29:D29"/>
    <mergeCell ref="J2:K3"/>
    <mergeCell ref="F3:I3"/>
    <mergeCell ref="B2:I2"/>
    <mergeCell ref="B3:E3"/>
    <mergeCell ref="B14:K14"/>
    <mergeCell ref="B15:K15"/>
    <mergeCell ref="B16:K16"/>
    <mergeCell ref="B17:K17"/>
    <mergeCell ref="B20:G20"/>
    <mergeCell ref="B21:G21"/>
    <mergeCell ref="B22:G22"/>
    <mergeCell ref="A7:I8"/>
    <mergeCell ref="A9:I10"/>
    <mergeCell ref="A11:I11"/>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6"/>
  <sheetViews>
    <sheetView showGridLines="0" zoomScaleNormal="100" workbookViewId="0">
      <selection activeCell="A2" sqref="A2:F2"/>
    </sheetView>
  </sheetViews>
  <sheetFormatPr defaultColWidth="9.140625" defaultRowHeight="12.75"/>
  <cols>
    <col min="1" max="1" width="8.5703125" style="13" customWidth="1"/>
    <col min="2" max="2" width="9.28515625" style="8" customWidth="1"/>
    <col min="3" max="3" width="14.5703125" style="8" customWidth="1"/>
    <col min="4" max="4" width="29.28515625" style="8" customWidth="1"/>
    <col min="5" max="5" width="31.28515625" style="8" customWidth="1"/>
    <col min="6" max="6" width="31.140625" style="8" customWidth="1"/>
    <col min="7" max="7" width="11.85546875" style="8" customWidth="1"/>
    <col min="8" max="16384" width="9.140625" style="8"/>
  </cols>
  <sheetData>
    <row r="1" spans="1:10" ht="14.25">
      <c r="A1" s="7"/>
      <c r="B1" s="7"/>
      <c r="C1" s="7"/>
      <c r="D1" s="7"/>
      <c r="F1" s="7"/>
      <c r="G1" s="7"/>
      <c r="H1" s="7"/>
      <c r="I1" s="7"/>
      <c r="J1" s="7"/>
    </row>
    <row r="2" spans="1:10" s="9" customFormat="1" ht="25.5">
      <c r="A2" s="238" t="s">
        <v>56</v>
      </c>
      <c r="B2" s="238"/>
      <c r="C2" s="238"/>
      <c r="D2" s="238"/>
      <c r="E2" s="238"/>
      <c r="F2" s="238"/>
    </row>
    <row r="3" spans="1:10">
      <c r="A3" s="10"/>
      <c r="B3" s="11"/>
      <c r="E3" s="12"/>
    </row>
    <row r="5" spans="1:10" ht="25.5">
      <c r="A5" s="8"/>
      <c r="D5" s="128" t="s">
        <v>57</v>
      </c>
      <c r="E5" s="14"/>
    </row>
    <row r="6" spans="1:10">
      <c r="A6" s="8"/>
    </row>
    <row r="7" spans="1:10" ht="20.25" customHeight="1">
      <c r="A7" s="129" t="s">
        <v>58</v>
      </c>
      <c r="B7" s="129" t="s">
        <v>59</v>
      </c>
      <c r="C7" s="130" t="s">
        <v>60</v>
      </c>
      <c r="D7" s="130" t="s">
        <v>61</v>
      </c>
      <c r="E7" s="130" t="s">
        <v>62</v>
      </c>
      <c r="F7" s="130" t="s">
        <v>63</v>
      </c>
    </row>
    <row r="8" spans="1:10" ht="15">
      <c r="A8" s="19">
        <v>1</v>
      </c>
      <c r="B8" s="19"/>
      <c r="C8" s="20" t="s">
        <v>64</v>
      </c>
      <c r="D8" t="s">
        <v>64</v>
      </c>
      <c r="E8" s="21"/>
      <c r="F8" s="22"/>
    </row>
    <row r="9" spans="1:10" ht="15">
      <c r="A9" s="19">
        <v>2</v>
      </c>
      <c r="B9" s="19" t="s">
        <v>65</v>
      </c>
      <c r="C9" s="20" t="s">
        <v>66</v>
      </c>
      <c r="D9" t="s">
        <v>66</v>
      </c>
      <c r="E9" s="21"/>
      <c r="F9" s="22"/>
    </row>
    <row r="10" spans="1:10" ht="15">
      <c r="A10" s="19">
        <v>3</v>
      </c>
      <c r="B10" s="19" t="s">
        <v>65</v>
      </c>
      <c r="C10" s="20" t="s">
        <v>67</v>
      </c>
      <c r="D10" t="s">
        <v>67</v>
      </c>
      <c r="E10" s="22"/>
      <c r="F10" s="22"/>
    </row>
    <row r="11" spans="1:10">
      <c r="A11" s="19">
        <v>4</v>
      </c>
      <c r="B11" s="19" t="s">
        <v>68</v>
      </c>
      <c r="C11" s="20"/>
      <c r="D11" s="66"/>
      <c r="E11" s="22"/>
      <c r="F11" s="22"/>
    </row>
    <row r="12" spans="1:10">
      <c r="A12" s="19">
        <v>5</v>
      </c>
      <c r="B12" s="19" t="s">
        <v>68</v>
      </c>
      <c r="C12" s="20"/>
      <c r="D12" s="66"/>
      <c r="E12" s="22"/>
      <c r="F12" s="22"/>
    </row>
    <row r="13" spans="1:10">
      <c r="A13" s="19">
        <v>6</v>
      </c>
      <c r="B13" s="19" t="s">
        <v>69</v>
      </c>
      <c r="C13" s="20"/>
      <c r="D13" s="66"/>
      <c r="E13" s="22"/>
      <c r="F13" s="22"/>
    </row>
    <row r="14" spans="1:10">
      <c r="A14" s="19">
        <v>7</v>
      </c>
      <c r="B14" s="19" t="s">
        <v>69</v>
      </c>
      <c r="C14" s="20"/>
      <c r="D14" s="66"/>
      <c r="E14" s="22"/>
      <c r="F14" s="22"/>
    </row>
    <row r="15" spans="1:10">
      <c r="A15" s="19"/>
      <c r="B15" s="19"/>
      <c r="C15" s="20"/>
      <c r="D15" s="66"/>
      <c r="E15" s="22"/>
      <c r="F15" s="22"/>
    </row>
    <row r="16" spans="1:10">
      <c r="A16" s="19"/>
      <c r="B16" s="19"/>
      <c r="C16" s="20"/>
      <c r="D16" s="66"/>
      <c r="E16" s="22"/>
      <c r="F16" s="22"/>
    </row>
  </sheetData>
  <mergeCells count="1">
    <mergeCell ref="A2:F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20"/>
  <sheetViews>
    <sheetView showGridLines="0" workbookViewId="0"/>
  </sheetViews>
  <sheetFormatPr defaultColWidth="8.140625" defaultRowHeight="12.75"/>
  <cols>
    <col min="1" max="1" width="3.28515625" style="24" customWidth="1"/>
    <col min="2" max="2" width="35.42578125" style="24" customWidth="1"/>
    <col min="3" max="3" width="42" style="24" customWidth="1"/>
    <col min="4" max="4" width="30.140625" style="32" customWidth="1"/>
    <col min="5" max="5" width="14.7109375" style="24" customWidth="1"/>
    <col min="6" max="16384" width="8.140625" style="24"/>
  </cols>
  <sheetData>
    <row r="1" spans="1:11" s="1" customFormat="1" ht="14.25">
      <c r="A1" s="34"/>
      <c r="B1" s="34"/>
      <c r="C1" s="34"/>
      <c r="D1" s="34"/>
      <c r="E1" s="34"/>
      <c r="F1" s="34"/>
      <c r="G1" s="34"/>
      <c r="H1" s="34"/>
      <c r="I1" s="34"/>
      <c r="J1" s="34"/>
      <c r="K1" s="34"/>
    </row>
    <row r="2" spans="1:11" s="1" customFormat="1" ht="26.25">
      <c r="A2" s="241" t="s">
        <v>70</v>
      </c>
      <c r="B2" s="241"/>
      <c r="C2" s="241"/>
      <c r="D2" s="241"/>
      <c r="E2" s="148"/>
      <c r="F2" s="23"/>
      <c r="G2" s="23"/>
      <c r="H2" s="23"/>
      <c r="I2" s="23"/>
      <c r="J2" s="23"/>
      <c r="K2" s="23"/>
    </row>
    <row r="3" spans="1:11" s="1" customFormat="1" ht="14.25">
      <c r="A3" s="23"/>
      <c r="B3" s="23"/>
      <c r="C3" s="23"/>
      <c r="D3" s="23"/>
      <c r="E3" s="23"/>
      <c r="F3" s="23"/>
      <c r="G3" s="23"/>
      <c r="H3" s="23"/>
      <c r="I3" s="23"/>
      <c r="J3" s="23"/>
      <c r="K3" s="23"/>
    </row>
    <row r="4" spans="1:11" ht="20.25">
      <c r="A4" s="25"/>
      <c r="B4" s="26"/>
      <c r="C4" s="26"/>
      <c r="D4" s="27"/>
      <c r="E4" s="28"/>
    </row>
    <row r="5" spans="1:11" ht="24">
      <c r="A5" s="131" t="s">
        <v>58</v>
      </c>
      <c r="B5" s="131" t="s">
        <v>71</v>
      </c>
      <c r="C5" s="131" t="s">
        <v>72</v>
      </c>
      <c r="D5" s="131" t="s">
        <v>73</v>
      </c>
      <c r="E5" s="29"/>
    </row>
    <row r="6" spans="1:11" ht="63.75">
      <c r="A6" s="35">
        <v>1</v>
      </c>
      <c r="B6" s="36" t="s">
        <v>74</v>
      </c>
      <c r="C6" s="36" t="s">
        <v>75</v>
      </c>
      <c r="D6" s="35"/>
    </row>
    <row r="7" spans="1:11" ht="51">
      <c r="A7" s="35">
        <v>2</v>
      </c>
      <c r="B7" s="36" t="s">
        <v>76</v>
      </c>
      <c r="C7" s="36" t="s">
        <v>77</v>
      </c>
      <c r="D7" s="35"/>
    </row>
    <row r="8" spans="1:11" ht="63.75">
      <c r="A8" s="35">
        <v>3</v>
      </c>
      <c r="B8" s="36" t="s">
        <v>78</v>
      </c>
      <c r="C8" s="36" t="s">
        <v>79</v>
      </c>
      <c r="D8" s="35"/>
    </row>
    <row r="9" spans="1:11" ht="63.75">
      <c r="A9" s="35">
        <v>4</v>
      </c>
      <c r="B9" s="35" t="s">
        <v>80</v>
      </c>
      <c r="C9" s="35" t="s">
        <v>81</v>
      </c>
      <c r="D9" s="35"/>
    </row>
    <row r="10" spans="1:11" ht="51">
      <c r="A10" s="35">
        <v>5</v>
      </c>
      <c r="B10" s="36" t="s">
        <v>82</v>
      </c>
      <c r="C10" s="36" t="s">
        <v>83</v>
      </c>
      <c r="D10" s="35"/>
    </row>
    <row r="11" spans="1:11" ht="25.5">
      <c r="A11" s="35">
        <v>6</v>
      </c>
      <c r="B11" s="36" t="s">
        <v>84</v>
      </c>
      <c r="C11" s="36" t="s">
        <v>84</v>
      </c>
      <c r="D11" s="35"/>
      <c r="E11" s="29"/>
      <c r="F11" s="29"/>
    </row>
    <row r="12" spans="1:11" ht="63.75">
      <c r="A12" s="35">
        <v>7</v>
      </c>
      <c r="B12" s="36" t="s">
        <v>85</v>
      </c>
      <c r="C12" s="36" t="s">
        <v>86</v>
      </c>
      <c r="D12" s="35"/>
      <c r="E12" s="29"/>
      <c r="F12" s="29"/>
    </row>
    <row r="13" spans="1:11" ht="178.5">
      <c r="A13" s="35">
        <v>8</v>
      </c>
      <c r="B13" s="36" t="s">
        <v>87</v>
      </c>
      <c r="C13" s="36" t="s">
        <v>88</v>
      </c>
      <c r="D13" s="35"/>
      <c r="E13" s="29"/>
      <c r="F13" s="29"/>
    </row>
    <row r="14" spans="1:11" ht="76.5">
      <c r="A14" s="35">
        <v>9</v>
      </c>
      <c r="B14" s="35" t="s">
        <v>89</v>
      </c>
      <c r="C14" s="35" t="s">
        <v>90</v>
      </c>
      <c r="D14" s="35"/>
      <c r="E14" s="29"/>
      <c r="F14" s="29"/>
    </row>
    <row r="16" spans="1:11" ht="15">
      <c r="A16" s="239" t="s">
        <v>91</v>
      </c>
      <c r="B16" s="239"/>
      <c r="C16" s="30"/>
      <c r="D16" s="31"/>
    </row>
    <row r="17" spans="1:4" ht="14.25">
      <c r="A17" s="240" t="s">
        <v>92</v>
      </c>
      <c r="B17" s="240"/>
    </row>
    <row r="20" spans="1:4">
      <c r="A20" s="33"/>
      <c r="B20" s="30"/>
      <c r="C20" s="30"/>
      <c r="D20" s="31"/>
    </row>
  </sheetData>
  <mergeCells count="3">
    <mergeCell ref="A16:B16"/>
    <mergeCell ref="A17:B17"/>
    <mergeCell ref="A2:D2"/>
  </mergeCells>
  <dataValidations count="1">
    <dataValidation type="list" allowBlank="1" showInputMessage="1" showErrorMessage="1" sqref="D6:D14" xr:uid="{00000000-0002-0000-0300-000000000000}">
      <formula1>"Yes,No,NA"</formula1>
    </dataValidation>
  </dataValidation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X101"/>
  <sheetViews>
    <sheetView showGridLines="0" tabSelected="1" topLeftCell="A22" zoomScaleNormal="100" workbookViewId="0">
      <selection activeCell="E23" sqref="E23"/>
    </sheetView>
  </sheetViews>
  <sheetFormatPr defaultColWidth="9.140625" defaultRowHeight="15"/>
  <cols>
    <col min="1" max="1" width="11.28515625" style="71" customWidth="1"/>
    <col min="2" max="2" width="33" style="179" bestFit="1" customWidth="1"/>
    <col min="3" max="4" width="35.140625" style="46" customWidth="1"/>
    <col min="5" max="5" width="32.140625" style="46" customWidth="1"/>
    <col min="6" max="8" width="9.7109375" style="46" customWidth="1"/>
    <col min="9" max="9" width="17.7109375" style="46" customWidth="1"/>
    <col min="10" max="16384" width="9.140625" style="46"/>
  </cols>
  <sheetData>
    <row r="1" spans="1:24" s="1" customFormat="1" ht="14.25">
      <c r="A1" s="245"/>
      <c r="B1" s="245"/>
      <c r="C1" s="245"/>
      <c r="D1" s="245"/>
      <c r="E1" s="34"/>
      <c r="F1" s="34"/>
      <c r="G1" s="34"/>
      <c r="H1" s="34"/>
      <c r="I1" s="34"/>
      <c r="J1" s="34"/>
    </row>
    <row r="2" spans="1:24" s="1" customFormat="1" ht="26.25">
      <c r="A2" s="246" t="s">
        <v>70</v>
      </c>
      <c r="B2" s="246"/>
      <c r="C2" s="246"/>
      <c r="D2" s="246"/>
      <c r="E2" s="254"/>
      <c r="F2" s="23"/>
      <c r="G2" s="23"/>
      <c r="H2" s="23"/>
      <c r="I2" s="23"/>
      <c r="J2" s="23"/>
    </row>
    <row r="3" spans="1:24" s="1" customFormat="1" ht="23.25">
      <c r="A3" s="47"/>
      <c r="B3" s="172"/>
      <c r="C3" s="255"/>
      <c r="D3" s="255"/>
      <c r="E3" s="254"/>
      <c r="F3" s="23"/>
      <c r="G3" s="23"/>
      <c r="H3" s="23"/>
      <c r="I3" s="23"/>
      <c r="J3" s="23"/>
    </row>
    <row r="4" spans="1:24" s="38" customFormat="1" ht="25.5">
      <c r="A4" s="132" t="s">
        <v>66</v>
      </c>
      <c r="B4" s="248"/>
      <c r="C4" s="248"/>
      <c r="D4" s="248"/>
      <c r="E4" s="39"/>
      <c r="F4" s="39"/>
      <c r="G4" s="39"/>
      <c r="H4" s="40"/>
      <c r="I4" s="40"/>
      <c r="X4" s="38" t="s">
        <v>93</v>
      </c>
    </row>
    <row r="5" spans="1:24" s="38" customFormat="1" ht="12.75">
      <c r="A5" s="132" t="s">
        <v>62</v>
      </c>
      <c r="B5" s="247"/>
      <c r="C5" s="248"/>
      <c r="D5" s="248"/>
      <c r="E5" s="39"/>
      <c r="F5" s="39"/>
      <c r="G5" s="39"/>
      <c r="H5" s="40"/>
      <c r="I5" s="40"/>
      <c r="X5" s="38" t="s">
        <v>94</v>
      </c>
    </row>
    <row r="6" spans="1:24" s="38" customFormat="1" ht="25.5">
      <c r="A6" s="132" t="s">
        <v>95</v>
      </c>
      <c r="B6" s="247" t="s">
        <v>198</v>
      </c>
      <c r="C6" s="248"/>
      <c r="D6" s="248"/>
      <c r="E6" s="39"/>
      <c r="F6" s="39"/>
      <c r="G6" s="39"/>
      <c r="H6" s="40"/>
      <c r="I6" s="40"/>
    </row>
    <row r="7" spans="1:24" s="38" customFormat="1" ht="12.75">
      <c r="A7" s="132" t="s">
        <v>96</v>
      </c>
      <c r="B7" s="248" t="s">
        <v>197</v>
      </c>
      <c r="C7" s="248"/>
      <c r="D7" s="248"/>
      <c r="E7" s="39"/>
      <c r="F7" s="39"/>
      <c r="G7" s="39"/>
      <c r="H7" s="41"/>
      <c r="I7" s="40"/>
      <c r="X7" s="42"/>
    </row>
    <row r="8" spans="1:24" s="43" customFormat="1" ht="12.75">
      <c r="A8" s="132" t="s">
        <v>97</v>
      </c>
      <c r="B8" s="249"/>
      <c r="C8" s="249"/>
      <c r="D8" s="249"/>
      <c r="E8" s="39"/>
    </row>
    <row r="9" spans="1:24" s="43" customFormat="1">
      <c r="A9" s="133" t="s">
        <v>98</v>
      </c>
      <c r="B9" s="173">
        <f>F17</f>
        <v>0</v>
      </c>
      <c r="C9" s="67">
        <f>G17</f>
        <v>0</v>
      </c>
      <c r="D9" s="67">
        <f>H17</f>
        <v>0</v>
      </c>
    </row>
    <row r="10" spans="1:24" s="43" customFormat="1">
      <c r="A10" s="134" t="s">
        <v>99</v>
      </c>
      <c r="B10" s="174">
        <f>SUM(B11:B14)</f>
        <v>0</v>
      </c>
      <c r="C10" s="68">
        <f>SUM(C11:C14)</f>
        <v>0</v>
      </c>
      <c r="D10" s="68">
        <f>SUM(D11:D14)</f>
        <v>0</v>
      </c>
    </row>
    <row r="11" spans="1:24" s="43" customFormat="1">
      <c r="A11" s="134" t="s">
        <v>41</v>
      </c>
      <c r="B11" s="175">
        <f>COUNTIF($F$18:$F$49653,"*Passed")</f>
        <v>0</v>
      </c>
      <c r="C11" s="69">
        <f>COUNTIF($G$18:$G$49653,"*Passed")</f>
        <v>0</v>
      </c>
      <c r="D11" s="69">
        <f>COUNTIF($H$18:$H$49653,"*Passed")</f>
        <v>0</v>
      </c>
    </row>
    <row r="12" spans="1:24" s="43" customFormat="1">
      <c r="A12" s="134" t="s">
        <v>43</v>
      </c>
      <c r="B12" s="175">
        <f>COUNTIF($F$18:$F$49373,"*Failed*")</f>
        <v>0</v>
      </c>
      <c r="C12" s="69">
        <f>COUNTIF($G$18:$G$49373,"*Failed*")</f>
        <v>0</v>
      </c>
      <c r="D12" s="69">
        <f>COUNTIF($H$18:$H$49373,"*Failed*")</f>
        <v>0</v>
      </c>
    </row>
    <row r="13" spans="1:24" s="43" customFormat="1">
      <c r="A13" s="134" t="s">
        <v>45</v>
      </c>
      <c r="B13" s="175">
        <f>COUNTIF($F$18:$F$49373,"*Not Run*")</f>
        <v>0</v>
      </c>
      <c r="C13" s="69">
        <f>COUNTIF($G$18:$G$49373,"*Not Run*")</f>
        <v>0</v>
      </c>
      <c r="D13" s="69">
        <f>COUNTIF($H$18:$H$49373,"*Not Run*")</f>
        <v>0</v>
      </c>
      <c r="E13" s="1"/>
      <c r="F13" s="1"/>
      <c r="G13" s="1"/>
      <c r="H13" s="1"/>
      <c r="I13" s="1"/>
    </row>
    <row r="14" spans="1:24" s="43" customFormat="1">
      <c r="A14" s="134" t="s">
        <v>100</v>
      </c>
      <c r="B14" s="175">
        <f>COUNTIF($F$18:$F$49373,"*NA*")</f>
        <v>0</v>
      </c>
      <c r="C14" s="69">
        <f>COUNTIF($G$18:$G$49373,"*NA*")</f>
        <v>0</v>
      </c>
      <c r="D14" s="69">
        <f>COUNTIF($H$18:$H$49373,"*NA*")</f>
        <v>0</v>
      </c>
      <c r="E14" s="1"/>
      <c r="F14" s="1"/>
      <c r="G14" s="1"/>
      <c r="H14" s="1"/>
      <c r="I14" s="1"/>
    </row>
    <row r="15" spans="1:24" s="43" customFormat="1" ht="38.25">
      <c r="A15" s="134" t="s">
        <v>101</v>
      </c>
      <c r="B15" s="175">
        <f>COUNTIF($F$18:$F$49373,"*Passed in previous build*")</f>
        <v>0</v>
      </c>
      <c r="C15" s="69">
        <f>COUNTIF($G$18:$G$49373,"*Passed in previous build*")</f>
        <v>0</v>
      </c>
      <c r="D15" s="69">
        <f>COUNTIF($H$18:$H$49373,"*Passed in previous build*")</f>
        <v>0</v>
      </c>
      <c r="E15" s="1"/>
      <c r="F15" s="1"/>
      <c r="G15" s="1"/>
      <c r="H15" s="1"/>
      <c r="I15" s="1"/>
    </row>
    <row r="16" spans="1:24" s="44" customFormat="1">
      <c r="A16" s="70"/>
      <c r="B16" s="176"/>
      <c r="C16" s="50"/>
      <c r="D16" s="51"/>
      <c r="E16" s="56"/>
      <c r="F16" s="250" t="s">
        <v>98</v>
      </c>
      <c r="G16" s="250"/>
      <c r="H16" s="250"/>
      <c r="I16" s="57"/>
    </row>
    <row r="17" spans="1:9" s="44" customFormat="1">
      <c r="A17" s="135" t="s">
        <v>102</v>
      </c>
      <c r="B17" s="177" t="s">
        <v>103</v>
      </c>
      <c r="C17" s="136" t="s">
        <v>104</v>
      </c>
      <c r="D17" s="136" t="s">
        <v>105</v>
      </c>
      <c r="E17" s="136" t="s">
        <v>106</v>
      </c>
      <c r="F17" s="136"/>
      <c r="G17" s="136"/>
      <c r="H17" s="136"/>
      <c r="I17" s="136" t="s">
        <v>107</v>
      </c>
    </row>
    <row r="18" spans="1:9" s="44" customFormat="1">
      <c r="A18" s="184"/>
      <c r="B18" s="251" t="s">
        <v>196</v>
      </c>
      <c r="C18" s="252"/>
      <c r="D18" s="253"/>
      <c r="E18" s="62"/>
      <c r="F18" s="63"/>
      <c r="G18" s="63"/>
      <c r="H18" s="63"/>
      <c r="I18" s="62"/>
    </row>
    <row r="19" spans="1:9" s="45" customFormat="1" ht="90">
      <c r="A19" s="52">
        <v>1</v>
      </c>
      <c r="B19" s="182" t="s">
        <v>199</v>
      </c>
      <c r="C19" s="194" t="s">
        <v>206</v>
      </c>
      <c r="D19" s="194" t="s">
        <v>202</v>
      </c>
      <c r="E19" s="195" t="s">
        <v>201</v>
      </c>
      <c r="F19" s="163"/>
      <c r="G19" s="163"/>
      <c r="H19" s="163"/>
      <c r="I19" s="183"/>
    </row>
    <row r="20" spans="1:9" s="45" customFormat="1" ht="120">
      <c r="A20" s="52">
        <f ca="1">IF(OFFSET(A20,-1,0) ="",OFFSET(A20,-2,0)+1,OFFSET(A20,-1,0)+1 )</f>
        <v>2</v>
      </c>
      <c r="B20" s="185" t="s">
        <v>200</v>
      </c>
      <c r="C20" s="196" t="s">
        <v>208</v>
      </c>
      <c r="D20" s="196" t="s">
        <v>218</v>
      </c>
      <c r="E20" s="197" t="s">
        <v>219</v>
      </c>
      <c r="F20" s="163"/>
      <c r="G20" s="163"/>
      <c r="H20" s="163"/>
      <c r="I20" s="183"/>
    </row>
    <row r="21" spans="1:9" s="45" customFormat="1" ht="89.25">
      <c r="A21" s="52">
        <f ca="1">IF(OFFSET(A21,-1,0) ="",OFFSET(A21,-2,0)+1,OFFSET(A21,-1,0)+1 )</f>
        <v>3</v>
      </c>
      <c r="B21" s="182" t="s">
        <v>211</v>
      </c>
      <c r="C21" s="198" t="s">
        <v>207</v>
      </c>
      <c r="D21" s="194" t="s">
        <v>216</v>
      </c>
      <c r="E21" s="195" t="s">
        <v>217</v>
      </c>
      <c r="F21" s="163"/>
      <c r="G21" s="163"/>
      <c r="H21" s="163"/>
      <c r="I21" s="183"/>
    </row>
    <row r="22" spans="1:9" s="45" customFormat="1">
      <c r="A22" s="52"/>
      <c r="B22" s="210" t="s">
        <v>203</v>
      </c>
      <c r="C22" s="205"/>
      <c r="D22" s="206"/>
      <c r="E22" s="207"/>
      <c r="F22" s="208"/>
      <c r="G22" s="208"/>
      <c r="H22" s="208"/>
      <c r="I22" s="209"/>
    </row>
    <row r="23" spans="1:9" s="45" customFormat="1" ht="165">
      <c r="A23" s="52">
        <f t="shared" ref="A23:A61" ca="1" si="0">IF(OFFSET(A23,-1,0) ="",OFFSET(A23,-2,0)+1,OFFSET(A23,-1,0)+1 )</f>
        <v>4</v>
      </c>
      <c r="B23" s="194" t="s">
        <v>205</v>
      </c>
      <c r="C23" s="198" t="s">
        <v>209</v>
      </c>
      <c r="D23" s="194" t="s">
        <v>220</v>
      </c>
      <c r="E23" s="195" t="s">
        <v>223</v>
      </c>
      <c r="F23" s="211"/>
      <c r="G23" s="211"/>
      <c r="H23" s="211"/>
      <c r="I23" s="212"/>
    </row>
    <row r="24" spans="1:9" s="45" customFormat="1" ht="165">
      <c r="A24" s="52">
        <f t="shared" ca="1" si="0"/>
        <v>5</v>
      </c>
      <c r="B24" s="194" t="s">
        <v>204</v>
      </c>
      <c r="C24" s="198" t="s">
        <v>210</v>
      </c>
      <c r="D24" s="194" t="s">
        <v>221</v>
      </c>
      <c r="E24" s="195" t="s">
        <v>222</v>
      </c>
      <c r="F24" s="211"/>
      <c r="G24" s="211"/>
      <c r="H24" s="211"/>
      <c r="I24" s="212"/>
    </row>
    <row r="25" spans="1:9" s="45" customFormat="1" ht="165.75">
      <c r="A25" s="52">
        <f t="shared" ca="1" si="0"/>
        <v>6</v>
      </c>
      <c r="B25" s="194" t="s">
        <v>212</v>
      </c>
      <c r="C25" s="198" t="s">
        <v>214</v>
      </c>
      <c r="D25" s="194" t="s">
        <v>213</v>
      </c>
      <c r="E25" s="195" t="s">
        <v>215</v>
      </c>
      <c r="F25" s="211"/>
      <c r="G25" s="211"/>
      <c r="H25" s="211"/>
      <c r="I25" s="212"/>
    </row>
    <row r="26" spans="1:9" s="45" customFormat="1">
      <c r="A26" s="52">
        <f t="shared" ca="1" si="0"/>
        <v>7</v>
      </c>
      <c r="B26" s="194"/>
      <c r="C26" s="198"/>
      <c r="D26" s="194"/>
      <c r="E26" s="195"/>
      <c r="F26" s="211"/>
      <c r="G26" s="211"/>
      <c r="H26" s="211"/>
      <c r="I26" s="212"/>
    </row>
    <row r="27" spans="1:9" s="45" customFormat="1">
      <c r="A27" s="52">
        <f t="shared" ca="1" si="0"/>
        <v>8</v>
      </c>
      <c r="B27" s="194"/>
      <c r="C27" s="194"/>
      <c r="D27" s="194"/>
      <c r="E27" s="195"/>
      <c r="F27" s="211"/>
      <c r="G27" s="211"/>
      <c r="H27" s="211"/>
      <c r="I27" s="212"/>
    </row>
    <row r="28" spans="1:9" s="45" customFormat="1">
      <c r="A28" s="52">
        <f t="shared" ca="1" si="0"/>
        <v>9</v>
      </c>
      <c r="B28" s="213"/>
      <c r="C28" s="213"/>
      <c r="D28" s="213"/>
      <c r="E28" s="213"/>
      <c r="F28" s="211"/>
      <c r="G28" s="211"/>
      <c r="H28" s="211"/>
      <c r="I28" s="212"/>
    </row>
    <row r="29" spans="1:9" s="45" customFormat="1">
      <c r="A29" s="52">
        <f t="shared" ca="1" si="0"/>
        <v>10</v>
      </c>
      <c r="B29" s="214"/>
      <c r="C29" s="214"/>
      <c r="D29" s="194"/>
      <c r="E29" s="195"/>
      <c r="F29" s="211"/>
      <c r="G29" s="211"/>
      <c r="H29" s="211"/>
      <c r="I29" s="212"/>
    </row>
    <row r="30" spans="1:9" s="45" customFormat="1">
      <c r="A30" s="52">
        <f t="shared" ca="1" si="0"/>
        <v>11</v>
      </c>
      <c r="B30" s="214"/>
      <c r="C30" s="215"/>
      <c r="D30" s="194"/>
      <c r="E30" s="195"/>
      <c r="F30" s="211"/>
      <c r="G30" s="211"/>
      <c r="H30" s="211"/>
      <c r="I30" s="212"/>
    </row>
    <row r="31" spans="1:9" s="45" customFormat="1">
      <c r="A31" s="52">
        <f t="shared" ca="1" si="0"/>
        <v>12</v>
      </c>
      <c r="B31" s="214"/>
      <c r="C31" s="215"/>
      <c r="D31" s="194"/>
      <c r="E31" s="195"/>
      <c r="F31" s="211"/>
      <c r="G31" s="211"/>
      <c r="H31" s="211"/>
      <c r="I31" s="212"/>
    </row>
    <row r="32" spans="1:9" s="45" customFormat="1">
      <c r="A32" s="52">
        <f t="shared" ca="1" si="0"/>
        <v>13</v>
      </c>
      <c r="B32" s="214"/>
      <c r="C32" s="215"/>
      <c r="D32" s="194"/>
      <c r="E32" s="195"/>
      <c r="F32" s="211"/>
      <c r="G32" s="211"/>
      <c r="H32" s="211"/>
      <c r="I32" s="212"/>
    </row>
    <row r="33" spans="1:10" s="45" customFormat="1">
      <c r="A33" s="52">
        <f t="shared" ca="1" si="0"/>
        <v>14</v>
      </c>
      <c r="B33" s="214"/>
      <c r="C33" s="215"/>
      <c r="D33" s="194"/>
      <c r="E33" s="195"/>
      <c r="F33" s="211"/>
      <c r="G33" s="211"/>
      <c r="H33" s="211"/>
      <c r="I33" s="212"/>
    </row>
    <row r="34" spans="1:10" s="45" customFormat="1">
      <c r="A34" s="52">
        <f t="shared" ca="1" si="0"/>
        <v>15</v>
      </c>
      <c r="B34" s="214"/>
      <c r="C34" s="215"/>
      <c r="D34" s="194"/>
      <c r="E34" s="195"/>
      <c r="F34" s="211"/>
      <c r="G34" s="211"/>
      <c r="H34" s="211"/>
      <c r="I34" s="212"/>
    </row>
    <row r="35" spans="1:10" s="45" customFormat="1">
      <c r="A35" s="52">
        <f t="shared" ca="1" si="0"/>
        <v>16</v>
      </c>
      <c r="B35" s="214"/>
      <c r="C35" s="215"/>
      <c r="D35" s="194"/>
      <c r="E35" s="195"/>
      <c r="F35" s="211"/>
      <c r="G35" s="211"/>
      <c r="H35" s="211"/>
      <c r="I35" s="212"/>
    </row>
    <row r="36" spans="1:10" s="45" customFormat="1">
      <c r="A36" s="52">
        <f t="shared" ca="1" si="0"/>
        <v>17</v>
      </c>
      <c r="B36" s="214"/>
      <c r="C36" s="215"/>
      <c r="D36" s="194"/>
      <c r="E36" s="195"/>
      <c r="F36" s="211"/>
      <c r="G36" s="211"/>
      <c r="H36" s="211"/>
      <c r="I36" s="212"/>
    </row>
    <row r="37" spans="1:10" s="45" customFormat="1">
      <c r="A37" s="52">
        <f t="shared" ca="1" si="0"/>
        <v>18</v>
      </c>
      <c r="B37" s="186"/>
      <c r="C37" s="186"/>
      <c r="D37" s="186"/>
      <c r="E37" s="186"/>
      <c r="F37" s="163"/>
      <c r="G37" s="163"/>
      <c r="H37" s="163"/>
      <c r="I37" s="183"/>
    </row>
    <row r="38" spans="1:10" s="45" customFormat="1">
      <c r="A38" s="52">
        <f t="shared" ca="1" si="0"/>
        <v>19</v>
      </c>
      <c r="B38" s="182"/>
      <c r="C38" s="181"/>
      <c r="D38" s="182"/>
      <c r="E38" s="53"/>
      <c r="F38" s="163"/>
      <c r="G38" s="163"/>
      <c r="H38" s="163"/>
      <c r="I38" s="183"/>
    </row>
    <row r="39" spans="1:10" s="45" customFormat="1">
      <c r="A39" s="52">
        <f t="shared" ca="1" si="0"/>
        <v>20</v>
      </c>
      <c r="B39" s="182"/>
      <c r="C39" s="181"/>
      <c r="D39" s="182"/>
      <c r="E39" s="53"/>
      <c r="F39" s="163"/>
      <c r="G39" s="163"/>
      <c r="H39" s="163"/>
      <c r="I39" s="183"/>
    </row>
    <row r="40" spans="1:10" s="45" customFormat="1">
      <c r="A40" s="52">
        <f t="shared" ca="1" si="0"/>
        <v>21</v>
      </c>
      <c r="B40" s="182"/>
      <c r="C40" s="181"/>
      <c r="D40" s="182"/>
      <c r="E40" s="53"/>
      <c r="F40" s="163"/>
      <c r="G40" s="163"/>
      <c r="H40" s="163"/>
      <c r="I40" s="183"/>
    </row>
    <row r="41" spans="1:10" s="45" customFormat="1">
      <c r="A41" s="52">
        <f t="shared" ca="1" si="0"/>
        <v>22</v>
      </c>
      <c r="B41" s="182"/>
      <c r="C41" s="181"/>
      <c r="D41" s="182"/>
      <c r="E41" s="53"/>
      <c r="F41" s="163"/>
      <c r="G41" s="163"/>
      <c r="H41" s="163"/>
      <c r="I41" s="183"/>
    </row>
    <row r="42" spans="1:10" s="45" customFormat="1">
      <c r="A42" s="52">
        <f t="shared" ca="1" si="0"/>
        <v>23</v>
      </c>
      <c r="B42" s="182"/>
      <c r="C42" s="181"/>
      <c r="D42" s="182"/>
      <c r="E42" s="53"/>
      <c r="F42" s="163"/>
      <c r="G42" s="163"/>
      <c r="H42" s="163"/>
      <c r="I42" s="183"/>
    </row>
    <row r="43" spans="1:10" s="45" customFormat="1">
      <c r="A43" s="52">
        <f t="shared" ca="1" si="0"/>
        <v>24</v>
      </c>
      <c r="B43" s="171"/>
      <c r="C43" s="180"/>
      <c r="D43" s="59"/>
      <c r="E43" s="54"/>
      <c r="F43" s="52"/>
      <c r="G43" s="52"/>
      <c r="H43" s="52"/>
      <c r="I43" s="55"/>
    </row>
    <row r="44" spans="1:10" s="45" customFormat="1">
      <c r="A44" s="52">
        <f t="shared" ca="1" si="0"/>
        <v>25</v>
      </c>
      <c r="B44" s="171"/>
      <c r="C44" s="159"/>
      <c r="D44" s="60"/>
      <c r="E44" s="54"/>
      <c r="F44" s="52"/>
      <c r="G44" s="52"/>
      <c r="H44" s="52"/>
      <c r="I44" s="55"/>
    </row>
    <row r="45" spans="1:10" s="48" customFormat="1">
      <c r="A45" s="52">
        <f t="shared" ca="1" si="0"/>
        <v>26</v>
      </c>
      <c r="B45" s="204"/>
      <c r="C45" s="204"/>
      <c r="D45" s="204"/>
      <c r="E45" s="201"/>
      <c r="F45" s="202"/>
      <c r="G45" s="202"/>
      <c r="H45" s="202"/>
      <c r="I45" s="203"/>
    </row>
    <row r="46" spans="1:10" s="169" customFormat="1">
      <c r="A46" s="52">
        <f t="shared" ca="1" si="0"/>
        <v>27</v>
      </c>
      <c r="B46" s="187"/>
      <c r="C46" s="188"/>
      <c r="D46" s="189"/>
      <c r="E46" s="53"/>
      <c r="F46" s="163"/>
      <c r="G46" s="163"/>
      <c r="H46" s="163"/>
      <c r="I46" s="61"/>
      <c r="J46" s="170"/>
    </row>
    <row r="47" spans="1:10" s="169" customFormat="1">
      <c r="A47" s="52">
        <f t="shared" ca="1" si="0"/>
        <v>28</v>
      </c>
      <c r="B47" s="187"/>
      <c r="C47" s="188"/>
      <c r="D47" s="189"/>
      <c r="E47" s="166"/>
      <c r="F47" s="167"/>
      <c r="G47" s="167"/>
      <c r="H47" s="167"/>
      <c r="I47" s="168"/>
    </row>
    <row r="48" spans="1:10" s="169" customFormat="1">
      <c r="A48" s="52">
        <f t="shared" ca="1" si="0"/>
        <v>29</v>
      </c>
      <c r="B48" s="187"/>
      <c r="C48" s="188"/>
      <c r="D48" s="189"/>
      <c r="E48" s="166"/>
      <c r="F48" s="167"/>
      <c r="G48" s="167"/>
      <c r="H48" s="167"/>
      <c r="I48" s="168"/>
    </row>
    <row r="49" spans="1:9" s="169" customFormat="1">
      <c r="A49" s="52">
        <f t="shared" ca="1" si="0"/>
        <v>30</v>
      </c>
      <c r="B49" s="187"/>
      <c r="C49" s="188"/>
      <c r="D49" s="189"/>
      <c r="E49" s="166"/>
      <c r="F49" s="167"/>
      <c r="G49" s="167"/>
      <c r="H49" s="167"/>
      <c r="I49" s="168"/>
    </row>
    <row r="50" spans="1:9" s="169" customFormat="1">
      <c r="A50" s="52">
        <f t="shared" ca="1" si="0"/>
        <v>31</v>
      </c>
      <c r="B50" s="187"/>
      <c r="C50" s="188"/>
      <c r="D50" s="189"/>
      <c r="E50" s="166"/>
      <c r="F50" s="167"/>
      <c r="G50" s="167"/>
      <c r="H50" s="167"/>
      <c r="I50" s="168"/>
    </row>
    <row r="51" spans="1:9" s="169" customFormat="1">
      <c r="A51" s="52">
        <f t="shared" ca="1" si="0"/>
        <v>32</v>
      </c>
      <c r="B51" s="187"/>
      <c r="C51" s="188"/>
      <c r="D51" s="189"/>
      <c r="E51" s="166"/>
      <c r="F51" s="167"/>
      <c r="G51" s="167"/>
      <c r="H51" s="167"/>
      <c r="I51" s="168"/>
    </row>
    <row r="52" spans="1:9" s="169" customFormat="1">
      <c r="A52" s="52">
        <f t="shared" ca="1" si="0"/>
        <v>33</v>
      </c>
      <c r="B52" s="190"/>
      <c r="C52" s="188"/>
      <c r="D52" s="189"/>
      <c r="E52" s="166"/>
      <c r="F52" s="167"/>
      <c r="G52" s="167"/>
      <c r="H52" s="167"/>
      <c r="I52" s="168"/>
    </row>
    <row r="53" spans="1:9" s="49" customFormat="1">
      <c r="A53" s="52">
        <f t="shared" ca="1" si="0"/>
        <v>34</v>
      </c>
      <c r="B53" s="187"/>
      <c r="C53" s="188"/>
      <c r="D53" s="189"/>
      <c r="E53" s="53"/>
      <c r="F53" s="163"/>
      <c r="G53" s="163"/>
      <c r="H53" s="163"/>
      <c r="I53" s="61"/>
    </row>
    <row r="54" spans="1:9" s="49" customFormat="1">
      <c r="A54" s="52">
        <f t="shared" ca="1" si="0"/>
        <v>35</v>
      </c>
      <c r="B54" s="187"/>
      <c r="C54" s="188"/>
      <c r="D54" s="189"/>
      <c r="E54" s="53"/>
      <c r="F54" s="163"/>
      <c r="G54" s="163"/>
      <c r="H54" s="163"/>
      <c r="I54" s="61"/>
    </row>
    <row r="55" spans="1:9" s="49" customFormat="1">
      <c r="A55" s="52">
        <f t="shared" ca="1" si="0"/>
        <v>36</v>
      </c>
      <c r="B55" s="187"/>
      <c r="C55" s="188"/>
      <c r="D55" s="189"/>
      <c r="E55" s="59"/>
      <c r="F55" s="163"/>
      <c r="G55" s="163"/>
      <c r="H55" s="163"/>
      <c r="I55" s="61"/>
    </row>
    <row r="56" spans="1:9" s="49" customFormat="1">
      <c r="A56" s="52">
        <f t="shared" ca="1" si="0"/>
        <v>37</v>
      </c>
      <c r="B56" s="187"/>
      <c r="C56" s="200"/>
      <c r="D56" s="191"/>
      <c r="E56" s="59"/>
      <c r="F56" s="163"/>
      <c r="G56" s="163"/>
      <c r="H56" s="163"/>
      <c r="I56" s="61"/>
    </row>
    <row r="57" spans="1:9" s="49" customFormat="1">
      <c r="A57" s="52">
        <f t="shared" ca="1" si="0"/>
        <v>38</v>
      </c>
      <c r="B57" s="192"/>
      <c r="C57" s="188"/>
      <c r="D57" s="189"/>
      <c r="E57" s="53"/>
      <c r="F57" s="163"/>
      <c r="G57" s="163"/>
      <c r="H57" s="163"/>
      <c r="I57" s="61"/>
    </row>
    <row r="58" spans="1:9" s="49" customFormat="1" ht="14.25">
      <c r="A58" s="52">
        <f t="shared" ca="1" si="0"/>
        <v>39</v>
      </c>
      <c r="B58" s="199"/>
      <c r="C58" s="199"/>
      <c r="D58" s="199"/>
      <c r="E58" s="53"/>
      <c r="F58" s="163"/>
      <c r="G58" s="163"/>
      <c r="H58" s="163"/>
      <c r="I58" s="61"/>
    </row>
    <row r="59" spans="1:9" s="49" customFormat="1">
      <c r="A59" s="52">
        <f t="shared" ca="1" si="0"/>
        <v>40</v>
      </c>
      <c r="B59" s="187"/>
      <c r="C59" s="193"/>
      <c r="D59" s="193"/>
      <c r="E59" s="53"/>
      <c r="F59" s="163"/>
      <c r="G59" s="163"/>
      <c r="H59" s="163"/>
      <c r="I59" s="61"/>
    </row>
    <row r="60" spans="1:9" s="49" customFormat="1">
      <c r="A60" s="52">
        <f t="shared" ca="1" si="0"/>
        <v>41</v>
      </c>
      <c r="B60" s="187"/>
      <c r="C60" s="193"/>
      <c r="D60" s="193"/>
      <c r="E60" s="53"/>
      <c r="F60" s="163"/>
      <c r="G60" s="163"/>
      <c r="H60" s="163"/>
      <c r="I60" s="61"/>
    </row>
    <row r="61" spans="1:9" s="49" customFormat="1">
      <c r="A61" s="52">
        <f t="shared" ca="1" si="0"/>
        <v>42</v>
      </c>
      <c r="B61" s="187"/>
      <c r="C61" s="193"/>
      <c r="D61" s="193"/>
      <c r="E61" s="53"/>
      <c r="F61" s="163"/>
      <c r="G61" s="163"/>
      <c r="H61" s="163"/>
      <c r="I61" s="61"/>
    </row>
    <row r="62" spans="1:9" s="49" customFormat="1">
      <c r="A62" s="58"/>
      <c r="B62" s="187"/>
      <c r="C62" s="193"/>
      <c r="D62" s="193"/>
      <c r="E62" s="53"/>
      <c r="F62" s="163"/>
      <c r="G62" s="163"/>
      <c r="H62" s="163"/>
      <c r="I62" s="61"/>
    </row>
    <row r="63" spans="1:9" s="49" customFormat="1">
      <c r="A63" s="58"/>
      <c r="B63" s="187"/>
      <c r="C63" s="193"/>
      <c r="D63" s="193"/>
      <c r="E63" s="53"/>
      <c r="F63" s="163"/>
      <c r="G63" s="163"/>
      <c r="H63" s="163"/>
      <c r="I63" s="61"/>
    </row>
    <row r="64" spans="1:9" s="49" customFormat="1">
      <c r="A64" s="58"/>
      <c r="B64" s="187"/>
      <c r="C64" s="193"/>
      <c r="D64" s="193"/>
      <c r="E64" s="161"/>
      <c r="F64" s="162"/>
      <c r="G64" s="162"/>
      <c r="H64" s="162"/>
      <c r="I64" s="161"/>
    </row>
    <row r="65" spans="1:9" s="49" customFormat="1">
      <c r="A65" s="58"/>
      <c r="B65" s="187"/>
      <c r="C65" s="193"/>
      <c r="D65" s="193"/>
      <c r="E65" s="53"/>
      <c r="F65" s="163"/>
      <c r="G65" s="163"/>
      <c r="H65" s="163"/>
      <c r="I65" s="61"/>
    </row>
    <row r="66" spans="1:9" s="49" customFormat="1">
      <c r="A66" s="58"/>
      <c r="B66" s="187"/>
      <c r="C66" s="193"/>
      <c r="D66" s="193"/>
      <c r="E66" s="53"/>
      <c r="F66" s="163"/>
      <c r="G66" s="163"/>
      <c r="H66" s="163"/>
      <c r="I66" s="61"/>
    </row>
    <row r="67" spans="1:9" s="49" customFormat="1">
      <c r="A67" s="58"/>
      <c r="B67" s="165"/>
      <c r="C67" s="164"/>
      <c r="D67" s="164"/>
      <c r="E67" s="53"/>
      <c r="F67" s="163"/>
      <c r="G67" s="163"/>
      <c r="H67" s="163"/>
      <c r="I67" s="61"/>
    </row>
    <row r="68" spans="1:9" s="49" customFormat="1">
      <c r="A68" s="58"/>
      <c r="B68" s="165"/>
      <c r="C68" s="164"/>
      <c r="D68" s="164"/>
      <c r="E68" s="53"/>
      <c r="F68" s="163"/>
      <c r="G68" s="163"/>
      <c r="H68" s="163"/>
      <c r="I68" s="61"/>
    </row>
    <row r="69" spans="1:9" s="49" customFormat="1">
      <c r="A69" s="58"/>
      <c r="B69" s="165"/>
      <c r="C69" s="164"/>
      <c r="D69" s="164"/>
      <c r="E69" s="161"/>
      <c r="F69" s="162"/>
      <c r="G69" s="162"/>
      <c r="H69" s="162"/>
      <c r="I69" s="161"/>
    </row>
    <row r="70" spans="1:9" s="49" customFormat="1">
      <c r="A70" s="61"/>
      <c r="B70" s="165"/>
      <c r="C70" s="164"/>
      <c r="D70" s="164"/>
      <c r="E70" s="53"/>
      <c r="F70" s="163"/>
      <c r="G70" s="163"/>
      <c r="H70" s="163"/>
      <c r="I70" s="61"/>
    </row>
    <row r="71" spans="1:9" s="49" customFormat="1">
      <c r="A71" s="61"/>
      <c r="B71" s="165"/>
      <c r="C71" s="164"/>
      <c r="D71" s="164"/>
      <c r="E71" s="59"/>
      <c r="F71" s="163"/>
      <c r="G71" s="163"/>
      <c r="H71" s="163"/>
      <c r="I71" s="61"/>
    </row>
    <row r="72" spans="1:9" s="49" customFormat="1">
      <c r="A72" s="61"/>
      <c r="B72" s="165"/>
      <c r="C72" s="164"/>
      <c r="D72" s="164"/>
      <c r="E72" s="53"/>
      <c r="F72" s="163"/>
      <c r="G72" s="163"/>
      <c r="H72" s="163"/>
      <c r="I72" s="61"/>
    </row>
    <row r="73" spans="1:9" s="49" customFormat="1">
      <c r="A73" s="160"/>
      <c r="B73" s="165"/>
      <c r="C73" s="164"/>
      <c r="D73" s="164"/>
      <c r="E73" s="161"/>
      <c r="F73" s="162"/>
      <c r="G73" s="162"/>
      <c r="H73" s="162"/>
      <c r="I73" s="161"/>
    </row>
    <row r="74" spans="1:9" s="49" customFormat="1">
      <c r="A74" s="61"/>
      <c r="B74" s="178"/>
      <c r="C74" s="163"/>
      <c r="D74" s="53"/>
      <c r="E74" s="53"/>
      <c r="F74" s="163"/>
      <c r="G74" s="163"/>
      <c r="H74" s="163"/>
      <c r="I74" s="61"/>
    </row>
    <row r="75" spans="1:9" s="49" customFormat="1">
      <c r="A75" s="61"/>
      <c r="B75" s="178"/>
      <c r="C75" s="163"/>
      <c r="D75" s="53"/>
      <c r="E75" s="59"/>
      <c r="F75" s="163"/>
      <c r="G75" s="163"/>
      <c r="H75" s="163"/>
      <c r="I75" s="61"/>
    </row>
    <row r="76" spans="1:9" s="49" customFormat="1">
      <c r="A76" s="61"/>
      <c r="B76" s="178"/>
      <c r="C76" s="163"/>
      <c r="D76" s="53"/>
      <c r="E76" s="59"/>
      <c r="F76" s="163"/>
      <c r="G76" s="163"/>
      <c r="H76" s="163"/>
      <c r="I76" s="61"/>
    </row>
    <row r="77" spans="1:9" s="49" customFormat="1">
      <c r="A77" s="61"/>
      <c r="B77" s="178"/>
      <c r="C77" s="163"/>
      <c r="D77" s="53"/>
      <c r="E77" s="59"/>
      <c r="F77" s="163"/>
      <c r="G77" s="163"/>
      <c r="H77" s="163"/>
      <c r="I77" s="61"/>
    </row>
    <row r="78" spans="1:9" s="49" customFormat="1">
      <c r="A78" s="61"/>
      <c r="B78" s="178"/>
      <c r="C78" s="163"/>
      <c r="D78" s="53"/>
      <c r="E78" s="53"/>
      <c r="F78" s="163"/>
      <c r="G78" s="163"/>
      <c r="H78" s="163"/>
      <c r="I78" s="61"/>
    </row>
    <row r="79" spans="1:9" s="49" customFormat="1">
      <c r="A79" s="61"/>
      <c r="B79" s="178"/>
      <c r="C79" s="163"/>
      <c r="D79" s="53"/>
      <c r="E79" s="53"/>
      <c r="F79" s="163"/>
      <c r="G79" s="163"/>
      <c r="H79" s="163"/>
      <c r="I79" s="61"/>
    </row>
    <row r="80" spans="1:9" s="49" customFormat="1">
      <c r="A80" s="61"/>
      <c r="B80" s="178"/>
      <c r="C80" s="163"/>
      <c r="D80" s="59"/>
      <c r="E80" s="53"/>
      <c r="F80" s="163"/>
      <c r="G80" s="163"/>
      <c r="H80" s="163"/>
      <c r="I80" s="61"/>
    </row>
    <row r="81" spans="1:9" s="49" customFormat="1">
      <c r="A81" s="61"/>
      <c r="B81" s="178"/>
      <c r="C81" s="163"/>
      <c r="D81" s="59"/>
      <c r="E81" s="53"/>
      <c r="F81" s="163"/>
      <c r="G81" s="163"/>
      <c r="H81" s="163"/>
      <c r="I81" s="61"/>
    </row>
    <row r="82" spans="1:9" s="49" customFormat="1">
      <c r="A82" s="61"/>
      <c r="B82" s="178"/>
      <c r="C82" s="163"/>
      <c r="D82" s="59"/>
      <c r="E82" s="53"/>
      <c r="F82" s="163"/>
      <c r="G82" s="163"/>
      <c r="H82" s="163"/>
      <c r="I82" s="61"/>
    </row>
    <row r="83" spans="1:9" s="49" customFormat="1">
      <c r="A83" s="61"/>
      <c r="B83" s="178"/>
      <c r="C83" s="163"/>
      <c r="D83" s="53"/>
      <c r="E83" s="59"/>
      <c r="F83" s="163"/>
      <c r="G83" s="163"/>
      <c r="H83" s="163"/>
      <c r="I83" s="61"/>
    </row>
    <row r="84" spans="1:9" s="49" customFormat="1">
      <c r="A84" s="61"/>
      <c r="B84" s="178"/>
      <c r="C84" s="163"/>
      <c r="D84" s="53"/>
      <c r="E84" s="59"/>
      <c r="F84" s="163"/>
      <c r="G84" s="163"/>
      <c r="H84" s="163"/>
      <c r="I84" s="61"/>
    </row>
    <row r="85" spans="1:9" s="49" customFormat="1" ht="14.25">
      <c r="A85" s="160"/>
      <c r="B85" s="242"/>
      <c r="C85" s="243"/>
      <c r="D85" s="244"/>
      <c r="E85" s="161"/>
      <c r="F85" s="162"/>
      <c r="G85" s="162"/>
      <c r="H85" s="162"/>
      <c r="I85" s="161"/>
    </row>
    <row r="86" spans="1:9" s="49" customFormat="1">
      <c r="A86" s="61"/>
      <c r="B86" s="178"/>
      <c r="C86" s="163"/>
      <c r="D86" s="53"/>
      <c r="E86" s="53"/>
      <c r="F86" s="163"/>
      <c r="G86" s="163"/>
      <c r="H86" s="163"/>
      <c r="I86" s="61"/>
    </row>
    <row r="87" spans="1:9" s="49" customFormat="1">
      <c r="A87" s="61"/>
      <c r="B87" s="178"/>
      <c r="C87" s="163"/>
      <c r="D87" s="59"/>
      <c r="E87" s="59"/>
      <c r="F87" s="163"/>
      <c r="G87" s="163"/>
      <c r="H87" s="163"/>
      <c r="I87" s="61"/>
    </row>
    <row r="88" spans="1:9" s="49" customFormat="1">
      <c r="A88" s="61"/>
      <c r="B88" s="178"/>
      <c r="C88" s="163"/>
      <c r="D88" s="59"/>
      <c r="E88" s="59"/>
      <c r="F88" s="163"/>
      <c r="G88" s="163"/>
      <c r="H88" s="163"/>
      <c r="I88" s="61"/>
    </row>
    <row r="89" spans="1:9" s="49" customFormat="1" ht="14.25">
      <c r="A89" s="160"/>
      <c r="B89" s="242"/>
      <c r="C89" s="243"/>
      <c r="D89" s="244"/>
      <c r="E89" s="161"/>
      <c r="F89" s="162"/>
      <c r="G89" s="162"/>
      <c r="H89" s="162"/>
      <c r="I89" s="161"/>
    </row>
    <row r="90" spans="1:9" s="49" customFormat="1">
      <c r="A90" s="61"/>
      <c r="B90" s="178"/>
      <c r="C90" s="163"/>
      <c r="D90" s="53"/>
      <c r="E90" s="53"/>
      <c r="F90" s="163"/>
      <c r="G90" s="163"/>
      <c r="H90" s="163"/>
      <c r="I90" s="61"/>
    </row>
    <row r="91" spans="1:9" s="49" customFormat="1">
      <c r="A91" s="61"/>
      <c r="B91" s="178"/>
      <c r="C91" s="163"/>
      <c r="D91" s="53"/>
      <c r="E91" s="53"/>
      <c r="F91" s="163"/>
      <c r="G91" s="163"/>
      <c r="H91" s="163"/>
      <c r="I91" s="61"/>
    </row>
    <row r="92" spans="1:9" s="49" customFormat="1">
      <c r="A92" s="61"/>
      <c r="B92" s="178"/>
      <c r="C92" s="163"/>
      <c r="D92" s="53"/>
      <c r="E92" s="53"/>
      <c r="F92" s="163"/>
      <c r="G92" s="163"/>
      <c r="H92" s="163"/>
      <c r="I92" s="61"/>
    </row>
    <row r="93" spans="1:9" s="49" customFormat="1" ht="14.25">
      <c r="A93" s="160"/>
      <c r="B93" s="242"/>
      <c r="C93" s="243"/>
      <c r="D93" s="244"/>
      <c r="E93" s="161"/>
      <c r="F93" s="162"/>
      <c r="G93" s="162"/>
      <c r="H93" s="162"/>
      <c r="I93" s="161"/>
    </row>
    <row r="94" spans="1:9" s="49" customFormat="1">
      <c r="A94" s="61"/>
      <c r="B94" s="178"/>
      <c r="C94" s="163"/>
      <c r="D94" s="53"/>
      <c r="E94" s="59"/>
      <c r="F94" s="163"/>
      <c r="G94" s="163"/>
      <c r="H94" s="163"/>
      <c r="I94" s="61"/>
    </row>
    <row r="95" spans="1:9" s="49" customFormat="1">
      <c r="A95" s="61"/>
      <c r="B95" s="178"/>
      <c r="C95" s="163"/>
      <c r="D95" s="59"/>
      <c r="E95" s="59"/>
      <c r="F95" s="163"/>
      <c r="G95" s="163"/>
      <c r="H95" s="163"/>
      <c r="I95" s="61"/>
    </row>
    <row r="96" spans="1:9" s="49" customFormat="1" ht="14.25">
      <c r="A96" s="160"/>
      <c r="B96" s="242"/>
      <c r="C96" s="243"/>
      <c r="D96" s="244"/>
      <c r="E96" s="161"/>
      <c r="F96" s="162"/>
      <c r="G96" s="162"/>
      <c r="H96" s="162"/>
      <c r="I96" s="161"/>
    </row>
    <row r="97" spans="1:9" s="49" customFormat="1">
      <c r="A97" s="61"/>
      <c r="B97" s="178"/>
      <c r="C97" s="163"/>
      <c r="D97" s="53"/>
      <c r="E97" s="53"/>
      <c r="F97" s="163"/>
      <c r="G97" s="163"/>
      <c r="H97" s="163"/>
      <c r="I97" s="61"/>
    </row>
    <row r="98" spans="1:9" s="49" customFormat="1">
      <c r="A98" s="61"/>
      <c r="B98" s="178"/>
      <c r="C98" s="163"/>
      <c r="D98" s="59"/>
      <c r="E98" s="53"/>
      <c r="F98" s="163"/>
      <c r="G98" s="163"/>
      <c r="H98" s="163"/>
      <c r="I98" s="61"/>
    </row>
    <row r="99" spans="1:9" s="49" customFormat="1">
      <c r="A99" s="61"/>
      <c r="B99" s="178"/>
      <c r="C99" s="163"/>
      <c r="D99" s="59"/>
      <c r="E99" s="53"/>
      <c r="F99" s="163"/>
      <c r="G99" s="163"/>
      <c r="H99" s="163"/>
      <c r="I99" s="61"/>
    </row>
    <row r="100" spans="1:9" s="49" customFormat="1">
      <c r="A100" s="61"/>
      <c r="B100" s="178"/>
      <c r="C100" s="163"/>
      <c r="D100" s="59"/>
      <c r="E100" s="53"/>
      <c r="F100" s="163"/>
      <c r="G100" s="163"/>
      <c r="H100" s="163"/>
      <c r="I100" s="61"/>
    </row>
    <row r="101" spans="1:9" s="49" customFormat="1">
      <c r="A101" s="61"/>
      <c r="B101" s="178"/>
      <c r="C101" s="163"/>
      <c r="D101" s="59"/>
      <c r="E101" s="53"/>
      <c r="F101" s="163"/>
      <c r="G101" s="163"/>
      <c r="H101" s="163"/>
      <c r="I101" s="61"/>
    </row>
  </sheetData>
  <mergeCells count="15">
    <mergeCell ref="F16:H16"/>
    <mergeCell ref="B18:D18"/>
    <mergeCell ref="E2:E3"/>
    <mergeCell ref="C3:D3"/>
    <mergeCell ref="B4:D4"/>
    <mergeCell ref="B5:D5"/>
    <mergeCell ref="B89:D89"/>
    <mergeCell ref="B93:D93"/>
    <mergeCell ref="B96:D96"/>
    <mergeCell ref="A1:D1"/>
    <mergeCell ref="A2:D2"/>
    <mergeCell ref="B85:D85"/>
    <mergeCell ref="B6:D6"/>
    <mergeCell ref="B7:D7"/>
    <mergeCell ref="B8:D8"/>
  </mergeCells>
  <dataValidations count="4">
    <dataValidation showDropDown="1" showErrorMessage="1" sqref="F16:H17" xr:uid="{00000000-0002-0000-0400-000000000000}"/>
    <dataValidation allowBlank="1" showInputMessage="1" showErrorMessage="1" sqref="F18:H18" xr:uid="{00000000-0002-0000-0400-000001000000}"/>
    <dataValidation type="list" allowBlank="1" showErrorMessage="1" sqref="F102:H159" xr:uid="{00000000-0002-0000-0400-000002000000}">
      <formula1>#REF!</formula1>
      <formula2>0</formula2>
    </dataValidation>
    <dataValidation type="list" allowBlank="1" sqref="F19:H101" xr:uid="{00000000-0002-0000-0400-000003000000}">
      <formula1>$A$11:$A$15</formula1>
    </dataValidation>
  </dataValidations>
  <pageMargins left="0.7" right="0.7" top="0.75" bottom="0.75" header="0.3" footer="0.3"/>
  <pageSetup orientation="portrait" horizontalDpi="4294967295" verticalDpi="4294967295"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00B050"/>
  </sheetPr>
  <dimension ref="A1:L61"/>
  <sheetViews>
    <sheetView showGridLines="0" topLeftCell="A22" zoomScaleNormal="100" workbookViewId="0">
      <selection activeCell="C27" sqref="C27"/>
    </sheetView>
  </sheetViews>
  <sheetFormatPr defaultColWidth="9.140625" defaultRowHeight="14.25"/>
  <cols>
    <col min="1" max="1" width="4" style="72" customWidth="1"/>
    <col min="2" max="2" width="16.140625" style="73" customWidth="1"/>
    <col min="3" max="3" width="19" style="73" customWidth="1"/>
    <col min="4" max="4" width="20.42578125" style="73" customWidth="1"/>
    <col min="5" max="5" width="16.28515625" style="73" customWidth="1"/>
    <col min="6" max="6" width="19" style="73" customWidth="1"/>
    <col min="7" max="7" width="15" style="75" customWidth="1"/>
    <col min="8" max="8" width="23.5703125" style="75" customWidth="1"/>
    <col min="9" max="9" width="25.42578125" style="75" customWidth="1"/>
    <col min="10" max="10" width="21" style="75" customWidth="1"/>
    <col min="11" max="11" width="11.42578125" style="75" customWidth="1"/>
    <col min="12" max="12" width="17.28515625" style="75" customWidth="1"/>
    <col min="13" max="13" width="17.28515625" style="73" customWidth="1"/>
    <col min="14" max="14" width="14.140625" style="73" customWidth="1"/>
    <col min="15" max="15" width="18.42578125" style="73" customWidth="1"/>
    <col min="16" max="16384" width="9.140625" style="73"/>
  </cols>
  <sheetData>
    <row r="1" spans="1:12" ht="15">
      <c r="G1" s="74" t="s">
        <v>110</v>
      </c>
    </row>
    <row r="2" spans="1:12" s="77" customFormat="1" ht="26.25">
      <c r="A2" s="76"/>
      <c r="C2" s="258" t="s">
        <v>111</v>
      </c>
      <c r="D2" s="258"/>
      <c r="E2" s="258"/>
      <c r="F2" s="258"/>
      <c r="G2" s="258"/>
      <c r="H2" s="78" t="s">
        <v>112</v>
      </c>
      <c r="I2" s="79"/>
      <c r="J2" s="79"/>
      <c r="K2" s="79"/>
      <c r="L2" s="79"/>
    </row>
    <row r="3" spans="1:12" s="77" customFormat="1" ht="23.25">
      <c r="A3" s="76"/>
      <c r="C3" s="259" t="s">
        <v>113</v>
      </c>
      <c r="D3" s="259"/>
      <c r="E3" s="149"/>
      <c r="F3" s="260" t="s">
        <v>114</v>
      </c>
      <c r="G3" s="260"/>
      <c r="H3" s="79"/>
      <c r="I3" s="79"/>
      <c r="J3" s="80"/>
      <c r="K3" s="79"/>
      <c r="L3" s="79"/>
    </row>
    <row r="4" spans="1:12">
      <c r="A4" s="76"/>
      <c r="D4" s="81"/>
      <c r="E4" s="81"/>
      <c r="H4" s="82"/>
    </row>
    <row r="5" spans="1:12" s="83" customFormat="1" ht="15">
      <c r="A5" s="76"/>
      <c r="D5" s="84"/>
      <c r="E5" s="84"/>
      <c r="G5" s="85"/>
      <c r="H5" s="86"/>
      <c r="I5" s="85"/>
      <c r="J5" s="85"/>
      <c r="K5" s="85"/>
      <c r="L5" s="85"/>
    </row>
    <row r="6" spans="1:12" ht="21.75" customHeight="1">
      <c r="B6" s="261" t="s">
        <v>115</v>
      </c>
      <c r="C6" s="261"/>
      <c r="D6" s="87"/>
      <c r="E6" s="87"/>
      <c r="F6" s="87"/>
      <c r="G6" s="88"/>
      <c r="H6" s="88"/>
    </row>
    <row r="7" spans="1:12">
      <c r="B7" s="89" t="s">
        <v>116</v>
      </c>
      <c r="C7" s="90"/>
      <c r="D7" s="90"/>
      <c r="E7" s="90"/>
      <c r="F7" s="90"/>
      <c r="G7" s="91"/>
    </row>
    <row r="8" spans="1:12">
      <c r="A8" s="92" t="s">
        <v>58</v>
      </c>
      <c r="B8" s="152" t="s">
        <v>117</v>
      </c>
      <c r="C8" s="152" t="s">
        <v>118</v>
      </c>
      <c r="D8" s="152" t="s">
        <v>119</v>
      </c>
      <c r="E8" s="152" t="s">
        <v>120</v>
      </c>
      <c r="F8" s="152" t="s">
        <v>121</v>
      </c>
      <c r="G8" s="152" t="s">
        <v>122</v>
      </c>
      <c r="H8" s="152" t="s">
        <v>123</v>
      </c>
      <c r="I8" s="151" t="s">
        <v>124</v>
      </c>
      <c r="L8" s="73"/>
    </row>
    <row r="9" spans="1:12" s="118" customFormat="1">
      <c r="A9" s="114"/>
      <c r="B9" s="115" t="s">
        <v>125</v>
      </c>
      <c r="C9" s="115" t="s">
        <v>126</v>
      </c>
      <c r="D9" s="115" t="s">
        <v>127</v>
      </c>
      <c r="E9" s="115" t="s">
        <v>128</v>
      </c>
      <c r="F9" s="115" t="s">
        <v>129</v>
      </c>
      <c r="G9" s="115" t="s">
        <v>130</v>
      </c>
      <c r="H9" s="115" t="s">
        <v>131</v>
      </c>
      <c r="I9" s="116"/>
      <c r="J9" s="117"/>
      <c r="K9" s="117"/>
    </row>
    <row r="10" spans="1:12">
      <c r="A10" s="93">
        <v>1</v>
      </c>
      <c r="B10" s="94" t="s">
        <v>66</v>
      </c>
      <c r="C10" s="94" t="s">
        <v>132</v>
      </c>
      <c r="D10" s="94" t="s">
        <v>133</v>
      </c>
      <c r="E10" s="94" t="s">
        <v>134</v>
      </c>
      <c r="F10" s="94" t="s">
        <v>135</v>
      </c>
      <c r="G10" s="94" t="s">
        <v>136</v>
      </c>
      <c r="H10" s="94" t="s">
        <v>136</v>
      </c>
      <c r="I10" s="95"/>
      <c r="L10" s="73"/>
    </row>
    <row r="11" spans="1:12" ht="20.25" customHeight="1">
      <c r="A11" s="93">
        <v>2</v>
      </c>
      <c r="B11" s="94" t="s">
        <v>67</v>
      </c>
      <c r="C11" s="94" t="s">
        <v>137</v>
      </c>
      <c r="D11" s="94" t="s">
        <v>138</v>
      </c>
      <c r="E11" s="94" t="s">
        <v>139</v>
      </c>
      <c r="F11" s="94" t="s">
        <v>135</v>
      </c>
      <c r="G11" s="94" t="s">
        <v>136</v>
      </c>
      <c r="H11" s="94" t="s">
        <v>140</v>
      </c>
      <c r="I11" s="95" t="s">
        <v>141</v>
      </c>
      <c r="L11" s="73"/>
    </row>
    <row r="12" spans="1:12" ht="20.25" customHeight="1">
      <c r="A12" s="93">
        <v>3</v>
      </c>
      <c r="B12" s="94" t="s">
        <v>142</v>
      </c>
      <c r="C12" s="94" t="s">
        <v>143</v>
      </c>
      <c r="D12" s="94" t="s">
        <v>138</v>
      </c>
      <c r="E12" s="94" t="s">
        <v>134</v>
      </c>
      <c r="F12" s="94" t="s">
        <v>144</v>
      </c>
      <c r="G12" s="94" t="s">
        <v>136</v>
      </c>
      <c r="H12" s="94" t="s">
        <v>136</v>
      </c>
      <c r="I12" s="95"/>
      <c r="L12" s="73"/>
    </row>
    <row r="13" spans="1:12" ht="15" customHeight="1">
      <c r="B13" s="96"/>
      <c r="C13" s="90"/>
      <c r="D13" s="90"/>
      <c r="E13" s="90"/>
      <c r="F13" s="90"/>
      <c r="G13" s="91"/>
    </row>
    <row r="14" spans="1:12" ht="21.75" customHeight="1">
      <c r="B14" s="261" t="s">
        <v>145</v>
      </c>
      <c r="C14" s="261"/>
      <c r="D14" s="261"/>
      <c r="E14" s="87"/>
      <c r="F14" s="87"/>
      <c r="G14" s="88"/>
      <c r="H14" s="88"/>
    </row>
    <row r="15" spans="1:12">
      <c r="B15" s="89" t="s">
        <v>146</v>
      </c>
      <c r="C15" s="90"/>
      <c r="D15" s="90"/>
      <c r="E15" s="90"/>
      <c r="F15" s="90"/>
      <c r="G15" s="91"/>
    </row>
    <row r="16" spans="1:12" ht="31.5" customHeight="1">
      <c r="A16" s="92" t="s">
        <v>58</v>
      </c>
      <c r="B16" s="152" t="s">
        <v>147</v>
      </c>
      <c r="C16" s="152" t="s">
        <v>41</v>
      </c>
      <c r="D16" s="152" t="s">
        <v>43</v>
      </c>
      <c r="E16" s="152" t="s">
        <v>140</v>
      </c>
      <c r="F16" s="152" t="s">
        <v>45</v>
      </c>
      <c r="G16" s="152" t="s">
        <v>148</v>
      </c>
      <c r="L16" s="73"/>
    </row>
    <row r="17" spans="1:12" s="118" customFormat="1" ht="51">
      <c r="A17" s="114"/>
      <c r="B17" s="115" t="s">
        <v>125</v>
      </c>
      <c r="C17" s="119" t="s">
        <v>149</v>
      </c>
      <c r="D17" s="119" t="s">
        <v>150</v>
      </c>
      <c r="E17" s="119" t="s">
        <v>151</v>
      </c>
      <c r="F17" s="119" t="s">
        <v>152</v>
      </c>
      <c r="G17" s="119" t="s">
        <v>153</v>
      </c>
      <c r="H17" s="117"/>
      <c r="I17" s="117"/>
      <c r="J17" s="117"/>
      <c r="K17" s="117"/>
    </row>
    <row r="18" spans="1:12">
      <c r="A18" s="93">
        <v>1</v>
      </c>
      <c r="B18" s="94" t="s">
        <v>66</v>
      </c>
      <c r="C18" s="97">
        <f>'User Story 1'!D11</f>
        <v>0</v>
      </c>
      <c r="D18" s="97">
        <f>'User Story 1'!D12</f>
        <v>0</v>
      </c>
      <c r="E18" s="97">
        <f>'User Story 1'!D14</f>
        <v>0</v>
      </c>
      <c r="F18" s="97">
        <f>'User Story 1'!D13</f>
        <v>0</v>
      </c>
      <c r="G18" s="97">
        <f>'User Story 1'!D15</f>
        <v>0</v>
      </c>
      <c r="L18" s="73"/>
    </row>
    <row r="19" spans="1:12" ht="20.25" customHeight="1">
      <c r="A19" s="93">
        <v>2</v>
      </c>
      <c r="B19" s="94" t="s">
        <v>142</v>
      </c>
      <c r="C19" s="97" t="e">
        <f>#REF!</f>
        <v>#REF!</v>
      </c>
      <c r="D19" s="97" t="e">
        <f>#REF!</f>
        <v>#REF!</v>
      </c>
      <c r="E19" s="97" t="e">
        <f>#REF!</f>
        <v>#REF!</v>
      </c>
      <c r="F19" s="97" t="e">
        <f>#REF!</f>
        <v>#REF!</v>
      </c>
      <c r="G19" s="97" t="e">
        <f>#REF!</f>
        <v>#REF!</v>
      </c>
      <c r="L19" s="73"/>
    </row>
    <row r="20" spans="1:12" ht="20.25" customHeight="1">
      <c r="A20" s="93">
        <v>3</v>
      </c>
      <c r="B20" s="94" t="s">
        <v>99</v>
      </c>
      <c r="C20" s="97" t="e">
        <f>SUM(C18:C19)</f>
        <v>#REF!</v>
      </c>
      <c r="D20" s="97" t="e">
        <f t="shared" ref="D20:G20" si="0">SUM(D18:D19)</f>
        <v>#REF!</v>
      </c>
      <c r="E20" s="97" t="e">
        <f t="shared" si="0"/>
        <v>#REF!</v>
      </c>
      <c r="F20" s="97" t="e">
        <f t="shared" si="0"/>
        <v>#REF!</v>
      </c>
      <c r="G20" s="97" t="e">
        <f t="shared" si="0"/>
        <v>#REF!</v>
      </c>
      <c r="L20" s="73"/>
    </row>
    <row r="21" spans="1:12" ht="20.25" customHeight="1">
      <c r="A21" s="99"/>
      <c r="B21" s="100"/>
      <c r="C21" s="113" t="s">
        <v>154</v>
      </c>
      <c r="D21" s="112" t="e">
        <f>SUM(C20,D20,G20)/SUM(C20:G20)</f>
        <v>#REF!</v>
      </c>
      <c r="E21" s="101"/>
      <c r="F21" s="101"/>
      <c r="G21" s="101"/>
      <c r="L21" s="73"/>
    </row>
    <row r="22" spans="1:12">
      <c r="B22" s="96"/>
      <c r="C22" s="90"/>
      <c r="D22" s="90"/>
      <c r="E22" s="90"/>
      <c r="F22" s="90"/>
      <c r="G22" s="91"/>
    </row>
    <row r="23" spans="1:12" ht="21.75" customHeight="1">
      <c r="B23" s="261" t="s">
        <v>155</v>
      </c>
      <c r="C23" s="261"/>
      <c r="D23" s="261"/>
      <c r="E23" s="87"/>
      <c r="F23" s="87"/>
      <c r="G23" s="88"/>
      <c r="H23" s="88"/>
    </row>
    <row r="24" spans="1:12" ht="21.75" customHeight="1">
      <c r="B24" s="89" t="s">
        <v>156</v>
      </c>
      <c r="C24" s="150"/>
      <c r="D24" s="150"/>
      <c r="E24" s="87"/>
      <c r="F24" s="87"/>
      <c r="G24" s="88"/>
      <c r="H24" s="88"/>
    </row>
    <row r="25" spans="1:12" ht="15">
      <c r="B25" s="98" t="s">
        <v>157</v>
      </c>
      <c r="C25" s="90"/>
      <c r="D25" s="90"/>
      <c r="E25" s="90"/>
      <c r="F25" s="90"/>
      <c r="G25" s="91"/>
    </row>
    <row r="26" spans="1:12" ht="18.75" customHeight="1">
      <c r="A26" s="92" t="s">
        <v>58</v>
      </c>
      <c r="B26" s="152" t="s">
        <v>158</v>
      </c>
      <c r="C26" s="152" t="s">
        <v>159</v>
      </c>
      <c r="D26" s="152" t="s">
        <v>160</v>
      </c>
      <c r="E26" s="152" t="s">
        <v>161</v>
      </c>
      <c r="F26" s="152" t="s">
        <v>162</v>
      </c>
      <c r="G26" s="262" t="s">
        <v>107</v>
      </c>
      <c r="H26" s="263"/>
    </row>
    <row r="27" spans="1:12">
      <c r="A27" s="93">
        <v>1</v>
      </c>
      <c r="B27" s="94" t="s">
        <v>163</v>
      </c>
      <c r="C27" s="97" t="e">
        <f>COUNTIFS(#REF!, "*Critical*",#REF!,"*Open*")</f>
        <v>#REF!</v>
      </c>
      <c r="D27" s="97" t="e">
        <f>COUNTIFS(#REF!, "*Critical*",#REF!,"*Resolved*")</f>
        <v>#REF!</v>
      </c>
      <c r="E27" s="97" t="e">
        <f>COUNTIFS(#REF!, "*Critical*",#REF!,"*Reopened*")</f>
        <v>#REF!</v>
      </c>
      <c r="F27" s="97" t="e">
        <f>COUNTIFS(#REF!, "*Critical*",#REF!,"*Closed*") + COUNTIFS(#REF!, "*Critical*",#REF!,"*Ready for client test*")</f>
        <v>#REF!</v>
      </c>
      <c r="G27" s="256"/>
      <c r="H27" s="257"/>
    </row>
    <row r="28" spans="1:12" ht="20.25" customHeight="1">
      <c r="A28" s="93">
        <v>2</v>
      </c>
      <c r="B28" s="94" t="s">
        <v>164</v>
      </c>
      <c r="C28" s="97" t="e">
        <f>COUNTIFS(#REF!, "*Major*",#REF!,"*Open*")</f>
        <v>#REF!</v>
      </c>
      <c r="D28" s="97" t="e">
        <f>COUNTIFS(#REF!, "*Major*",#REF!,"*Resolved*")</f>
        <v>#REF!</v>
      </c>
      <c r="E28" s="97" t="e">
        <f>COUNTIFS(#REF!, "*Major*",#REF!,"*Reopened*")</f>
        <v>#REF!</v>
      </c>
      <c r="F28" s="97" t="e">
        <f>COUNTIFS(#REF!, "*Major*",#REF!,"*Closed*") + COUNTIFS(#REF!, "*Major*",#REF!,"*Ready for client test*")</f>
        <v>#REF!</v>
      </c>
      <c r="G28" s="256"/>
      <c r="H28" s="257"/>
    </row>
    <row r="29" spans="1:12" ht="20.25" customHeight="1">
      <c r="A29" s="93">
        <v>3</v>
      </c>
      <c r="B29" s="94" t="s">
        <v>165</v>
      </c>
      <c r="C29" s="97" t="e">
        <f>COUNTIFS(#REF!, "*Normal*",#REF!,"*Open*")</f>
        <v>#REF!</v>
      </c>
      <c r="D29" s="97" t="e">
        <f>COUNTIFS(#REF!, "*Normal*",#REF!,"*Resolved*")</f>
        <v>#REF!</v>
      </c>
      <c r="E29" s="97" t="e">
        <f>COUNTIFS(#REF!, "*Normal*",#REF!,"*Reopened*")</f>
        <v>#REF!</v>
      </c>
      <c r="F29" s="97" t="e">
        <f>COUNTIFS(#REF!, "*Normal*",#REF!,"*Closed*") + COUNTIFS(#REF!, "*Normal*",#REF!,"*Ready for client test*")</f>
        <v>#REF!</v>
      </c>
      <c r="G29" s="256"/>
      <c r="H29" s="257"/>
    </row>
    <row r="30" spans="1:12" ht="20.25" customHeight="1">
      <c r="A30" s="93">
        <v>4</v>
      </c>
      <c r="B30" s="94" t="s">
        <v>166</v>
      </c>
      <c r="C30" s="97" t="e">
        <f>COUNTIFS(#REF!, "*Minor*",#REF!,"*Open*")</f>
        <v>#REF!</v>
      </c>
      <c r="D30" s="97" t="e">
        <f>COUNTIFS(#REF!, "*Minor*",#REF!,"*Resolved*")</f>
        <v>#REF!</v>
      </c>
      <c r="E30" s="97" t="e">
        <f>COUNTIFS(#REF!, "*Minor*",#REF!,"*Reopened*")</f>
        <v>#REF!</v>
      </c>
      <c r="F30" s="97" t="e">
        <f>COUNTIFS(#REF!, "*Minor*",#REF!,"*Closed*") + COUNTIFS(#REF!, "*Minor*",#REF!,"*Ready for client test*")</f>
        <v>#REF!</v>
      </c>
      <c r="G30" s="256"/>
      <c r="H30" s="257"/>
    </row>
    <row r="31" spans="1:12" ht="20.25" customHeight="1">
      <c r="A31" s="93"/>
      <c r="B31" s="92" t="s">
        <v>99</v>
      </c>
      <c r="C31" s="92" t="e">
        <f>SUM(C27:C30)</f>
        <v>#REF!</v>
      </c>
      <c r="D31" s="92">
        <v>0</v>
      </c>
      <c r="E31" s="92">
        <v>0</v>
      </c>
      <c r="F31" s="92" t="e">
        <f>SUM(F27:F30)</f>
        <v>#REF!</v>
      </c>
      <c r="G31" s="256"/>
      <c r="H31" s="257"/>
    </row>
    <row r="32" spans="1:12" ht="20.25" customHeight="1">
      <c r="A32" s="99"/>
      <c r="B32" s="100"/>
      <c r="C32" s="101"/>
      <c r="D32" s="101"/>
      <c r="E32" s="101"/>
      <c r="F32" s="101"/>
      <c r="G32" s="101"/>
      <c r="H32" s="101"/>
    </row>
    <row r="33" spans="1:12" ht="15">
      <c r="B33" s="98" t="s">
        <v>167</v>
      </c>
      <c r="C33" s="90"/>
      <c r="D33" s="90"/>
      <c r="E33" s="90"/>
      <c r="F33" s="90"/>
      <c r="G33" s="91"/>
    </row>
    <row r="34" spans="1:12" ht="18.75" customHeight="1">
      <c r="A34" s="92" t="s">
        <v>58</v>
      </c>
      <c r="B34" s="152" t="s">
        <v>168</v>
      </c>
      <c r="C34" s="152" t="s">
        <v>169</v>
      </c>
      <c r="D34" s="152" t="s">
        <v>170</v>
      </c>
      <c r="E34" s="152" t="s">
        <v>121</v>
      </c>
      <c r="F34" s="264" t="s">
        <v>124</v>
      </c>
      <c r="G34" s="265"/>
    </row>
    <row r="35" spans="1:12" s="118" customFormat="1">
      <c r="A35" s="114"/>
      <c r="B35" s="115" t="s">
        <v>171</v>
      </c>
      <c r="C35" s="119" t="s">
        <v>172</v>
      </c>
      <c r="D35" s="119" t="s">
        <v>173</v>
      </c>
      <c r="E35" s="119" t="s">
        <v>129</v>
      </c>
      <c r="F35" s="267"/>
      <c r="G35" s="268"/>
      <c r="H35" s="117"/>
      <c r="I35" s="117"/>
      <c r="J35" s="117"/>
      <c r="K35" s="117"/>
      <c r="L35" s="117"/>
    </row>
    <row r="36" spans="1:12">
      <c r="A36" s="93">
        <v>1</v>
      </c>
      <c r="B36" s="94" t="s">
        <v>109</v>
      </c>
      <c r="C36" s="97" t="s">
        <v>174</v>
      </c>
      <c r="D36" s="97" t="s">
        <v>166</v>
      </c>
      <c r="E36" s="97" t="s">
        <v>135</v>
      </c>
      <c r="F36" s="256"/>
      <c r="G36" s="257"/>
    </row>
    <row r="37" spans="1:12" ht="20.25" customHeight="1">
      <c r="A37" s="93">
        <v>2</v>
      </c>
      <c r="B37" s="94" t="s">
        <v>108</v>
      </c>
      <c r="C37" s="97" t="s">
        <v>175</v>
      </c>
      <c r="D37" s="97" t="s">
        <v>166</v>
      </c>
      <c r="E37" s="97" t="s">
        <v>135</v>
      </c>
      <c r="F37" s="256"/>
      <c r="G37" s="257"/>
    </row>
    <row r="38" spans="1:12" ht="20.25" customHeight="1">
      <c r="A38" s="99"/>
      <c r="B38" s="100"/>
      <c r="C38" s="101"/>
      <c r="D38" s="101"/>
      <c r="E38" s="101"/>
      <c r="F38" s="101"/>
      <c r="G38" s="101"/>
      <c r="H38" s="101"/>
    </row>
    <row r="39" spans="1:12" ht="21.75" customHeight="1">
      <c r="B39" s="261" t="s">
        <v>176</v>
      </c>
      <c r="C39" s="261"/>
      <c r="D39" s="87"/>
      <c r="E39" s="87"/>
      <c r="F39" s="87"/>
      <c r="G39" s="88"/>
      <c r="H39" s="88"/>
    </row>
    <row r="40" spans="1:12">
      <c r="B40" s="89" t="s">
        <v>177</v>
      </c>
      <c r="C40" s="90"/>
      <c r="D40" s="90"/>
      <c r="E40" s="90"/>
      <c r="F40" s="90"/>
      <c r="G40" s="91"/>
    </row>
    <row r="41" spans="1:12" ht="18.75" customHeight="1">
      <c r="A41" s="92" t="s">
        <v>58</v>
      </c>
      <c r="B41" s="152" t="s">
        <v>62</v>
      </c>
      <c r="C41" s="266" t="s">
        <v>178</v>
      </c>
      <c r="D41" s="266"/>
      <c r="E41" s="266" t="s">
        <v>179</v>
      </c>
      <c r="F41" s="266"/>
      <c r="G41" s="266"/>
      <c r="H41" s="92" t="s">
        <v>180</v>
      </c>
    </row>
    <row r="42" spans="1:12" ht="34.5" customHeight="1">
      <c r="A42" s="93">
        <v>1</v>
      </c>
      <c r="B42" s="153" t="s">
        <v>181</v>
      </c>
      <c r="C42" s="269" t="s">
        <v>182</v>
      </c>
      <c r="D42" s="269"/>
      <c r="E42" s="269" t="s">
        <v>183</v>
      </c>
      <c r="F42" s="269"/>
      <c r="G42" s="269"/>
      <c r="H42" s="102"/>
    </row>
    <row r="43" spans="1:12" ht="34.5" customHeight="1">
      <c r="A43" s="93">
        <v>2</v>
      </c>
      <c r="B43" s="153" t="s">
        <v>181</v>
      </c>
      <c r="C43" s="269" t="s">
        <v>182</v>
      </c>
      <c r="D43" s="269"/>
      <c r="E43" s="269" t="s">
        <v>183</v>
      </c>
      <c r="F43" s="269"/>
      <c r="G43" s="269"/>
      <c r="H43" s="102"/>
    </row>
    <row r="44" spans="1:12" ht="34.5" customHeight="1">
      <c r="A44" s="93">
        <v>3</v>
      </c>
      <c r="B44" s="153" t="s">
        <v>181</v>
      </c>
      <c r="C44" s="269" t="s">
        <v>182</v>
      </c>
      <c r="D44" s="269"/>
      <c r="E44" s="269" t="s">
        <v>183</v>
      </c>
      <c r="F44" s="269"/>
      <c r="G44" s="269"/>
      <c r="H44" s="102"/>
    </row>
    <row r="45" spans="1:12">
      <c r="B45" s="103"/>
      <c r="C45" s="103"/>
      <c r="D45" s="103"/>
      <c r="E45" s="104"/>
      <c r="F45" s="90"/>
      <c r="G45" s="91"/>
    </row>
    <row r="46" spans="1:12" ht="21.75" customHeight="1">
      <c r="B46" s="261" t="s">
        <v>184</v>
      </c>
      <c r="C46" s="261"/>
      <c r="D46" s="87"/>
      <c r="E46" s="87"/>
      <c r="F46" s="87"/>
      <c r="G46" s="88"/>
      <c r="H46" s="88"/>
    </row>
    <row r="47" spans="1:12">
      <c r="B47" s="89" t="s">
        <v>185</v>
      </c>
      <c r="C47" s="103"/>
      <c r="D47" s="103"/>
      <c r="E47" s="104"/>
      <c r="F47" s="90"/>
      <c r="G47" s="91"/>
    </row>
    <row r="48" spans="1:12" s="106" customFormat="1" ht="21" customHeight="1">
      <c r="A48" s="272" t="s">
        <v>58</v>
      </c>
      <c r="B48" s="274" t="s">
        <v>186</v>
      </c>
      <c r="C48" s="264" t="s">
        <v>187</v>
      </c>
      <c r="D48" s="276"/>
      <c r="E48" s="276"/>
      <c r="F48" s="265"/>
      <c r="G48" s="277" t="s">
        <v>154</v>
      </c>
      <c r="H48" s="277" t="s">
        <v>186</v>
      </c>
      <c r="I48" s="270" t="s">
        <v>188</v>
      </c>
      <c r="J48" s="105"/>
      <c r="K48" s="105"/>
      <c r="L48" s="105"/>
    </row>
    <row r="49" spans="1:9">
      <c r="A49" s="273"/>
      <c r="B49" s="275"/>
      <c r="C49" s="107" t="s">
        <v>163</v>
      </c>
      <c r="D49" s="107" t="s">
        <v>164</v>
      </c>
      <c r="E49" s="108" t="s">
        <v>165</v>
      </c>
      <c r="F49" s="108" t="s">
        <v>166</v>
      </c>
      <c r="G49" s="278"/>
      <c r="H49" s="278"/>
      <c r="I49" s="271"/>
    </row>
    <row r="50" spans="1:9" ht="38.25">
      <c r="A50" s="273"/>
      <c r="B50" s="275"/>
      <c r="C50" s="121" t="s">
        <v>189</v>
      </c>
      <c r="D50" s="121" t="s">
        <v>190</v>
      </c>
      <c r="E50" s="121" t="s">
        <v>191</v>
      </c>
      <c r="F50" s="121" t="s">
        <v>192</v>
      </c>
      <c r="G50" s="120" t="s">
        <v>193</v>
      </c>
      <c r="H50" s="120" t="s">
        <v>194</v>
      </c>
      <c r="I50" s="120" t="s">
        <v>194</v>
      </c>
    </row>
    <row r="51" spans="1:9" ht="38.25">
      <c r="A51" s="93">
        <v>1</v>
      </c>
      <c r="B51" s="114" t="s">
        <v>195</v>
      </c>
      <c r="C51" s="121" t="s">
        <v>189</v>
      </c>
      <c r="D51" s="121" t="s">
        <v>190</v>
      </c>
      <c r="E51" s="121" t="s">
        <v>191</v>
      </c>
      <c r="F51" s="121" t="s">
        <v>192</v>
      </c>
      <c r="G51" s="109" t="s">
        <v>193</v>
      </c>
      <c r="H51" s="109" t="s">
        <v>194</v>
      </c>
      <c r="I51" s="109" t="s">
        <v>194</v>
      </c>
    </row>
    <row r="52" spans="1:9">
      <c r="A52" s="93">
        <v>2</v>
      </c>
      <c r="B52" s="93" t="s">
        <v>65</v>
      </c>
      <c r="C52" s="109">
        <v>0</v>
      </c>
      <c r="D52" s="109">
        <v>0</v>
      </c>
      <c r="E52" s="109">
        <v>0</v>
      </c>
      <c r="F52" s="109" t="e">
        <f>SUM(C31:E31)</f>
        <v>#REF!</v>
      </c>
      <c r="G52" s="122" t="e">
        <f>D21</f>
        <v>#REF!</v>
      </c>
      <c r="H52" s="109" t="s">
        <v>194</v>
      </c>
      <c r="I52" s="109" t="s">
        <v>194</v>
      </c>
    </row>
    <row r="53" spans="1:9" ht="18.75" customHeight="1">
      <c r="B53" s="110"/>
    </row>
    <row r="54" spans="1:9">
      <c r="B54" s="111"/>
    </row>
    <row r="55" spans="1:9">
      <c r="B55" s="111"/>
    </row>
    <row r="56" spans="1:9">
      <c r="B56" s="111"/>
    </row>
    <row r="57" spans="1:9">
      <c r="B57" s="111"/>
    </row>
    <row r="58" spans="1:9">
      <c r="B58" s="111"/>
    </row>
    <row r="59" spans="1:9">
      <c r="B59" s="111"/>
    </row>
    <row r="60" spans="1:9">
      <c r="B60" s="111"/>
    </row>
    <row r="61" spans="1:9">
      <c r="B61" s="111"/>
    </row>
  </sheetData>
  <mergeCells count="32">
    <mergeCell ref="I48:I49"/>
    <mergeCell ref="B46:C46"/>
    <mergeCell ref="A48:A50"/>
    <mergeCell ref="B48:B50"/>
    <mergeCell ref="C48:F48"/>
    <mergeCell ref="G48:G49"/>
    <mergeCell ref="H48:H49"/>
    <mergeCell ref="C42:D42"/>
    <mergeCell ref="E42:G42"/>
    <mergeCell ref="C43:D43"/>
    <mergeCell ref="E43:G43"/>
    <mergeCell ref="C44:D44"/>
    <mergeCell ref="E44:G44"/>
    <mergeCell ref="F34:G34"/>
    <mergeCell ref="F36:G36"/>
    <mergeCell ref="F37:G37"/>
    <mergeCell ref="B39:C39"/>
    <mergeCell ref="C41:D41"/>
    <mergeCell ref="E41:G41"/>
    <mergeCell ref="F35:G35"/>
    <mergeCell ref="G31:H31"/>
    <mergeCell ref="C2:G2"/>
    <mergeCell ref="C3:D3"/>
    <mergeCell ref="F3:G3"/>
    <mergeCell ref="B6:C6"/>
    <mergeCell ref="B14:D14"/>
    <mergeCell ref="B23:D23"/>
    <mergeCell ref="G26:H26"/>
    <mergeCell ref="G27:H27"/>
    <mergeCell ref="G28:H28"/>
    <mergeCell ref="G29:H29"/>
    <mergeCell ref="G30:H30"/>
  </mergeCells>
  <conditionalFormatting sqref="H51">
    <cfRule type="cellIs" dxfId="5" priority="5" operator="equal">
      <formula>"FAIL"</formula>
    </cfRule>
    <cfRule type="cellIs" dxfId="4" priority="6" operator="equal">
      <formula>"PASS"</formula>
    </cfRule>
  </conditionalFormatting>
  <conditionalFormatting sqref="I51:I52">
    <cfRule type="cellIs" dxfId="3" priority="3" operator="equal">
      <formula>"FAIL"</formula>
    </cfRule>
    <cfRule type="cellIs" dxfId="2" priority="4" operator="equal">
      <formula>"PASS"</formula>
    </cfRule>
  </conditionalFormatting>
  <conditionalFormatting sqref="H52">
    <cfRule type="cellIs" dxfId="1" priority="1" operator="equal">
      <formula>"FAIL"</formula>
    </cfRule>
    <cfRule type="cellIs" dxfId="0" priority="2" operator="equal">
      <formula>"PASS"</formula>
    </cfRule>
  </conditionalFormatting>
  <dataValidations count="1">
    <dataValidation type="list" allowBlank="1" showInputMessage="1" showErrorMessage="1" sqref="H51:I52" xr:uid="{00000000-0002-0000-0700-000000000000}">
      <formula1>"PASS,FAIL"</formula1>
    </dataValidation>
  </dataValidation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DD9373D9A24F64F89F14F461305A106" ma:contentTypeVersion="4" ma:contentTypeDescription="Create a new document." ma:contentTypeScope="" ma:versionID="edefd2bea9a69e65a3918d4b9d850884">
  <xsd:schema xmlns:xsd="http://www.w3.org/2001/XMLSchema" xmlns:xs="http://www.w3.org/2001/XMLSchema" xmlns:p="http://schemas.microsoft.com/office/2006/metadata/properties" xmlns:ns2="cabca498-5e2a-459c-ade0-601c6a98c846" xmlns:ns3="044e8ed5-b60c-40cd-b477-04c240ccf9c3" targetNamespace="http://schemas.microsoft.com/office/2006/metadata/properties" ma:root="true" ma:fieldsID="1cdcf90a8e7cb27405451b504492cec2" ns2:_="" ns3:_="">
    <xsd:import namespace="cabca498-5e2a-459c-ade0-601c6a98c846"/>
    <xsd:import namespace="044e8ed5-b60c-40cd-b477-04c240ccf9c3"/>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abca498-5e2a-459c-ade0-601c6a98c84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44e8ed5-b60c-40cd-b477-04c240ccf9c3"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A7729ACD-7A20-4344-BFA5-B224A8419F4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abca498-5e2a-459c-ade0-601c6a98c846"/>
    <ds:schemaRef ds:uri="044e8ed5-b60c-40cd-b477-04c240ccf9c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4F8C6C6D-E626-49D4-9BA8-E27B2B9C9191}">
  <ds:schemaRefs>
    <ds:schemaRef ds:uri="http://schemas.microsoft.com/sharepoint/v3/contenttype/forms"/>
  </ds:schemaRefs>
</ds:datastoreItem>
</file>

<file path=customXml/itemProps3.xml><?xml version="1.0" encoding="utf-8"?>
<ds:datastoreItem xmlns:ds="http://schemas.openxmlformats.org/officeDocument/2006/customXml" ds:itemID="{06E3E4FA-795A-4742-A021-9CDC3210C50B}">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Record of Change</vt:lpstr>
      <vt:lpstr>Instruction</vt:lpstr>
      <vt:lpstr>Cover</vt:lpstr>
      <vt:lpstr>Common checklist</vt:lpstr>
      <vt:lpstr>User Story 1</vt:lpstr>
      <vt:lpstr>Test report</vt:lpstr>
    </vt:vector>
  </TitlesOfParts>
  <Manager/>
  <Company>NashTech</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 And Test Report Template</dc:title>
  <dc:subject>HNVN_SD_012_Scrum_Template_TestCase</dc:subject>
  <dc:creator>Truc Nguyen Thi Thanh</dc:creator>
  <cp:keywords/>
  <dc:description/>
  <cp:lastModifiedBy>Administrator</cp:lastModifiedBy>
  <cp:revision/>
  <dcterms:created xsi:type="dcterms:W3CDTF">2016-08-15T09:08:57Z</dcterms:created>
  <dcterms:modified xsi:type="dcterms:W3CDTF">2022-10-13T10:23:50Z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0x0101008DD9373D9A24F64F89F14F461305A106</vt:lpwstr>
  </property>
  <property fmtid="{D5CDD505-2E9C-101B-9397-08002B2CF9AE}" pid="3" name="MediaServiceImageTags">
    <vt:lpwstr/>
  </property>
</Properties>
</file>