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MiddleAssignment_Testcase2\"/>
    </mc:Choice>
  </mc:AlternateContent>
  <xr:revisionPtr revIDLastSave="0" documentId="13_ncr:1_{5A64F670-7A78-46ED-B236-43C2FA59930A}"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28" i="6"/>
  <c r="A29" i="6" s="1"/>
  <c r="A30" i="6" s="1"/>
  <c r="A31" i="6" s="1"/>
  <c r="A32" i="6" s="1"/>
  <c r="A33" i="6" s="1"/>
  <c r="A34" i="6" s="1"/>
  <c r="A35" i="6" s="1"/>
  <c r="A38" i="6" l="1"/>
  <c r="A39" i="6" s="1"/>
  <c r="A40" i="6" s="1"/>
  <c r="A41" i="6" s="1"/>
  <c r="A42" i="6" s="1"/>
  <c r="A43" i="6" s="1"/>
  <c r="A44" i="6" s="1"/>
  <c r="A45" i="6" s="1"/>
  <c r="A46" i="6" s="1"/>
  <c r="A47" i="6" s="1"/>
  <c r="A48" i="6" s="1"/>
  <c r="A49" i="6" s="1"/>
  <c r="A50" i="6" s="1"/>
  <c r="A52" i="6" s="1"/>
  <c r="A53" i="6" s="1"/>
  <c r="A54" i="6" s="1"/>
  <c r="A55" i="6" s="1"/>
  <c r="A58" i="6" s="1"/>
  <c r="A60" i="6" s="1"/>
  <c r="A61" i="6" s="1"/>
  <c r="A62" i="6" s="1"/>
  <c r="A63" i="6" l="1"/>
  <c r="A64" i="6" s="1"/>
  <c r="A65" i="6" s="1"/>
  <c r="A66" i="6" s="1"/>
  <c r="A68" i="6" s="1"/>
  <c r="A69" i="6" s="1"/>
  <c r="A71" i="6" s="1"/>
  <c r="A72" i="6" s="1"/>
  <c r="A73" i="6" s="1"/>
  <c r="A83" i="6"/>
  <c r="A84" i="6" s="1"/>
  <c r="A85" i="6" s="1"/>
  <c r="A86" i="6" s="1"/>
  <c r="A87" i="6" s="1"/>
  <c r="A88" i="6" s="1"/>
  <c r="A91" i="6" s="1"/>
  <c r="A93" i="6" s="1"/>
  <c r="A94" i="6" s="1"/>
  <c r="A95" i="6" s="1"/>
  <c r="A96" i="6" s="1"/>
  <c r="A99" i="6"/>
  <c r="A100" i="6" s="1"/>
  <c r="A101" i="6" s="1"/>
  <c r="A102" i="6" s="1"/>
  <c r="A103" i="6" s="1"/>
  <c r="A104" i="6" s="1"/>
  <c r="A105" i="6" s="1"/>
  <c r="A106" i="6" s="1"/>
  <c r="A107" i="6" s="1"/>
  <c r="A108" i="6" s="1"/>
  <c r="A109" i="6" s="1"/>
  <c r="A110" i="6" s="1"/>
  <c r="A111" i="6" s="1"/>
  <c r="A113" i="6" s="1"/>
  <c r="A114" i="6" s="1"/>
  <c r="A115" i="6" s="1"/>
  <c r="A116" i="6" s="1"/>
  <c r="A117" i="6" s="1"/>
  <c r="A118" i="6" s="1"/>
  <c r="A119" i="6" s="1"/>
  <c r="A120" i="6" s="1"/>
  <c r="A122" i="6" s="1"/>
  <c r="A124" i="6" s="1"/>
  <c r="A126" i="6" s="1"/>
  <c r="A127" i="6" s="1"/>
  <c r="A128" i="6" s="1"/>
  <c r="A129" i="6" s="1"/>
  <c r="A130" i="6" s="1"/>
  <c r="A132" i="6" s="1"/>
  <c r="A133" i="6" s="1"/>
  <c r="A134" i="6" s="1"/>
  <c r="A135" i="6" s="1"/>
  <c r="A137" i="6" s="1"/>
  <c r="A138" i="6" s="1"/>
  <c r="A139" i="6" s="1"/>
  <c r="A140" i="6" s="1"/>
  <c r="A141" i="6" s="1"/>
  <c r="A142" i="6" s="1"/>
  <c r="A143" i="6" s="1"/>
  <c r="A144" i="6" s="1"/>
  <c r="A145" i="6" s="1"/>
  <c r="A146" i="6" s="1"/>
  <c r="A147" i="6" s="1"/>
  <c r="A148" i="6" s="1"/>
  <c r="A149" i="6" s="1"/>
  <c r="A150" i="6" s="1"/>
  <c r="A152" i="6" s="1"/>
  <c r="A153" i="6" s="1"/>
  <c r="A154" i="6" s="1"/>
  <c r="A155" i="6" s="1"/>
  <c r="A157" i="6" s="1"/>
  <c r="A158" i="6" s="1"/>
  <c r="A159" i="6" s="1"/>
  <c r="A161" i="6" s="1"/>
  <c r="A162" i="6" s="1"/>
  <c r="A163" i="6" s="1"/>
  <c r="A164" i="6" s="1"/>
  <c r="A165" i="6" s="1"/>
  <c r="A166" i="6" s="1"/>
  <c r="A167" i="6" s="1"/>
  <c r="A168" i="6" s="1"/>
  <c r="A169" i="6" s="1"/>
  <c r="A170" i="6" s="1"/>
  <c r="A171" i="6" s="1"/>
  <c r="A172" i="6" s="1"/>
  <c r="A173" i="6" s="1"/>
  <c r="A174" i="6" s="1"/>
  <c r="A176" i="6" s="1"/>
  <c r="A177" i="6" s="1"/>
  <c r="A178" i="6" s="1"/>
  <c r="A180" i="6" s="1"/>
  <c r="A182" i="6" s="1"/>
  <c r="A78" i="6"/>
  <c r="A79" i="6" s="1"/>
  <c r="A8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121"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92"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94"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97"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210"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210"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11"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211"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216"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216"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219"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34"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36"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<sst xmlns="http://schemas.openxmlformats.org/spreadsheetml/2006/main" count="580" uniqueCount="460">
  <si>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</si>
  <si>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</si>
  <si>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</si>
  <si>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</si>
  <si>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</si>
  <si>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</si>
  <si>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</si>
  <si>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</si>
  <si>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</si>
  <si>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</si>
  <si>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</si>
  <si>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</si>
  <si>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</si>
  <si>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</si>
  <si>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</si>
  <si>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</si>
  <si>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</si>
  <si>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</si>
  <si>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</si>
  <si>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</si>
  <si>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</si>
  <si>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</si>
  <si>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</si>
  <si>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</si>
  <si>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</si>
  <si>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</si>
  <si>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</si>
  <si>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</si>
  <si>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</si>
  <si>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</si>
  <si>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</si>
  <si>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</si>
  <si>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</si>
  <si>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</si>
  <si>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</si>
  <si>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</si>
  <si>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</si>
  <si>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</si>
  <si>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</si>
  <si>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</si>
  <si>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</si>
  <si>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</si>
  <si>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</si>
  <si>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</si>
  <si>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</si>
  <si>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</si>
  <si>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</si>
  <si>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</si>
  <si>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</si>
  <si>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</si>
  <si>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</si>
  <si>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</si>
  <si>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</si>
  <si>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</si>
  <si>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</si>
  <si>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</si>
  <si>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</si>
  <si>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</si>
  <si>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</si>
  <si>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</si>
  <si>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</si>
  <si>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</si>
  <si>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</si>
  <si>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</si>
  <si>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</si>
  <si>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</si>
  <si>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</si>
  <si>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</si>
  <si>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</si>
  <si>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</si>
  <si>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</si>
  <si>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</si>
  <si>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</si>
  <si>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</si>
  <si>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</si>
  <si>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</si>
  <si>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</si>
  <si>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</si>
  <si>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</si>
  <si>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</si>
  <si>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</si>
  <si>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</si>
  <si>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</si>
  <si>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</si>
  <si>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</si>
  <si>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</si>
  <si>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</si>
  <si>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</si>
  <si>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</si>
  <si>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</si>
  <si>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</si>
  <si>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</si>
  <si>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</si>
  <si>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Middle Assignment 2</t>
  </si>
  <si>
    <t>Pass</t>
  </si>
  <si>
    <t>Fail - DE</t>
  </si>
  <si>
    <t xml:space="preserve">Pre-condition </t>
  </si>
  <si>
    <t>Get in product site/ page</t>
  </si>
  <si>
    <t>Tested by</t>
  </si>
  <si>
    <t>Le Tuan Sang</t>
  </si>
  <si>
    <t>Test Date</t>
  </si>
  <si>
    <t>Test Result</t>
  </si>
  <si>
    <t>Total</t>
  </si>
  <si>
    <t>NA</t>
  </si>
  <si>
    <t>Passed in previous build</t>
  </si>
  <si>
    <t>ID</t>
  </si>
  <si>
    <t>Test Case Description</t>
  </si>
  <si>
    <t>Step</t>
  </si>
  <si>
    <t>Expected Output</t>
  </si>
  <si>
    <t>Note</t>
  </si>
  <si>
    <t>User sign up with Phone number</t>
  </si>
  <si>
    <t>Slide to get SMS Code</t>
  </si>
  <si>
    <t>SMS Verification Code</t>
  </si>
  <si>
    <t>Password</t>
  </si>
  <si>
    <t>Verify that password is displayed as *********</t>
  </si>
  <si>
    <t>Verufy that Password can be shown by click on Eye icon</t>
  </si>
  <si>
    <t>Verufy that Password can be hide by click on Eye icon</t>
  </si>
  <si>
    <t>Birthday</t>
  </si>
  <si>
    <t>Gender</t>
  </si>
  <si>
    <t>Full Name</t>
  </si>
  <si>
    <t>Checkbox</t>
  </si>
  <si>
    <t>Verify that the Checkbox is default Checked when get the page Sign up with Phone number</t>
  </si>
  <si>
    <t>funtion sign up with Phone number</t>
  </si>
  <si>
    <t>Check redirect to a new tab when click on 'Term of Use' and 'Privacy Policy'</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</si>
  <si>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</si>
  <si>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</si>
  <si>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</si>
  <si>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</si>
  <si>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</si>
  <si>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</si>
  <si>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</si>
  <si>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</si>
  <si>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</si>
  <si>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</si>
  <si>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</si>
  <si>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</si>
  <si>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</si>
  <si>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</si>
  <si>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</si>
  <si>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</si>
  <si>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</si>
  <si>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</si>
  <si>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</si>
  <si>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</si>
  <si>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</si>
  <si>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</si>
  <si>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</si>
  <si>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</si>
  <si>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</si>
  <si>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</si>
  <si>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</si>
  <si>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</si>
  <si>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</si>
  <si>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</si>
  <si>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</si>
  <si>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</si>
  <si>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</si>
  <si>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</si>
  <si>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</si>
  <si>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</si>
  <si>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</si>
  <si>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</si>
  <si>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</si>
  <si>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</si>
  <si>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</si>
  <si>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</si>
  <si>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</si>
  <si>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</si>
  <si>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</si>
  <si>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</si>
  <si>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</si>
  <si>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</si>
  <si>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</si>
  <si>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</si>
  <si>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</si>
  <si>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</si>
  <si>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</si>
  <si>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</si>
  <si>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</si>
  <si>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</si>
  <si>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</si>
  <si>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</si>
  <si>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</si>
  <si>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</si>
  <si>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</si>
  <si>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</si>
  <si>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</si>
  <si>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</si>
  <si>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</si>
  <si>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</si>
  <si>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</si>
  <si>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</si>
  <si>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</si>
  <si>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</si>
  <si>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</si>
  <si>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</si>
  <si>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</si>
  <si>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</si>
  <si>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</si>
  <si>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</si>
  <si>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</si>
  <si>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</si>
  <si>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</si>
  <si>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</si>
  <si>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</si>
  <si>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</si>
  <si>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</si>
  <si>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</si>
  <si>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</si>
  <si>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</si>
  <si>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</si>
  <si>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</si>
  <si>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Phone Number by pasting data</t>
  </si>
  <si>
    <t>Verify data is clear when click on X button</t>
  </si>
  <si>
    <t>Verify that automatic trim the space when input phone number( typing, pasting space)</t>
  </si>
  <si>
    <t xml:space="preserve">Verify X button show up when input data </t>
  </si>
  <si>
    <t>Check Password if input 50 characters</t>
  </si>
  <si>
    <t>Check Password if input 6 characters</t>
  </si>
  <si>
    <t>Check Password if input 30 characters</t>
  </si>
  <si>
    <t>Check Birthday by select Day/Month/Year</t>
  </si>
  <si>
    <t>Check Gender if input data</t>
  </si>
  <si>
    <t>Verify that show error message 2 if input exists username</t>
  </si>
  <si>
    <t>Check Phone Number when input 10 numeric</t>
  </si>
  <si>
    <t>Verify that show error message if input special characters</t>
  </si>
  <si>
    <t>Check Full Name if input 6 characters</t>
  </si>
  <si>
    <t>Check Full Name if input 50 characters</t>
  </si>
  <si>
    <t>Verify that show error message if input  51 characters</t>
  </si>
  <si>
    <t xml:space="preserve">Verify Sign up successfully when input correct SMS Verification Code, Other mandatory fields </t>
  </si>
  <si>
    <t>Check Full Name if input 30 characters</t>
  </si>
  <si>
    <t>Verify Sign up successfully when input all fields.</t>
  </si>
  <si>
    <t>Check value of the Yeah droplist is sort ascending from 1900 to 2022</t>
  </si>
  <si>
    <t xml:space="preserve">Verify that the page to create new account with Email address show up if Click on ‘Sign up with Email’ button </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</si>
  <si>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</si>
  <si>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</si>
  <si>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 xml:space="preserve"> User sign up with Email</t>
  </si>
  <si>
    <t xml:space="preserve"> User sign up with Facebook</t>
  </si>
  <si>
    <t xml:space="preserve"> User sign up with Google</t>
  </si>
  <si>
    <t>Test Data</t>
  </si>
  <si>
    <t>1. Open Sign up with Phone number screen
2. Observe Phone Number</t>
  </si>
  <si>
    <t>1. Show error message</t>
  </si>
  <si>
    <t>1. Open Sign up with Phone number screen
2. Observe Password</t>
  </si>
  <si>
    <t>1. Open Sign up with Phone number screen
2. Observe Birthday</t>
  </si>
  <si>
    <t>Check value of the Month droplist is sort ascending from 1 to 12</t>
  </si>
  <si>
    <t>1. Open Sign up with Phone number screen
2. Input October 23, 2022
3. Observe Birthday</t>
  </si>
  <si>
    <t>1. Open Sign up with Phone number screen
2. Observe Gender</t>
  </si>
  <si>
    <t>1. Open Sign up with Phone number screen
2. Observe Full Name</t>
  </si>
  <si>
    <t>1. Full Name display "SangLe"</t>
  </si>
  <si>
    <t>1. Open Sign up with Phone number screen
2. Input "SangLe"
3. Observe Full Name</t>
  </si>
  <si>
    <t>1. SMS Code of phone number "0123456789" is "123456"
2. Open Sign up with Phone number screen
3. Input Phone number "0123456789"
4. Drag Slide to get SMS Code
5. Input  SMS Verification Code"123456"
6. Input Password "abc@123"
7. Input Full Name "sangletuan"
6. Click Sign Up</t>
  </si>
  <si>
    <t>1. Sign up successfully</t>
  </si>
  <si>
    <t>1. SMS Code of phone number "0123456789" is "123456"
2. Open Sign up with Phone number screen
3. Input Phone number "0123456789"
4. Drag Slide to get SMS Code
5. Input  SMS Verification Code"123456"
6. Input Password "abc@123"
7. Input Birthday "February 24, 1998"
8. Input Gender "Male"
7. Input Full Name "sangletuan"
6. Click Sign Up</t>
  </si>
  <si>
    <t>1. Open Sign up with Phone number screen
2. Click on 'Term of Use' and 'Privacy Policy'
3. Observe screen</t>
  </si>
  <si>
    <t>1. Open Sign up with Phone number screen
2. Click on ‘Sign up with Email’ button 
3. Observe screen</t>
  </si>
  <si>
    <t>1. Open Sign up with Phone number screen
2. Click on ‘Facebook’ button
3. Observe screen</t>
  </si>
  <si>
    <t>1. Open Sign up with Phone number screen
2. Click on  ‘Google’ button
3. Observe screen</t>
  </si>
  <si>
    <t>1. System show the page to create new account with Email address</t>
  </si>
  <si>
    <t>1. New pop-up is displayed to confirm if user is ready to continue login with 
Facebook</t>
  </si>
  <si>
    <t>1. New pop-up be displayed with Google account so that user can select desired account he want to use</t>
  </si>
  <si>
    <t xml:space="preserve">Check Initial of Phone Number </t>
  </si>
  <si>
    <t>2. Phone Number display: "0869008068"
3. SMS Code sent</t>
  </si>
  <si>
    <t>7. Error message: "Số điện thoại đã đăng kí, vui lòng đăng nhập bằng số điện thoại khác"-</t>
  </si>
  <si>
    <t>Verify that show error message if input exists data</t>
  </si>
  <si>
    <t>1. "0869008068" already exsist
2. Open Sign up with Phone number screen
3. Input "0869008068"
4. Input correct SMS Verification Code
5. Input correct Password
6. Input correct Full Name
7. Click Sign Up</t>
  </si>
  <si>
    <t>"0869008068" is exist in data base</t>
  </si>
  <si>
    <t>7.1 Show error message 
7.2 Can drag Slide to get SMS Code but do Not send SMS Code</t>
  </si>
  <si>
    <t>2. Phone Number blank and have placeholder</t>
  </si>
  <si>
    <t>8. Show error message</t>
  </si>
  <si>
    <t>Verify that show error message can paste valid data</t>
  </si>
  <si>
    <t>1. SMS Code of phone number "0869008068" is "123456"
2. Open Sign up with Phone number screen
3. Input "0869008068"
4. Drag Slide to get SMS Code
5. Paste "123456"
6. Observe SMS Verification Code
7. Input valid Password and valid Fullname
8. Click on Sign Up button</t>
  </si>
  <si>
    <t>1. SMS Code of phone number "0869008068" is "123456"
2. Open Sign up with Phone number screen
3. Input "0869008068"
4. Drag Slide to get SMS Code
5. Wait 10 minutes
6. Input "123456"
7. Observe SMS Verification Code</t>
  </si>
  <si>
    <t xml:space="preserve">Phone number </t>
  </si>
  <si>
    <t>Check Slide to get SMS Code if input phone number have space</t>
  </si>
  <si>
    <t>Check Phone Number if input nothing</t>
  </si>
  <si>
    <t>Check Phone Number if input 9 Numeric</t>
  </si>
  <si>
    <t xml:space="preserve">4. Account is created successful without error
</t>
  </si>
  <si>
    <t xml:space="preserve">Check if Birthday value can be inputted manually
</t>
  </si>
  <si>
    <t>Check Birthday by input invalid Birthday</t>
  </si>
  <si>
    <t>1. Open Sign up with Phone number screen
2. Click on Gender
3. Input "Male"</t>
  </si>
  <si>
    <t>1. Open Sign up with Phone number screen
2. Click on Gender
3. Input "Female"</t>
  </si>
  <si>
    <t>1. Gender display  "Male"</t>
  </si>
  <si>
    <t>1. Gender display "Female"</t>
  </si>
  <si>
    <t xml:space="preserve">Verify that the Gender droplist is sort ascending by alphabet
</t>
  </si>
  <si>
    <t>Verify that user can uncheck Checkbox</t>
  </si>
  <si>
    <t>Verify that user can check Checkbox</t>
  </si>
  <si>
    <t>Check Phone Number if input 11 Numeric</t>
  </si>
  <si>
    <t xml:space="preserve">Check Phone Number if input special characters </t>
  </si>
  <si>
    <t>Check Phone Number if input alphabet</t>
  </si>
  <si>
    <t>Check Phone Number if input phone number have space</t>
  </si>
  <si>
    <t xml:space="preserve">4. Clear data 
</t>
  </si>
  <si>
    <t>1. Open Sign up with Phone number screen
2. Input "0"
3. Observe Phone Number</t>
  </si>
  <si>
    <t>1. Open Sign up with Phone number screen
2. Input "0"
3. Click on X button
4. Observe Phone Number</t>
  </si>
  <si>
    <t>1. Open Sign up with Phone number screen
2. Paste " "
3. Drag Slide to get SMS Code
4. Observe Phone Number</t>
  </si>
  <si>
    <t>1. Open Sign up with Phone number screen
2. Paste "@"
3. Drag Slide to get SMS Code
4. Observe Phone Number</t>
  </si>
  <si>
    <t>1. Open Sign up with Phone number screen
2. Paste "a"
3. Drag Slide to get SMS Code
4. Observe Phone Number</t>
  </si>
  <si>
    <t>1. Open Sign up with Phone number screen
2. Paste "0869008068"
3. Drag Slide to get SMS Code
4. Observe Phone Number</t>
  </si>
  <si>
    <t>1. Open Sign up with Phone number screen
2. input " "
3. Drag Slide to get SMS Code
4. Observe Phone Number</t>
  </si>
  <si>
    <t>1. Open Sign up with Phone number screen
2. Input "   123   456   789   "
3. Drag Slide to get SMS Code
4. Observe Phone Number</t>
  </si>
  <si>
    <t>1. Open Sign up with Phone number screen
2. Input "a"
3. Drag Slide to get SMS Code
4. Observe Phone Number</t>
  </si>
  <si>
    <t>1. Open Sign up with Phone number screen
2. Input "@"
3. Drag Slide to get SMS Code
4. Observe Phone Number</t>
  </si>
  <si>
    <t>1. Open Sign up with Phone number screen
2. Input "08690080688"
3. Drag Slide to get SMS Code
4. Observe Phone Number</t>
  </si>
  <si>
    <t>1. Open Sign up with Phone number screen
2. Input "086900806"
3. Drag Slide to get SMS Code
4. Observe Phone Number</t>
  </si>
  <si>
    <t>1. Open Sign up with Phone number screen
2. Input nothing
3. Drag Slide to get SMS Code
4. Observe Phone Number</t>
  </si>
  <si>
    <t>1. Open Sign up with Phone number screen
2. Input "0869008068"
3. Drag Slide to get SMS Code
4. Observe Phone Number</t>
  </si>
  <si>
    <t xml:space="preserve">4.1 Phone Number display: "0869008068"
4.1 SMS Code sent
</t>
  </si>
  <si>
    <t xml:space="preserve">4.1 Show error message 
</t>
  </si>
  <si>
    <t xml:space="preserve">4.1 Show error message 
 </t>
  </si>
  <si>
    <t xml:space="preserve">4.1 Show error message </t>
  </si>
  <si>
    <t xml:space="preserve">4. Show error message 
</t>
  </si>
  <si>
    <t xml:space="preserve">4. Show error message 
 </t>
  </si>
  <si>
    <t>Check Phone Number if input space</t>
  </si>
  <si>
    <t>Check Phone Number if pasting valid data</t>
  </si>
  <si>
    <t>Check Phone Number if pasting special characters</t>
  </si>
  <si>
    <t>Check Phone Number if pasting alphabet</t>
  </si>
  <si>
    <t>Check Phone Number if pasting space</t>
  </si>
  <si>
    <t xml:space="preserve">Verify X button show if when input data </t>
  </si>
  <si>
    <t>4.1 Phone Number display: "0869008068"
4.2. SMS Code sent</t>
  </si>
  <si>
    <t xml:space="preserve">4. Show error message </t>
  </si>
  <si>
    <t>3. X button is displayed</t>
  </si>
  <si>
    <t>Check Slide to get SMS Code when input Phone number 10 numeric</t>
  </si>
  <si>
    <t>Check Slide to get SMS Code if input Phone number  nothing</t>
  </si>
  <si>
    <t>Check Slide to get SMS Code if input Phone number  9 Numeric</t>
  </si>
  <si>
    <t>Check Slide to get SMS Code if input Phone number  11 Numeric</t>
  </si>
  <si>
    <t xml:space="preserve">Check Slide to get SMS Code if input Phone number  special characters </t>
  </si>
  <si>
    <t>Check Slide to get SMS Code if input Phone number  alphabet</t>
  </si>
  <si>
    <t>Check Slide to get SMS Code by input Phone number  space</t>
  </si>
  <si>
    <t>Check Slide to get SMS Code by pasting Phone number  special characters</t>
  </si>
  <si>
    <t>Verify that show error message if input Phone number  exists data</t>
  </si>
  <si>
    <t>1. Open Sign up with Phone number screen
2. Input "0869008068"
3. Drag Slide to get SMS Code
4. Observe Slide to get SMS Code</t>
  </si>
  <si>
    <t>1. Open Sign up with Phone number screen
2. Input nothing
3. Drag Slide to get SMS Code
4. Observe Slide to get SMS Code</t>
  </si>
  <si>
    <t>1. Open Sign up with Phone number screen
2. Input "086900806"
3. Drag Slide to get SMS Code
4. Observe Slide to get SMS Code</t>
  </si>
  <si>
    <t>1. Open Sign up with Phone number screen
2. Input "08690080688"
3. Drag Slide to get SMS Code
4. Observe Slide to get SMS Code</t>
  </si>
  <si>
    <t>1. Open Sign up with Phone number screen
2. Input "@"
3. Drag Slide to get SMS Code
4. Observe Slide to get SMS Code</t>
  </si>
  <si>
    <t>1. Open Sign up with Phone number screen
2. Input "a"
3. Drag Slide to get SMS Code
4. Observe Slide to get SMS Code</t>
  </si>
  <si>
    <t>1. Open Sign up with Phone number screen
2. Input "   123   456   789   "
3. Drag Slide to get SMS Code
4. Observe Slide to get SMS Code</t>
  </si>
  <si>
    <t>1. Open Sign up with Phone number screen
2. input " "
3. Drag Slide to get SMS Code
4. Observe Slide to get SMS Code</t>
  </si>
  <si>
    <t>1. Open Sign up with Phone number screen
2. Paste "0869008068"
3. Drag Slide to get SMS Code
4. Observe Slide to get SMS Code</t>
  </si>
  <si>
    <t>Check Slide to get SMS Code by pasting Phone number valid data</t>
  </si>
  <si>
    <t>1. Open Sign up with Phone number screen
2. Paste "a"
3. Drag Slide to get SMS Code
4. Observe Slide to get SMS Code</t>
  </si>
  <si>
    <t>1. Open Sign up with Phone number screen
2. Paste "@"
3. Drag Slide to get SMS Code
4. Observe Slide to get SMS Code</t>
  </si>
  <si>
    <t>1. Open Sign up with Phone number screen
2. Paste " "
3. Drag Slide to get SMS Code
4. Observe Slide to get SMS Code</t>
  </si>
  <si>
    <t>Check Slide to get SMS Code by pasting Phone number space</t>
  </si>
  <si>
    <t>Check Slide to get SMS Code by pasting Phone number alphabet</t>
  </si>
  <si>
    <t>4.1 Slide to get SMS Code can drag 
4.2 SMS Code sent</t>
  </si>
  <si>
    <t>4.1 Slide to get SMS Code can drag
4.2 Do Not send SMS Code</t>
  </si>
  <si>
    <t>1. "0869008068" already exsist
2. Open Sign up with Phone number screen
3. Input "0869008068"
4. Input correct SMS Verification Code
5. Input correct Password
6. Input correct Full Name
7. Click Sign Up
8. Observe Slide to get SMS Code</t>
  </si>
  <si>
    <t>8.1 Slide to get SMS Code can drag
8.2 Do Not send SMS Code</t>
  </si>
  <si>
    <t>8. Error message: "Số điện thoại đã đăng kí, vui lòng đăng nhập bằng số điện thoại khác"-</t>
  </si>
  <si>
    <t>1. Open Sign up with Phone number screen
2. Input "0869008068"
3. Drag Slide to get SMS Code
4. Observe SMS Verification Code</t>
  </si>
  <si>
    <t>Verify that the SMS Verification Code blank and have placeholder when input Phone Number valid data and drag Slide to get SMS Code</t>
  </si>
  <si>
    <t>4.1 SMS Verification Code blank 
4.2 Have placeholder</t>
  </si>
  <si>
    <t>1. SMS Code of phone number "0869008068" is "123456"
2. Open Sign up with Phone number screen
3. Input "0869008068"
4. Drag Slide to get SMS Code
5. Leave SMS Verification Code as default( blank)
6. Input valid Password and valid Fullname
7. Click on Sign Up button
8. Observe Sign up with Phone number screen</t>
  </si>
  <si>
    <t>1. SMS Code of phone number "0869008068" is "123456"
2. Open Sign up with Phone number screen
3. Input "0869008068"
4. Drag Slide to get SMS Code
5. Input "123455"
6. Input valid Password and valid Fullname
7. Click on Sign Up button
9. Observe Sign up with Phone number screen</t>
  </si>
  <si>
    <t>1. SMS Code of phone number "0869008068" is "123456"
2. Open Sign up with Phone number screen
3. Input "0869008068"
4. Drag Slide to get SMS Code
5. Input "123456"
6. Input valid Password and valid Fullname
8. Click on Sign Up button
9. Observe Sign up with Phone number screen</t>
  </si>
  <si>
    <t>Check SMS Verification Code if input invalid SMS Code</t>
  </si>
  <si>
    <t>Check SMS Verification Code if input valid SMS Code</t>
  </si>
  <si>
    <t>8.1 Show NO error message</t>
  </si>
  <si>
    <t xml:space="preserve">9.1 Show NO error message
</t>
  </si>
  <si>
    <t>Verify that show error message if input out of date code</t>
  </si>
  <si>
    <t>Verify that show error message if input nothing</t>
  </si>
  <si>
    <t>Verify that show error message can paste invalid data</t>
  </si>
  <si>
    <t>1. SMS Code of phone number "0869008068" is "123456"
2. Open Sign up with Phone number screen
3. Input "0869008068"
4. Drag Slide to get SMS Code
5. Paste "123455"
6. Observe SMS Verification Code
7. Input valid Password and valid Fullname
8. Click on Sign Up button</t>
  </si>
  <si>
    <t>8.1 Show error message</t>
  </si>
  <si>
    <t>Verify that the Password blank when get the page Sign up with Phone number</t>
  </si>
  <si>
    <t>2.1 Password is blank
2.2 Password have place holder</t>
  </si>
  <si>
    <t>1. Open Sign up with Phone number screen
2. Input valid Phone number, SMS Code, Full Name
3. Leave password empty
4. Click sign up button
5. Observe password</t>
  </si>
  <si>
    <t>5. Show error message</t>
  </si>
  <si>
    <t>1. Open Sign up with Phone number screen
2. Input valid Phone number, SMS Code, Full Name
3. Input Password "   "
4. Click sign up button
5. Observe password</t>
  </si>
  <si>
    <t>1. Open Sign up with Phone number screen
2. Input valid Phone number, SMS Code, Full Name
3. Paste Password "   "
4. Click sign up button
5. Observe password</t>
  </si>
  <si>
    <t>Verify that show error message if leave password empty</t>
  </si>
  <si>
    <t>Check Password if input 5 characters</t>
  </si>
  <si>
    <t>Check Password if input 51 characters</t>
  </si>
  <si>
    <t>Check Password if input space</t>
  </si>
  <si>
    <t>Check Password if pasting space</t>
  </si>
  <si>
    <t>Check Password if input full of special characters</t>
  </si>
  <si>
    <t>Check Password by pasting valid data</t>
  </si>
  <si>
    <t>Check Password if input full of characters</t>
  </si>
  <si>
    <t>Check Password if input full of numeric</t>
  </si>
  <si>
    <t>5. Show NO message</t>
  </si>
  <si>
    <t>Check Password if input both numeric and alphabetical characters</t>
  </si>
  <si>
    <t>5. User can input Password both numeric and alphabetical characters</t>
  </si>
  <si>
    <t>Check Password if input both numeric and special characters</t>
  </si>
  <si>
    <t>Check Password if input both alphabetical and special characters</t>
  </si>
  <si>
    <t>Check Password if input both numeric and alphabetical characters and special characters too</t>
  </si>
  <si>
    <t>5. User can input Password both both numeric and alphabetical characters and special characters too</t>
  </si>
  <si>
    <t>5. password is displayed as "******"</t>
  </si>
  <si>
    <t>5. Password show up</t>
  </si>
  <si>
    <t>5. Password is hiden</t>
  </si>
  <si>
    <t>Check Password if input data with space</t>
  </si>
  <si>
    <t>1. Open Sign up with Phone number screen
2. Input valid Phone number, SMS Code, Full Name
3. Paste Password "123abc"
4. Click sign up button
5. Observe password</t>
  </si>
  <si>
    <t>1. Open Sign up with Phone number screen
2. Input valid Phone number, SMS Code, Full Name
3. Input Password "   123   abc   "
4. Click sign up button
5. Observe password</t>
  </si>
  <si>
    <t>1. Open Sign up with Phone number screen
2. Input valid Phone number, SMS Code, Full Name
3. Input Password "123ab"
4. Click sign up button
5. Observe password</t>
  </si>
  <si>
    <t>1. Open Sign up with Phone number screen
2. Input valid Phone number, SMS Code, Full Name
3. Input Password "abc123"
4. Click sign up button
5. Observe password</t>
  </si>
  <si>
    <t>1. Open Sign up with Phone number screen
2. Input valid Phone number, SMS Code, Full Name
3. Input Password "abcd45678901234567890123456789"
4. Click sign up button
5. Observe password</t>
  </si>
  <si>
    <t>1. Open Sign up with Phone number screen
2. Input valid Phone number, SMS Code, Full Name
3. Input Password "abcd4567890123456789012345678901234567890123456789"
4. Click sign up button
5. Observe password</t>
  </si>
  <si>
    <t>1. Open Sign up with Phone number screen
2. Input valid Phone number, SMS Code, Full Name
3. Input Password "abcd45678901234567890123456789012345678901234567899"
4. Click sign up button
5. Observe password</t>
  </si>
  <si>
    <t>1. Open Sign up with Phone number screen
2. Input valid Phone number, SMS Code, Full Name
3. Input Password "@@@@@@"
4. Click sign up button
5. Observe password</t>
  </si>
  <si>
    <t>1. Open Sign up with Phone number screen
2. Input valid Phone number, SMS Code, Full Name
3. Input Password "abcxyz"
4. Click sign up button
5. Observe password</t>
  </si>
  <si>
    <t>1. Open Sign up with Phone number screen
2. Input valid Phone number, SMS Code, Full Name
3. Input Password "123456"
4. Click sign up button
5. Observe password</t>
  </si>
  <si>
    <t>1. Open Sign up with Phone number screen
2. Input valid Phone number, SMS Code, Full Name
3. Input Password "abc456"
4. Click sign up button
5. Observe password</t>
  </si>
  <si>
    <t>1. Open Sign up with Phone number screen
2. Input valid Phone number, SMS Code, Full Name
3. Input Password "@23456"
4. Click sign up button
5. Observe password</t>
  </si>
  <si>
    <t>1. Open Sign up with Phone number screen
2. Input valid Phone number, SMS Code, Full Name
3. Input Password "@abcde"
4. Click sign up button
5. Observe password</t>
  </si>
  <si>
    <t>1. Open Sign up with Phone number screen
2. Input valid Phone number, SMS Code, Full Name
3. Input Password "@123ab"
4. Click sign up button
5. Observe password</t>
  </si>
  <si>
    <t>Check Phone Number if input URL, SQL, HTTP GET, SQL Injection, XSS</t>
  </si>
  <si>
    <t>1. Open Sign up with Phone number screen
2. Input "&lt;input/&gt;"
3. Drag Slide to get SMS Code
4. Observe Phone Number</t>
  </si>
  <si>
    <t>Check Password if input URL, SQL, HTTP GET, SQL Injection, XSS</t>
  </si>
  <si>
    <t>1. Open Sign up with Phone number screen
2. Input valid Phone number, SMS Code, Full Name
3. Input Password "&lt;input/&gt;"
4. Click sign up button
5. Observe password</t>
  </si>
  <si>
    <t>Verify that the Birthday is blank when get the page Sign up with Phone number</t>
  </si>
  <si>
    <t>2. Birthday ís blank
2. Birthday have placeholder</t>
  </si>
  <si>
    <t>1. Open Sign up with Phone number screen
2. Input valid phone number, sms code ,password, fullname
3. Leave Birthday field as default value (blank)
4. Click sign up button</t>
  </si>
  <si>
    <t>Check value of the Day droplist is sort ascending from 1 to 31</t>
  </si>
  <si>
    <t>Verify Account is created successful without select Birthday</t>
  </si>
  <si>
    <t>1. Open Sign up with Phone number screen
2. Click on Day
3. Observe Day</t>
  </si>
  <si>
    <t>3. Day droplist is sort ascending from 1 to 31</t>
  </si>
  <si>
    <t>3. Month droplist is sort ascending from 1 to 12</t>
  </si>
  <si>
    <t>1. Open Sign up with Phone number screen
2. Click on Month
3. Observe Month</t>
  </si>
  <si>
    <t>1. Open Sign up with Phone number screen
2. Click on Yeah
3. Observe Yeah</t>
  </si>
  <si>
    <t>3. Yeah droplist is sort ascending from 1900 to 2022</t>
  </si>
  <si>
    <t>1. Open Sign up with Phone number screen
2. Select October 23, 2022
3. Observe Birthday</t>
  </si>
  <si>
    <t>3. Birthday display October 23, 2022</t>
  </si>
  <si>
    <t>3. User can NOT input Birthday</t>
  </si>
  <si>
    <t>Verify that show error message 1 if selectt future day</t>
  </si>
  <si>
    <t>3. Show error message</t>
  </si>
  <si>
    <t>1. Open Sign up with Phone number screen
2. Select October 24, 2023
3. Observe Birthday</t>
  </si>
  <si>
    <t>2. Gender have placeholder</t>
  </si>
  <si>
    <t>1. Open Sign up with Phone number screen
2. Click on Gender
3. Observe Gender</t>
  </si>
  <si>
    <t>3. Gender droplist is sort ascending by alphabet: 
- Male
- Female</t>
  </si>
  <si>
    <t>1. Open Sign up with Phone number screen
2. Input valid Phone number, SMS Code, Full Name
3. Leave Gender empty
4. Click sign up button
5. Observe Gender</t>
  </si>
  <si>
    <t xml:space="preserve">5. Account is created successful without error
</t>
  </si>
  <si>
    <t>Verify that the Gender is blank when get the page Sign up with Phone number</t>
  </si>
  <si>
    <t>Account is created successful without error</t>
  </si>
  <si>
    <t>3. Dedirect to a new tab</t>
  </si>
  <si>
    <t>1. Open Sign up with Phone number screen
2. Click on Checkbox
3. Observe Checkbox</t>
  </si>
  <si>
    <t>3. Checkbox is uncheck</t>
  </si>
  <si>
    <t>2. Checkbox is default Checked</t>
  </si>
  <si>
    <t>1. Open Sign up with Phone number screen
2. Observe Checkbox</t>
  </si>
  <si>
    <t>1. Open Sign up with Phone number screen
2. Click on Checkbox
3. Click on Checkbox again
4. Observe Checkbox</t>
  </si>
  <si>
    <t>4. Checkbox is Checked</t>
  </si>
  <si>
    <t>Verify that the Full Name is blank when get the page Sign up with Phone number</t>
  </si>
  <si>
    <t>Verify that show error message if input Full Name Nothing</t>
  </si>
  <si>
    <t>2.1 Full Name is blank
2.2 Full Name have place holder</t>
  </si>
  <si>
    <t>1. Open Sign up with Phone number screen
2. Past "SangLe"
3. Observe Full Name</t>
  </si>
  <si>
    <t>1. Open Sign up with Phone number screen
2. Input "   Sang   Le   "
3. Observe Full Name</t>
  </si>
  <si>
    <t>1. Open Sign up with Phone number screen
2. Input "SangLeTuanSangLeTuanSangLeTuan"
3. Observe Full Name</t>
  </si>
  <si>
    <t>1. Open Sign up with Phone number screen
2. Input "SangLeTuanSangLeTuanSangLeTuanSangLeTuanSangLeTuann"
3. Observe Full Name</t>
  </si>
  <si>
    <t>1. Open Sign up with Phone number screen
2. Input "Sangg"
3. Observe Full Name</t>
  </si>
  <si>
    <t>1. Open Sign up with Phone number screen
2. Input "Sang@"
3. Observe Full Name</t>
  </si>
  <si>
    <t>1. Open Sign up with Phone number screen
2. Input valid Phone number, SMS Code, Password
3. Leave Full Name empty
4. Click sign up button
5. Observe Full Name</t>
  </si>
  <si>
    <t>1. Open Sign up with Phone number screen
2. Input "SangLeTuanSangLeTuanSangLeTuanSangLeTuanSangLeTuan"
3. Observe Full Name</t>
  </si>
  <si>
    <t>Verify that show error message if input 5 characters</t>
  </si>
  <si>
    <t>3. Full Name display "SangLeTuanSangLeTuanSangLeTuan"</t>
  </si>
  <si>
    <t>3. Full Name display "SangLeTuanSangLeTuanSangLeTuanSangLeTuanSangLeTuan"</t>
  </si>
  <si>
    <t>1. Account with username "SangLe" exist
2. Open Sign up with Phone number screen
3. Input "SangLe"
4. Observe Full Name</t>
  </si>
  <si>
    <t>4. Show error message</t>
  </si>
  <si>
    <t>1. Open Sign up with Phone number screen
2. Input "SangLe"
3. Click X button
4. Observe Full Name</t>
  </si>
  <si>
    <t>4. Data is clear</t>
  </si>
  <si>
    <t>3. X button show up</t>
  </si>
  <si>
    <t>3 Full Name display "SangLe"</t>
  </si>
  <si>
    <t>3. Full Name display "SangLe"</t>
  </si>
  <si>
    <t>Check Full Name if input URL, SQL, HTTP GET, SQL Injection, XSS</t>
  </si>
  <si>
    <t>1. Open Sign up with Phone number screen
2. Input valid Phone number, SMS Code, Password
3. Input Fullname "&lt;input/&gt;"
4. Click sign up button
5. Observe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</si>
</sst>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7">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b/>
      <sz val="10"/>
      <color rgb="FF000000"/>
      <name val="Arial"/>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
      <b/>
      <sz val="10"/>
      <color rgb="FFFFFFFF"/>
      <name val="Arial"/>
      <family val="2"/>
    </font>
    <font>
      <sz val="10"/>
      <color rgb="FF008000"/>
      <name val="Arial"/>
      <family val="2"/>
    </font>
    <font>
      <sz val="10"/>
      <color rgb="FF000000"/>
      <name val="Arial"/>
      <family val="2"/>
    </font>
    <font>
      <sz val="10"/>
      <color rgb="FFFFFFFF"/>
      <name val="Arial"/>
      <family val="2"/>
    </font>
    <font>
      <sz val="10"/>
      <color rgb="FF323232"/>
      <name val="Arial"/>
      <family val="2"/>
    </font>
  </fonts>
  <fills count="20">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9" tint="0.79998168889431442"/>
        <bgColor rgb="FF808000"/>
      </patternFill>
    </fill>
  </fills>
  <borders count="19">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style="thin">
        <color auto="1"/>
      </bottom>
      <diagonal/>
    </border>
    <border>
      <left style="thin">
        <color rgb="FFBFBFBF"/>
      </left>
      <right style="thin">
        <color rgb="FFBFBFBF"/>
      </right>
      <top/>
      <bottom style="thin">
        <color indexed="64"/>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0"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0"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0"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67">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42" fillId="0" borderId="0" xfId="0" applyFont="1" applyAlignment="1">
      <alignment horizontal="left" vertical="center"/>
    </xf>
    <xf numFmtId="0" fontId="41" fillId="0" borderId="0" xfId="0" applyFont="1"/>
    <xf numFmtId="0" fontId="37" fillId="0" borderId="0" xfId="0" applyFont="1"/>
    <xf numFmtId="0" fontId="43" fillId="0" borderId="0" xfId="0" applyFont="1"/>
    <xf numFmtId="0" fontId="3" fillId="0" borderId="0" xfId="0" applyFont="1"/>
    <xf numFmtId="0" fontId="37" fillId="5" borderId="0" xfId="0" applyFont="1" applyFill="1"/>
    <xf numFmtId="0" fontId="37" fillId="5" borderId="0" xfId="0" applyFont="1" applyFill="1" applyAlignment="1">
      <alignment vertical="top"/>
    </xf>
    <xf numFmtId="0" fontId="45" fillId="0" borderId="0" xfId="0" applyFont="1"/>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5" fillId="5" borderId="0" xfId="0" applyFont="1" applyFill="1"/>
    <xf numFmtId="0" fontId="1" fillId="0" borderId="3" xfId="0" applyFont="1" applyBorder="1" applyAlignment="1">
      <alignment horizontal="left"/>
    </xf>
    <xf numFmtId="0" fontId="44" fillId="5" borderId="3" xfId="0" applyFont="1" applyFill="1" applyBorder="1" applyAlignment="1">
      <alignment horizontal="left"/>
    </xf>
    <xf numFmtId="165" fontId="45" fillId="0" borderId="0" xfId="14" applyNumberFormat="1" applyFont="1" applyAlignment="1">
      <alignment horizontal="center" vertical="top"/>
    </xf>
    <xf numFmtId="164" fontId="45" fillId="0" borderId="0" xfId="14" applyFont="1" applyAlignment="1">
      <alignment vertical="top"/>
    </xf>
    <xf numFmtId="165" fontId="45"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5" fillId="0" borderId="0" xfId="14" applyFont="1" applyAlignment="1">
      <alignment vertical="top" wrapText="1"/>
    </xf>
    <xf numFmtId="165" fontId="45" fillId="0" borderId="0" xfId="14" applyNumberFormat="1" applyFont="1" applyAlignment="1">
      <alignment vertical="top" wrapText="1"/>
    </xf>
    <xf numFmtId="164" fontId="60" fillId="0" borderId="0" xfId="14" applyAlignment="1">
      <alignment vertical="top"/>
    </xf>
    <xf numFmtId="164" fontId="60" fillId="0" borderId="0" xfId="14" applyAlignment="1">
      <alignment vertical="top" wrapText="1"/>
    </xf>
    <xf numFmtId="165" fontId="60" fillId="0" borderId="0" xfId="14" applyNumberFormat="1" applyAlignment="1">
      <alignment vertical="top"/>
    </xf>
    <xf numFmtId="165" fontId="60" fillId="0" borderId="0" xfId="14" applyNumberFormat="1" applyAlignment="1">
      <alignment vertical="top" wrapText="1"/>
    </xf>
    <xf numFmtId="164" fontId="47" fillId="5" borderId="0" xfId="14" applyFont="1" applyFill="1" applyAlignment="1">
      <alignment vertical="top" wrapText="1"/>
    </xf>
    <xf numFmtId="165" fontId="47" fillId="5" borderId="0" xfId="14" applyNumberFormat="1" applyFont="1" applyFill="1" applyAlignment="1">
      <alignment vertical="top" wrapText="1"/>
    </xf>
    <xf numFmtId="164" fontId="48" fillId="0" borderId="0" xfId="14" applyFont="1" applyAlignment="1">
      <alignment vertical="top"/>
    </xf>
    <xf numFmtId="164" fontId="49" fillId="0" borderId="0" xfId="14" applyFont="1" applyAlignment="1">
      <alignment vertical="top"/>
    </xf>
    <xf numFmtId="165" fontId="49"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0" fillId="5" borderId="3" xfId="15" applyNumberFormat="1" applyFont="1" applyFill="1" applyBorder="1" applyAlignment="1">
      <alignment horizontal="left" vertical="top"/>
    </xf>
    <xf numFmtId="164" fontId="51" fillId="0" borderId="3" xfId="14" applyFont="1" applyBorder="1" applyAlignment="1">
      <alignment horizontal="left" vertical="top" wrapText="1"/>
    </xf>
    <xf numFmtId="164" fontId="51" fillId="0" borderId="13" xfId="14" applyFont="1" applyBorder="1" applyAlignment="1">
      <alignment horizontal="left" vertical="top" wrapText="1"/>
    </xf>
    <xf numFmtId="165" fontId="52" fillId="0" borderId="0" xfId="14" applyNumberFormat="1" applyFont="1" applyAlignment="1">
      <alignment vertical="top"/>
    </xf>
    <xf numFmtId="164" fontId="52" fillId="0" borderId="0" xfId="14" applyFont="1" applyAlignment="1">
      <alignment vertical="top"/>
    </xf>
    <xf numFmtId="165" fontId="1" fillId="5" borderId="3" xfId="15" applyNumberFormat="1" applyFont="1" applyFill="1" applyBorder="1" applyAlignment="1">
      <alignment horizontal="left" vertical="top"/>
    </xf>
    <xf numFmtId="164" fontId="53" fillId="0" borderId="3" xfId="14" applyFont="1" applyBorder="1" applyAlignment="1">
      <alignment horizontal="left" vertical="top" wrapText="1"/>
    </xf>
    <xf numFmtId="164" fontId="53" fillId="0" borderId="13" xfId="14" applyFont="1" applyBorder="1" applyAlignment="1">
      <alignment horizontal="left" vertical="top" wrapText="1"/>
    </xf>
    <xf numFmtId="164" fontId="54" fillId="0" borderId="0" xfId="14" applyFont="1" applyAlignment="1">
      <alignment vertical="top"/>
    </xf>
    <xf numFmtId="165" fontId="51" fillId="0" borderId="3" xfId="14" applyNumberFormat="1" applyFont="1" applyBorder="1" applyAlignment="1">
      <alignment horizontal="center" vertical="top" wrapText="1"/>
    </xf>
    <xf numFmtId="0" fontId="53"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3" fillId="0" borderId="0" xfId="14" applyFont="1" applyAlignment="1">
      <alignment horizontal="left" vertical="top" wrapText="1"/>
    </xf>
    <xf numFmtId="165" fontId="55" fillId="0" borderId="0" xfId="14" applyNumberFormat="1" applyFont="1" applyAlignment="1">
      <alignment horizontal="center" vertical="top" wrapText="1"/>
    </xf>
    <xf numFmtId="168" fontId="56" fillId="0" borderId="0" xfId="14" applyNumberFormat="1" applyFont="1" applyAlignment="1">
      <alignment horizontal="center" vertical="top" wrapText="1"/>
    </xf>
    <xf numFmtId="165" fontId="53"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57" fillId="0" borderId="0" xfId="14" applyFont="1" applyAlignment="1">
      <alignment vertical="center"/>
    </xf>
    <xf numFmtId="0"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5" fontId="58" fillId="0" borderId="3" xfId="14" applyNumberFormat="1" applyFont="1" applyBorder="1" applyAlignment="1">
      <alignment horizontal="left" vertical="top" wrapText="1"/>
    </xf>
    <xf numFmtId="164" fontId="58" fillId="0" borderId="0" xfId="14" applyFont="1" applyAlignment="1">
      <alignment horizontal="left" vertical="top" wrapText="1"/>
    </xf>
    <xf numFmtId="164" fontId="58" fillId="0" borderId="0" xfId="14" applyFont="1" applyAlignment="1">
      <alignment horizontal="justify" vertical="top" wrapText="1"/>
    </xf>
    <xf numFmtId="165" fontId="45" fillId="0" borderId="0" xfId="14" applyNumberFormat="1" applyFont="1" applyAlignment="1">
      <alignment horizontal="left" vertical="top"/>
    </xf>
    <xf numFmtId="164" fontId="45" fillId="0" borderId="0" xfId="14" applyFont="1" applyAlignment="1">
      <alignment horizontal="left" vertical="top"/>
    </xf>
    <xf numFmtId="165" fontId="49" fillId="14" borderId="3" xfId="14" applyNumberFormat="1" applyFont="1" applyFill="1" applyBorder="1" applyAlignment="1">
      <alignment horizontal="center" vertical="top" wrapText="1"/>
    </xf>
    <xf numFmtId="165" fontId="58" fillId="14" borderId="3" xfId="14" applyNumberFormat="1" applyFont="1" applyFill="1" applyBorder="1" applyAlignment="1">
      <alignment horizontal="center" vertical="top" wrapText="1"/>
    </xf>
    <xf numFmtId="165" fontId="48" fillId="14" borderId="3" xfId="14" applyNumberFormat="1" applyFont="1" applyFill="1" applyBorder="1" applyAlignment="1">
      <alignment horizontal="center" vertical="top" wrapText="1"/>
    </xf>
    <xf numFmtId="165" fontId="59"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4" fillId="17" borderId="3" xfId="0" applyFont="1" applyFill="1" applyBorder="1"/>
    <xf numFmtId="0" fontId="44"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16" fillId="0" borderId="0" xfId="0" applyFont="1" applyAlignment="1">
      <alignment horizontal="right" vertical="center" wrapText="1"/>
    </xf>
    <xf numFmtId="0" fontId="18" fillId="11" borderId="0" xfId="0" applyFont="1" applyFill="1" applyAlignment="1">
      <alignment horizontal="center" vertical="center" wrapText="1"/>
    </xf>
    <xf numFmtId="0" fontId="42" fillId="0" borderId="0" xfId="0" applyFont="1" applyAlignment="1">
      <alignment horizontal="right" vertical="center" wrapText="1"/>
    </xf>
    <xf numFmtId="0" fontId="15" fillId="16" borderId="3" xfId="18" applyFont="1" applyFill="1" applyBorder="1" applyAlignment="1">
      <alignment horizontal="left" vertical="center" wrapText="1"/>
    </xf>
    <xf numFmtId="0" fontId="15" fillId="17" borderId="3" xfId="18" applyFont="1" applyFill="1" applyBorder="1" applyAlignment="1">
      <alignment horizontal="center" vertical="center" wrapText="1"/>
    </xf>
    <xf numFmtId="0" fontId="1" fillId="5" borderId="0" xfId="0" applyFont="1" applyFill="1" applyAlignment="1">
      <alignment wrapText="1"/>
    </xf>
    <xf numFmtId="0" fontId="61" fillId="0" borderId="3" xfId="0" applyFont="1" applyBorder="1" applyAlignment="1">
      <alignment vertical="top" wrapText="1"/>
    </xf>
    <xf numFmtId="0" fontId="61" fillId="5" borderId="11" xfId="18" applyFont="1" applyFill="1" applyBorder="1" applyAlignment="1">
      <alignment horizontal="left" vertical="top" wrapText="1"/>
    </xf>
    <xf numFmtId="0" fontId="62" fillId="8" borderId="3" xfId="18" applyFont="1" applyFill="1" applyBorder="1" applyAlignment="1">
      <alignment horizontal="left" vertical="center" wrapText="1"/>
    </xf>
    <xf numFmtId="0" fontId="61" fillId="0" borderId="3" xfId="18" applyFont="1" applyBorder="1" applyAlignment="1">
      <alignment horizontal="left" vertical="top" wrapText="1"/>
    </xf>
    <xf numFmtId="0" fontId="63" fillId="0" borderId="0" xfId="18" applyFont="1" applyAlignment="1">
      <alignment wrapText="1"/>
    </xf>
    <xf numFmtId="0" fontId="61" fillId="0" borderId="0" xfId="0" applyFont="1" applyAlignment="1">
      <alignment wrapText="1"/>
    </xf>
    <xf numFmtId="0" fontId="63" fillId="0" borderId="0" xfId="18" applyFont="1" applyAlignment="1">
      <alignment horizontal="left" wrapText="1"/>
    </xf>
    <xf numFmtId="167" fontId="61" fillId="0" borderId="3" xfId="18" applyNumberFormat="1" applyFont="1" applyBorder="1" applyAlignment="1">
      <alignment horizontal="left" vertical="top" wrapText="1"/>
    </xf>
    <xf numFmtId="0" fontId="62" fillId="8" borderId="3" xfId="18" applyFont="1" applyFill="1" applyBorder="1" applyAlignment="1">
      <alignment horizontal="left" vertical="top" wrapText="1"/>
    </xf>
    <xf numFmtId="0" fontId="62" fillId="12" borderId="3" xfId="18" applyFont="1" applyFill="1" applyBorder="1" applyAlignment="1">
      <alignment horizontal="center" vertical="center" wrapText="1"/>
    </xf>
    <xf numFmtId="0" fontId="61" fillId="10" borderId="3" xfId="0" applyFont="1" applyFill="1" applyBorder="1" applyAlignment="1">
      <alignment horizontal="center" vertical="top" wrapText="1"/>
    </xf>
    <xf numFmtId="0" fontId="61" fillId="0" borderId="3" xfId="0" applyFont="1" applyBorder="1" applyAlignment="1">
      <alignment horizontal="center" vertical="top" wrapText="1"/>
    </xf>
    <xf numFmtId="0" fontId="61" fillId="0" borderId="0" xfId="0" applyFont="1"/>
    <xf numFmtId="0" fontId="64" fillId="5" borderId="3" xfId="0" applyFont="1" applyFill="1" applyBorder="1" applyAlignment="1">
      <alignment horizontal="left"/>
    </xf>
    <xf numFmtId="0" fontId="64" fillId="5" borderId="3" xfId="0" applyFont="1" applyFill="1" applyBorder="1"/>
    <xf numFmtId="0" fontId="64" fillId="5" borderId="3" xfId="0" applyFont="1" applyFill="1" applyBorder="1" applyAlignment="1">
      <alignment horizontal="center" wrapText="1"/>
    </xf>
    <xf numFmtId="0" fontId="64" fillId="5" borderId="10" xfId="0" applyFont="1" applyFill="1" applyBorder="1" applyAlignment="1">
      <alignment horizontal="center" wrapText="1"/>
    </xf>
    <xf numFmtId="0" fontId="64" fillId="5" borderId="12" xfId="0" applyFont="1" applyFill="1" applyBorder="1" applyAlignment="1">
      <alignment horizontal="center" wrapText="1"/>
    </xf>
    <xf numFmtId="0" fontId="62" fillId="8" borderId="3" xfId="18" applyFont="1" applyFill="1" applyBorder="1" applyAlignment="1">
      <alignment horizontal="center" vertical="center" wrapText="1"/>
    </xf>
    <xf numFmtId="0" fontId="62" fillId="5" borderId="3" xfId="18" applyFont="1" applyFill="1" applyBorder="1" applyAlignment="1">
      <alignment horizontal="left" vertical="center"/>
    </xf>
    <xf numFmtId="0" fontId="62" fillId="12" borderId="13" xfId="18" applyFont="1" applyFill="1" applyBorder="1" applyAlignment="1">
      <alignment horizontal="left" vertical="center" wrapText="1"/>
    </xf>
    <xf numFmtId="0" fontId="62" fillId="12" borderId="3" xfId="18" applyFont="1" applyFill="1" applyBorder="1" applyAlignment="1">
      <alignment horizontal="left" vertical="center"/>
    </xf>
    <xf numFmtId="0" fontId="65" fillId="12" borderId="3" xfId="18" applyFont="1" applyFill="1" applyBorder="1" applyAlignment="1">
      <alignment horizontal="left" vertical="center"/>
    </xf>
    <xf numFmtId="0" fontId="61" fillId="5" borderId="3" xfId="18" applyFont="1" applyFill="1" applyBorder="1" applyAlignment="1">
      <alignment horizontal="left" vertical="top" wrapText="1"/>
    </xf>
    <xf numFmtId="0" fontId="61" fillId="13" borderId="11" xfId="18" applyFont="1" applyFill="1" applyBorder="1" applyAlignment="1">
      <alignment horizontal="left" vertical="top"/>
    </xf>
    <xf numFmtId="0" fontId="61" fillId="13" borderId="11" xfId="18" applyFont="1" applyFill="1" applyBorder="1" applyAlignment="1">
      <alignment horizontal="left" vertical="top" wrapText="1"/>
    </xf>
    <xf numFmtId="0" fontId="61" fillId="13" borderId="11" xfId="0" applyFont="1" applyFill="1" applyBorder="1" applyAlignment="1">
      <alignment horizontal="left" vertical="top" wrapText="1"/>
    </xf>
    <xf numFmtId="0" fontId="64" fillId="5" borderId="3" xfId="0" applyFont="1" applyFill="1" applyBorder="1" applyAlignment="1">
      <alignment vertical="top" wrapText="1"/>
    </xf>
    <xf numFmtId="0" fontId="61" fillId="5" borderId="10" xfId="0" applyFont="1" applyFill="1" applyBorder="1" applyAlignment="1">
      <alignment horizontal="left" vertical="top" wrapText="1"/>
    </xf>
    <xf numFmtId="0" fontId="61" fillId="5" borderId="3" xfId="18" applyFont="1" applyFill="1" applyBorder="1" applyAlignment="1">
      <alignment horizontal="left" vertical="top"/>
    </xf>
    <xf numFmtId="0" fontId="64" fillId="5" borderId="3" xfId="0" applyFont="1" applyFill="1" applyBorder="1" applyAlignment="1">
      <alignment horizontal="left" vertical="top" wrapText="1"/>
    </xf>
    <xf numFmtId="0" fontId="61" fillId="5" borderId="10" xfId="18" applyFont="1" applyFill="1" applyBorder="1" applyAlignment="1">
      <alignment horizontal="left" vertical="top" wrapText="1"/>
    </xf>
    <xf numFmtId="0" fontId="61" fillId="13" borderId="3" xfId="18" applyFont="1" applyFill="1" applyBorder="1" applyAlignment="1">
      <alignment horizontal="left" vertical="top"/>
    </xf>
    <xf numFmtId="0" fontId="61" fillId="5" borderId="10" xfId="18" applyFont="1" applyFill="1" applyBorder="1" applyAlignment="1">
      <alignment horizontal="left" vertical="top"/>
    </xf>
    <xf numFmtId="0" fontId="61" fillId="13" borderId="3" xfId="18" applyFont="1" applyFill="1" applyBorder="1" applyAlignment="1">
      <alignment horizontal="left" vertical="top" wrapText="1"/>
    </xf>
    <xf numFmtId="0" fontId="61" fillId="13" borderId="10" xfId="18" applyFont="1" applyFill="1" applyBorder="1" applyAlignment="1">
      <alignment horizontal="left" vertical="top" wrapText="1"/>
    </xf>
    <xf numFmtId="0" fontId="61" fillId="13" borderId="10" xfId="18" applyFont="1" applyFill="1" applyBorder="1" applyAlignment="1">
      <alignment horizontal="left" vertical="top"/>
    </xf>
    <xf numFmtId="0" fontId="64" fillId="15" borderId="3" xfId="0" applyFont="1" applyFill="1" applyBorder="1" applyAlignment="1">
      <alignment horizontal="left" vertical="top" wrapText="1"/>
    </xf>
    <xf numFmtId="0" fontId="61" fillId="13" borderId="13" xfId="18" applyFont="1" applyFill="1" applyBorder="1" applyAlignment="1">
      <alignment horizontal="left" vertical="top"/>
    </xf>
    <xf numFmtId="0" fontId="61" fillId="5" borderId="4" xfId="18" applyFont="1" applyFill="1" applyBorder="1" applyAlignment="1">
      <alignment horizontal="left" vertical="top" wrapText="1"/>
    </xf>
    <xf numFmtId="0" fontId="64" fillId="5" borderId="4" xfId="0" applyFont="1" applyFill="1" applyBorder="1" applyAlignment="1">
      <alignment vertical="top" wrapText="1"/>
    </xf>
    <xf numFmtId="0" fontId="61" fillId="5" borderId="13" xfId="18" applyFont="1" applyFill="1" applyBorder="1" applyAlignment="1">
      <alignment horizontal="left" vertical="top"/>
    </xf>
    <xf numFmtId="0" fontId="61" fillId="5" borderId="15" xfId="18" applyFont="1" applyFill="1" applyBorder="1" applyAlignment="1">
      <alignment horizontal="left" vertical="top"/>
    </xf>
    <xf numFmtId="0" fontId="61" fillId="19" borderId="3" xfId="18" applyFont="1" applyFill="1" applyBorder="1" applyAlignment="1">
      <alignment horizontal="left" vertical="center"/>
    </xf>
    <xf numFmtId="0" fontId="62" fillId="19" borderId="3" xfId="18" applyFont="1" applyFill="1" applyBorder="1" applyAlignment="1">
      <alignment horizontal="left" vertical="center"/>
    </xf>
    <xf numFmtId="0" fontId="62" fillId="19" borderId="3" xfId="18" applyFont="1" applyFill="1" applyBorder="1" applyAlignment="1">
      <alignment horizontal="left" vertical="center" wrapText="1"/>
    </xf>
    <xf numFmtId="0" fontId="62" fillId="19" borderId="13" xfId="18" applyFont="1" applyFill="1" applyBorder="1" applyAlignment="1">
      <alignment horizontal="left" vertical="center"/>
    </xf>
    <xf numFmtId="0" fontId="61" fillId="17" borderId="3" xfId="18" applyFont="1" applyFill="1" applyBorder="1" applyAlignment="1">
      <alignment horizontal="left" vertical="top"/>
    </xf>
    <xf numFmtId="0" fontId="61" fillId="17" borderId="3" xfId="18" applyFont="1" applyFill="1" applyBorder="1" applyAlignment="1">
      <alignment horizontal="left" vertical="top" wrapText="1"/>
    </xf>
    <xf numFmtId="0" fontId="61" fillId="17" borderId="13" xfId="0" applyFont="1" applyFill="1" applyBorder="1" applyAlignment="1">
      <alignment horizontal="left" vertical="top" wrapText="1"/>
    </xf>
    <xf numFmtId="0" fontId="61" fillId="17" borderId="3" xfId="0" applyFont="1" applyFill="1" applyBorder="1" applyAlignment="1">
      <alignment horizontal="left" vertical="top"/>
    </xf>
    <xf numFmtId="0" fontId="61" fillId="15" borderId="3" xfId="18" applyFont="1" applyFill="1" applyBorder="1" applyAlignment="1">
      <alignment horizontal="left" vertical="top"/>
    </xf>
    <xf numFmtId="0" fontId="61" fillId="15" borderId="3" xfId="18" applyFont="1" applyFill="1" applyBorder="1" applyAlignment="1">
      <alignment horizontal="left" vertical="top" wrapText="1"/>
    </xf>
    <xf numFmtId="0" fontId="61" fillId="15" borderId="13" xfId="0" applyFont="1" applyFill="1" applyBorder="1" applyAlignment="1">
      <alignment horizontal="left" vertical="top" wrapText="1"/>
    </xf>
    <xf numFmtId="0" fontId="61" fillId="15" borderId="3" xfId="0" applyFont="1" applyFill="1" applyBorder="1" applyAlignment="1">
      <alignment horizontal="left" vertical="top"/>
    </xf>
    <xf numFmtId="0" fontId="61" fillId="17" borderId="3" xfId="0" applyFont="1" applyFill="1" applyBorder="1" applyAlignment="1">
      <alignment horizontal="left" vertical="top" wrapText="1"/>
    </xf>
    <xf numFmtId="0" fontId="66" fillId="0" borderId="0" xfId="0" applyFont="1" applyAlignment="1">
      <alignment wrapText="1"/>
    </xf>
    <xf numFmtId="0" fontId="61" fillId="5" borderId="16" xfId="18" applyFont="1" applyFill="1" applyBorder="1" applyAlignment="1">
      <alignment horizontal="left" vertical="top" wrapText="1"/>
    </xf>
    <xf numFmtId="0" fontId="61" fillId="15" borderId="11" xfId="18" applyFont="1" applyFill="1" applyBorder="1" applyAlignment="1">
      <alignment horizontal="left" vertical="top" wrapText="1"/>
    </xf>
    <xf numFmtId="0" fontId="61" fillId="15" borderId="10" xfId="18" applyFont="1" applyFill="1" applyBorder="1" applyAlignment="1">
      <alignment horizontal="left" vertical="top" wrapText="1"/>
    </xf>
    <xf numFmtId="0" fontId="64" fillId="15" borderId="3" xfId="0" applyFont="1" applyFill="1" applyBorder="1" applyAlignment="1">
      <alignment vertical="top" wrapText="1"/>
    </xf>
    <xf numFmtId="0" fontId="66" fillId="0" borderId="17" xfId="0" applyFont="1" applyBorder="1"/>
    <xf numFmtId="0" fontId="61" fillId="5" borderId="4" xfId="0" applyFont="1" applyFill="1" applyBorder="1" applyAlignment="1">
      <alignment horizontal="left" vertical="top" wrapText="1"/>
    </xf>
    <xf numFmtId="0" fontId="61" fillId="5" borderId="18" xfId="0"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7" borderId="3" xfId="18" applyFont="1" applyFill="1" applyBorder="1" applyAlignment="1">
      <alignment horizontal="center" vertical="center"/>
    </xf>
    <xf numFmtId="0" fontId="62" fillId="12" borderId="3" xfId="18" applyFont="1" applyFill="1" applyBorder="1" applyAlignment="1">
      <alignment horizontal="left" vertical="center"/>
    </xf>
    <xf numFmtId="0" fontId="41" fillId="17" borderId="3" xfId="18" applyFont="1" applyFill="1" applyBorder="1" applyAlignment="1">
      <alignment horizontal="left" vertical="top"/>
    </xf>
    <xf numFmtId="0" fontId="61" fillId="0" borderId="3" xfId="18" applyFont="1" applyBorder="1" applyAlignment="1">
      <alignment horizontal="left" vertical="top" wrapText="1"/>
    </xf>
    <xf numFmtId="167" fontId="61" fillId="0" borderId="3" xfId="18" applyNumberFormat="1" applyFont="1" applyBorder="1" applyAlignment="1">
      <alignment horizontal="left" vertical="top" wrapText="1"/>
    </xf>
    <xf numFmtId="0" fontId="62" fillId="8" borderId="11" xfId="0" applyFont="1" applyFill="1" applyBorder="1" applyAlignment="1">
      <alignment horizontal="center"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3" fillId="0" borderId="3" xfId="14" applyNumberFormat="1" applyFont="1" applyBorder="1" applyAlignment="1">
      <alignment horizontal="left" vertical="top" wrapText="1"/>
    </xf>
    <xf numFmtId="165" fontId="51"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1'!$B$58:$B$101</c:f>
              <c:strCache>
                <c:ptCount val="44"/>
                <c:pt idx="0">
                  <c:v>Verify that show error message if input out of date code</c:v>
                </c:pt>
                <c:pt idx="1">
                  <c:v>Password</c:v>
                </c:pt>
                <c:pt idx="2">
                  <c:v>Verify that the Password blank when get the page Sign up with Phone number</c:v>
                </c:pt>
                <c:pt idx="3">
                  <c:v>Verify that show error message if leave password empty</c:v>
                </c:pt>
                <c:pt idx="4">
                  <c:v>Check Password if input 5 characters</c:v>
                </c:pt>
                <c:pt idx="5">
                  <c:v>Check Password if input 6 characters</c:v>
                </c:pt>
                <c:pt idx="6">
                  <c:v>Check Password if input 30 characters</c:v>
                </c:pt>
                <c:pt idx="7">
                  <c:v>Check Password if input 50 characters</c:v>
                </c:pt>
                <c:pt idx="8">
                  <c:v>Check Password if input 51 characters</c:v>
                </c:pt>
                <c:pt idx="9">
                  <c:v>Check Password if input space</c:v>
                </c:pt>
                <c:pt idx="10">
                  <c:v>Check Password if input data with space</c:v>
                </c:pt>
                <c:pt idx="11">
                  <c:v>Check Password by pasting valid data</c:v>
                </c:pt>
                <c:pt idx="12">
                  <c:v>Check Password if pasting space</c:v>
                </c:pt>
                <c:pt idx="13">
                  <c:v>Check Password if input full of special characters</c:v>
                </c:pt>
                <c:pt idx="14">
                  <c:v>Check Password if input full of characters</c:v>
                </c:pt>
                <c:pt idx="15">
                  <c:v>Check Password if input full of numeric</c:v>
                </c:pt>
                <c:pt idx="16">
                  <c:v>Check Password if input both numeric and alphabetical characters</c:v>
                </c:pt>
                <c:pt idx="17">
                  <c:v>Check Password if input both numeric and special characters</c:v>
                </c:pt>
                <c:pt idx="18">
                  <c:v>Check Password if input both alphabetical and special characters</c:v>
                </c:pt>
                <c:pt idx="19">
                  <c:v>Check Password if input both numeric and alphabetical characters and special characters too</c:v>
                </c:pt>
                <c:pt idx="20">
                  <c:v>Verify that password is displayed as *********</c:v>
                </c:pt>
                <c:pt idx="21">
                  <c:v>Verufy that Password can be shown by click on Eye icon</c:v>
                </c:pt>
                <c:pt idx="22">
                  <c:v>Verufy that Password can be hide by click on Eye icon</c:v>
                </c:pt>
                <c:pt idx="23">
                  <c:v>Check Password if input URL, SQL, HTTP GET, SQL Injection, XSS</c:v>
                </c:pt>
                <c:pt idx="24">
                  <c:v>Birthday</c:v>
                </c:pt>
                <c:pt idx="25">
                  <c:v>Verify that the Birthday is blank when get the page Sign up with Phone number</c:v>
                </c:pt>
                <c:pt idx="26">
                  <c:v>Verify Account is created successful without select Birthday</c:v>
                </c:pt>
                <c:pt idx="27">
                  <c:v>Check value of the Day droplist is sort ascending from 1 to 31</c:v>
                </c:pt>
                <c:pt idx="28">
                  <c:v>Check value of the Month droplist is sort ascending from 1 to 12</c:v>
                </c:pt>
                <c:pt idx="29">
                  <c:v>Check value of the Yeah droplist is sort ascending from 1900 to 2022</c:v>
                </c:pt>
                <c:pt idx="30">
                  <c:v>Check Birthday by select Day/Month/Year</c:v>
                </c:pt>
                <c:pt idx="31">
                  <c:v>Check if Birthday value can be inputted manually
</c:v>
                </c:pt>
                <c:pt idx="32">
                  <c:v>Check Birthday by input invalid Birthday</c:v>
                </c:pt>
                <c:pt idx="33">
                  <c:v>Verify that show error message 1 if selectt future day</c:v>
                </c:pt>
                <c:pt idx="34">
                  <c:v>Gender</c:v>
                </c:pt>
                <c:pt idx="35">
                  <c:v>Verify that the Gender is blank when get the page Sign up with Phone number</c:v>
                </c:pt>
                <c:pt idx="36">
                  <c:v>Account is created successful without error</c:v>
                </c:pt>
                <c:pt idx="37">
                  <c:v>Verify that the Gender droplist is sort ascending by alphabet
</c:v>
                </c:pt>
                <c:pt idx="38">
                  <c:v>Check Gender if input data</c:v>
                </c:pt>
                <c:pt idx="39">
                  <c:v>Check Gender if input data</c:v>
                </c:pt>
                <c:pt idx="40">
                  <c:v>Full Name</c:v>
                </c:pt>
                <c:pt idx="41">
                  <c:v>Verify that the Full Name is blank when get the page Sign up with Phone number</c:v>
                </c:pt>
                <c:pt idx="42">
                  <c:v>Verify that show error message if input Full Name Nothing</c:v>
                </c:pt>
                <c:pt idx="43">
                  <c:v>Verify that show error message if input special characters</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1'!$A$102:$A$182</c:f>
              <c:numCache>
                <c:formatCode>General</c:formatCode>
                <c:ptCount val="81"/>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20">
                  <c:v>22</c:v>
                </c:pt>
                <c:pt idx="22">
                  <c:v>23</c:v>
                </c:pt>
                <c:pt idx="24">
                  <c:v>24</c:v>
                </c:pt>
                <c:pt idx="25">
                  <c:v>25</c:v>
                </c:pt>
                <c:pt idx="26">
                  <c:v>26</c:v>
                </c:pt>
                <c:pt idx="27">
                  <c:v>27</c:v>
                </c:pt>
                <c:pt idx="28">
                  <c:v>28</c:v>
                </c:pt>
                <c:pt idx="30">
                  <c:v>29</c:v>
                </c:pt>
                <c:pt idx="31">
                  <c:v>30</c:v>
                </c:pt>
                <c:pt idx="32">
                  <c:v>31</c:v>
                </c:pt>
                <c:pt idx="33">
                  <c:v>32</c:v>
                </c:pt>
                <c:pt idx="35">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50">
                  <c:v>47</c:v>
                </c:pt>
                <c:pt idx="51">
                  <c:v>48</c:v>
                </c:pt>
                <c:pt idx="52">
                  <c:v>49</c:v>
                </c:pt>
                <c:pt idx="53">
                  <c:v>50</c:v>
                </c:pt>
                <c:pt idx="55">
                  <c:v>51</c:v>
                </c:pt>
                <c:pt idx="56">
                  <c:v>52</c:v>
                </c:pt>
                <c:pt idx="57">
                  <c:v>53</c:v>
                </c:pt>
                <c:pt idx="59">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4">
                  <c:v>68</c:v>
                </c:pt>
                <c:pt idx="75">
                  <c:v>69</c:v>
                </c:pt>
                <c:pt idx="76">
                  <c:v>70</c:v>
                </c:pt>
                <c:pt idx="78">
                  <c:v>71</c:v>
                </c:pt>
                <c:pt idx="80">
                  <c:v>72</c:v>
                </c:pt>
              </c:numCache>
            </c:numRef>
          </c:cat>
          <c:val>
            <c:numRef>
              <c:f>'User Story 1'!$B$102:$B$182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extLst>
            <c:ext xmlns:c16="http://schemas.microsoft.com/office/drawing/2014/chart" uri="{C3380CC4-5D6E-409C-BE32-E72D297353CC}">
              <c16:uniqueId val="{00000000-7485-4A77-BDEB-44748529526F}"/>
            </c:ext>
          </c:extLst>
        </c:ser>
        <c:ser>
          <c:idx val="1"/>
          <c:order val="1"/>
          <c:tx>
            <c:strRef>
              <c:f>'User Story 1'!$C$58:$C$101</c:f>
              <c:strCache>
                <c:ptCount val="44"/>
                <c:pt idx="0">
                  <c:v>1. SMS Code of phone number "0869008068" is "123456"
2. Open Sign up with Phone number screen
3. Input "0869008068"
4. Drag Slide to get SMS Code
5. Wait 10 minutes
6. Input "123456"
7. Observe SMS Verification Code</c:v>
                </c:pt>
                <c:pt idx="2">
                  <c:v>1. Open Sign up with Phone number screen
2. Observe Password</c:v>
                </c:pt>
                <c:pt idx="3">
                  <c:v>1. Open Sign up with Phone number screen
2. Input valid Phone number, SMS Code, Full Name
3. Leave password empty
4. Click sign up button
5. Observe password</c:v>
                </c:pt>
                <c:pt idx="4">
                  <c:v>1. Open Sign up with Phone number screen
2. Input valid Phone number, SMS Code, Full Name
3. Input Password "123ab"
4. Click sign up button
5. Observe password</c:v>
                </c:pt>
                <c:pt idx="5">
                  <c:v>1. Open Sign up with Phone number screen
2. Input valid Phone number, SMS Code, Full Name
3. Input Password "abc123"
4. Click sign up button
5. Observe password</c:v>
                </c:pt>
                <c:pt idx="6">
                  <c:v>1. Open Sign up with Phone number screen
2. Input valid Phone number, SMS Code, Full Name
3. Input Password "abcd45678901234567890123456789"
4. Click sign up button
5. Observe password</c:v>
                </c:pt>
                <c:pt idx="7">
                  <c:v>1. Open Sign up with Phone number screen
2. Input valid Phone number, SMS Code, Full Name
3. Input Password "abcd4567890123456789012345678901234567890123456789"
4. Click sign up button
5. Observe password</c:v>
                </c:pt>
                <c:pt idx="8">
                  <c:v>1. Open Sign up with Phone number screen
2. Input valid Phone number, SMS Code, Full Name
3. Input Password "abcd45678901234567890123456789012345678901234567899"
4. Click sign up button
5. Observe password</c:v>
                </c:pt>
                <c:pt idx="9">
                  <c:v>1. Open Sign up with Phone number screen
2. Input valid Phone number, SMS Code, Full Name
3. Input Password "   "
4. Click sign up button
5. Observe password</c:v>
                </c:pt>
                <c:pt idx="10">
                  <c:v>1. Open Sign up with Phone number screen
2. Input valid Phone number, SMS Code, Full Name
3. Input Password "   123   abc   "
4. Click sign up button
5. Observe password</c:v>
                </c:pt>
                <c:pt idx="11">
                  <c:v>1. Open Sign up with Phone number screen
2. Input valid Phone number, SMS Code, Full Name
3. Paste Password "123abc"
4. Click sign up button
5. Observe password</c:v>
                </c:pt>
                <c:pt idx="12">
                  <c:v>1. Open Sign up with Phone number screen
2. Input valid Phone number, SMS Code, Full Name
3. Paste Password "   "
4. Click sign up button
5. Observe password</c:v>
                </c:pt>
                <c:pt idx="13">
                  <c:v>1. Open Sign up with Phone number screen
2. Input valid Phone number, SMS Code, Full Name
3. Input Password "@@@@@@"
4. Click sign up button
5. Observe password</c:v>
                </c:pt>
                <c:pt idx="14">
                  <c:v>1. Open Sign up with Phone number screen
2. Input valid Phone number, SMS Code, Full Name
3. Input Password "abcxyz"
4. Click sign up button
5. Observe password</c:v>
                </c:pt>
                <c:pt idx="15">
                  <c:v>1. Open Sign up with Phone number screen
2. Input valid Phone number, SMS Code, Full Name
3. Input Password "123456"
4. Click sign up button
5. Observe password</c:v>
                </c:pt>
                <c:pt idx="16">
                  <c:v>1. Open Sign up with Phone number screen
2. Input valid Phone number, SMS Code, Full Name
3. Input Password "abc456"
4. Click sign up button
5. Observe password</c:v>
                </c:pt>
                <c:pt idx="17">
                  <c:v>1. Open Sign up with Phone number screen
2. Input valid Phone number, SMS Code, Full Name
3. Input Password "@23456"
4. Click sign up button
5. Observe password</c:v>
                </c:pt>
                <c:pt idx="18">
                  <c:v>1. Open Sign up with Phone number screen
2. Input valid Phone number, SMS Code, Full Name
3. Input Password "@abcde"
4. Click sign up button
5. Observe password</c:v>
                </c:pt>
                <c:pt idx="19">
                  <c:v>1. Open Sign up with Phone number screen
2. Input valid Phone number, SMS Code, Full Name
3. Input Password "@123ab"
4. Click sign up button
5. Observe password</c:v>
                </c:pt>
                <c:pt idx="20">
                  <c:v>1. Open Sign up with Phone number screen
2. Input valid Phone number, SMS Code, Full Name
3. Input Password "abc456"
4. Click sign up button
5. Observe password</c:v>
                </c:pt>
                <c:pt idx="21">
                  <c:v>1. Open Sign up with Phone number screen
2. Input valid Phone number, SMS Code, Full Name
3. Input Password "abc456"
4. Click sign up button
5. Observe password</c:v>
                </c:pt>
                <c:pt idx="22">
                  <c:v>1. Open Sign up with Phone number screen
2. Input valid Phone number, SMS Code, Full Name
3. Input Password "abc456"
4. Click sign up button
5. Observe password</c:v>
                </c:pt>
                <c:pt idx="23">
                  <c:v>1. Open Sign up with Phone number screen
2. Input valid Phone number, SMS Code, Full Name
3. Input Password "&lt;input/&gt;"
4. Click sign up button
5. Observe password</c:v>
                </c:pt>
                <c:pt idx="25">
                  <c:v>1. Open Sign up with Phone number screen
2. Observe Birthday</c:v>
                </c:pt>
                <c:pt idx="26">
                  <c:v>1. Open Sign up with Phone number screen
2. Input valid phone number, sms code ,password, fullname
3. Leave Birthday field as default value (blank)
4. Click sign up button</c:v>
                </c:pt>
                <c:pt idx="27">
                  <c:v>1. Open Sign up with Phone number screen
2. Click on Day
3. Observe Day</c:v>
                </c:pt>
                <c:pt idx="28">
                  <c:v>1. Open Sign up with Phone number screen
2. Click on Month
3. Observe Month</c:v>
                </c:pt>
                <c:pt idx="29">
                  <c:v>1. Open Sign up with Phone number screen
2. Click on Yeah
3. Observe Yeah</c:v>
                </c:pt>
                <c:pt idx="30">
                  <c:v>1. Open Sign up with Phone number screen
2. Select October 23, 2022
3. Observe Birthday</c:v>
                </c:pt>
                <c:pt idx="31">
                  <c:v>1. Open Sign up with Phone number screen
2. Input October 23, 2022
3. Observe Birthday</c:v>
                </c:pt>
                <c:pt idx="32">
                  <c:v>1. Open Sign up with Phone number screen
2. Input October 23, 2022
3. Observe Birthday</c:v>
                </c:pt>
                <c:pt idx="33">
                  <c:v>1. Open Sign up with Phone number screen
2. Select October 24, 2023
3. Observe Birthday</c:v>
                </c:pt>
                <c:pt idx="35">
                  <c:v>1. Open Sign up with Phone number screen
2. Observe Gender</c:v>
                </c:pt>
                <c:pt idx="36">
                  <c:v>1. Open Sign up with Phone number screen
2. Input valid Phone number, SMS Code, Full Name
3. Leave Gender empty
4. Click sign up button
5. Observe Gender</c:v>
                </c:pt>
                <c:pt idx="37">
                  <c:v>1. Open Sign up with Phone number screen
2. Click on Gender
3. Observe Gender</c:v>
                </c:pt>
                <c:pt idx="38">
                  <c:v>1. Open Sign up with Phone number screen
2. Click on Gender
3. Input "Male"</c:v>
                </c:pt>
                <c:pt idx="39">
                  <c:v>1. Open Sign up with Phone number screen
2. Click on Gender
3. Input "Female"</c:v>
                </c:pt>
                <c:pt idx="41">
                  <c:v>1. Open Sign up with Phone number screen
2. Observe Full Name</c:v>
                </c:pt>
                <c:pt idx="42">
                  <c:v>1. Open Sign up with Phone number screen
2. Input valid Phone number, SMS Code, Password
3. Leave Full Name empty
4. Click sign up button
5. Observe Full Name</c:v>
                </c:pt>
                <c:pt idx="43">
                  <c:v>1. Open Sign up with Phone number screen
2. Input "Sang@"
3. Observe Full Name</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1'!$A$102:$A$182</c:f>
              <c:numCache>
                <c:formatCode>General</c:formatCode>
                <c:ptCount val="81"/>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20">
                  <c:v>22</c:v>
                </c:pt>
                <c:pt idx="22">
                  <c:v>23</c:v>
                </c:pt>
                <c:pt idx="24">
                  <c:v>24</c:v>
                </c:pt>
                <c:pt idx="25">
                  <c:v>25</c:v>
                </c:pt>
                <c:pt idx="26">
                  <c:v>26</c:v>
                </c:pt>
                <c:pt idx="27">
                  <c:v>27</c:v>
                </c:pt>
                <c:pt idx="28">
                  <c:v>28</c:v>
                </c:pt>
                <c:pt idx="30">
                  <c:v>29</c:v>
                </c:pt>
                <c:pt idx="31">
                  <c:v>30</c:v>
                </c:pt>
                <c:pt idx="32">
                  <c:v>31</c:v>
                </c:pt>
                <c:pt idx="33">
                  <c:v>32</c:v>
                </c:pt>
                <c:pt idx="35">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50">
                  <c:v>47</c:v>
                </c:pt>
                <c:pt idx="51">
                  <c:v>48</c:v>
                </c:pt>
                <c:pt idx="52">
                  <c:v>49</c:v>
                </c:pt>
                <c:pt idx="53">
                  <c:v>50</c:v>
                </c:pt>
                <c:pt idx="55">
                  <c:v>51</c:v>
                </c:pt>
                <c:pt idx="56">
                  <c:v>52</c:v>
                </c:pt>
                <c:pt idx="57">
                  <c:v>53</c:v>
                </c:pt>
                <c:pt idx="59">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4">
                  <c:v>68</c:v>
                </c:pt>
                <c:pt idx="75">
                  <c:v>69</c:v>
                </c:pt>
                <c:pt idx="76">
                  <c:v>70</c:v>
                </c:pt>
                <c:pt idx="78">
                  <c:v>71</c:v>
                </c:pt>
                <c:pt idx="80">
                  <c:v>72</c:v>
                </c:pt>
              </c:numCache>
            </c:numRef>
          </c:cat>
          <c:val>
            <c:numRef>
              <c:f>'User Story 1'!$C$102:$C$182</c:f>
              <c:numCache>
                <c:formatCode>General</c:formatCode>
                <c:ptCount val="81"/>
                <c:pt idx="0">
                  <c:v>0</c:v>
                </c:pt>
                <c:pt idx="1">
                  <c:v>0</c:v>
                </c:pt>
                <c:pt idx="2">
                  <c:v>0</c:v>
                </c:pt>
                <c:pt idx="3">
                  <c:v>0</c:v>
                </c:pt>
                <c:pt idx="4">
                  <c:v>0</c:v>
                </c:pt>
                <c:pt idx="5">
                  <c:v>0</c:v>
                </c:pt>
                <c:pt idx="6">
                  <c:v>0</c:v>
                </c:pt>
                <c:pt idx="7">
                  <c:v>0</c:v>
                </c:pt>
                <c:pt idx="8">
                  <c:v>0</c:v>
                </c:pt>
                <c:pt idx="9">
                  <c:v>0</c:v>
                </c:pt>
                <c:pt idx="10">
                  <c:v>0</c:v>
                </c:pt>
                <c:pt idx="12">
                  <c:v>0</c:v>
                </c:pt>
                <c:pt idx="13">
                  <c:v>0</c:v>
                </c:pt>
                <c:pt idx="14">
                  <c:v>0</c:v>
                </c:pt>
                <c:pt idx="16">
                  <c:v>0</c:v>
                </c:pt>
                <c:pt idx="17">
                  <c:v>0</c:v>
                </c:pt>
                <c:pt idx="18">
                  <c:v>0</c:v>
                </c:pt>
                <c:pt idx="20">
                  <c:v>0</c:v>
                </c:pt>
                <c:pt idx="22">
                  <c:v>0</c:v>
                </c:pt>
                <c:pt idx="24">
                  <c:v>0</c:v>
                </c:pt>
              </c:numCache>
            </c:numRef>
          </c:val>
          <c:extLst>
            <c:ext xmlns:c16="http://schemas.microsoft.com/office/drawing/2014/chart" uri="{C3380CC4-5D6E-409C-BE32-E72D297353CC}">
              <c16:uniqueId val="{00000001-7485-4A77-BDEB-44748529526F}"/>
            </c:ext>
          </c:extLst>
        </c:ser>
        <c:ser>
          <c:idx val="2"/>
          <c:order val="2"/>
          <c:tx>
            <c:strRef>
              <c:f>'User Story 1'!$D$58:$D$101</c:f>
              <c:strCache>
                <c:ptCount val="44"/>
                <c:pt idx="0">
                  <c:v>1. Show error message</c:v>
                </c:pt>
                <c:pt idx="2">
                  <c:v>2.1 Password is blank
2.2 Password have place holder</c:v>
                </c:pt>
                <c:pt idx="3">
                  <c:v>5. Show error message</c:v>
                </c:pt>
                <c:pt idx="4">
                  <c:v>5. Show error message</c:v>
                </c:pt>
                <c:pt idx="5">
                  <c:v>5. Show NO message</c:v>
                </c:pt>
                <c:pt idx="6">
                  <c:v>5. Show NO message</c:v>
                </c:pt>
                <c:pt idx="7">
                  <c:v>5. Show NO message</c:v>
                </c:pt>
                <c:pt idx="8">
                  <c:v>5. Show error message</c:v>
                </c:pt>
                <c:pt idx="9">
                  <c:v>5. Show error message</c:v>
                </c:pt>
                <c:pt idx="10">
                  <c:v>5. Show error message</c:v>
                </c:pt>
                <c:pt idx="11">
                  <c:v>5. Show NO message</c:v>
                </c:pt>
                <c:pt idx="12">
                  <c:v>5. Show error message</c:v>
                </c:pt>
                <c:pt idx="13">
                  <c:v>5. Show error message</c:v>
                </c:pt>
                <c:pt idx="14">
                  <c:v>5. Show error message</c:v>
                </c:pt>
                <c:pt idx="15">
                  <c:v>5. Show error message</c:v>
                </c:pt>
                <c:pt idx="16">
                  <c:v>5. User can input Password both numeric and alphabetical characters</c:v>
                </c:pt>
                <c:pt idx="17">
                  <c:v>5. Show error message</c:v>
                </c:pt>
                <c:pt idx="18">
                  <c:v>5. Show error message</c:v>
                </c:pt>
                <c:pt idx="19">
                  <c:v>5. User can input Password both both numeric and alphabetical characters and special characters too</c:v>
                </c:pt>
                <c:pt idx="20">
                  <c:v>5. password is displayed as "******"</c:v>
                </c:pt>
                <c:pt idx="21">
                  <c:v>5. Password show up</c:v>
                </c:pt>
                <c:pt idx="22">
                  <c:v>5. Password is hiden</c:v>
                </c:pt>
                <c:pt idx="23">
                  <c:v>5. Show error message</c:v>
                </c:pt>
                <c:pt idx="25">
                  <c:v>2. Birthday ís blank
2. Birthday have placeholder</c:v>
                </c:pt>
                <c:pt idx="26">
                  <c:v>4. Account is created successful without error
</c:v>
                </c:pt>
                <c:pt idx="27">
                  <c:v>3. Day droplist is sort ascending from 1 to 31</c:v>
                </c:pt>
                <c:pt idx="28">
                  <c:v>3. Month droplist is sort ascending from 1 to 12</c:v>
                </c:pt>
                <c:pt idx="29">
                  <c:v>3. Yeah droplist is sort ascending from 1900 to 2022</c:v>
                </c:pt>
                <c:pt idx="30">
                  <c:v>3. Birthday display October 23, 2022</c:v>
                </c:pt>
                <c:pt idx="31">
                  <c:v>3. User can NOT input Birthday</c:v>
                </c:pt>
                <c:pt idx="32">
                  <c:v>3. User can NOT input Birthday</c:v>
                </c:pt>
                <c:pt idx="33">
                  <c:v>3. Show error message</c:v>
                </c:pt>
                <c:pt idx="35">
                  <c:v>2. Gender have placeholder</c:v>
                </c:pt>
                <c:pt idx="36">
                  <c:v>5. Account is created successful without error
</c:v>
                </c:pt>
                <c:pt idx="37">
                  <c:v>3. Gender droplist is sort ascending by alphabet: 
- Male
- Female</c:v>
                </c:pt>
                <c:pt idx="38">
                  <c:v>1. Gender display  "Male"</c:v>
                </c:pt>
                <c:pt idx="39">
                  <c:v>1. Gender display "Female"</c:v>
                </c:pt>
                <c:pt idx="41">
                  <c:v>2.1 Full Name is blank
2.2 Full Name have place holder</c:v>
                </c:pt>
                <c:pt idx="42">
                  <c:v>5. Show error message</c:v>
                </c:pt>
                <c:pt idx="43">
                  <c:v>3. Show error message</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1'!$A$102:$A$182</c:f>
              <c:numCache>
                <c:formatCode>General</c:formatCode>
                <c:ptCount val="81"/>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20">
                  <c:v>22</c:v>
                </c:pt>
                <c:pt idx="22">
                  <c:v>23</c:v>
                </c:pt>
                <c:pt idx="24">
                  <c:v>24</c:v>
                </c:pt>
                <c:pt idx="25">
                  <c:v>25</c:v>
                </c:pt>
                <c:pt idx="26">
                  <c:v>26</c:v>
                </c:pt>
                <c:pt idx="27">
                  <c:v>27</c:v>
                </c:pt>
                <c:pt idx="28">
                  <c:v>28</c:v>
                </c:pt>
                <c:pt idx="30">
                  <c:v>29</c:v>
                </c:pt>
                <c:pt idx="31">
                  <c:v>30</c:v>
                </c:pt>
                <c:pt idx="32">
                  <c:v>31</c:v>
                </c:pt>
                <c:pt idx="33">
                  <c:v>32</c:v>
                </c:pt>
                <c:pt idx="35">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50">
                  <c:v>47</c:v>
                </c:pt>
                <c:pt idx="51">
                  <c:v>48</c:v>
                </c:pt>
                <c:pt idx="52">
                  <c:v>49</c:v>
                </c:pt>
                <c:pt idx="53">
                  <c:v>50</c:v>
                </c:pt>
                <c:pt idx="55">
                  <c:v>51</c:v>
                </c:pt>
                <c:pt idx="56">
                  <c:v>52</c:v>
                </c:pt>
                <c:pt idx="57">
                  <c:v>53</c:v>
                </c:pt>
                <c:pt idx="59">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4">
                  <c:v>68</c:v>
                </c:pt>
                <c:pt idx="75">
                  <c:v>69</c:v>
                </c:pt>
                <c:pt idx="76">
                  <c:v>70</c:v>
                </c:pt>
                <c:pt idx="78">
                  <c:v>71</c:v>
                </c:pt>
                <c:pt idx="80">
                  <c:v>72</c:v>
                </c:pt>
              </c:numCache>
            </c:numRef>
          </c:cat>
          <c:val>
            <c:numRef>
              <c:f>'User Story 1'!$D$102:$D$182</c:f>
              <c:numCache>
                <c:formatCode>General</c:formatCode>
                <c:ptCount val="81"/>
                <c:pt idx="0">
                  <c:v>0</c:v>
                </c:pt>
                <c:pt idx="1">
                  <c:v>0</c:v>
                </c:pt>
                <c:pt idx="2">
                  <c:v>0</c:v>
                </c:pt>
                <c:pt idx="3">
                  <c:v>0</c:v>
                </c:pt>
                <c:pt idx="4">
                  <c:v>0</c:v>
                </c:pt>
                <c:pt idx="5">
                  <c:v>0</c:v>
                </c:pt>
                <c:pt idx="6">
                  <c:v>0</c:v>
                </c:pt>
                <c:pt idx="7">
                  <c:v>0</c:v>
                </c:pt>
                <c:pt idx="8">
                  <c:v>0</c:v>
                </c:pt>
                <c:pt idx="9">
                  <c:v>0</c:v>
                </c:pt>
                <c:pt idx="10">
                  <c:v>0</c:v>
                </c:pt>
                <c:pt idx="12">
                  <c:v>0</c:v>
                </c:pt>
                <c:pt idx="13">
                  <c:v>0</c:v>
                </c:pt>
                <c:pt idx="14">
                  <c:v>0</c:v>
                </c:pt>
                <c:pt idx="16">
                  <c:v>0</c:v>
                </c:pt>
                <c:pt idx="17">
                  <c:v>0</c:v>
                </c:pt>
                <c:pt idx="18">
                  <c:v>0</c:v>
                </c:pt>
                <c:pt idx="20">
                  <c:v>0</c:v>
                </c:pt>
                <c:pt idx="22">
                  <c:v>0</c:v>
                </c:pt>
                <c:pt idx="24">
                  <c:v>0</c:v>
                </c:pt>
              </c:numCache>
            </c:numRef>
          </c:val>
          <c:extLst>
            <c:ext xmlns:c16="http://schemas.microsoft.com/office/drawing/2014/chart" uri="{C3380CC4-5D6E-409C-BE32-E72D297353CC}">
              <c16:uniqueId val="{00000002-7485-4A77-BDEB-44748529526F}"/>
            </c:ext>
          </c:extLst>
        </c:ser>
        <c:ser>
          <c:idx val="3"/>
          <c:order val="3"/>
          <c:tx>
            <c:strRef>
              <c:f>'User Story 1'!$F$58:$F$101</c:f>
              <c:strCache>
                <c:ptCount val="44"/>
                <c:pt idx="0">
                  <c:v>1. Show error message</c:v>
                </c:pt>
                <c:pt idx="2">
                  <c:v>2.1 Password is blank
2.2 Password have place holder</c:v>
                </c:pt>
                <c:pt idx="3">
                  <c:v>5. Show error message</c:v>
                </c:pt>
                <c:pt idx="4">
                  <c:v>5. Show error message</c:v>
                </c:pt>
                <c:pt idx="5">
                  <c:v>5. Show NO message</c:v>
                </c:pt>
                <c:pt idx="6">
                  <c:v>5. Show NO message</c:v>
                </c:pt>
                <c:pt idx="7">
                  <c:v>5. Show NO message</c:v>
                </c:pt>
                <c:pt idx="8">
                  <c:v>5. Show error message</c:v>
                </c:pt>
                <c:pt idx="9">
                  <c:v>5. Show error message</c:v>
                </c:pt>
                <c:pt idx="10">
                  <c:v>5. Show error message</c:v>
                </c:pt>
                <c:pt idx="11">
                  <c:v>5. Show NO message</c:v>
                </c:pt>
                <c:pt idx="12">
                  <c:v>5. Show error message</c:v>
                </c:pt>
                <c:pt idx="13">
                  <c:v>5. Show error message</c:v>
                </c:pt>
                <c:pt idx="14">
                  <c:v>5. Show error message</c:v>
                </c:pt>
                <c:pt idx="15">
                  <c:v>5. Show error message</c:v>
                </c:pt>
                <c:pt idx="16">
                  <c:v>5. User can input Password both numeric and alphabetical characters</c:v>
                </c:pt>
                <c:pt idx="17">
                  <c:v>5. Show error message</c:v>
                </c:pt>
                <c:pt idx="18">
                  <c:v>5. Show error message</c:v>
                </c:pt>
                <c:pt idx="19">
                  <c:v>5. User can input Password both both numeric and alphabetical characters and special characters too</c:v>
                </c:pt>
                <c:pt idx="20">
                  <c:v>5. password is displayed as "******"</c:v>
                </c:pt>
                <c:pt idx="21">
                  <c:v>5. Password show up</c:v>
                </c:pt>
                <c:pt idx="22">
                  <c:v>5. Password is hiden</c:v>
                </c:pt>
                <c:pt idx="23">
                  <c:v>5. Show error message</c:v>
                </c:pt>
                <c:pt idx="25">
                  <c:v>2. Birthday ís blank
2. Birthday have placeholder</c:v>
                </c:pt>
                <c:pt idx="26">
                  <c:v>4. Account is created successful without error
</c:v>
                </c:pt>
                <c:pt idx="27">
                  <c:v>3. Day droplist is sort ascending from 1 to 31</c:v>
                </c:pt>
                <c:pt idx="28">
                  <c:v>3. Month droplist is sort ascending from 1 to 12</c:v>
                </c:pt>
                <c:pt idx="29">
                  <c:v>3. Yeah droplist is sort ascending from 1900 to 2022</c:v>
                </c:pt>
                <c:pt idx="30">
                  <c:v>3. Birthday display October 23, 2022</c:v>
                </c:pt>
                <c:pt idx="31">
                  <c:v>3. User can NOT input Birthday</c:v>
                </c:pt>
                <c:pt idx="32">
                  <c:v>3. User can NOT input Birthday</c:v>
                </c:pt>
                <c:pt idx="33">
                  <c:v>3. Show error message</c:v>
                </c:pt>
                <c:pt idx="35">
                  <c:v>2. Gender have placeholder</c:v>
                </c:pt>
                <c:pt idx="36">
                  <c:v>5. Account is created successful without error
</c:v>
                </c:pt>
                <c:pt idx="37">
                  <c:v>3. Gender droplist is sort ascending by alphabet: 
- Male
- Female</c:v>
                </c:pt>
                <c:pt idx="38">
                  <c:v>1. Gender display  "Male"</c:v>
                </c:pt>
                <c:pt idx="39">
                  <c:v>1. Gender display "Female"</c:v>
                </c:pt>
                <c:pt idx="41">
                  <c:v>2.1 Full Name is blank
2.2 Full Name have place holder</c:v>
                </c:pt>
                <c:pt idx="42">
                  <c:v>5. Show error message</c:v>
                </c:pt>
                <c:pt idx="43">
                  <c:v>3. Show error message</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1'!$A$102:$A$182</c:f>
              <c:numCache>
                <c:formatCode>General</c:formatCode>
                <c:ptCount val="81"/>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20">
                  <c:v>22</c:v>
                </c:pt>
                <c:pt idx="22">
                  <c:v>23</c:v>
                </c:pt>
                <c:pt idx="24">
                  <c:v>24</c:v>
                </c:pt>
                <c:pt idx="25">
                  <c:v>25</c:v>
                </c:pt>
                <c:pt idx="26">
                  <c:v>26</c:v>
                </c:pt>
                <c:pt idx="27">
                  <c:v>27</c:v>
                </c:pt>
                <c:pt idx="28">
                  <c:v>28</c:v>
                </c:pt>
                <c:pt idx="30">
                  <c:v>29</c:v>
                </c:pt>
                <c:pt idx="31">
                  <c:v>30</c:v>
                </c:pt>
                <c:pt idx="32">
                  <c:v>31</c:v>
                </c:pt>
                <c:pt idx="33">
                  <c:v>32</c:v>
                </c:pt>
                <c:pt idx="35">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50">
                  <c:v>47</c:v>
                </c:pt>
                <c:pt idx="51">
                  <c:v>48</c:v>
                </c:pt>
                <c:pt idx="52">
                  <c:v>49</c:v>
                </c:pt>
                <c:pt idx="53">
                  <c:v>50</c:v>
                </c:pt>
                <c:pt idx="55">
                  <c:v>51</c:v>
                </c:pt>
                <c:pt idx="56">
                  <c:v>52</c:v>
                </c:pt>
                <c:pt idx="57">
                  <c:v>53</c:v>
                </c:pt>
                <c:pt idx="59">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4">
                  <c:v>68</c:v>
                </c:pt>
                <c:pt idx="75">
                  <c:v>69</c:v>
                </c:pt>
                <c:pt idx="76">
                  <c:v>70</c:v>
                </c:pt>
                <c:pt idx="78">
                  <c:v>71</c:v>
                </c:pt>
                <c:pt idx="80">
                  <c:v>72</c:v>
                </c:pt>
              </c:numCache>
            </c:numRef>
          </c:cat>
          <c:val>
            <c:numRef>
              <c:f>'User Story 1'!$F$102:$F$182</c:f>
              <c:numCache>
                <c:formatCode>General</c:formatCode>
                <c:ptCount val="81"/>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8" t="s">
        <v>2</v>
      </c>
      <c r="B4" s="228"/>
      <c r="C4" s="228"/>
      <c r="D4" s="228"/>
      <c r="E4" s="228"/>
      <c r="F4" s="6"/>
    </row>
    <row r="5" spans="1:6" ht="14.25" customHeight="1">
      <c r="A5" s="229" t="s">
        <v>3</v>
      </c>
      <c r="B5" s="229"/>
      <c r="C5" s="230" t="s">
        <v>4</v>
      </c>
      <c r="D5" s="230"/>
      <c r="E5" s="230"/>
      <c r="F5" s="6"/>
    </row>
    <row r="6" spans="1:6" ht="29.25" customHeight="1">
      <c r="A6" s="231" t="s">
        <v>5</v>
      </c>
      <c r="B6" s="231"/>
      <c r="C6" s="227" t="s">
        <v>6</v>
      </c>
      <c r="D6" s="227"/>
      <c r="E6" s="227"/>
      <c r="F6" s="6"/>
    </row>
    <row r="7" spans="1:6" ht="29.25" customHeight="1">
      <c r="A7" s="7"/>
      <c r="B7" s="7"/>
      <c r="C7" s="8"/>
      <c r="D7" s="8"/>
      <c r="E7" s="8"/>
      <c r="F7" s="6"/>
    </row>
    <row r="8" spans="1:6" s="9" customFormat="1" ht="29.25" customHeight="1">
      <c r="A8" s="226" t="s">
        <v>7</v>
      </c>
      <c r="B8" s="226"/>
      <c r="C8" s="226"/>
      <c r="D8" s="226"/>
      <c r="E8" s="226"/>
      <c r="F8" s="226"/>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27" t="s">
        <v>23</v>
      </c>
      <c r="B13" s="227"/>
      <c r="C13" s="227"/>
      <c r="D13" s="227"/>
      <c r="E13" s="227"/>
      <c r="F13" s="227"/>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36" t="s">
        <v>25</v>
      </c>
      <c r="C2" s="236"/>
      <c r="D2" s="236"/>
      <c r="E2" s="236"/>
      <c r="F2" s="236"/>
      <c r="G2" s="236"/>
      <c r="H2" s="236"/>
      <c r="I2" s="236"/>
      <c r="J2" s="237" t="s">
        <v>26</v>
      </c>
      <c r="K2" s="237"/>
    </row>
    <row r="3" spans="1:11" ht="28.5" customHeight="1">
      <c r="B3" s="238" t="s">
        <v>27</v>
      </c>
      <c r="C3" s="238"/>
      <c r="D3" s="238"/>
      <c r="E3" s="238"/>
      <c r="F3" s="239" t="s">
        <v>28</v>
      </c>
      <c r="G3" s="239"/>
      <c r="H3" s="239"/>
      <c r="I3" s="239"/>
      <c r="J3" s="237"/>
      <c r="K3" s="237"/>
    </row>
    <row r="4" spans="1:11" ht="18" customHeight="1">
      <c r="B4" s="26"/>
      <c r="C4" s="26"/>
      <c r="D4" s="26"/>
      <c r="E4" s="26"/>
      <c r="F4" s="27"/>
      <c r="G4" s="27"/>
      <c r="H4" s="27"/>
      <c r="I4" s="27"/>
      <c r="J4" s="28"/>
      <c r="K4" s="28"/>
    </row>
    <row r="6" spans="1:11" ht="23.25">
      <c r="A6" s="29" t="s">
        <v>29</v>
      </c>
    </row>
    <row r="7" spans="1:11" ht="12.75" customHeight="1">
      <c r="A7" s="234" t="s">
        <v>30</v>
      </c>
      <c r="B7" s="234"/>
      <c r="C7" s="234"/>
      <c r="D7" s="234"/>
      <c r="E7" s="234"/>
      <c r="F7" s="234"/>
      <c r="G7" s="234"/>
      <c r="H7" s="234"/>
      <c r="I7" s="234"/>
    </row>
    <row r="8" spans="1:11" ht="20.25" customHeight="1">
      <c r="A8" s="234"/>
      <c r="B8" s="234"/>
      <c r="C8" s="234"/>
      <c r="D8" s="234"/>
      <c r="E8" s="234"/>
      <c r="F8" s="234"/>
      <c r="G8" s="234"/>
      <c r="H8" s="234"/>
      <c r="I8" s="234"/>
    </row>
    <row r="9" spans="1:11" ht="12.75" customHeight="1">
      <c r="A9" s="234" t="s">
        <v>31</v>
      </c>
      <c r="B9" s="234"/>
      <c r="C9" s="234"/>
      <c r="D9" s="234"/>
      <c r="E9" s="234"/>
      <c r="F9" s="234"/>
      <c r="G9" s="234"/>
      <c r="H9" s="234"/>
      <c r="I9" s="234"/>
    </row>
    <row r="10" spans="1:11" ht="21" customHeight="1">
      <c r="A10" s="234"/>
      <c r="B10" s="234"/>
      <c r="C10" s="234"/>
      <c r="D10" s="234"/>
      <c r="E10" s="234"/>
      <c r="F10" s="234"/>
      <c r="G10" s="234"/>
      <c r="H10" s="234"/>
      <c r="I10" s="234"/>
    </row>
    <row r="11" spans="1:11">
      <c r="A11" s="235" t="s">
        <v>32</v>
      </c>
      <c r="B11" s="235"/>
      <c r="C11" s="235"/>
      <c r="D11" s="235"/>
      <c r="E11" s="235"/>
      <c r="F11" s="235"/>
      <c r="G11" s="235"/>
      <c r="H11" s="235"/>
      <c r="I11" s="235"/>
    </row>
    <row r="12" spans="1:11">
      <c r="A12" s="30"/>
      <c r="B12" s="30"/>
      <c r="C12" s="30"/>
      <c r="D12" s="30"/>
      <c r="E12" s="30"/>
      <c r="F12" s="30"/>
      <c r="G12" s="30"/>
      <c r="H12" s="30"/>
      <c r="I12" s="30"/>
    </row>
    <row r="13" spans="1:11" ht="23.25">
      <c r="A13" s="29" t="s">
        <v>33</v>
      </c>
    </row>
    <row r="14" spans="1:11" ht="12.75" customHeight="1">
      <c r="A14" s="31" t="s">
        <v>34</v>
      </c>
      <c r="B14" s="232" t="s">
        <v>35</v>
      </c>
      <c r="C14" s="232"/>
      <c r="D14" s="232"/>
      <c r="E14" s="232"/>
      <c r="F14" s="232"/>
      <c r="G14" s="232"/>
      <c r="H14" s="232"/>
      <c r="I14" s="232"/>
      <c r="J14" s="232"/>
      <c r="K14" s="232"/>
    </row>
    <row r="15" spans="1:11" ht="14.25" customHeight="1">
      <c r="A15" s="31" t="s">
        <v>36</v>
      </c>
      <c r="B15" s="232" t="s">
        <v>37</v>
      </c>
      <c r="C15" s="232"/>
      <c r="D15" s="232"/>
      <c r="E15" s="232"/>
      <c r="F15" s="232"/>
      <c r="G15" s="232"/>
      <c r="H15" s="232"/>
      <c r="I15" s="232"/>
      <c r="J15" s="232"/>
      <c r="K15" s="232"/>
    </row>
    <row r="16" spans="1:11" ht="14.25" customHeight="1">
      <c r="A16" s="31"/>
      <c r="B16" s="232" t="s">
        <v>38</v>
      </c>
      <c r="C16" s="232"/>
      <c r="D16" s="232"/>
      <c r="E16" s="232"/>
      <c r="F16" s="232"/>
      <c r="G16" s="232"/>
      <c r="H16" s="232"/>
      <c r="I16" s="232"/>
      <c r="J16" s="232"/>
      <c r="K16" s="232"/>
    </row>
    <row r="17" spans="1:14" ht="14.25" customHeight="1">
      <c r="A17" s="31"/>
      <c r="B17" s="232" t="s">
        <v>39</v>
      </c>
      <c r="C17" s="232"/>
      <c r="D17" s="232"/>
      <c r="E17" s="232"/>
      <c r="F17" s="232"/>
      <c r="G17" s="232"/>
      <c r="H17" s="232"/>
      <c r="I17" s="232"/>
      <c r="J17" s="232"/>
      <c r="K17" s="232"/>
    </row>
    <row r="19" spans="1:14" ht="23.25">
      <c r="A19" s="29" t="s">
        <v>40</v>
      </c>
    </row>
    <row r="20" spans="1:14" ht="12.75" customHeight="1">
      <c r="A20" s="31" t="s">
        <v>41</v>
      </c>
      <c r="B20" s="232" t="s">
        <v>42</v>
      </c>
      <c r="C20" s="232"/>
      <c r="D20" s="232"/>
      <c r="E20" s="232"/>
      <c r="F20" s="232"/>
      <c r="G20" s="232"/>
    </row>
    <row r="21" spans="1:14" ht="12.75" customHeight="1">
      <c r="A21" s="31" t="s">
        <v>43</v>
      </c>
      <c r="B21" s="232" t="s">
        <v>44</v>
      </c>
      <c r="C21" s="232"/>
      <c r="D21" s="232"/>
      <c r="E21" s="232"/>
      <c r="F21" s="232"/>
      <c r="G21" s="232"/>
    </row>
    <row r="22" spans="1:14" ht="12.75" customHeight="1">
      <c r="A22" s="31" t="s">
        <v>45</v>
      </c>
      <c r="B22" s="232" t="s">
        <v>46</v>
      </c>
      <c r="C22" s="232"/>
      <c r="D22" s="232"/>
      <c r="E22" s="232"/>
      <c r="F22" s="232"/>
      <c r="G22" s="232"/>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33" t="s">
        <v>51</v>
      </c>
      <c r="C29" s="233"/>
      <c r="D29" s="233"/>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40" t="s">
        <v>56</v>
      </c>
      <c r="B2" s="240"/>
      <c r="C2" s="240"/>
      <c r="D2" s="240"/>
      <c r="E2" s="240"/>
      <c r="F2" s="240"/>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41" t="s">
        <v>70</v>
      </c>
      <c r="B2" s="241"/>
      <c r="C2" s="241"/>
      <c r="D2" s="241"/>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42" t="s">
        <v>91</v>
      </c>
      <c r="B16" s="242"/>
      <c r="C16" s="65"/>
      <c r="D16" s="66"/>
    </row>
    <row r="17" spans="1:4" ht="14.25" customHeight="1">
      <c r="A17" s="243" t="s">
        <v>92</v>
      </c>
      <c r="B17" s="243"/>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36"/>
  <sheetViews>
    <sheetView showGridLines="0" tabSelected="1" topLeftCell="A80" zoomScaleNormal="100" workbookViewId="0">
      <selection activeCell="D85" sqref="D85"/>
    </sheetView>
  </sheetViews>
  <sheetFormatPr defaultColWidth="9.140625" defaultRowHeight="15"/>
  <cols>
    <col min="1" max="1" width="11.28515625" style="68" customWidth="1"/>
    <col min="2" max="2" width="46.7109375" style="69" customWidth="1"/>
    <col min="3" max="3" width="45.7109375" style="70" customWidth="1"/>
    <col min="4" max="4" width="36.28515625" style="70" customWidth="1"/>
    <col min="5" max="5" width="32.85546875" style="161" customWidth="1"/>
    <col min="6" max="6" width="39.5703125" style="70" customWidth="1"/>
    <col min="7" max="9" width="9.7109375" style="70" customWidth="1"/>
    <col min="10" max="10" width="17.7109375" style="70" customWidth="1"/>
    <col min="11" max="1024" width="9.140625" style="70"/>
  </cols>
  <sheetData>
    <row r="1" spans="1:25" s="23" customFormat="1" ht="14.25">
      <c r="A1" s="250"/>
      <c r="B1" s="250"/>
      <c r="C1" s="250"/>
      <c r="D1" s="250"/>
      <c r="E1" s="156"/>
      <c r="F1" s="24"/>
      <c r="G1" s="24"/>
      <c r="H1" s="24"/>
      <c r="I1" s="24"/>
      <c r="J1" s="24"/>
      <c r="K1" s="24"/>
    </row>
    <row r="2" spans="1:25" s="23" customFormat="1" ht="26.25">
      <c r="A2" s="251" t="s">
        <v>70</v>
      </c>
      <c r="B2" s="251"/>
      <c r="C2" s="251"/>
      <c r="D2" s="251"/>
      <c r="E2" s="157"/>
      <c r="F2" s="252"/>
      <c r="G2" s="56"/>
      <c r="H2" s="56"/>
      <c r="I2" s="56"/>
      <c r="J2" s="56"/>
      <c r="K2" s="56"/>
    </row>
    <row r="3" spans="1:25" s="23" customFormat="1" ht="23.25">
      <c r="A3" s="71"/>
      <c r="B3" s="72"/>
      <c r="C3" s="253"/>
      <c r="D3" s="253"/>
      <c r="E3" s="158"/>
      <c r="F3" s="252"/>
      <c r="G3" s="56"/>
      <c r="H3" s="56"/>
      <c r="I3" s="56"/>
      <c r="J3" s="56"/>
      <c r="K3" s="56"/>
    </row>
    <row r="4" spans="1:25" s="73" customFormat="1" ht="38.25">
      <c r="A4" s="164" t="s">
        <v>93</v>
      </c>
      <c r="B4" s="247"/>
      <c r="C4" s="247"/>
      <c r="D4" s="247"/>
      <c r="E4" s="165"/>
      <c r="F4" s="166"/>
      <c r="G4" s="166"/>
      <c r="H4" s="166"/>
      <c r="I4" s="167"/>
      <c r="J4" s="167"/>
      <c r="Y4" s="73" t="s">
        <v>94</v>
      </c>
    </row>
    <row r="5" spans="1:25" s="73" customFormat="1" ht="12.75">
      <c r="A5" s="164" t="s">
        <v>62</v>
      </c>
      <c r="B5" s="247"/>
      <c r="C5" s="247"/>
      <c r="D5" s="247"/>
      <c r="E5" s="165"/>
      <c r="F5" s="166"/>
      <c r="G5" s="166"/>
      <c r="H5" s="166"/>
      <c r="I5" s="167"/>
      <c r="J5" s="167"/>
      <c r="Y5" s="73" t="s">
        <v>95</v>
      </c>
    </row>
    <row r="6" spans="1:25" s="73" customFormat="1" ht="25.5">
      <c r="A6" s="164" t="s">
        <v>96</v>
      </c>
      <c r="B6" s="247" t="s">
        <v>97</v>
      </c>
      <c r="C6" s="247"/>
      <c r="D6" s="247"/>
      <c r="E6" s="165"/>
      <c r="F6" s="166"/>
      <c r="G6" s="166"/>
      <c r="H6" s="166"/>
      <c r="I6" s="167"/>
      <c r="J6" s="167"/>
    </row>
    <row r="7" spans="1:25" s="73" customFormat="1" ht="12.75">
      <c r="A7" s="164" t="s">
        <v>98</v>
      </c>
      <c r="B7" s="247" t="s">
        <v>99</v>
      </c>
      <c r="C7" s="247"/>
      <c r="D7" s="247"/>
      <c r="E7" s="165"/>
      <c r="F7" s="166"/>
      <c r="G7" s="166"/>
      <c r="H7" s="166"/>
      <c r="I7" s="168"/>
      <c r="J7" s="167"/>
      <c r="Y7" s="74"/>
    </row>
    <row r="8" spans="1:25" s="75" customFormat="1" ht="12.75">
      <c r="A8" s="164" t="s">
        <v>100</v>
      </c>
      <c r="B8" s="248"/>
      <c r="C8" s="248"/>
      <c r="D8" s="248"/>
      <c r="E8" s="169"/>
      <c r="F8" s="166"/>
      <c r="G8" s="174"/>
      <c r="H8" s="174"/>
      <c r="I8" s="174"/>
      <c r="J8" s="174"/>
    </row>
    <row r="9" spans="1:25" s="75" customFormat="1" ht="12.75">
      <c r="A9" s="170" t="s">
        <v>101</v>
      </c>
      <c r="B9" s="171">
        <f>G17</f>
        <v>0</v>
      </c>
      <c r="C9" s="171">
        <f>H17</f>
        <v>0</v>
      </c>
      <c r="D9" s="171">
        <f>I17</f>
        <v>0</v>
      </c>
      <c r="E9" s="171"/>
      <c r="F9" s="174"/>
      <c r="G9" s="174"/>
      <c r="H9" s="174"/>
      <c r="I9" s="174"/>
      <c r="J9" s="174"/>
    </row>
    <row r="10" spans="1:25" s="75" customFormat="1" ht="12.75">
      <c r="A10" s="164" t="s">
        <v>102</v>
      </c>
      <c r="B10" s="172">
        <f>SUM(B11:B14)</f>
        <v>0</v>
      </c>
      <c r="C10" s="172">
        <f>SUM(C11:C14)</f>
        <v>0</v>
      </c>
      <c r="D10" s="172">
        <f>SUM(D11:D14)</f>
        <v>0</v>
      </c>
      <c r="E10" s="172"/>
      <c r="F10" s="174"/>
      <c r="G10" s="174"/>
      <c r="H10" s="174"/>
      <c r="I10" s="174"/>
      <c r="J10" s="174"/>
    </row>
    <row r="11" spans="1:25" s="75" customFormat="1" ht="12.75">
      <c r="A11" s="164" t="s">
        <v>41</v>
      </c>
      <c r="B11" s="173">
        <f>COUNTIF($G$18:$G$49788,"*Passed")</f>
        <v>0</v>
      </c>
      <c r="C11" s="173">
        <f>COUNTIF($H$18:$H$49788,"*Passed")</f>
        <v>0</v>
      </c>
      <c r="D11" s="173">
        <f>COUNTIF($I$18:$I$49788,"*Passed")</f>
        <v>0</v>
      </c>
      <c r="E11" s="173"/>
      <c r="F11" s="174"/>
      <c r="G11" s="174"/>
      <c r="H11" s="174"/>
      <c r="I11" s="174"/>
      <c r="J11" s="174"/>
    </row>
    <row r="12" spans="1:25" s="75" customFormat="1" ht="12.75">
      <c r="A12" s="164" t="s">
        <v>43</v>
      </c>
      <c r="B12" s="173">
        <f>COUNTIF($G$18:$G$49508,"*Failed*")</f>
        <v>0</v>
      </c>
      <c r="C12" s="173">
        <f>COUNTIF($H$18:$H$49508,"*Failed*")</f>
        <v>0</v>
      </c>
      <c r="D12" s="173">
        <f>COUNTIF($I$18:$I$49508,"*Failed*")</f>
        <v>0</v>
      </c>
      <c r="E12" s="173"/>
      <c r="F12" s="174"/>
      <c r="G12" s="174"/>
      <c r="H12" s="174"/>
      <c r="I12" s="174"/>
      <c r="J12" s="174"/>
    </row>
    <row r="13" spans="1:25" s="75" customFormat="1" ht="12.75">
      <c r="A13" s="164" t="s">
        <v>45</v>
      </c>
      <c r="B13" s="173">
        <f>COUNTIF($G$18:$G$49508,"*Not Run*")</f>
        <v>0</v>
      </c>
      <c r="C13" s="173">
        <f>COUNTIF($H$18:$H$49508,"*Not Run*")</f>
        <v>0</v>
      </c>
      <c r="D13" s="173">
        <f>COUNTIF($I$18:$I$49508,"*Not Run*")</f>
        <v>0</v>
      </c>
      <c r="E13" s="173"/>
      <c r="F13" s="174"/>
      <c r="G13" s="174"/>
      <c r="H13" s="174"/>
      <c r="I13" s="174"/>
      <c r="J13" s="174"/>
    </row>
    <row r="14" spans="1:25" s="75" customFormat="1" ht="12.75">
      <c r="A14" s="164" t="s">
        <v>103</v>
      </c>
      <c r="B14" s="173">
        <f>COUNTIF($G$18:$G$49508,"*NA*")</f>
        <v>0</v>
      </c>
      <c r="C14" s="173">
        <f>COUNTIF($H$18:$H$49508,"*NA*")</f>
        <v>0</v>
      </c>
      <c r="D14" s="173">
        <f>COUNTIF($I$18:$I$49508,"*NA*")</f>
        <v>0</v>
      </c>
      <c r="E14" s="173"/>
      <c r="F14" s="174"/>
      <c r="G14" s="174"/>
      <c r="H14" s="174"/>
      <c r="I14" s="174"/>
      <c r="J14" s="174"/>
    </row>
    <row r="15" spans="1:25" s="75" customFormat="1" ht="38.25">
      <c r="A15" s="164" t="s">
        <v>104</v>
      </c>
      <c r="B15" s="173">
        <f>COUNTIF($G$18:$G$49508,"*Passed in previous build*")</f>
        <v>0</v>
      </c>
      <c r="C15" s="173">
        <f>COUNTIF($H$18:$H$49508,"*Passed in previous build*")</f>
        <v>0</v>
      </c>
      <c r="D15" s="173">
        <f>COUNTIF($I$18:$I$49508,"*Passed in previous build*")</f>
        <v>0</v>
      </c>
      <c r="E15" s="173"/>
      <c r="F15" s="174"/>
      <c r="G15" s="174"/>
      <c r="H15" s="174"/>
      <c r="I15" s="174"/>
      <c r="J15" s="174"/>
    </row>
    <row r="16" spans="1:25" s="76" customFormat="1" ht="12.75">
      <c r="A16" s="175"/>
      <c r="B16" s="176"/>
      <c r="C16" s="176"/>
      <c r="D16" s="177"/>
      <c r="E16" s="177"/>
      <c r="F16" s="178"/>
      <c r="G16" s="249" t="s">
        <v>101</v>
      </c>
      <c r="H16" s="249"/>
      <c r="I16" s="249"/>
      <c r="J16" s="179"/>
    </row>
    <row r="17" spans="1:10" s="76" customFormat="1" ht="12.75">
      <c r="A17" s="164" t="s">
        <v>105</v>
      </c>
      <c r="B17" s="180" t="s">
        <v>106</v>
      </c>
      <c r="C17" s="180" t="s">
        <v>107</v>
      </c>
      <c r="D17" s="180" t="s">
        <v>108</v>
      </c>
      <c r="E17" s="180" t="s">
        <v>109</v>
      </c>
      <c r="F17" s="180" t="s">
        <v>237</v>
      </c>
      <c r="G17" s="180"/>
      <c r="H17" s="180"/>
      <c r="I17" s="180"/>
      <c r="J17" s="180" t="s">
        <v>109</v>
      </c>
    </row>
    <row r="18" spans="1:10" s="76" customFormat="1" ht="12.75">
      <c r="A18" s="181"/>
      <c r="B18" s="245" t="s">
        <v>110</v>
      </c>
      <c r="C18" s="245"/>
      <c r="D18" s="245"/>
      <c r="E18" s="182"/>
      <c r="F18" s="183"/>
      <c r="G18" s="184"/>
      <c r="H18" s="184"/>
      <c r="I18" s="184"/>
      <c r="J18" s="183"/>
    </row>
    <row r="19" spans="1:10" s="77" customFormat="1" ht="12.75">
      <c r="A19" s="185"/>
      <c r="B19" s="187" t="s">
        <v>270</v>
      </c>
      <c r="C19" s="186"/>
      <c r="D19" s="186"/>
      <c r="E19" s="187"/>
      <c r="F19" s="188"/>
      <c r="G19" s="185"/>
      <c r="H19" s="185"/>
      <c r="I19" s="185"/>
      <c r="J19" s="189"/>
    </row>
    <row r="20" spans="1:10" s="77" customFormat="1" ht="25.5">
      <c r="A20" s="185">
        <f t="shared" ref="A20:A24" ca="1" si="0">IF(OFFSET(A20,-1,0) ="",OFFSET(A20,-2,0)+1,OFFSET(A20,-1,0)+1 )</f>
        <v>1</v>
      </c>
      <c r="B20" s="163" t="s">
        <v>258</v>
      </c>
      <c r="C20" s="163" t="s">
        <v>238</v>
      </c>
      <c r="D20" s="185" t="s">
        <v>265</v>
      </c>
      <c r="E20" s="185"/>
      <c r="F20" s="190"/>
      <c r="G20" s="185"/>
      <c r="H20" s="185"/>
      <c r="I20" s="185"/>
      <c r="J20" s="189"/>
    </row>
    <row r="21" spans="1:10" s="77" customFormat="1" ht="51">
      <c r="A21" s="185">
        <f t="shared" ca="1" si="0"/>
        <v>2</v>
      </c>
      <c r="B21" s="163" t="s">
        <v>222</v>
      </c>
      <c r="C21" s="163" t="s">
        <v>302</v>
      </c>
      <c r="D21" s="185" t="s">
        <v>303</v>
      </c>
      <c r="E21" s="185"/>
      <c r="F21" s="190"/>
      <c r="G21" s="185"/>
      <c r="H21" s="185"/>
      <c r="I21" s="185"/>
      <c r="J21" s="189"/>
    </row>
    <row r="22" spans="1:10" s="77" customFormat="1" ht="51">
      <c r="A22" s="185">
        <f t="shared" ca="1" si="0"/>
        <v>3</v>
      </c>
      <c r="B22" s="163" t="s">
        <v>272</v>
      </c>
      <c r="C22" s="163" t="s">
        <v>301</v>
      </c>
      <c r="D22" s="185" t="s">
        <v>304</v>
      </c>
      <c r="E22" s="162"/>
      <c r="F22" s="190"/>
      <c r="G22" s="185"/>
      <c r="H22" s="185"/>
      <c r="I22" s="185"/>
      <c r="J22" s="189"/>
    </row>
    <row r="23" spans="1:10" s="77" customFormat="1" ht="51">
      <c r="A23" s="185">
        <f t="shared" ca="1" si="0"/>
        <v>4</v>
      </c>
      <c r="B23" s="163" t="s">
        <v>273</v>
      </c>
      <c r="C23" s="163" t="s">
        <v>300</v>
      </c>
      <c r="D23" s="185" t="s">
        <v>305</v>
      </c>
      <c r="E23" s="185"/>
      <c r="F23" s="190"/>
      <c r="G23" s="185"/>
      <c r="H23" s="185"/>
      <c r="I23" s="185"/>
      <c r="J23" s="189"/>
    </row>
    <row r="24" spans="1:10" s="77" customFormat="1" ht="51">
      <c r="A24" s="185">
        <f t="shared" ca="1" si="0"/>
        <v>5</v>
      </c>
      <c r="B24" s="163" t="s">
        <v>284</v>
      </c>
      <c r="C24" s="163" t="s">
        <v>299</v>
      </c>
      <c r="D24" s="185" t="s">
        <v>306</v>
      </c>
      <c r="E24" s="185"/>
      <c r="F24" s="190"/>
      <c r="G24" s="185"/>
      <c r="H24" s="185"/>
      <c r="I24" s="185"/>
      <c r="J24" s="189"/>
    </row>
    <row r="25" spans="1:10" s="77" customFormat="1" ht="51">
      <c r="A25" s="185">
        <f ca="1">IF(OFFSET(A25,-1,0) ="",OFFSET(A25,-2,0)+1,OFFSET(A25,-1,0)+1 )</f>
        <v>6</v>
      </c>
      <c r="B25" s="163" t="s">
        <v>285</v>
      </c>
      <c r="C25" s="163" t="s">
        <v>298</v>
      </c>
      <c r="D25" s="185" t="s">
        <v>307</v>
      </c>
      <c r="E25" s="185"/>
      <c r="F25" s="190"/>
      <c r="G25" s="185"/>
      <c r="H25" s="185"/>
      <c r="I25" s="185"/>
      <c r="J25" s="189"/>
    </row>
    <row r="26" spans="1:10" s="77" customFormat="1" ht="51">
      <c r="A26" s="185">
        <f ca="1">IF(OFFSET(A26,-1,0) ="",OFFSET(A26,-2,0)+1,OFFSET(A26,-1,0)+1 )</f>
        <v>7</v>
      </c>
      <c r="B26" s="163" t="s">
        <v>286</v>
      </c>
      <c r="C26" s="163" t="s">
        <v>297</v>
      </c>
      <c r="D26" s="185" t="s">
        <v>307</v>
      </c>
      <c r="E26" s="185"/>
      <c r="F26" s="190"/>
      <c r="G26" s="185"/>
      <c r="H26" s="185"/>
      <c r="I26" s="185"/>
      <c r="J26" s="189"/>
    </row>
    <row r="27" spans="1:10" s="77" customFormat="1" ht="51">
      <c r="A27" s="185">
        <f t="shared" ref="A27:A41" ca="1" si="1">IF(OFFSET(A27,-1,0) ="",OFFSET(A27,-2,0)+1,OFFSET(A27,-1,0)+1 )</f>
        <v>8</v>
      </c>
      <c r="B27" s="163" t="s">
        <v>287</v>
      </c>
      <c r="C27" s="163" t="s">
        <v>296</v>
      </c>
      <c r="D27" s="185" t="s">
        <v>308</v>
      </c>
      <c r="E27" s="192"/>
      <c r="F27" s="190"/>
      <c r="G27" s="185"/>
      <c r="H27" s="185"/>
      <c r="I27" s="185"/>
      <c r="J27" s="189"/>
    </row>
    <row r="28" spans="1:10" s="77" customFormat="1" ht="51">
      <c r="A28" s="185">
        <f ca="1">IF(OFFSET(A28,-1,0) ="",OFFSET(A28,-2,0)+1,OFFSET(A28,-1,0)+1 )</f>
        <v>9</v>
      </c>
      <c r="B28" s="163" t="s">
        <v>309</v>
      </c>
      <c r="C28" s="163" t="s">
        <v>295</v>
      </c>
      <c r="D28" s="185" t="s">
        <v>308</v>
      </c>
      <c r="E28" s="192"/>
      <c r="F28" s="190"/>
      <c r="G28" s="185"/>
      <c r="H28" s="185"/>
      <c r="I28" s="185"/>
      <c r="J28" s="189"/>
    </row>
    <row r="29" spans="1:10" s="77" customFormat="1" ht="51">
      <c r="A29" s="185">
        <f t="shared" ca="1" si="1"/>
        <v>10</v>
      </c>
      <c r="B29" s="163" t="s">
        <v>310</v>
      </c>
      <c r="C29" s="163" t="s">
        <v>294</v>
      </c>
      <c r="D29" s="185" t="s">
        <v>315</v>
      </c>
      <c r="E29" s="192"/>
      <c r="F29" s="190"/>
      <c r="G29" s="185"/>
      <c r="H29" s="185"/>
      <c r="I29" s="185"/>
      <c r="J29" s="189"/>
    </row>
    <row r="30" spans="1:10" s="77" customFormat="1" ht="51">
      <c r="A30" s="185">
        <f t="shared" ca="1" si="1"/>
        <v>11</v>
      </c>
      <c r="B30" s="163" t="s">
        <v>311</v>
      </c>
      <c r="C30" s="163" t="s">
        <v>293</v>
      </c>
      <c r="D30" s="185" t="s">
        <v>307</v>
      </c>
      <c r="E30" s="192"/>
      <c r="F30" s="190"/>
      <c r="G30" s="185"/>
      <c r="H30" s="185"/>
      <c r="I30" s="185"/>
      <c r="J30" s="189"/>
    </row>
    <row r="31" spans="1:10" s="77" customFormat="1" ht="51">
      <c r="A31" s="185">
        <f t="shared" ca="1" si="1"/>
        <v>12</v>
      </c>
      <c r="B31" s="163" t="s">
        <v>312</v>
      </c>
      <c r="C31" s="163" t="s">
        <v>292</v>
      </c>
      <c r="D31" s="185" t="s">
        <v>316</v>
      </c>
      <c r="E31" s="192"/>
      <c r="F31" s="190"/>
      <c r="G31" s="185"/>
      <c r="H31" s="185"/>
      <c r="I31" s="185"/>
      <c r="J31" s="189"/>
    </row>
    <row r="32" spans="1:10" s="77" customFormat="1" ht="51">
      <c r="A32" s="185">
        <f t="shared" ca="1" si="1"/>
        <v>13</v>
      </c>
      <c r="B32" s="163" t="s">
        <v>313</v>
      </c>
      <c r="C32" s="163" t="s">
        <v>291</v>
      </c>
      <c r="D32" s="185" t="s">
        <v>308</v>
      </c>
      <c r="E32" s="192"/>
      <c r="F32" s="190"/>
      <c r="G32" s="185"/>
      <c r="H32" s="185"/>
      <c r="I32" s="185"/>
      <c r="J32" s="189"/>
    </row>
    <row r="33" spans="1:10" s="77" customFormat="1" ht="38.25">
      <c r="A33" s="185">
        <f t="shared" ca="1" si="1"/>
        <v>14</v>
      </c>
      <c r="B33" s="163" t="s">
        <v>314</v>
      </c>
      <c r="C33" s="163" t="s">
        <v>289</v>
      </c>
      <c r="D33" s="191" t="s">
        <v>317</v>
      </c>
      <c r="E33" s="192"/>
      <c r="F33" s="190"/>
      <c r="G33" s="185"/>
      <c r="H33" s="185"/>
      <c r="I33" s="185"/>
      <c r="J33" s="189"/>
    </row>
    <row r="34" spans="1:10" s="77" customFormat="1" ht="51">
      <c r="A34" s="185">
        <f t="shared" ca="1" si="1"/>
        <v>15</v>
      </c>
      <c r="B34" s="163" t="s">
        <v>213</v>
      </c>
      <c r="C34" s="163" t="s">
        <v>290</v>
      </c>
      <c r="D34" s="185" t="s">
        <v>288</v>
      </c>
      <c r="E34" s="192"/>
      <c r="F34" s="190"/>
      <c r="G34" s="185"/>
      <c r="H34" s="185"/>
      <c r="I34" s="185"/>
      <c r="J34" s="189"/>
    </row>
    <row r="35" spans="1:10" s="77" customFormat="1" ht="89.25">
      <c r="A35" s="185">
        <f t="shared" ca="1" si="1"/>
        <v>16</v>
      </c>
      <c r="B35" s="163" t="s">
        <v>261</v>
      </c>
      <c r="C35" s="163" t="s">
        <v>262</v>
      </c>
      <c r="D35" s="185" t="s">
        <v>264</v>
      </c>
      <c r="E35" s="185" t="s">
        <v>260</v>
      </c>
      <c r="F35" s="193"/>
      <c r="G35" s="185"/>
      <c r="H35" s="185"/>
      <c r="I35" s="185"/>
      <c r="J35" s="189"/>
    </row>
    <row r="36" spans="1:10" s="77" customFormat="1" ht="51">
      <c r="A36" s="185"/>
      <c r="B36" s="163" t="s">
        <v>402</v>
      </c>
      <c r="C36" s="163" t="s">
        <v>403</v>
      </c>
      <c r="D36" s="185" t="s">
        <v>316</v>
      </c>
      <c r="E36" s="185"/>
      <c r="F36" s="193"/>
      <c r="G36" s="185"/>
      <c r="H36" s="185"/>
      <c r="I36" s="185"/>
      <c r="J36" s="189"/>
    </row>
    <row r="37" spans="1:10" s="77" customFormat="1" ht="12.75">
      <c r="A37" s="185"/>
      <c r="B37" s="220" t="s">
        <v>111</v>
      </c>
      <c r="C37" s="220"/>
      <c r="D37" s="214"/>
      <c r="E37" s="214"/>
      <c r="F37" s="221"/>
      <c r="G37" s="214"/>
      <c r="H37" s="214"/>
      <c r="I37" s="214"/>
      <c r="J37" s="222"/>
    </row>
    <row r="38" spans="1:10" s="77" customFormat="1" ht="51">
      <c r="A38" s="185">
        <f t="shared" ca="1" si="1"/>
        <v>1</v>
      </c>
      <c r="B38" s="163" t="s">
        <v>318</v>
      </c>
      <c r="C38" s="163" t="s">
        <v>327</v>
      </c>
      <c r="D38" s="185" t="s">
        <v>342</v>
      </c>
      <c r="E38" s="185"/>
      <c r="F38" s="190"/>
      <c r="G38" s="185"/>
      <c r="H38" s="185"/>
      <c r="I38" s="185"/>
      <c r="J38" s="189"/>
    </row>
    <row r="39" spans="1:10" s="77" customFormat="1" ht="51">
      <c r="A39" s="185">
        <f t="shared" ca="1" si="1"/>
        <v>2</v>
      </c>
      <c r="B39" s="163" t="s">
        <v>319</v>
      </c>
      <c r="C39" s="163" t="s">
        <v>328</v>
      </c>
      <c r="D39" s="185" t="s">
        <v>343</v>
      </c>
      <c r="E39" s="162"/>
      <c r="F39" s="190"/>
      <c r="G39" s="185"/>
      <c r="H39" s="185"/>
      <c r="I39" s="185"/>
      <c r="J39" s="189"/>
    </row>
    <row r="40" spans="1:10" s="77" customFormat="1" ht="51">
      <c r="A40" s="185">
        <f t="shared" ca="1" si="1"/>
        <v>3</v>
      </c>
      <c r="B40" s="163" t="s">
        <v>320</v>
      </c>
      <c r="C40" s="163" t="s">
        <v>329</v>
      </c>
      <c r="D40" s="185" t="s">
        <v>343</v>
      </c>
      <c r="E40" s="185"/>
      <c r="F40" s="190"/>
      <c r="G40" s="185"/>
      <c r="H40" s="185"/>
      <c r="I40" s="185"/>
      <c r="J40" s="189"/>
    </row>
    <row r="41" spans="1:10" s="77" customFormat="1" ht="51">
      <c r="A41" s="185">
        <f t="shared" ca="1" si="1"/>
        <v>4</v>
      </c>
      <c r="B41" s="163" t="s">
        <v>321</v>
      </c>
      <c r="C41" s="163" t="s">
        <v>330</v>
      </c>
      <c r="D41" s="185" t="s">
        <v>343</v>
      </c>
      <c r="E41" s="185"/>
      <c r="F41" s="190"/>
      <c r="G41" s="185"/>
      <c r="H41" s="185"/>
      <c r="I41" s="185"/>
      <c r="J41" s="189"/>
    </row>
    <row r="42" spans="1:10" s="77" customFormat="1" ht="51">
      <c r="A42" s="185">
        <f ca="1">IF(OFFSET(A42,-1,0) ="",OFFSET(A42,-2,0)+1,OFFSET(A42,-1,0)+1 )</f>
        <v>5</v>
      </c>
      <c r="B42" s="163" t="s">
        <v>322</v>
      </c>
      <c r="C42" s="163" t="s">
        <v>331</v>
      </c>
      <c r="D42" s="185" t="s">
        <v>343</v>
      </c>
      <c r="E42" s="185"/>
      <c r="F42" s="190"/>
      <c r="G42" s="185"/>
      <c r="H42" s="185"/>
      <c r="I42" s="185"/>
      <c r="J42" s="189"/>
    </row>
    <row r="43" spans="1:10" s="77" customFormat="1" ht="51">
      <c r="A43" s="185">
        <f ca="1">IF(OFFSET(A43,-1,0) ="",OFFSET(A43,-2,0)+1,OFFSET(A43,-1,0)+1 )</f>
        <v>6</v>
      </c>
      <c r="B43" s="163" t="s">
        <v>323</v>
      </c>
      <c r="C43" s="163" t="s">
        <v>332</v>
      </c>
      <c r="D43" s="185" t="s">
        <v>343</v>
      </c>
      <c r="E43" s="185"/>
      <c r="F43" s="190"/>
      <c r="G43" s="185"/>
      <c r="H43" s="185"/>
      <c r="I43" s="185"/>
      <c r="J43" s="189"/>
    </row>
    <row r="44" spans="1:10" s="77" customFormat="1" ht="51">
      <c r="A44" s="185">
        <f t="shared" ref="A44:A50" ca="1" si="2">IF(OFFSET(A44,-1,0) ="",OFFSET(A44,-2,0)+1,OFFSET(A44,-1,0)+1 )</f>
        <v>7</v>
      </c>
      <c r="B44" s="163" t="s">
        <v>271</v>
      </c>
      <c r="C44" s="163" t="s">
        <v>333</v>
      </c>
      <c r="D44" s="185" t="s">
        <v>343</v>
      </c>
      <c r="E44" s="192"/>
      <c r="F44" s="190"/>
      <c r="G44" s="185"/>
      <c r="H44" s="185"/>
      <c r="I44" s="185"/>
      <c r="J44" s="189"/>
    </row>
    <row r="45" spans="1:10" s="77" customFormat="1" ht="51">
      <c r="A45" s="185">
        <f ca="1">IF(OFFSET(A45,-1,0) ="",OFFSET(A45,-2,0)+1,OFFSET(A45,-1,0)+1 )</f>
        <v>8</v>
      </c>
      <c r="B45" s="163" t="s">
        <v>324</v>
      </c>
      <c r="C45" s="163" t="s">
        <v>334</v>
      </c>
      <c r="D45" s="185" t="s">
        <v>343</v>
      </c>
      <c r="E45" s="192"/>
      <c r="F45" s="190"/>
      <c r="G45" s="185"/>
      <c r="H45" s="185"/>
      <c r="I45" s="185"/>
      <c r="J45" s="189"/>
    </row>
    <row r="46" spans="1:10" s="77" customFormat="1" ht="51">
      <c r="A46" s="185">
        <f t="shared" ca="1" si="2"/>
        <v>9</v>
      </c>
      <c r="B46" s="163" t="s">
        <v>336</v>
      </c>
      <c r="C46" s="163" t="s">
        <v>335</v>
      </c>
      <c r="D46" s="185" t="s">
        <v>259</v>
      </c>
      <c r="E46" s="192"/>
      <c r="F46" s="190"/>
      <c r="G46" s="185"/>
      <c r="H46" s="185"/>
      <c r="I46" s="185"/>
      <c r="J46" s="189"/>
    </row>
    <row r="47" spans="1:10" s="77" customFormat="1" ht="51">
      <c r="A47" s="185">
        <f t="shared" ca="1" si="2"/>
        <v>10</v>
      </c>
      <c r="B47" s="163" t="s">
        <v>325</v>
      </c>
      <c r="C47" s="163" t="s">
        <v>337</v>
      </c>
      <c r="D47" s="185" t="s">
        <v>343</v>
      </c>
      <c r="E47" s="192"/>
      <c r="F47" s="190"/>
      <c r="G47" s="185"/>
      <c r="H47" s="185"/>
      <c r="I47" s="185"/>
      <c r="J47" s="189"/>
    </row>
    <row r="48" spans="1:10" s="77" customFormat="1" ht="51">
      <c r="A48" s="185">
        <f t="shared" ca="1" si="2"/>
        <v>11</v>
      </c>
      <c r="B48" s="163" t="s">
        <v>341</v>
      </c>
      <c r="C48" s="163" t="s">
        <v>338</v>
      </c>
      <c r="D48" s="185" t="s">
        <v>343</v>
      </c>
      <c r="E48" s="192"/>
      <c r="F48" s="190"/>
      <c r="G48" s="185"/>
      <c r="H48" s="185"/>
      <c r="I48" s="185"/>
      <c r="J48" s="189"/>
    </row>
    <row r="49" spans="1:10" s="77" customFormat="1" ht="51">
      <c r="A49" s="185">
        <f t="shared" ca="1" si="2"/>
        <v>12</v>
      </c>
      <c r="B49" s="163" t="s">
        <v>340</v>
      </c>
      <c r="C49" s="163" t="s">
        <v>339</v>
      </c>
      <c r="D49" s="185" t="s">
        <v>343</v>
      </c>
      <c r="E49" s="192"/>
      <c r="F49" s="190"/>
      <c r="G49" s="185"/>
      <c r="H49" s="185"/>
      <c r="I49" s="185"/>
      <c r="J49" s="189"/>
    </row>
    <row r="50" spans="1:10" s="77" customFormat="1" ht="102">
      <c r="A50" s="185">
        <f t="shared" ca="1" si="2"/>
        <v>13</v>
      </c>
      <c r="B50" s="163" t="s">
        <v>326</v>
      </c>
      <c r="C50" s="163" t="s">
        <v>344</v>
      </c>
      <c r="D50" s="185" t="s">
        <v>345</v>
      </c>
      <c r="E50" s="185" t="s">
        <v>346</v>
      </c>
      <c r="F50" s="193" t="s">
        <v>263</v>
      </c>
      <c r="G50" s="185"/>
      <c r="H50" s="185"/>
      <c r="I50" s="185"/>
      <c r="J50" s="189"/>
    </row>
    <row r="51" spans="1:10" s="77" customFormat="1" ht="12.75">
      <c r="A51" s="185"/>
      <c r="B51" s="187" t="s">
        <v>112</v>
      </c>
      <c r="C51" s="187"/>
      <c r="D51" s="194"/>
      <c r="E51" s="196"/>
      <c r="F51" s="197"/>
      <c r="G51" s="185"/>
      <c r="H51" s="185"/>
      <c r="I51" s="185"/>
      <c r="J51" s="189"/>
    </row>
    <row r="52" spans="1:10" s="77" customFormat="1" ht="51">
      <c r="A52" s="185">
        <f t="shared" ref="A52:A61" ca="1" si="3">IF(OFFSET(A52,-1,0) ="",OFFSET(A52,-2,0)+1,OFFSET(A52,-1,0)+1 )</f>
        <v>14</v>
      </c>
      <c r="B52" s="163" t="s">
        <v>348</v>
      </c>
      <c r="C52" s="163" t="s">
        <v>347</v>
      </c>
      <c r="D52" s="185" t="s">
        <v>349</v>
      </c>
      <c r="E52" s="185"/>
      <c r="F52" s="190"/>
      <c r="G52" s="185"/>
      <c r="H52" s="185"/>
      <c r="I52" s="185"/>
      <c r="J52" s="189"/>
    </row>
    <row r="53" spans="1:10" s="77" customFormat="1" ht="114.75">
      <c r="A53" s="185">
        <f t="shared" ca="1" si="3"/>
        <v>15</v>
      </c>
      <c r="B53" s="163" t="s">
        <v>354</v>
      </c>
      <c r="C53" s="163" t="s">
        <v>352</v>
      </c>
      <c r="D53" s="185" t="s">
        <v>356</v>
      </c>
      <c r="E53" s="185"/>
      <c r="G53" s="185"/>
      <c r="H53" s="185"/>
      <c r="I53" s="185"/>
      <c r="J53" s="189"/>
    </row>
    <row r="54" spans="1:10" s="77" customFormat="1" ht="114.75">
      <c r="A54" s="185">
        <f t="shared" ca="1" si="3"/>
        <v>16</v>
      </c>
      <c r="B54" s="163" t="s">
        <v>353</v>
      </c>
      <c r="C54" s="163" t="s">
        <v>351</v>
      </c>
      <c r="D54" s="191" t="s">
        <v>266</v>
      </c>
      <c r="E54" s="185"/>
      <c r="F54" s="190"/>
      <c r="G54" s="185"/>
      <c r="H54" s="185"/>
      <c r="I54" s="185"/>
      <c r="J54" s="189"/>
    </row>
    <row r="55" spans="1:10" s="77" customFormat="1" ht="114.75">
      <c r="A55" s="185">
        <f t="shared" ca="1" si="3"/>
        <v>17</v>
      </c>
      <c r="B55" s="163" t="s">
        <v>358</v>
      </c>
      <c r="C55" s="163" t="s">
        <v>350</v>
      </c>
      <c r="D55" s="191" t="s">
        <v>266</v>
      </c>
      <c r="E55" s="185"/>
      <c r="F55" s="190"/>
      <c r="G55" s="185"/>
      <c r="H55" s="185"/>
      <c r="I55" s="185"/>
      <c r="J55" s="189"/>
    </row>
    <row r="56" spans="1:10" s="77" customFormat="1" ht="114.75">
      <c r="A56" s="185"/>
      <c r="B56" s="163" t="s">
        <v>267</v>
      </c>
      <c r="C56" s="163" t="s">
        <v>268</v>
      </c>
      <c r="D56" s="185" t="s">
        <v>355</v>
      </c>
      <c r="E56" s="185"/>
      <c r="F56" s="224"/>
      <c r="G56" s="185"/>
      <c r="H56" s="185"/>
      <c r="I56" s="185"/>
      <c r="J56" s="189"/>
    </row>
    <row r="57" spans="1:10" s="77" customFormat="1" ht="114.75">
      <c r="A57" s="185"/>
      <c r="B57" s="163" t="s">
        <v>359</v>
      </c>
      <c r="C57" s="163" t="s">
        <v>360</v>
      </c>
      <c r="D57" s="185" t="s">
        <v>361</v>
      </c>
      <c r="E57" s="185"/>
      <c r="F57" s="225"/>
      <c r="G57" s="185"/>
      <c r="H57" s="185"/>
      <c r="I57" s="185"/>
      <c r="J57" s="189"/>
    </row>
    <row r="58" spans="1:10" s="77" customFormat="1" ht="102">
      <c r="A58" s="185">
        <f t="shared" ca="1" si="3"/>
        <v>1</v>
      </c>
      <c r="B58" s="163" t="s">
        <v>357</v>
      </c>
      <c r="C58" s="163" t="s">
        <v>269</v>
      </c>
      <c r="D58" s="191" t="s">
        <v>239</v>
      </c>
      <c r="E58" s="192"/>
      <c r="F58" s="223"/>
      <c r="G58" s="185"/>
      <c r="H58" s="185"/>
      <c r="I58" s="185"/>
      <c r="J58" s="189"/>
    </row>
    <row r="59" spans="1:10" s="77" customFormat="1" ht="12.75">
      <c r="A59" s="185"/>
      <c r="B59" s="187" t="s">
        <v>113</v>
      </c>
      <c r="C59" s="187"/>
      <c r="D59" s="194"/>
      <c r="E59" s="196"/>
      <c r="F59" s="198"/>
      <c r="G59" s="185"/>
      <c r="H59" s="185"/>
      <c r="I59" s="185"/>
      <c r="J59" s="189"/>
    </row>
    <row r="60" spans="1:10" s="77" customFormat="1" ht="25.5">
      <c r="A60" s="185">
        <f t="shared" ca="1" si="3"/>
        <v>2</v>
      </c>
      <c r="B60" s="163" t="s">
        <v>362</v>
      </c>
      <c r="C60" s="163" t="s">
        <v>240</v>
      </c>
      <c r="D60" s="185" t="s">
        <v>363</v>
      </c>
      <c r="E60" s="185"/>
      <c r="F60" s="195"/>
      <c r="G60" s="185"/>
      <c r="H60" s="185"/>
      <c r="I60" s="185"/>
      <c r="J60" s="189"/>
    </row>
    <row r="61" spans="1:10" s="77" customFormat="1" ht="63.75">
      <c r="A61" s="185">
        <f t="shared" ca="1" si="3"/>
        <v>3</v>
      </c>
      <c r="B61" s="163" t="s">
        <v>368</v>
      </c>
      <c r="C61" s="163" t="s">
        <v>364</v>
      </c>
      <c r="D61" s="191" t="s">
        <v>365</v>
      </c>
      <c r="E61" s="185"/>
      <c r="F61" s="218"/>
      <c r="G61" s="185"/>
      <c r="H61" s="185"/>
      <c r="I61" s="185"/>
      <c r="J61" s="189"/>
    </row>
    <row r="62" spans="1:10" s="77" customFormat="1" ht="63.75">
      <c r="A62" s="185">
        <f ca="1">IF(OFFSET(A62,-1,0) ="",OFFSET(A62,-2,0)+1,OFFSET(A62,-1,0)+1 )</f>
        <v>4</v>
      </c>
      <c r="B62" s="163" t="s">
        <v>369</v>
      </c>
      <c r="C62" s="163" t="s">
        <v>390</v>
      </c>
      <c r="D62" s="191" t="s">
        <v>365</v>
      </c>
      <c r="E62" s="185"/>
      <c r="F62" s="193"/>
      <c r="G62" s="185"/>
      <c r="H62" s="185"/>
      <c r="I62" s="185"/>
      <c r="J62" s="189"/>
    </row>
    <row r="63" spans="1:10" s="77" customFormat="1" ht="63.75">
      <c r="A63" s="185">
        <f ca="1">IF(OFFSET(A63,-1,0) ="",OFFSET(A63,-2,0)+1,OFFSET(A63,-1,0)+1 )</f>
        <v>5</v>
      </c>
      <c r="B63" s="163" t="s">
        <v>217</v>
      </c>
      <c r="C63" s="163" t="s">
        <v>391</v>
      </c>
      <c r="D63" s="191" t="s">
        <v>377</v>
      </c>
      <c r="E63" s="185"/>
      <c r="F63" s="193"/>
      <c r="G63" s="185"/>
      <c r="H63" s="185"/>
      <c r="I63" s="185"/>
      <c r="J63" s="189"/>
    </row>
    <row r="64" spans="1:10" s="77" customFormat="1" ht="76.5">
      <c r="A64" s="185">
        <f ca="1">IF(OFFSET(A64,-1,0) ="",OFFSET(A64,-2,0)+1,OFFSET(A64,-1,0)+1 )</f>
        <v>6</v>
      </c>
      <c r="B64" s="163" t="s">
        <v>218</v>
      </c>
      <c r="C64" s="163" t="s">
        <v>392</v>
      </c>
      <c r="D64" s="191" t="s">
        <v>377</v>
      </c>
      <c r="E64" s="185"/>
      <c r="F64" s="193"/>
      <c r="G64" s="185"/>
      <c r="H64" s="185"/>
      <c r="I64" s="185"/>
      <c r="J64" s="189"/>
    </row>
    <row r="65" spans="1:10" s="77" customFormat="1" ht="89.25">
      <c r="A65" s="185">
        <f ca="1">IF(OFFSET(A65,-1,0) ="",OFFSET(A65,-2,0)+1,OFFSET(A65,-1,0)+1 )</f>
        <v>7</v>
      </c>
      <c r="B65" s="163" t="s">
        <v>216</v>
      </c>
      <c r="C65" s="163" t="s">
        <v>393</v>
      </c>
      <c r="D65" s="191" t="s">
        <v>377</v>
      </c>
      <c r="E65" s="185"/>
      <c r="F65" s="193"/>
      <c r="G65" s="185"/>
      <c r="H65" s="185"/>
      <c r="I65" s="185"/>
      <c r="J65" s="189"/>
    </row>
    <row r="66" spans="1:10" s="77" customFormat="1" ht="89.25">
      <c r="A66" s="185">
        <f ca="1">IF(OFFSET(A66,-1,0) ="",OFFSET(A66,-2,0)+1,OFFSET(A66,-1,0)+1 )</f>
        <v>8</v>
      </c>
      <c r="B66" s="163" t="s">
        <v>370</v>
      </c>
      <c r="C66" s="163" t="s">
        <v>394</v>
      </c>
      <c r="D66" s="191" t="s">
        <v>365</v>
      </c>
      <c r="E66" s="185"/>
      <c r="F66" s="193"/>
      <c r="G66" s="185"/>
      <c r="H66" s="185"/>
      <c r="I66" s="185"/>
      <c r="J66" s="189"/>
    </row>
    <row r="67" spans="1:10" s="77" customFormat="1" ht="63.75">
      <c r="A67" s="185"/>
      <c r="B67" s="163" t="s">
        <v>371</v>
      </c>
      <c r="C67" s="163" t="s">
        <v>366</v>
      </c>
      <c r="D67" s="191" t="s">
        <v>365</v>
      </c>
      <c r="E67" s="185"/>
      <c r="F67" s="218"/>
      <c r="G67" s="185"/>
      <c r="H67" s="185"/>
      <c r="I67" s="185"/>
      <c r="J67" s="189"/>
    </row>
    <row r="68" spans="1:10" s="77" customFormat="1" ht="63.75">
      <c r="A68" s="185">
        <f ca="1">IF(OFFSET(A68,-1,0) ="",OFFSET(A68,-2,0)+1,OFFSET(A68,-1,0)+1 )</f>
        <v>9</v>
      </c>
      <c r="B68" s="163" t="s">
        <v>387</v>
      </c>
      <c r="C68" s="163" t="s">
        <v>389</v>
      </c>
      <c r="D68" s="191" t="s">
        <v>365</v>
      </c>
      <c r="E68" s="192"/>
      <c r="F68" s="195"/>
      <c r="G68" s="185"/>
      <c r="H68" s="185"/>
      <c r="I68" s="185"/>
      <c r="J68" s="189"/>
    </row>
    <row r="69" spans="1:10" s="77" customFormat="1" ht="63.75">
      <c r="A69" s="185">
        <f ca="1">IF(OFFSET(A69,-1,0) ="",OFFSET(A69,-2,0)+1,OFFSET(A69,-1,0)+1 )</f>
        <v>10</v>
      </c>
      <c r="B69" s="163" t="s">
        <v>374</v>
      </c>
      <c r="C69" s="163" t="s">
        <v>388</v>
      </c>
      <c r="D69" s="191" t="s">
        <v>377</v>
      </c>
      <c r="E69" s="192"/>
      <c r="F69" s="195"/>
      <c r="G69" s="185"/>
      <c r="H69" s="185"/>
      <c r="I69" s="185"/>
      <c r="J69" s="189"/>
    </row>
    <row r="70" spans="1:10" s="77" customFormat="1" ht="63.75">
      <c r="A70" s="185"/>
      <c r="B70" s="163" t="s">
        <v>372</v>
      </c>
      <c r="C70" s="163" t="s">
        <v>367</v>
      </c>
      <c r="D70" s="191" t="s">
        <v>365</v>
      </c>
      <c r="E70" s="185"/>
      <c r="F70" s="218"/>
      <c r="G70" s="185"/>
      <c r="H70" s="185"/>
      <c r="I70" s="185"/>
      <c r="J70" s="189"/>
    </row>
    <row r="71" spans="1:10" s="77" customFormat="1" ht="63.75">
      <c r="A71" s="185">
        <f t="shared" ref="A71:A117" ca="1" si="4">IF(OFFSET(A71,-1,0) ="",OFFSET(A71,-2,0)+1,OFFSET(A71,-1,0)+1 )</f>
        <v>11</v>
      </c>
      <c r="B71" s="163" t="s">
        <v>373</v>
      </c>
      <c r="C71" s="163" t="s">
        <v>395</v>
      </c>
      <c r="D71" s="191" t="s">
        <v>365</v>
      </c>
      <c r="E71" s="185"/>
      <c r="F71" s="193"/>
      <c r="G71" s="185"/>
      <c r="H71" s="185"/>
      <c r="I71" s="185"/>
      <c r="J71" s="189"/>
    </row>
    <row r="72" spans="1:10" s="77" customFormat="1" ht="63.75">
      <c r="A72" s="185">
        <f t="shared" ca="1" si="4"/>
        <v>12</v>
      </c>
      <c r="B72" s="163" t="s">
        <v>375</v>
      </c>
      <c r="C72" s="163" t="s">
        <v>396</v>
      </c>
      <c r="D72" s="191" t="s">
        <v>365</v>
      </c>
      <c r="E72" s="185"/>
      <c r="F72" s="195"/>
      <c r="G72" s="185"/>
      <c r="H72" s="185"/>
      <c r="I72" s="185"/>
      <c r="J72" s="189"/>
    </row>
    <row r="73" spans="1:10" s="77" customFormat="1" ht="63.75">
      <c r="A73" s="185">
        <f t="shared" ca="1" si="4"/>
        <v>13</v>
      </c>
      <c r="B73" s="163" t="s">
        <v>376</v>
      </c>
      <c r="C73" s="163" t="s">
        <v>397</v>
      </c>
      <c r="D73" s="191" t="s">
        <v>365</v>
      </c>
      <c r="E73" s="185"/>
      <c r="F73" s="195"/>
      <c r="G73" s="185"/>
      <c r="H73" s="185"/>
      <c r="I73" s="185"/>
      <c r="J73" s="189"/>
    </row>
    <row r="74" spans="1:10" s="77" customFormat="1" ht="63.75">
      <c r="A74" s="185"/>
      <c r="B74" s="163" t="s">
        <v>378</v>
      </c>
      <c r="C74" s="163" t="s">
        <v>398</v>
      </c>
      <c r="D74" s="185" t="s">
        <v>379</v>
      </c>
      <c r="E74" s="185"/>
      <c r="F74" s="195"/>
      <c r="G74" s="185"/>
      <c r="H74" s="185"/>
      <c r="I74" s="185"/>
      <c r="J74" s="189"/>
    </row>
    <row r="75" spans="1:10" s="77" customFormat="1" ht="63.75">
      <c r="A75" s="185"/>
      <c r="B75" s="163" t="s">
        <v>380</v>
      </c>
      <c r="C75" s="163" t="s">
        <v>399</v>
      </c>
      <c r="D75" s="191" t="s">
        <v>365</v>
      </c>
      <c r="E75" s="185"/>
      <c r="F75" s="195"/>
      <c r="G75" s="185"/>
      <c r="H75" s="185"/>
      <c r="I75" s="185"/>
      <c r="J75" s="189"/>
    </row>
    <row r="76" spans="1:10" s="77" customFormat="1" ht="63.75">
      <c r="A76" s="185"/>
      <c r="B76" s="163" t="s">
        <v>381</v>
      </c>
      <c r="C76" s="163" t="s">
        <v>400</v>
      </c>
      <c r="D76" s="191" t="s">
        <v>365</v>
      </c>
      <c r="E76" s="185"/>
      <c r="F76" s="195"/>
      <c r="G76" s="185"/>
      <c r="H76" s="185"/>
      <c r="I76" s="185"/>
      <c r="J76" s="189"/>
    </row>
    <row r="77" spans="1:10" s="77" customFormat="1" ht="63.75">
      <c r="A77" s="185"/>
      <c r="B77" s="163" t="s">
        <v>382</v>
      </c>
      <c r="C77" s="163" t="s">
        <v>401</v>
      </c>
      <c r="D77" s="185" t="s">
        <v>383</v>
      </c>
      <c r="E77" s="185"/>
      <c r="F77" s="195"/>
      <c r="G77" s="185"/>
      <c r="H77" s="185"/>
      <c r="I77" s="185"/>
      <c r="J77" s="189"/>
    </row>
    <row r="78" spans="1:10" s="77" customFormat="1" ht="63.75">
      <c r="A78" s="185">
        <f t="shared" ca="1" si="4"/>
        <v>1</v>
      </c>
      <c r="B78" s="163" t="s">
        <v>114</v>
      </c>
      <c r="C78" s="163" t="s">
        <v>398</v>
      </c>
      <c r="D78" s="185" t="s">
        <v>384</v>
      </c>
      <c r="E78" s="185"/>
      <c r="F78" s="195"/>
      <c r="G78" s="185"/>
      <c r="H78" s="185"/>
      <c r="I78" s="185"/>
      <c r="J78" s="189"/>
    </row>
    <row r="79" spans="1:10" s="77" customFormat="1" ht="63.75">
      <c r="A79" s="185">
        <f t="shared" ca="1" si="4"/>
        <v>2</v>
      </c>
      <c r="B79" s="163" t="s">
        <v>115</v>
      </c>
      <c r="C79" s="163" t="s">
        <v>398</v>
      </c>
      <c r="D79" s="191" t="s">
        <v>385</v>
      </c>
      <c r="E79" s="185"/>
      <c r="F79" s="195"/>
      <c r="G79" s="185"/>
      <c r="H79" s="185"/>
      <c r="I79" s="185"/>
      <c r="J79" s="189"/>
    </row>
    <row r="80" spans="1:10" s="77" customFormat="1" ht="63.75">
      <c r="A80" s="185">
        <f t="shared" ca="1" si="4"/>
        <v>3</v>
      </c>
      <c r="B80" s="163" t="s">
        <v>116</v>
      </c>
      <c r="C80" s="163" t="s">
        <v>398</v>
      </c>
      <c r="D80" s="191" t="s">
        <v>386</v>
      </c>
      <c r="E80" s="185"/>
      <c r="F80" s="195"/>
      <c r="G80" s="185"/>
      <c r="H80" s="185"/>
      <c r="I80" s="185"/>
      <c r="J80" s="189"/>
    </row>
    <row r="81" spans="1:10" s="77" customFormat="1" ht="63.75">
      <c r="A81" s="185"/>
      <c r="B81" s="163" t="s">
        <v>404</v>
      </c>
      <c r="C81" s="163" t="s">
        <v>405</v>
      </c>
      <c r="D81" s="191" t="s">
        <v>365</v>
      </c>
      <c r="E81" s="192"/>
      <c r="F81" s="195"/>
      <c r="G81" s="185"/>
      <c r="H81" s="185"/>
      <c r="I81" s="185"/>
      <c r="J81" s="189"/>
    </row>
    <row r="82" spans="1:10" s="77" customFormat="1" ht="12.75">
      <c r="A82" s="185"/>
      <c r="B82" s="187" t="s">
        <v>117</v>
      </c>
      <c r="C82" s="187"/>
      <c r="D82" s="194"/>
      <c r="E82" s="196"/>
      <c r="F82" s="198"/>
      <c r="G82" s="185"/>
      <c r="H82" s="185"/>
      <c r="I82" s="185"/>
      <c r="J82" s="189"/>
    </row>
    <row r="83" spans="1:10" s="77" customFormat="1" ht="25.5">
      <c r="A83" s="185">
        <f t="shared" ca="1" si="4"/>
        <v>1</v>
      </c>
      <c r="B83" s="163" t="s">
        <v>406</v>
      </c>
      <c r="C83" s="163" t="s">
        <v>241</v>
      </c>
      <c r="D83" s="185" t="s">
        <v>407</v>
      </c>
      <c r="E83" s="185"/>
      <c r="F83" s="195"/>
      <c r="G83" s="185"/>
      <c r="H83" s="185"/>
      <c r="I83" s="185"/>
      <c r="J83" s="189"/>
    </row>
    <row r="84" spans="1:10" s="77" customFormat="1" ht="63.75">
      <c r="A84" s="185">
        <f t="shared" ca="1" si="4"/>
        <v>2</v>
      </c>
      <c r="B84" s="163" t="s">
        <v>410</v>
      </c>
      <c r="C84" s="163" t="s">
        <v>408</v>
      </c>
      <c r="D84" s="185" t="s">
        <v>274</v>
      </c>
      <c r="E84" s="185"/>
      <c r="F84" s="190"/>
      <c r="G84" s="185"/>
      <c r="H84" s="185"/>
      <c r="I84" s="185"/>
      <c r="J84" s="189"/>
    </row>
    <row r="85" spans="1:10" s="77" customFormat="1" ht="38.25">
      <c r="A85" s="185">
        <f t="shared" ca="1" si="4"/>
        <v>3</v>
      </c>
      <c r="B85" s="163" t="s">
        <v>409</v>
      </c>
      <c r="C85" s="163" t="s">
        <v>411</v>
      </c>
      <c r="D85" s="185" t="s">
        <v>412</v>
      </c>
      <c r="E85" s="192"/>
      <c r="F85" s="193"/>
      <c r="G85" s="185"/>
      <c r="H85" s="185"/>
      <c r="I85" s="185"/>
      <c r="J85" s="189"/>
    </row>
    <row r="86" spans="1:10" s="77" customFormat="1" ht="38.25">
      <c r="A86" s="185">
        <f t="shared" ca="1" si="4"/>
        <v>4</v>
      </c>
      <c r="B86" s="163" t="s">
        <v>242</v>
      </c>
      <c r="C86" s="163" t="s">
        <v>414</v>
      </c>
      <c r="D86" s="185" t="s">
        <v>413</v>
      </c>
      <c r="E86" s="192"/>
      <c r="F86" s="193"/>
      <c r="G86" s="185"/>
      <c r="H86" s="185"/>
      <c r="I86" s="185"/>
      <c r="J86" s="189"/>
    </row>
    <row r="87" spans="1:10" s="77" customFormat="1" ht="38.25">
      <c r="A87" s="185">
        <f t="shared" ca="1" si="4"/>
        <v>5</v>
      </c>
      <c r="B87" s="163" t="s">
        <v>230</v>
      </c>
      <c r="C87" s="163" t="s">
        <v>415</v>
      </c>
      <c r="D87" s="185" t="s">
        <v>416</v>
      </c>
      <c r="E87" s="192"/>
      <c r="F87" s="193"/>
      <c r="G87" s="185"/>
      <c r="H87" s="185"/>
      <c r="I87" s="185"/>
      <c r="J87" s="189"/>
    </row>
    <row r="88" spans="1:10" s="77" customFormat="1" ht="38.25">
      <c r="A88" s="185">
        <f t="shared" ca="1" si="4"/>
        <v>6</v>
      </c>
      <c r="B88" s="163" t="s">
        <v>219</v>
      </c>
      <c r="C88" s="163" t="s">
        <v>417</v>
      </c>
      <c r="D88" s="191" t="s">
        <v>418</v>
      </c>
      <c r="E88" s="192"/>
      <c r="F88" s="193"/>
      <c r="G88" s="185"/>
      <c r="H88" s="185"/>
      <c r="I88" s="185"/>
      <c r="J88" s="189"/>
    </row>
    <row r="89" spans="1:10" s="77" customFormat="1" ht="38.25">
      <c r="A89" s="185"/>
      <c r="B89" s="163" t="s">
        <v>275</v>
      </c>
      <c r="C89" s="163" t="s">
        <v>243</v>
      </c>
      <c r="D89" s="191" t="s">
        <v>419</v>
      </c>
      <c r="E89" s="192"/>
      <c r="F89" s="193"/>
      <c r="G89" s="185"/>
      <c r="H89" s="185"/>
      <c r="I89" s="185"/>
      <c r="J89" s="189"/>
    </row>
    <row r="90" spans="1:10" s="77" customFormat="1" ht="38.25">
      <c r="A90" s="185"/>
      <c r="B90" s="163" t="s">
        <v>276</v>
      </c>
      <c r="C90" s="163" t="s">
        <v>243</v>
      </c>
      <c r="D90" s="191" t="s">
        <v>419</v>
      </c>
      <c r="E90" s="192"/>
      <c r="F90" s="193"/>
      <c r="G90" s="185"/>
      <c r="H90" s="185"/>
      <c r="I90" s="185"/>
      <c r="J90" s="189"/>
    </row>
    <row r="91" spans="1:10" s="77" customFormat="1" ht="38.25">
      <c r="A91" s="185">
        <f t="shared" ca="1" si="4"/>
        <v>1</v>
      </c>
      <c r="B91" s="163" t="s">
        <v>420</v>
      </c>
      <c r="C91" s="163" t="s">
        <v>422</v>
      </c>
      <c r="D91" s="191" t="s">
        <v>421</v>
      </c>
      <c r="E91" s="192"/>
      <c r="F91" s="193"/>
      <c r="G91" s="185"/>
      <c r="H91" s="185"/>
      <c r="I91" s="185"/>
      <c r="J91" s="189"/>
    </row>
    <row r="92" spans="1:10" s="77" customFormat="1" ht="12.75">
      <c r="A92" s="185"/>
      <c r="B92" s="187" t="s">
        <v>118</v>
      </c>
      <c r="C92" s="187"/>
      <c r="D92" s="194"/>
      <c r="E92" s="196"/>
      <c r="F92" s="197"/>
      <c r="G92" s="185"/>
      <c r="H92" s="185"/>
      <c r="I92" s="185"/>
      <c r="J92" s="189"/>
    </row>
    <row r="93" spans="1:10" s="77" customFormat="1" ht="25.5">
      <c r="A93" s="185">
        <f t="shared" ca="1" si="4"/>
        <v>2</v>
      </c>
      <c r="B93" s="163" t="s">
        <v>428</v>
      </c>
      <c r="C93" s="163" t="s">
        <v>244</v>
      </c>
      <c r="D93" s="191" t="s">
        <v>423</v>
      </c>
      <c r="E93" s="185"/>
      <c r="F93" s="195"/>
      <c r="G93" s="185"/>
      <c r="H93" s="185"/>
      <c r="I93" s="185"/>
      <c r="J93" s="189"/>
    </row>
    <row r="94" spans="1:10" s="77" customFormat="1" ht="63.75">
      <c r="A94" s="185">
        <f t="shared" ca="1" si="4"/>
        <v>3</v>
      </c>
      <c r="B94" s="163" t="s">
        <v>429</v>
      </c>
      <c r="C94" s="163" t="s">
        <v>426</v>
      </c>
      <c r="D94" s="185" t="s">
        <v>427</v>
      </c>
      <c r="E94" s="185"/>
      <c r="F94" s="195"/>
      <c r="G94" s="185"/>
      <c r="H94" s="185"/>
      <c r="I94" s="185"/>
      <c r="J94" s="189"/>
    </row>
    <row r="95" spans="1:10" s="77" customFormat="1" ht="51">
      <c r="A95" s="185">
        <f t="shared" ca="1" si="4"/>
        <v>4</v>
      </c>
      <c r="B95" s="163" t="s">
        <v>281</v>
      </c>
      <c r="C95" s="163" t="s">
        <v>424</v>
      </c>
      <c r="D95" s="185" t="s">
        <v>425</v>
      </c>
      <c r="E95" s="185"/>
      <c r="F95" s="195"/>
      <c r="G95" s="185"/>
      <c r="H95" s="185"/>
      <c r="I95" s="185"/>
      <c r="J95" s="189"/>
    </row>
    <row r="96" spans="1:10" s="77" customFormat="1" ht="38.25">
      <c r="A96" s="185">
        <f t="shared" ca="1" si="4"/>
        <v>5</v>
      </c>
      <c r="B96" s="163" t="s">
        <v>220</v>
      </c>
      <c r="C96" s="163" t="s">
        <v>277</v>
      </c>
      <c r="D96" s="191" t="s">
        <v>279</v>
      </c>
      <c r="E96" s="192"/>
      <c r="F96" s="195"/>
      <c r="G96" s="185"/>
      <c r="H96" s="185"/>
      <c r="I96" s="185"/>
      <c r="J96" s="189"/>
    </row>
    <row r="97" spans="1:10" s="77" customFormat="1" ht="38.25">
      <c r="A97" s="185"/>
      <c r="B97" s="163" t="s">
        <v>220</v>
      </c>
      <c r="C97" s="163" t="s">
        <v>278</v>
      </c>
      <c r="D97" s="191" t="s">
        <v>280</v>
      </c>
      <c r="E97" s="192"/>
      <c r="F97" s="195"/>
      <c r="G97" s="185"/>
      <c r="H97" s="185"/>
      <c r="I97" s="185"/>
      <c r="J97" s="189"/>
    </row>
    <row r="98" spans="1:10" s="77" customFormat="1" ht="12.75">
      <c r="A98" s="185"/>
      <c r="B98" s="187" t="s">
        <v>119</v>
      </c>
      <c r="C98" s="187"/>
      <c r="D98" s="194"/>
      <c r="E98" s="196"/>
      <c r="F98" s="198"/>
      <c r="G98" s="185"/>
      <c r="H98" s="185"/>
      <c r="I98" s="185"/>
      <c r="J98" s="189"/>
    </row>
    <row r="99" spans="1:10" s="77" customFormat="1" ht="25.5">
      <c r="A99" s="185">
        <f t="shared" ca="1" si="4"/>
        <v>1</v>
      </c>
      <c r="B99" s="163" t="s">
        <v>437</v>
      </c>
      <c r="C99" s="163" t="s">
        <v>245</v>
      </c>
      <c r="D99" s="185" t="s">
        <v>439</v>
      </c>
      <c r="E99" s="185"/>
      <c r="F99" s="195"/>
      <c r="G99" s="185"/>
      <c r="H99" s="185"/>
      <c r="I99" s="185"/>
      <c r="J99" s="189"/>
    </row>
    <row r="100" spans="1:10" s="77" customFormat="1" ht="63.75">
      <c r="A100" s="185">
        <f t="shared" ca="1" si="4"/>
        <v>2</v>
      </c>
      <c r="B100" s="163" t="s">
        <v>438</v>
      </c>
      <c r="C100" s="163" t="s">
        <v>446</v>
      </c>
      <c r="D100" s="191" t="s">
        <v>365</v>
      </c>
      <c r="E100" s="185"/>
      <c r="F100" s="193"/>
      <c r="G100" s="185"/>
      <c r="H100" s="185"/>
      <c r="I100" s="185"/>
      <c r="J100" s="189"/>
    </row>
    <row r="101" spans="1:10" s="77" customFormat="1" ht="38.25">
      <c r="A101" s="185">
        <f t="shared" ca="1" si="4"/>
        <v>3</v>
      </c>
      <c r="B101" s="163" t="s">
        <v>223</v>
      </c>
      <c r="C101" s="163" t="s">
        <v>445</v>
      </c>
      <c r="D101" s="191" t="s">
        <v>421</v>
      </c>
      <c r="E101" s="185"/>
      <c r="F101" s="195"/>
      <c r="G101" s="185"/>
      <c r="H101" s="185"/>
      <c r="I101" s="185"/>
      <c r="J101" s="189"/>
    </row>
    <row r="102" spans="1:10" s="77" customFormat="1" ht="38.25">
      <c r="A102" s="185">
        <f t="shared" ca="1" si="4"/>
        <v>4</v>
      </c>
      <c r="B102" s="163" t="s">
        <v>448</v>
      </c>
      <c r="C102" s="163" t="s">
        <v>444</v>
      </c>
      <c r="D102" s="191" t="s">
        <v>421</v>
      </c>
      <c r="E102" s="185"/>
      <c r="F102" s="193"/>
      <c r="G102" s="185"/>
      <c r="H102" s="185"/>
      <c r="I102" s="185"/>
      <c r="J102" s="189"/>
    </row>
    <row r="103" spans="1:10" s="77" customFormat="1" ht="38.25">
      <c r="A103" s="185">
        <f t="shared" ca="1" si="4"/>
        <v>5</v>
      </c>
      <c r="B103" s="163" t="s">
        <v>224</v>
      </c>
      <c r="C103" s="163" t="s">
        <v>247</v>
      </c>
      <c r="D103" s="191" t="s">
        <v>246</v>
      </c>
      <c r="E103" s="185"/>
      <c r="F103" s="195"/>
      <c r="G103" s="185"/>
      <c r="H103" s="185"/>
      <c r="I103" s="185"/>
      <c r="J103" s="189"/>
    </row>
    <row r="104" spans="1:10" s="77" customFormat="1" ht="38.25">
      <c r="A104" s="185">
        <f ca="1">IF(OFFSET(A104,-1,0) ="",OFFSET(A104,-2,0)+1,OFFSET(A104,-1,0)+1 )</f>
        <v>6</v>
      </c>
      <c r="B104" s="163" t="s">
        <v>228</v>
      </c>
      <c r="C104" s="163" t="s">
        <v>442</v>
      </c>
      <c r="D104" s="185" t="s">
        <v>449</v>
      </c>
      <c r="E104" s="192"/>
      <c r="F104" s="195"/>
      <c r="G104" s="185"/>
      <c r="H104" s="185"/>
      <c r="I104" s="185"/>
      <c r="J104" s="189"/>
    </row>
    <row r="105" spans="1:10" s="77" customFormat="1" ht="63.75">
      <c r="A105" s="185">
        <f t="shared" ca="1" si="4"/>
        <v>7</v>
      </c>
      <c r="B105" s="163" t="s">
        <v>225</v>
      </c>
      <c r="C105" s="163" t="s">
        <v>447</v>
      </c>
      <c r="D105" s="185" t="s">
        <v>450</v>
      </c>
      <c r="E105" s="185"/>
      <c r="F105" s="195"/>
      <c r="G105" s="185"/>
      <c r="H105" s="185"/>
      <c r="I105" s="185"/>
      <c r="J105" s="189"/>
    </row>
    <row r="106" spans="1:10" s="77" customFormat="1" ht="63.75">
      <c r="A106" s="185">
        <f t="shared" ca="1" si="4"/>
        <v>8</v>
      </c>
      <c r="B106" s="163" t="s">
        <v>226</v>
      </c>
      <c r="C106" s="163" t="s">
        <v>443</v>
      </c>
      <c r="D106" s="191" t="s">
        <v>421</v>
      </c>
      <c r="E106" s="185"/>
      <c r="F106" s="193"/>
      <c r="G106" s="185"/>
      <c r="H106" s="185"/>
      <c r="I106" s="185"/>
      <c r="J106" s="189"/>
    </row>
    <row r="107" spans="1:10" s="77" customFormat="1" ht="38.25">
      <c r="A107" s="185">
        <f t="shared" ca="1" si="4"/>
        <v>9</v>
      </c>
      <c r="B107" s="163" t="s">
        <v>214</v>
      </c>
      <c r="C107" s="163" t="s">
        <v>441</v>
      </c>
      <c r="D107" s="191" t="s">
        <v>457</v>
      </c>
      <c r="E107" s="192"/>
      <c r="F107" s="195"/>
      <c r="G107" s="185"/>
      <c r="H107" s="185"/>
      <c r="I107" s="185"/>
      <c r="J107" s="189"/>
    </row>
    <row r="108" spans="1:10" s="77" customFormat="1" ht="38.25">
      <c r="A108" s="185">
        <f t="shared" ca="1" si="4"/>
        <v>10</v>
      </c>
      <c r="B108" s="163" t="s">
        <v>212</v>
      </c>
      <c r="C108" s="163" t="s">
        <v>440</v>
      </c>
      <c r="D108" s="191" t="s">
        <v>456</v>
      </c>
      <c r="E108" s="192"/>
      <c r="F108" s="195"/>
      <c r="G108" s="185"/>
      <c r="H108" s="185"/>
      <c r="I108" s="185"/>
      <c r="J108" s="189"/>
    </row>
    <row r="109" spans="1:10" s="77" customFormat="1" ht="38.25">
      <c r="A109" s="185">
        <f t="shared" ca="1" si="4"/>
        <v>11</v>
      </c>
      <c r="B109" s="163" t="s">
        <v>215</v>
      </c>
      <c r="C109" s="163" t="s">
        <v>247</v>
      </c>
      <c r="D109" s="191" t="s">
        <v>455</v>
      </c>
      <c r="E109" s="192"/>
      <c r="F109" s="195"/>
      <c r="G109" s="185"/>
      <c r="H109" s="185"/>
      <c r="I109" s="185"/>
      <c r="J109" s="189"/>
    </row>
    <row r="110" spans="1:10" s="77" customFormat="1" ht="51">
      <c r="A110" s="185">
        <f t="shared" ca="1" si="4"/>
        <v>12</v>
      </c>
      <c r="B110" s="163" t="s">
        <v>213</v>
      </c>
      <c r="C110" s="163" t="s">
        <v>453</v>
      </c>
      <c r="D110" s="191" t="s">
        <v>454</v>
      </c>
      <c r="E110" s="192"/>
      <c r="F110" s="195"/>
      <c r="G110" s="185"/>
      <c r="H110" s="185"/>
      <c r="I110" s="185"/>
      <c r="J110" s="189"/>
    </row>
    <row r="111" spans="1:10" s="77" customFormat="1" ht="51">
      <c r="A111" s="185">
        <f t="shared" ca="1" si="4"/>
        <v>13</v>
      </c>
      <c r="B111" s="163" t="s">
        <v>221</v>
      </c>
      <c r="C111" s="163" t="s">
        <v>451</v>
      </c>
      <c r="D111" s="191" t="s">
        <v>452</v>
      </c>
      <c r="E111" s="192"/>
      <c r="F111" s="195"/>
      <c r="G111" s="185"/>
      <c r="H111" s="185"/>
      <c r="I111" s="185"/>
      <c r="J111" s="189"/>
    </row>
    <row r="112" spans="1:10" s="77" customFormat="1" ht="63.75">
      <c r="A112" s="185"/>
      <c r="B112" s="163" t="s">
        <v>458</v>
      </c>
      <c r="C112" s="163" t="s">
        <v>459</v>
      </c>
      <c r="D112" s="191" t="s">
        <v>452</v>
      </c>
      <c r="E112" s="192"/>
      <c r="F112" s="195"/>
      <c r="G112" s="185"/>
      <c r="H112" s="185"/>
      <c r="I112" s="185"/>
      <c r="J112" s="189"/>
    </row>
    <row r="113" spans="1:10" s="77" customFormat="1" ht="12.75">
      <c r="A113" s="185">
        <f t="shared" ca="1" si="4"/>
        <v>14</v>
      </c>
      <c r="B113" s="187" t="s">
        <v>120</v>
      </c>
      <c r="C113" s="187"/>
      <c r="D113" s="194"/>
      <c r="E113" s="199"/>
      <c r="F113" s="198"/>
      <c r="G113" s="185"/>
      <c r="H113" s="185"/>
      <c r="I113" s="185"/>
      <c r="J113" s="189"/>
    </row>
    <row r="114" spans="1:10" s="77" customFormat="1" ht="25.5">
      <c r="A114" s="185">
        <f t="shared" ca="1" si="4"/>
        <v>15</v>
      </c>
      <c r="B114" s="163" t="s">
        <v>121</v>
      </c>
      <c r="C114" s="163" t="s">
        <v>434</v>
      </c>
      <c r="D114" s="191" t="s">
        <v>433</v>
      </c>
      <c r="E114" s="185"/>
      <c r="F114" s="195"/>
      <c r="G114" s="185"/>
      <c r="H114" s="185"/>
      <c r="I114" s="185"/>
      <c r="J114" s="189"/>
    </row>
    <row r="115" spans="1:10" s="77" customFormat="1" ht="38.25">
      <c r="A115" s="185">
        <f t="shared" ca="1" si="4"/>
        <v>16</v>
      </c>
      <c r="B115" s="163" t="s">
        <v>282</v>
      </c>
      <c r="C115" s="163" t="s">
        <v>431</v>
      </c>
      <c r="D115" s="191" t="s">
        <v>432</v>
      </c>
      <c r="E115" s="185"/>
      <c r="F115" s="195"/>
      <c r="G115" s="185"/>
      <c r="H115" s="185"/>
      <c r="I115" s="185"/>
      <c r="J115" s="189"/>
    </row>
    <row r="116" spans="1:10" s="77" customFormat="1" ht="51">
      <c r="A116" s="185">
        <f t="shared" ca="1" si="4"/>
        <v>17</v>
      </c>
      <c r="B116" s="163" t="s">
        <v>283</v>
      </c>
      <c r="C116" s="163" t="s">
        <v>435</v>
      </c>
      <c r="D116" s="191" t="s">
        <v>436</v>
      </c>
      <c r="E116" s="185"/>
      <c r="F116" s="195"/>
      <c r="G116" s="185"/>
      <c r="H116" s="185"/>
      <c r="I116" s="185"/>
      <c r="J116" s="189"/>
    </row>
    <row r="117" spans="1:10" s="77" customFormat="1" ht="12.75">
      <c r="A117" s="185">
        <f t="shared" ca="1" si="4"/>
        <v>18</v>
      </c>
      <c r="B117" s="187" t="s">
        <v>122</v>
      </c>
      <c r="C117" s="187"/>
      <c r="D117" s="194"/>
      <c r="E117" s="196"/>
      <c r="F117" s="200"/>
      <c r="G117" s="201"/>
      <c r="H117" s="201"/>
      <c r="I117" s="201"/>
      <c r="J117" s="202"/>
    </row>
    <row r="118" spans="1:10" s="77" customFormat="1" ht="114.75">
      <c r="A118" s="185">
        <f t="shared" ref="A118:A120" ca="1" si="5">IF(OFFSET(A118,-1,0) ="",OFFSET(A118,-2,0)+1,OFFSET(A118,-1,0)+1 )</f>
        <v>19</v>
      </c>
      <c r="B118" s="163" t="s">
        <v>227</v>
      </c>
      <c r="C118" s="163" t="s">
        <v>248</v>
      </c>
      <c r="D118" s="191" t="s">
        <v>249</v>
      </c>
      <c r="E118" s="185"/>
      <c r="F118" s="203"/>
      <c r="G118" s="201"/>
      <c r="H118" s="201"/>
      <c r="I118" s="201"/>
      <c r="J118" s="202"/>
    </row>
    <row r="119" spans="1:10" s="77" customFormat="1" ht="140.25">
      <c r="A119" s="185">
        <f t="shared" ca="1" si="5"/>
        <v>20</v>
      </c>
      <c r="B119" s="163" t="s">
        <v>229</v>
      </c>
      <c r="C119" s="163" t="s">
        <v>250</v>
      </c>
      <c r="D119" s="191" t="s">
        <v>249</v>
      </c>
      <c r="E119" s="192"/>
      <c r="F119" s="203"/>
      <c r="G119" s="201"/>
      <c r="H119" s="201"/>
      <c r="I119" s="201"/>
      <c r="J119" s="202"/>
    </row>
    <row r="120" spans="1:10" s="77" customFormat="1" ht="38.25">
      <c r="A120" s="185">
        <f t="shared" ca="1" si="5"/>
        <v>21</v>
      </c>
      <c r="B120" s="219" t="s">
        <v>123</v>
      </c>
      <c r="C120" s="219" t="s">
        <v>251</v>
      </c>
      <c r="D120" s="191" t="s">
        <v>430</v>
      </c>
      <c r="E120" s="192"/>
      <c r="F120" s="204"/>
      <c r="G120" s="201"/>
      <c r="H120" s="201"/>
      <c r="I120" s="201"/>
      <c r="J120" s="202"/>
    </row>
    <row r="121" spans="1:10" s="78" customFormat="1" ht="14.25">
      <c r="A121" s="185"/>
      <c r="B121" s="205" t="s">
        <v>234</v>
      </c>
      <c r="C121" s="206"/>
      <c r="D121" s="206"/>
      <c r="E121" s="207"/>
      <c r="F121" s="208"/>
      <c r="G121" s="206"/>
      <c r="H121" s="206"/>
      <c r="I121" s="206"/>
      <c r="J121" s="206"/>
    </row>
    <row r="122" spans="1:10" s="79" customFormat="1" ht="38.25">
      <c r="A122" s="185">
        <f ca="1">IF(OFFSET(A122,-1,0) ="",OFFSET(A122,-2,0)+1,OFFSET(A122,-1,0)+1 )</f>
        <v>22</v>
      </c>
      <c r="B122" s="210" t="s">
        <v>231</v>
      </c>
      <c r="C122" s="219" t="s">
        <v>252</v>
      </c>
      <c r="D122" s="210" t="s">
        <v>255</v>
      </c>
      <c r="E122" s="210"/>
      <c r="F122" s="211"/>
      <c r="G122" s="210"/>
      <c r="H122" s="210"/>
      <c r="I122" s="210"/>
      <c r="J122" s="212"/>
    </row>
    <row r="123" spans="1:10" s="79" customFormat="1" ht="14.25">
      <c r="A123" s="185"/>
      <c r="B123" s="214" t="s">
        <v>235</v>
      </c>
      <c r="C123" s="213"/>
      <c r="D123" s="213"/>
      <c r="E123" s="214"/>
      <c r="F123" s="215"/>
      <c r="G123" s="214"/>
      <c r="H123" s="214"/>
      <c r="I123" s="214"/>
      <c r="J123" s="216"/>
    </row>
    <row r="124" spans="1:10" s="79" customFormat="1" ht="38.25">
      <c r="A124" s="185">
        <f ca="1">IF(OFFSET(A124,-1,0) ="",OFFSET(A124,-2,0)+1,OFFSET(A124,-1,0)+1 )</f>
        <v>23</v>
      </c>
      <c r="B124" s="210" t="s">
        <v>232</v>
      </c>
      <c r="C124" s="219" t="s">
        <v>253</v>
      </c>
      <c r="D124" s="210" t="s">
        <v>256</v>
      </c>
      <c r="E124" s="210"/>
      <c r="F124" s="211"/>
      <c r="G124" s="210"/>
      <c r="H124" s="210"/>
      <c r="I124" s="210"/>
      <c r="J124" s="212"/>
    </row>
    <row r="125" spans="1:10" s="79" customFormat="1" ht="14.25">
      <c r="A125" s="185"/>
      <c r="B125" s="214" t="s">
        <v>236</v>
      </c>
      <c r="C125" s="213"/>
      <c r="D125" s="213"/>
      <c r="E125" s="214"/>
      <c r="F125" s="215"/>
      <c r="G125" s="214"/>
      <c r="H125" s="214"/>
      <c r="I125" s="214"/>
      <c r="J125" s="216"/>
    </row>
    <row r="126" spans="1:10" s="79" customFormat="1" ht="38.25">
      <c r="A126" s="185">
        <f ca="1">IF(OFFSET(A126,-1,0) ="",OFFSET(A126,-2,0)+1,OFFSET(A126,-1,0)+1 )</f>
        <v>24</v>
      </c>
      <c r="B126" s="210" t="s">
        <v>233</v>
      </c>
      <c r="C126" s="219" t="s">
        <v>254</v>
      </c>
      <c r="D126" s="210" t="s">
        <v>257</v>
      </c>
      <c r="E126" s="210"/>
      <c r="F126" s="211"/>
      <c r="G126" s="210"/>
      <c r="H126" s="210"/>
      <c r="I126" s="210"/>
      <c r="J126" s="212"/>
    </row>
    <row r="127" spans="1:10" s="79" customFormat="1" ht="14.25">
      <c r="A127" s="185">
        <f ca="1">IF(OFFSET(A127,-1,0) ="",OFFSET(A127,-2,0)+1,OFFSET(A127,-1,0)+1 )</f>
        <v>25</v>
      </c>
      <c r="B127" s="210"/>
      <c r="C127" s="209"/>
      <c r="D127" s="209"/>
      <c r="E127" s="210"/>
      <c r="F127" s="217"/>
      <c r="G127" s="210"/>
      <c r="H127" s="210"/>
      <c r="I127" s="210"/>
      <c r="J127" s="212"/>
    </row>
    <row r="128" spans="1:10" s="79" customFormat="1" ht="14.25">
      <c r="A128" s="185">
        <f ca="1">IF(OFFSET(A128,-1,0) ="",OFFSET(A128,-2,0)+1,OFFSET(A128,-1,0)+1 )</f>
        <v>26</v>
      </c>
      <c r="B128" s="210"/>
      <c r="C128" s="209"/>
      <c r="D128" s="209"/>
      <c r="E128" s="210"/>
      <c r="F128" s="217"/>
      <c r="G128" s="210"/>
      <c r="H128" s="210"/>
      <c r="I128" s="210"/>
      <c r="J128" s="212"/>
    </row>
    <row r="129" spans="1:11" s="79" customFormat="1" ht="14.25">
      <c r="A129" s="185">
        <f ca="1">IF(OFFSET(A129,-1,0) ="",OFFSET(A129,-2,0)+1,OFFSET(A129,-1,0)+1 )</f>
        <v>27</v>
      </c>
      <c r="B129" s="210"/>
      <c r="C129" s="209"/>
      <c r="D129" s="210"/>
      <c r="E129" s="210"/>
      <c r="F129" s="217"/>
      <c r="G129" s="210"/>
      <c r="H129" s="210"/>
      <c r="I129" s="210"/>
      <c r="J129" s="212"/>
    </row>
    <row r="130" spans="1:11" s="79" customFormat="1" ht="14.25">
      <c r="A130" s="185">
        <f ca="1">IF(OFFSET(A130,-1,0) ="",OFFSET(A130,-2,0)+1,OFFSET(A130,-1,0)+1 )</f>
        <v>28</v>
      </c>
      <c r="B130" s="210"/>
      <c r="C130" s="209"/>
      <c r="D130" s="209"/>
      <c r="E130" s="210"/>
      <c r="F130" s="217"/>
      <c r="G130" s="210"/>
      <c r="H130" s="210"/>
      <c r="I130" s="210"/>
      <c r="J130" s="212"/>
    </row>
    <row r="131" spans="1:11" s="79" customFormat="1">
      <c r="A131" s="32"/>
      <c r="B131" s="153"/>
      <c r="C131" s="144"/>
      <c r="D131" s="144"/>
      <c r="E131" s="147"/>
      <c r="F131" s="146"/>
      <c r="G131" s="147"/>
      <c r="H131" s="147"/>
      <c r="I131" s="147"/>
      <c r="J131" s="148"/>
    </row>
    <row r="132" spans="1:11" s="79" customFormat="1">
      <c r="A132" s="32">
        <f ca="1">IF(OFFSET(A132,-1,0) ="",OFFSET(A132,-2,0)+1,OFFSET(A132,-1,0)+1 )</f>
        <v>29</v>
      </c>
      <c r="B132" s="153"/>
      <c r="C132" s="153"/>
      <c r="D132" s="144"/>
      <c r="E132" s="147"/>
      <c r="F132" s="144"/>
      <c r="G132" s="146"/>
      <c r="H132" s="147"/>
      <c r="I132" s="147"/>
      <c r="J132" s="147"/>
      <c r="K132" s="80"/>
    </row>
    <row r="133" spans="1:11" s="79" customFormat="1">
      <c r="A133" s="32">
        <f ca="1">IF(OFFSET(A133,-1,0) ="",OFFSET(A133,-2,0)+1,OFFSET(A133,-1,0)+1 )</f>
        <v>30</v>
      </c>
      <c r="B133" s="153"/>
      <c r="C133" s="153"/>
      <c r="D133" s="144"/>
      <c r="E133" s="147"/>
      <c r="F133" s="144"/>
      <c r="G133" s="146"/>
      <c r="H133" s="147"/>
      <c r="I133" s="147"/>
      <c r="J133" s="147"/>
      <c r="K133" s="80"/>
    </row>
    <row r="134" spans="1:11" s="79" customFormat="1">
      <c r="A134" s="32">
        <f ca="1">IF(OFFSET(A134,-1,0) ="",OFFSET(A134,-2,0)+1,OFFSET(A134,-1,0)+1 )</f>
        <v>31</v>
      </c>
      <c r="B134" s="153"/>
      <c r="C134" s="153"/>
      <c r="D134" s="144"/>
      <c r="E134" s="147"/>
      <c r="F134" s="144"/>
      <c r="G134" s="146"/>
      <c r="H134" s="147"/>
      <c r="I134" s="147"/>
      <c r="J134" s="147"/>
      <c r="K134" s="80"/>
    </row>
    <row r="135" spans="1:11" s="79" customFormat="1">
      <c r="A135" s="32">
        <f ca="1">IF(OFFSET(A135,-1,0) ="",OFFSET(A135,-2,0)+1,OFFSET(A135,-1,0)+1 )</f>
        <v>32</v>
      </c>
      <c r="B135" s="153"/>
      <c r="C135" s="153"/>
      <c r="D135" s="144"/>
      <c r="E135" s="147"/>
      <c r="F135" s="144"/>
      <c r="G135" s="146"/>
      <c r="H135" s="147"/>
      <c r="I135" s="147"/>
      <c r="J135" s="147"/>
      <c r="K135" s="80"/>
    </row>
    <row r="136" spans="1:11" s="79" customFormat="1">
      <c r="A136" s="32"/>
      <c r="B136" s="153"/>
      <c r="C136" s="153"/>
      <c r="D136" s="144"/>
      <c r="E136" s="147"/>
      <c r="F136" s="144"/>
      <c r="G136" s="146"/>
      <c r="H136" s="147"/>
      <c r="I136" s="147"/>
      <c r="J136" s="147"/>
      <c r="K136" s="80"/>
    </row>
    <row r="137" spans="1:11" s="79" customFormat="1">
      <c r="A137" s="32">
        <f t="shared" ref="A137:A150" ca="1" si="6">IF(OFFSET(A137,-1,0) ="",OFFSET(A137,-2,0)+1,OFFSET(A137,-1,0)+1 )</f>
        <v>33</v>
      </c>
      <c r="B137" s="153"/>
      <c r="C137" s="153"/>
      <c r="D137" s="144"/>
      <c r="E137" s="147"/>
      <c r="F137" s="144"/>
      <c r="G137" s="146"/>
      <c r="H137" s="147"/>
      <c r="I137" s="147"/>
      <c r="J137" s="147"/>
      <c r="K137" s="80"/>
    </row>
    <row r="138" spans="1:11" s="79" customFormat="1">
      <c r="A138" s="32">
        <f t="shared" ca="1" si="6"/>
        <v>34</v>
      </c>
      <c r="B138" s="153"/>
      <c r="C138" s="153"/>
      <c r="D138" s="144"/>
      <c r="E138" s="147"/>
      <c r="F138" s="144"/>
      <c r="G138" s="146"/>
      <c r="H138" s="147"/>
      <c r="I138" s="147"/>
      <c r="J138" s="147"/>
      <c r="K138" s="80"/>
    </row>
    <row r="139" spans="1:11" s="79" customFormat="1">
      <c r="A139" s="32">
        <f t="shared" ca="1" si="6"/>
        <v>35</v>
      </c>
      <c r="B139" s="153"/>
      <c r="C139" s="153"/>
      <c r="D139" s="144"/>
      <c r="E139" s="147"/>
      <c r="F139" s="155"/>
      <c r="G139" s="146"/>
      <c r="H139" s="147"/>
      <c r="I139" s="147"/>
      <c r="J139" s="147"/>
      <c r="K139" s="80"/>
    </row>
    <row r="140" spans="1:11" s="79" customFormat="1">
      <c r="A140" s="32">
        <f t="shared" ca="1" si="6"/>
        <v>36</v>
      </c>
      <c r="B140" s="153"/>
      <c r="C140" s="153"/>
      <c r="D140" s="144"/>
      <c r="E140" s="147"/>
      <c r="F140" s="144"/>
      <c r="G140" s="146"/>
      <c r="H140" s="147"/>
      <c r="I140" s="147"/>
      <c r="J140" s="147"/>
      <c r="K140" s="80"/>
    </row>
    <row r="141" spans="1:11" s="79" customFormat="1">
      <c r="A141" s="32">
        <f t="shared" ca="1" si="6"/>
        <v>37</v>
      </c>
      <c r="B141" s="153"/>
      <c r="C141" s="153"/>
      <c r="D141" s="144"/>
      <c r="E141" s="147"/>
      <c r="F141" s="147"/>
      <c r="G141" s="146"/>
      <c r="H141" s="147"/>
      <c r="I141" s="147"/>
      <c r="J141" s="147"/>
      <c r="K141" s="80"/>
    </row>
    <row r="142" spans="1:11" s="79" customFormat="1">
      <c r="A142" s="32">
        <f t="shared" ca="1" si="6"/>
        <v>38</v>
      </c>
      <c r="B142" s="153"/>
      <c r="C142" s="153"/>
      <c r="D142" s="144"/>
      <c r="E142" s="147"/>
      <c r="F142" s="147"/>
      <c r="G142" s="146"/>
      <c r="H142" s="147"/>
      <c r="I142" s="147"/>
      <c r="J142" s="147"/>
      <c r="K142" s="80"/>
    </row>
    <row r="143" spans="1:11" s="79" customFormat="1">
      <c r="A143" s="32">
        <f t="shared" ca="1" si="6"/>
        <v>39</v>
      </c>
      <c r="B143" s="153"/>
      <c r="C143" s="153"/>
      <c r="D143" s="144"/>
      <c r="E143" s="147"/>
      <c r="F143" s="147"/>
      <c r="G143" s="146"/>
      <c r="H143" s="147"/>
      <c r="I143" s="147"/>
      <c r="J143" s="147"/>
      <c r="K143" s="80"/>
    </row>
    <row r="144" spans="1:11" s="79" customFormat="1">
      <c r="A144" s="32">
        <f t="shared" ca="1" si="6"/>
        <v>40</v>
      </c>
      <c r="B144" s="153"/>
      <c r="C144" s="153"/>
      <c r="D144" s="144"/>
      <c r="E144" s="147"/>
      <c r="F144" s="147"/>
      <c r="G144" s="146"/>
      <c r="H144" s="147"/>
      <c r="I144" s="147"/>
      <c r="J144" s="147"/>
      <c r="K144" s="80"/>
    </row>
    <row r="145" spans="1:11" s="79" customFormat="1">
      <c r="A145" s="32">
        <f t="shared" ca="1" si="6"/>
        <v>41</v>
      </c>
      <c r="B145" s="153"/>
      <c r="C145" s="153"/>
      <c r="D145" s="144"/>
      <c r="E145" s="147"/>
      <c r="F145" s="147"/>
      <c r="G145" s="146"/>
      <c r="H145" s="147"/>
      <c r="I145" s="147"/>
      <c r="J145" s="147"/>
      <c r="K145" s="80"/>
    </row>
    <row r="146" spans="1:11" s="79" customFormat="1">
      <c r="A146" s="32">
        <f t="shared" ca="1" si="6"/>
        <v>42</v>
      </c>
      <c r="B146" s="153"/>
      <c r="C146" s="153"/>
      <c r="D146" s="144"/>
      <c r="E146" s="147"/>
      <c r="F146" s="144"/>
      <c r="G146" s="146"/>
      <c r="H146" s="147"/>
      <c r="I146" s="147"/>
      <c r="J146" s="147"/>
      <c r="K146" s="80"/>
    </row>
    <row r="147" spans="1:11" s="79" customFormat="1">
      <c r="A147" s="32">
        <f t="shared" ca="1" si="6"/>
        <v>43</v>
      </c>
      <c r="B147" s="153"/>
      <c r="C147" s="153"/>
      <c r="D147" s="144"/>
      <c r="E147" s="147"/>
      <c r="F147" s="144"/>
      <c r="G147" s="146"/>
      <c r="H147" s="147"/>
      <c r="I147" s="147"/>
      <c r="J147" s="147"/>
      <c r="K147" s="80"/>
    </row>
    <row r="148" spans="1:11" s="79" customFormat="1">
      <c r="A148" s="32">
        <f t="shared" ca="1" si="6"/>
        <v>44</v>
      </c>
      <c r="B148" s="153"/>
      <c r="C148" s="153"/>
      <c r="D148" s="144"/>
      <c r="E148" s="147"/>
      <c r="F148" s="144"/>
      <c r="G148" s="146"/>
      <c r="H148" s="147"/>
      <c r="I148" s="147"/>
      <c r="J148" s="147"/>
      <c r="K148" s="80"/>
    </row>
    <row r="149" spans="1:11" s="79" customFormat="1">
      <c r="A149" s="32">
        <f t="shared" ca="1" si="6"/>
        <v>45</v>
      </c>
      <c r="B149" s="153"/>
      <c r="C149" s="153"/>
      <c r="D149" s="144"/>
      <c r="E149" s="147"/>
      <c r="F149" s="144"/>
      <c r="G149" s="146"/>
      <c r="H149" s="147"/>
      <c r="I149" s="147"/>
      <c r="J149" s="147"/>
      <c r="K149" s="80"/>
    </row>
    <row r="150" spans="1:11" s="79" customFormat="1">
      <c r="A150" s="32">
        <f t="shared" ca="1" si="6"/>
        <v>46</v>
      </c>
      <c r="B150" s="153"/>
      <c r="C150" s="153"/>
      <c r="D150" s="144"/>
      <c r="E150" s="147"/>
      <c r="F150" s="144"/>
      <c r="G150" s="146"/>
      <c r="H150" s="147"/>
      <c r="I150" s="147"/>
      <c r="J150" s="147"/>
      <c r="K150" s="80"/>
    </row>
    <row r="151" spans="1:11" s="79" customFormat="1">
      <c r="A151" s="32"/>
      <c r="B151" s="153"/>
      <c r="C151" s="153"/>
      <c r="D151" s="144"/>
      <c r="E151" s="147"/>
      <c r="F151" s="144"/>
      <c r="G151" s="146"/>
      <c r="H151" s="147"/>
      <c r="I151" s="147"/>
      <c r="J151" s="147"/>
      <c r="K151" s="80"/>
    </row>
    <row r="152" spans="1:11" s="79" customFormat="1">
      <c r="A152" s="32">
        <f ca="1">IF(OFFSET(A152,-1,0) ="",OFFSET(A152,-2,0)+1,OFFSET(A152,-1,0)+1 )</f>
        <v>47</v>
      </c>
      <c r="B152" s="153"/>
      <c r="C152" s="153"/>
      <c r="D152" s="144"/>
      <c r="E152" s="147"/>
      <c r="F152" s="144"/>
      <c r="G152" s="146"/>
      <c r="H152" s="147"/>
      <c r="I152" s="147"/>
      <c r="J152" s="147"/>
      <c r="K152" s="80"/>
    </row>
    <row r="153" spans="1:11" s="79" customFormat="1">
      <c r="A153" s="32">
        <f ca="1">IF(OFFSET(A153,-1,0) ="",OFFSET(A153,-2,0)+1,OFFSET(A153,-1,0)+1 )</f>
        <v>48</v>
      </c>
      <c r="B153" s="153"/>
      <c r="C153" s="153"/>
      <c r="D153" s="144"/>
      <c r="E153" s="147"/>
      <c r="F153" s="144"/>
      <c r="G153" s="146"/>
      <c r="H153" s="147"/>
      <c r="I153" s="147"/>
      <c r="J153" s="147"/>
      <c r="K153" s="80"/>
    </row>
    <row r="154" spans="1:11" s="79" customFormat="1">
      <c r="A154" s="32">
        <f ca="1">IF(OFFSET(A154,-1,0) ="",OFFSET(A154,-2,0)+1,OFFSET(A154,-1,0)+1 )</f>
        <v>49</v>
      </c>
      <c r="B154" s="153"/>
      <c r="C154" s="153"/>
      <c r="D154" s="144"/>
      <c r="E154" s="147"/>
      <c r="F154" s="144"/>
      <c r="G154" s="146"/>
      <c r="H154" s="147"/>
      <c r="I154" s="147"/>
      <c r="J154" s="147"/>
      <c r="K154" s="80"/>
    </row>
    <row r="155" spans="1:11" s="79" customFormat="1">
      <c r="A155" s="32">
        <f ca="1">IF(OFFSET(A155,-1,0) ="",OFFSET(A155,-2,0)+1,OFFSET(A155,-1,0)+1 )</f>
        <v>50</v>
      </c>
      <c r="B155" s="153"/>
      <c r="C155" s="153"/>
      <c r="D155" s="144"/>
      <c r="E155" s="147"/>
      <c r="F155" s="147"/>
      <c r="G155" s="146"/>
      <c r="H155" s="147"/>
      <c r="I155" s="147"/>
      <c r="J155" s="147"/>
      <c r="K155" s="80"/>
    </row>
    <row r="156" spans="1:11" s="79" customFormat="1">
      <c r="A156" s="32"/>
      <c r="B156" s="153"/>
      <c r="C156" s="153"/>
      <c r="D156" s="144"/>
      <c r="E156" s="147"/>
      <c r="F156" s="147"/>
      <c r="G156" s="146"/>
      <c r="H156" s="147"/>
      <c r="I156" s="147"/>
      <c r="J156" s="147"/>
      <c r="K156" s="80"/>
    </row>
    <row r="157" spans="1:11" s="79" customFormat="1">
      <c r="A157" s="32">
        <f ca="1">IF(OFFSET(A157,-1,0) ="",OFFSET(A157,-2,0)+1,OFFSET(A157,-1,0)+1 )</f>
        <v>51</v>
      </c>
      <c r="B157" s="153"/>
      <c r="C157" s="153"/>
      <c r="D157" s="144"/>
      <c r="E157" s="147"/>
      <c r="F157" s="144"/>
      <c r="G157" s="146"/>
      <c r="H157" s="147"/>
      <c r="I157" s="147"/>
      <c r="J157" s="147"/>
      <c r="K157" s="80"/>
    </row>
    <row r="158" spans="1:11" s="79" customFormat="1">
      <c r="A158" s="32">
        <f ca="1">IF(OFFSET(A158,-1,0) ="",OFFSET(A158,-2,0)+1,OFFSET(A158,-1,0)+1 )</f>
        <v>52</v>
      </c>
      <c r="B158" s="153"/>
      <c r="C158" s="153"/>
      <c r="D158" s="144"/>
      <c r="E158" s="147"/>
      <c r="F158" s="144"/>
      <c r="G158" s="146"/>
      <c r="H158" s="147"/>
      <c r="I158" s="147"/>
      <c r="J158" s="147"/>
      <c r="K158" s="80"/>
    </row>
    <row r="159" spans="1:11" s="79" customFormat="1">
      <c r="A159" s="32">
        <f ca="1">IF(OFFSET(A159,-1,0) ="",OFFSET(A159,-2,0)+1,OFFSET(A159,-1,0)+1 )</f>
        <v>53</v>
      </c>
      <c r="B159" s="153"/>
      <c r="C159" s="153"/>
      <c r="D159" s="144"/>
      <c r="E159" s="147"/>
      <c r="F159" s="144"/>
      <c r="G159" s="146"/>
      <c r="H159" s="147"/>
      <c r="I159" s="147"/>
      <c r="J159" s="147"/>
      <c r="K159" s="80"/>
    </row>
    <row r="160" spans="1:11" s="79" customFormat="1">
      <c r="A160" s="32"/>
      <c r="B160" s="153"/>
      <c r="C160" s="153"/>
      <c r="D160" s="144"/>
      <c r="E160" s="147"/>
      <c r="F160" s="144"/>
      <c r="G160" s="146"/>
      <c r="H160" s="147"/>
      <c r="I160" s="147"/>
      <c r="J160" s="147"/>
      <c r="K160" s="80"/>
    </row>
    <row r="161" spans="1:11" s="79" customFormat="1">
      <c r="A161" s="32">
        <f t="shared" ref="A161:A174" ca="1" si="7">IF(OFFSET(A161,-1,0) ="",OFFSET(A161,-2,0)+1,OFFSET(A161,-1,0)+1 )</f>
        <v>54</v>
      </c>
      <c r="B161" s="153"/>
      <c r="C161" s="153"/>
      <c r="D161" s="144"/>
      <c r="E161" s="147"/>
      <c r="F161" s="144"/>
      <c r="G161" s="146"/>
      <c r="H161" s="147"/>
      <c r="I161" s="147"/>
      <c r="J161" s="147"/>
      <c r="K161" s="80"/>
    </row>
    <row r="162" spans="1:11" s="79" customFormat="1">
      <c r="A162" s="32">
        <f t="shared" ca="1" si="7"/>
        <v>55</v>
      </c>
      <c r="B162" s="153"/>
      <c r="C162" s="153"/>
      <c r="D162" s="144"/>
      <c r="E162" s="147"/>
      <c r="F162" s="144"/>
      <c r="G162" s="146"/>
      <c r="H162" s="147"/>
      <c r="I162" s="147"/>
      <c r="J162" s="147"/>
      <c r="K162" s="80"/>
    </row>
    <row r="163" spans="1:11" s="79" customFormat="1">
      <c r="A163" s="32">
        <f t="shared" ca="1" si="7"/>
        <v>56</v>
      </c>
      <c r="B163" s="153"/>
      <c r="C163" s="153"/>
      <c r="D163" s="144"/>
      <c r="E163" s="147"/>
      <c r="F163" s="147"/>
      <c r="G163" s="146"/>
      <c r="H163" s="147"/>
      <c r="I163" s="147"/>
      <c r="J163" s="147"/>
      <c r="K163" s="80"/>
    </row>
    <row r="164" spans="1:11" s="79" customFormat="1">
      <c r="A164" s="32">
        <f t="shared" ca="1" si="7"/>
        <v>57</v>
      </c>
      <c r="B164" s="153"/>
      <c r="C164" s="153"/>
      <c r="D164" s="144"/>
      <c r="E164" s="147"/>
      <c r="F164" s="144"/>
      <c r="G164" s="146"/>
      <c r="H164" s="147"/>
      <c r="I164" s="147"/>
      <c r="J164" s="147"/>
      <c r="K164" s="80"/>
    </row>
    <row r="165" spans="1:11" s="79" customFormat="1">
      <c r="A165" s="32">
        <f t="shared" ca="1" si="7"/>
        <v>58</v>
      </c>
      <c r="B165" s="153"/>
      <c r="C165" s="153"/>
      <c r="D165" s="144"/>
      <c r="E165" s="147"/>
      <c r="F165" s="147"/>
      <c r="G165" s="146"/>
      <c r="H165" s="147"/>
      <c r="I165" s="147"/>
      <c r="J165" s="147"/>
      <c r="K165" s="80"/>
    </row>
    <row r="166" spans="1:11" s="79" customFormat="1">
      <c r="A166" s="32">
        <f t="shared" ca="1" si="7"/>
        <v>59</v>
      </c>
      <c r="B166" s="153"/>
      <c r="C166" s="153"/>
      <c r="D166" s="144"/>
      <c r="E166" s="147"/>
      <c r="F166" s="147"/>
      <c r="G166" s="146"/>
      <c r="H166" s="147"/>
      <c r="I166" s="147"/>
      <c r="J166" s="147"/>
      <c r="K166" s="80"/>
    </row>
    <row r="167" spans="1:11" s="79" customFormat="1">
      <c r="A167" s="32">
        <f t="shared" ca="1" si="7"/>
        <v>60</v>
      </c>
      <c r="B167" s="153"/>
      <c r="C167" s="153"/>
      <c r="D167" s="144"/>
      <c r="E167" s="147"/>
      <c r="F167" s="144"/>
      <c r="G167" s="146"/>
      <c r="H167" s="147"/>
      <c r="I167" s="147"/>
      <c r="J167" s="147"/>
      <c r="K167" s="80"/>
    </row>
    <row r="168" spans="1:11" s="79" customFormat="1">
      <c r="A168" s="32">
        <f t="shared" ca="1" si="7"/>
        <v>61</v>
      </c>
      <c r="B168" s="153"/>
      <c r="C168" s="153"/>
      <c r="D168" s="144"/>
      <c r="E168" s="147"/>
      <c r="F168" s="144"/>
      <c r="G168" s="146"/>
      <c r="H168" s="147"/>
      <c r="I168" s="147"/>
      <c r="J168" s="147"/>
      <c r="K168" s="80"/>
    </row>
    <row r="169" spans="1:11" s="79" customFormat="1">
      <c r="A169" s="32">
        <f t="shared" ca="1" si="7"/>
        <v>62</v>
      </c>
      <c r="B169" s="153"/>
      <c r="C169" s="153"/>
      <c r="D169" s="144"/>
      <c r="E169" s="147"/>
      <c r="F169" s="147"/>
      <c r="G169" s="146"/>
      <c r="H169" s="147"/>
      <c r="I169" s="147"/>
      <c r="J169" s="147"/>
      <c r="K169" s="80"/>
    </row>
    <row r="170" spans="1:11" s="79" customFormat="1">
      <c r="A170" s="32">
        <f t="shared" ca="1" si="7"/>
        <v>63</v>
      </c>
      <c r="B170" s="153"/>
      <c r="C170" s="153"/>
      <c r="D170" s="144"/>
      <c r="E170" s="147"/>
      <c r="F170" s="147"/>
      <c r="G170" s="146"/>
      <c r="H170" s="147"/>
      <c r="I170" s="147"/>
      <c r="J170" s="147"/>
      <c r="K170" s="80"/>
    </row>
    <row r="171" spans="1:11" s="79" customFormat="1">
      <c r="A171" s="32">
        <f t="shared" ca="1" si="7"/>
        <v>64</v>
      </c>
      <c r="B171" s="153"/>
      <c r="C171" s="153"/>
      <c r="D171" s="144"/>
      <c r="E171" s="147"/>
      <c r="F171" s="147"/>
      <c r="G171" s="146"/>
      <c r="H171" s="147"/>
      <c r="I171" s="147"/>
      <c r="J171" s="147"/>
      <c r="K171" s="80"/>
    </row>
    <row r="172" spans="1:11" s="79" customFormat="1">
      <c r="A172" s="32">
        <f t="shared" ca="1" si="7"/>
        <v>65</v>
      </c>
      <c r="B172" s="153"/>
      <c r="C172" s="153"/>
      <c r="D172" s="144"/>
      <c r="E172" s="147"/>
      <c r="F172" s="147"/>
      <c r="G172" s="146"/>
      <c r="H172" s="147"/>
      <c r="I172" s="147"/>
      <c r="J172" s="147"/>
      <c r="K172" s="80"/>
    </row>
    <row r="173" spans="1:11" s="79" customFormat="1">
      <c r="A173" s="32">
        <f t="shared" ca="1" si="7"/>
        <v>66</v>
      </c>
      <c r="B173" s="153"/>
      <c r="C173" s="153"/>
      <c r="D173" s="144"/>
      <c r="E173" s="147"/>
      <c r="F173" s="147"/>
      <c r="G173" s="146"/>
      <c r="H173" s="147"/>
      <c r="I173" s="147"/>
      <c r="J173" s="147"/>
      <c r="K173" s="80"/>
    </row>
    <row r="174" spans="1:11" s="79" customFormat="1">
      <c r="A174" s="32">
        <f t="shared" ca="1" si="7"/>
        <v>67</v>
      </c>
      <c r="B174" s="153"/>
      <c r="C174" s="153"/>
      <c r="D174" s="144"/>
      <c r="E174" s="147"/>
      <c r="F174" s="147"/>
      <c r="G174" s="146"/>
      <c r="H174" s="147"/>
      <c r="I174" s="147"/>
      <c r="J174" s="147"/>
      <c r="K174" s="80"/>
    </row>
    <row r="175" spans="1:11" s="79" customFormat="1">
      <c r="A175" s="32"/>
      <c r="B175" s="153"/>
      <c r="C175" s="153"/>
      <c r="D175" s="144"/>
      <c r="E175" s="147"/>
      <c r="F175" s="144"/>
      <c r="G175" s="146"/>
      <c r="H175" s="147"/>
      <c r="I175" s="147"/>
      <c r="J175" s="147"/>
      <c r="K175" s="80"/>
    </row>
    <row r="176" spans="1:11" s="79" customFormat="1">
      <c r="A176" s="32">
        <f ca="1">IF(OFFSET(A176,-1,0) ="",OFFSET(A176,-2,0)+1,OFFSET(A176,-1,0)+1 )</f>
        <v>68</v>
      </c>
      <c r="B176" s="153"/>
      <c r="C176" s="153"/>
      <c r="D176" s="144"/>
      <c r="E176" s="147"/>
      <c r="F176" s="144"/>
      <c r="G176" s="146"/>
      <c r="H176" s="147"/>
      <c r="I176" s="147"/>
      <c r="J176" s="147"/>
      <c r="K176" s="80"/>
    </row>
    <row r="177" spans="1:11" s="79" customFormat="1">
      <c r="A177" s="32">
        <f ca="1">IF(OFFSET(A177,-1,0) ="",OFFSET(A177,-2,0)+1,OFFSET(A177,-1,0)+1 )</f>
        <v>69</v>
      </c>
      <c r="B177" s="153"/>
      <c r="C177" s="153"/>
      <c r="D177" s="144"/>
      <c r="E177" s="147"/>
      <c r="F177" s="144"/>
      <c r="G177" s="146"/>
      <c r="H177" s="147"/>
      <c r="I177" s="147"/>
      <c r="J177" s="147"/>
      <c r="K177" s="80"/>
    </row>
    <row r="178" spans="1:11" s="79" customFormat="1">
      <c r="A178" s="32">
        <f ca="1">IF(OFFSET(A178,-1,0) ="",OFFSET(A178,-2,0)+1,OFFSET(A178,-1,0)+1 )</f>
        <v>70</v>
      </c>
      <c r="B178" s="153"/>
      <c r="C178" s="153"/>
      <c r="D178" s="144"/>
      <c r="E178" s="147"/>
      <c r="F178" s="144"/>
      <c r="G178" s="146"/>
      <c r="H178" s="147"/>
      <c r="I178" s="147"/>
      <c r="J178" s="147"/>
      <c r="K178" s="80"/>
    </row>
    <row r="179" spans="1:11" s="79" customFormat="1" ht="14.25">
      <c r="A179" s="32"/>
      <c r="B179" s="154"/>
      <c r="C179" s="154"/>
      <c r="D179" s="154"/>
      <c r="E179" s="159"/>
      <c r="F179" s="154"/>
      <c r="G179" s="154"/>
      <c r="H179" s="154"/>
      <c r="I179" s="154"/>
      <c r="J179" s="154"/>
      <c r="K179" s="80"/>
    </row>
    <row r="180" spans="1:11" s="79" customFormat="1">
      <c r="A180" s="32">
        <f ca="1">IF(OFFSET(A180,-1,0) ="",OFFSET(A180,-2,0)+1,OFFSET(A180,-1,0)+1 )</f>
        <v>71</v>
      </c>
      <c r="B180" s="153"/>
      <c r="C180" s="153"/>
      <c r="D180" s="144"/>
      <c r="E180" s="147"/>
      <c r="F180" s="144"/>
      <c r="G180" s="146"/>
      <c r="H180" s="147"/>
      <c r="I180" s="147"/>
      <c r="J180" s="147"/>
      <c r="K180" s="80"/>
    </row>
    <row r="181" spans="1:11" s="79" customFormat="1" ht="14.25">
      <c r="A181" s="32"/>
      <c r="B181" s="154"/>
      <c r="C181" s="154"/>
      <c r="D181" s="154"/>
      <c r="E181" s="159"/>
      <c r="F181" s="154"/>
      <c r="G181" s="154"/>
      <c r="H181" s="154"/>
      <c r="I181" s="154"/>
      <c r="J181" s="154"/>
      <c r="K181" s="80"/>
    </row>
    <row r="182" spans="1:11" s="79" customFormat="1">
      <c r="A182" s="32">
        <f ca="1">IF(OFFSET(A182,-1,0) ="",OFFSET(A182,-2,0)+1,OFFSET(A182,-1,0)+1 )</f>
        <v>72</v>
      </c>
      <c r="B182" s="153"/>
      <c r="C182" s="144"/>
      <c r="D182" s="144"/>
      <c r="E182" s="147"/>
      <c r="F182" s="146"/>
      <c r="G182" s="147"/>
      <c r="H182" s="147"/>
      <c r="I182" s="147"/>
      <c r="J182" s="148"/>
    </row>
    <row r="183" spans="1:11" s="79" customFormat="1">
      <c r="A183" s="81"/>
      <c r="B183" s="153"/>
      <c r="C183" s="144"/>
      <c r="D183" s="144"/>
      <c r="E183" s="147"/>
      <c r="F183" s="146"/>
      <c r="G183" s="147"/>
      <c r="H183" s="147"/>
      <c r="I183" s="147"/>
      <c r="J183" s="148"/>
    </row>
    <row r="184" spans="1:11" s="79" customFormat="1">
      <c r="A184" s="81"/>
      <c r="B184" s="153"/>
      <c r="C184" s="145"/>
      <c r="D184" s="144"/>
      <c r="E184" s="147"/>
      <c r="F184" s="146"/>
      <c r="G184" s="147"/>
      <c r="H184" s="147"/>
      <c r="I184" s="147"/>
      <c r="J184" s="148"/>
    </row>
    <row r="185" spans="1:11" s="79" customFormat="1">
      <c r="A185" s="81"/>
      <c r="B185" s="153"/>
      <c r="C185" s="145"/>
      <c r="D185" s="144"/>
      <c r="E185" s="147"/>
      <c r="F185" s="146"/>
      <c r="G185" s="147"/>
      <c r="H185" s="147"/>
      <c r="I185" s="147"/>
      <c r="J185" s="148"/>
    </row>
    <row r="186" spans="1:11" s="79" customFormat="1">
      <c r="A186" s="81"/>
      <c r="B186" s="153"/>
      <c r="C186" s="145"/>
      <c r="D186" s="144"/>
      <c r="E186" s="147"/>
      <c r="F186" s="146"/>
      <c r="G186" s="147"/>
      <c r="H186" s="147"/>
      <c r="I186" s="147"/>
      <c r="J186" s="148"/>
    </row>
    <row r="187" spans="1:11" s="79" customFormat="1">
      <c r="A187" s="81"/>
      <c r="B187" s="153"/>
      <c r="C187" s="144"/>
      <c r="D187" s="144"/>
      <c r="E187" s="147"/>
      <c r="F187" s="146"/>
      <c r="G187" s="147"/>
      <c r="H187" s="147"/>
      <c r="I187" s="147"/>
      <c r="J187" s="148"/>
    </row>
    <row r="188" spans="1:11" s="83" customFormat="1">
      <c r="A188" s="81"/>
      <c r="B188" s="246"/>
      <c r="C188" s="246"/>
      <c r="D188" s="246"/>
      <c r="E188" s="153"/>
      <c r="F188" s="146"/>
      <c r="G188" s="147"/>
      <c r="H188" s="147"/>
      <c r="I188" s="147"/>
      <c r="J188" s="148"/>
    </row>
    <row r="189" spans="1:11" s="83" customFormat="1">
      <c r="A189" s="81"/>
      <c r="B189" s="149"/>
      <c r="C189" s="150"/>
      <c r="D189" s="150"/>
      <c r="E189" s="150"/>
      <c r="F189" s="146"/>
      <c r="G189" s="147"/>
      <c r="H189" s="147"/>
      <c r="I189" s="147"/>
      <c r="J189" s="148"/>
    </row>
    <row r="190" spans="1:11" s="83" customFormat="1">
      <c r="A190" s="81"/>
      <c r="B190" s="149"/>
      <c r="C190" s="150"/>
      <c r="D190" s="150"/>
      <c r="E190" s="150"/>
      <c r="F190" s="146"/>
      <c r="G190" s="147"/>
      <c r="H190" s="147"/>
      <c r="I190" s="147"/>
      <c r="J190" s="148"/>
    </row>
    <row r="191" spans="1:11" s="83" customFormat="1">
      <c r="A191" s="81"/>
      <c r="B191" s="149"/>
      <c r="C191" s="150"/>
      <c r="D191" s="150"/>
      <c r="E191" s="150"/>
      <c r="F191" s="146"/>
      <c r="G191" s="147"/>
      <c r="H191" s="147"/>
      <c r="I191" s="147"/>
      <c r="J191" s="148"/>
    </row>
    <row r="192" spans="1:11" s="83" customFormat="1">
      <c r="A192" s="81"/>
      <c r="B192" s="149"/>
      <c r="C192" s="150"/>
      <c r="D192" s="150"/>
      <c r="E192" s="150"/>
      <c r="F192" s="146"/>
      <c r="G192" s="147"/>
      <c r="H192" s="147"/>
      <c r="I192" s="147"/>
      <c r="J192" s="148"/>
    </row>
    <row r="193" spans="1:10" s="83" customFormat="1">
      <c r="A193" s="81"/>
      <c r="B193" s="149"/>
      <c r="C193" s="150"/>
      <c r="D193" s="150"/>
      <c r="E193" s="150"/>
      <c r="F193" s="146"/>
      <c r="G193" s="147"/>
      <c r="H193" s="147"/>
      <c r="I193" s="147"/>
      <c r="J193" s="148"/>
    </row>
    <row r="194" spans="1:10" s="83" customFormat="1">
      <c r="A194" s="81"/>
      <c r="B194" s="149"/>
      <c r="C194" s="150"/>
      <c r="D194" s="150"/>
      <c r="E194" s="150"/>
      <c r="F194" s="146"/>
      <c r="G194" s="147"/>
      <c r="H194" s="147"/>
      <c r="I194" s="147"/>
      <c r="J194" s="148"/>
    </row>
    <row r="195" spans="1:10" s="83" customFormat="1">
      <c r="A195" s="81"/>
      <c r="B195" s="149"/>
      <c r="C195" s="150"/>
      <c r="D195" s="150"/>
      <c r="E195" s="150"/>
      <c r="F195" s="146"/>
      <c r="G195" s="147"/>
      <c r="H195" s="147"/>
      <c r="I195" s="147"/>
      <c r="J195" s="148"/>
    </row>
    <row r="196" spans="1:10" s="83" customFormat="1">
      <c r="A196" s="81"/>
      <c r="B196" s="149"/>
      <c r="C196" s="150"/>
      <c r="D196" s="150"/>
      <c r="E196" s="150"/>
      <c r="F196" s="146"/>
      <c r="G196" s="147"/>
      <c r="H196" s="147"/>
      <c r="I196" s="147"/>
      <c r="J196" s="148"/>
    </row>
    <row r="197" spans="1:10" s="83" customFormat="1">
      <c r="A197" s="84"/>
      <c r="B197" s="149"/>
      <c r="C197" s="150"/>
      <c r="D197" s="150"/>
      <c r="E197" s="150"/>
      <c r="F197" s="146"/>
      <c r="G197" s="147"/>
      <c r="H197" s="147"/>
      <c r="I197" s="147"/>
      <c r="J197" s="148"/>
    </row>
    <row r="198" spans="1:10" s="83" customFormat="1">
      <c r="A198" s="84"/>
      <c r="B198" s="149"/>
      <c r="C198" s="150"/>
      <c r="D198" s="150"/>
      <c r="E198" s="150"/>
      <c r="F198" s="146"/>
      <c r="G198" s="147"/>
      <c r="H198" s="147"/>
      <c r="I198" s="147"/>
      <c r="J198" s="148"/>
    </row>
    <row r="199" spans="1:10" s="83" customFormat="1">
      <c r="A199" s="84"/>
      <c r="B199" s="149"/>
      <c r="C199" s="150"/>
      <c r="D199" s="150"/>
      <c r="E199" s="150"/>
      <c r="F199" s="151"/>
      <c r="G199" s="152"/>
      <c r="H199" s="152"/>
      <c r="I199" s="152"/>
      <c r="J199" s="151"/>
    </row>
    <row r="200" spans="1:10" s="83" customFormat="1">
      <c r="A200" s="84"/>
      <c r="B200" s="149"/>
      <c r="C200" s="150"/>
      <c r="D200" s="150"/>
      <c r="E200" s="150"/>
      <c r="F200" s="146"/>
      <c r="G200" s="147"/>
      <c r="H200" s="147"/>
      <c r="I200" s="147"/>
      <c r="J200" s="148"/>
    </row>
    <row r="201" spans="1:10" s="83" customFormat="1">
      <c r="A201" s="84"/>
      <c r="B201" s="149"/>
      <c r="C201" s="150"/>
      <c r="D201" s="150"/>
      <c r="E201" s="150"/>
      <c r="F201" s="146"/>
      <c r="G201" s="147"/>
      <c r="H201" s="147"/>
      <c r="I201" s="147"/>
      <c r="J201" s="148"/>
    </row>
    <row r="202" spans="1:10" s="83" customFormat="1">
      <c r="A202" s="84"/>
      <c r="B202" s="149"/>
      <c r="C202" s="150"/>
      <c r="D202" s="150"/>
      <c r="E202" s="150"/>
      <c r="F202" s="146"/>
      <c r="G202" s="147"/>
      <c r="H202" s="147"/>
      <c r="I202" s="147"/>
      <c r="J202" s="148"/>
    </row>
    <row r="203" spans="1:10" s="83" customFormat="1">
      <c r="A203" s="84"/>
      <c r="B203" s="149"/>
      <c r="C203" s="150"/>
      <c r="D203" s="150"/>
      <c r="E203" s="150"/>
      <c r="F203" s="146"/>
      <c r="G203" s="147"/>
      <c r="H203" s="147"/>
      <c r="I203" s="147"/>
      <c r="J203" s="148"/>
    </row>
    <row r="204" spans="1:10" s="83" customFormat="1">
      <c r="A204" s="84"/>
      <c r="B204" s="149"/>
      <c r="C204" s="150"/>
      <c r="D204" s="150"/>
      <c r="E204" s="150"/>
      <c r="F204" s="151"/>
      <c r="G204" s="152"/>
      <c r="H204" s="152"/>
      <c r="I204" s="152"/>
      <c r="J204" s="151"/>
    </row>
    <row r="205" spans="1:10" s="83" customFormat="1">
      <c r="A205" s="82"/>
      <c r="B205" s="149"/>
      <c r="C205" s="150"/>
      <c r="D205" s="150"/>
      <c r="E205" s="150"/>
      <c r="F205" s="146"/>
      <c r="G205" s="147"/>
      <c r="H205" s="147"/>
      <c r="I205" s="147"/>
      <c r="J205" s="148"/>
    </row>
    <row r="206" spans="1:10" s="83" customFormat="1">
      <c r="A206" s="82"/>
      <c r="B206" s="149"/>
      <c r="C206" s="150"/>
      <c r="D206" s="150"/>
      <c r="E206" s="150"/>
      <c r="F206" s="146"/>
      <c r="G206" s="147"/>
      <c r="H206" s="147"/>
      <c r="I206" s="147"/>
      <c r="J206" s="148"/>
    </row>
    <row r="207" spans="1:10" s="83" customFormat="1">
      <c r="A207" s="82"/>
      <c r="B207" s="149"/>
      <c r="C207" s="150"/>
      <c r="D207" s="150"/>
      <c r="E207" s="150"/>
      <c r="F207" s="146"/>
      <c r="G207" s="147"/>
      <c r="H207" s="147"/>
      <c r="I207" s="147"/>
      <c r="J207" s="148"/>
    </row>
    <row r="208" spans="1:10" s="83" customFormat="1">
      <c r="A208" s="85"/>
      <c r="B208" s="149"/>
      <c r="C208" s="150"/>
      <c r="D208" s="150"/>
      <c r="E208" s="150"/>
      <c r="F208" s="151"/>
      <c r="G208" s="152"/>
      <c r="H208" s="152"/>
      <c r="I208" s="152"/>
      <c r="J208" s="151"/>
    </row>
    <row r="209" spans="1:10" s="83" customFormat="1">
      <c r="A209" s="82"/>
      <c r="B209" s="153"/>
      <c r="C209" s="147"/>
      <c r="D209" s="146"/>
      <c r="E209" s="146"/>
      <c r="F209" s="146"/>
      <c r="G209" s="147"/>
      <c r="H209" s="147"/>
      <c r="I209" s="147"/>
      <c r="J209" s="148"/>
    </row>
    <row r="210" spans="1:10" s="83" customFormat="1">
      <c r="A210" s="82"/>
      <c r="B210" s="153"/>
      <c r="C210" s="147"/>
      <c r="D210" s="146"/>
      <c r="E210" s="146"/>
      <c r="F210" s="146"/>
      <c r="G210" s="147"/>
      <c r="H210" s="147"/>
      <c r="I210" s="147"/>
      <c r="J210" s="148"/>
    </row>
    <row r="211" spans="1:10" s="83" customFormat="1">
      <c r="A211" s="82"/>
      <c r="B211" s="153"/>
      <c r="C211" s="147"/>
      <c r="D211" s="146"/>
      <c r="E211" s="146"/>
      <c r="F211" s="146"/>
      <c r="G211" s="147"/>
      <c r="H211" s="147"/>
      <c r="I211" s="147"/>
      <c r="J211" s="148"/>
    </row>
    <row r="212" spans="1:10" s="83" customFormat="1">
      <c r="A212" s="82"/>
      <c r="B212" s="153"/>
      <c r="C212" s="147"/>
      <c r="D212" s="146"/>
      <c r="E212" s="146"/>
      <c r="F212" s="146"/>
      <c r="G212" s="147"/>
      <c r="H212" s="147"/>
      <c r="I212" s="147"/>
      <c r="J212" s="148"/>
    </row>
    <row r="213" spans="1:10" s="83" customFormat="1">
      <c r="A213" s="82"/>
      <c r="B213" s="153"/>
      <c r="C213" s="147"/>
      <c r="D213" s="146"/>
      <c r="E213" s="146"/>
      <c r="F213" s="146"/>
      <c r="G213" s="147"/>
      <c r="H213" s="147"/>
      <c r="I213" s="147"/>
      <c r="J213" s="148"/>
    </row>
    <row r="214" spans="1:10" s="83" customFormat="1">
      <c r="A214" s="82"/>
      <c r="B214" s="153"/>
      <c r="C214" s="147"/>
      <c r="D214" s="146"/>
      <c r="E214" s="146"/>
      <c r="F214" s="146"/>
      <c r="G214" s="147"/>
      <c r="H214" s="147"/>
      <c r="I214" s="147"/>
      <c r="J214" s="148"/>
    </row>
    <row r="215" spans="1:10" s="83" customFormat="1">
      <c r="A215" s="82"/>
      <c r="B215" s="153"/>
      <c r="C215" s="147"/>
      <c r="D215" s="146"/>
      <c r="E215" s="146"/>
      <c r="F215" s="146"/>
      <c r="G215" s="147"/>
      <c r="H215" s="147"/>
      <c r="I215" s="147"/>
      <c r="J215" s="148"/>
    </row>
    <row r="216" spans="1:10" s="83" customFormat="1">
      <c r="A216" s="82"/>
      <c r="B216" s="153"/>
      <c r="C216" s="147"/>
      <c r="D216" s="146"/>
      <c r="E216" s="146"/>
      <c r="F216" s="146"/>
      <c r="G216" s="147"/>
      <c r="H216" s="147"/>
      <c r="I216" s="147"/>
      <c r="J216" s="148"/>
    </row>
    <row r="217" spans="1:10" s="83" customFormat="1">
      <c r="A217" s="82"/>
      <c r="B217" s="153"/>
      <c r="C217" s="147"/>
      <c r="D217" s="146"/>
      <c r="E217" s="146"/>
      <c r="F217" s="146"/>
      <c r="G217" s="147"/>
      <c r="H217" s="147"/>
      <c r="I217" s="147"/>
      <c r="J217" s="148"/>
    </row>
    <row r="218" spans="1:10" s="83" customFormat="1">
      <c r="A218" s="82"/>
      <c r="B218" s="153"/>
      <c r="C218" s="147"/>
      <c r="D218" s="146"/>
      <c r="E218" s="146"/>
      <c r="F218" s="146"/>
      <c r="G218" s="147"/>
      <c r="H218" s="147"/>
      <c r="I218" s="147"/>
      <c r="J218" s="148"/>
    </row>
    <row r="219" spans="1:10" s="83" customFormat="1">
      <c r="A219" s="82"/>
      <c r="B219" s="153"/>
      <c r="C219" s="147"/>
      <c r="D219" s="146"/>
      <c r="E219" s="146"/>
      <c r="F219" s="146"/>
      <c r="G219" s="147"/>
      <c r="H219" s="147"/>
      <c r="I219" s="147"/>
      <c r="J219" s="148"/>
    </row>
    <row r="220" spans="1:10" s="83" customFormat="1" ht="14.25">
      <c r="A220" s="85"/>
      <c r="B220" s="244"/>
      <c r="C220" s="244"/>
      <c r="D220" s="244"/>
      <c r="E220" s="160"/>
      <c r="F220" s="151"/>
      <c r="G220" s="152"/>
      <c r="H220" s="152"/>
      <c r="I220" s="152"/>
      <c r="J220" s="151"/>
    </row>
    <row r="221" spans="1:10" s="83" customFormat="1">
      <c r="A221" s="82"/>
      <c r="B221" s="153"/>
      <c r="C221" s="147"/>
      <c r="D221" s="146"/>
      <c r="E221" s="146"/>
      <c r="F221" s="146"/>
      <c r="G221" s="147"/>
      <c r="H221" s="147"/>
      <c r="I221" s="147"/>
      <c r="J221" s="148"/>
    </row>
    <row r="222" spans="1:10" s="83" customFormat="1">
      <c r="A222" s="82"/>
      <c r="B222" s="153"/>
      <c r="C222" s="147"/>
      <c r="D222" s="146"/>
      <c r="E222" s="146"/>
      <c r="F222" s="146"/>
      <c r="G222" s="147"/>
      <c r="H222" s="147"/>
      <c r="I222" s="147"/>
      <c r="J222" s="148"/>
    </row>
    <row r="223" spans="1:10" s="83" customFormat="1">
      <c r="A223" s="82"/>
      <c r="B223" s="153"/>
      <c r="C223" s="147"/>
      <c r="D223" s="146"/>
      <c r="E223" s="146"/>
      <c r="F223" s="146"/>
      <c r="G223" s="147"/>
      <c r="H223" s="147"/>
      <c r="I223" s="147"/>
      <c r="J223" s="148"/>
    </row>
    <row r="224" spans="1:10" s="83" customFormat="1" ht="14.25">
      <c r="A224" s="85"/>
      <c r="B224" s="244"/>
      <c r="C224" s="244"/>
      <c r="D224" s="244"/>
      <c r="E224" s="160"/>
      <c r="F224" s="151"/>
      <c r="G224" s="152"/>
      <c r="H224" s="152"/>
      <c r="I224" s="152"/>
      <c r="J224" s="151"/>
    </row>
    <row r="225" spans="1:10" s="83" customFormat="1">
      <c r="A225" s="82"/>
      <c r="B225" s="153"/>
      <c r="C225" s="147"/>
      <c r="D225" s="146"/>
      <c r="E225" s="146"/>
      <c r="F225" s="146"/>
      <c r="G225" s="147"/>
      <c r="H225" s="147"/>
      <c r="I225" s="147"/>
      <c r="J225" s="148"/>
    </row>
    <row r="226" spans="1:10" s="83" customFormat="1">
      <c r="A226" s="82"/>
      <c r="B226" s="153"/>
      <c r="C226" s="147"/>
      <c r="D226" s="146"/>
      <c r="E226" s="146"/>
      <c r="F226" s="146"/>
      <c r="G226" s="147"/>
      <c r="H226" s="147"/>
      <c r="I226" s="147"/>
      <c r="J226" s="148"/>
    </row>
    <row r="227" spans="1:10" s="83" customFormat="1">
      <c r="A227" s="82"/>
      <c r="B227" s="153"/>
      <c r="C227" s="147"/>
      <c r="D227" s="146"/>
      <c r="E227" s="146"/>
      <c r="F227" s="146"/>
      <c r="G227" s="147"/>
      <c r="H227" s="147"/>
      <c r="I227" s="147"/>
      <c r="J227" s="148"/>
    </row>
    <row r="228" spans="1:10" s="83" customFormat="1" ht="14.25">
      <c r="A228" s="85"/>
      <c r="B228" s="244"/>
      <c r="C228" s="244"/>
      <c r="D228" s="244"/>
      <c r="E228" s="160"/>
      <c r="F228" s="151"/>
      <c r="G228" s="152"/>
      <c r="H228" s="152"/>
      <c r="I228" s="152"/>
      <c r="J228" s="151"/>
    </row>
    <row r="229" spans="1:10" s="83" customFormat="1">
      <c r="A229" s="82"/>
      <c r="B229" s="153"/>
      <c r="C229" s="147"/>
      <c r="D229" s="146"/>
      <c r="E229" s="146"/>
      <c r="F229" s="146"/>
      <c r="G229" s="147"/>
      <c r="H229" s="147"/>
      <c r="I229" s="147"/>
      <c r="J229" s="148"/>
    </row>
    <row r="230" spans="1:10" s="83" customFormat="1">
      <c r="A230" s="82"/>
      <c r="B230" s="153"/>
      <c r="C230" s="147"/>
      <c r="D230" s="146"/>
      <c r="E230" s="146"/>
      <c r="F230" s="146"/>
      <c r="G230" s="147"/>
      <c r="H230" s="147"/>
      <c r="I230" s="147"/>
      <c r="J230" s="148"/>
    </row>
    <row r="231" spans="1:10" s="83" customFormat="1" ht="14.25">
      <c r="A231" s="85"/>
      <c r="B231" s="244"/>
      <c r="C231" s="244"/>
      <c r="D231" s="244"/>
      <c r="E231" s="160"/>
      <c r="F231" s="151"/>
      <c r="G231" s="152"/>
      <c r="H231" s="152"/>
      <c r="I231" s="152"/>
      <c r="J231" s="151"/>
    </row>
    <row r="232" spans="1:10" s="83" customFormat="1">
      <c r="A232" s="82"/>
      <c r="B232" s="153"/>
      <c r="C232" s="147"/>
      <c r="D232" s="146"/>
      <c r="E232" s="146"/>
      <c r="F232" s="146"/>
      <c r="G232" s="147"/>
      <c r="H232" s="147"/>
      <c r="I232" s="147"/>
      <c r="J232" s="148"/>
    </row>
    <row r="233" spans="1:10" s="83" customFormat="1">
      <c r="A233" s="82"/>
      <c r="B233" s="153"/>
      <c r="C233" s="147"/>
      <c r="D233" s="146"/>
      <c r="E233" s="146"/>
      <c r="F233" s="146"/>
      <c r="G233" s="147"/>
      <c r="H233" s="147"/>
      <c r="I233" s="147"/>
      <c r="J233" s="148"/>
    </row>
    <row r="234" spans="1:10" s="83" customFormat="1">
      <c r="A234" s="82"/>
      <c r="B234" s="153"/>
      <c r="C234" s="147"/>
      <c r="D234" s="146"/>
      <c r="E234" s="146"/>
      <c r="F234" s="146"/>
      <c r="G234" s="147"/>
      <c r="H234" s="147"/>
      <c r="I234" s="147"/>
      <c r="J234" s="148"/>
    </row>
    <row r="235" spans="1:10" s="83" customFormat="1">
      <c r="A235" s="82"/>
      <c r="B235" s="153"/>
      <c r="C235" s="147"/>
      <c r="D235" s="146"/>
      <c r="E235" s="146"/>
      <c r="F235" s="146"/>
      <c r="G235" s="147"/>
      <c r="H235" s="147"/>
      <c r="I235" s="147"/>
      <c r="J235" s="148"/>
    </row>
    <row r="236" spans="1:10" s="83" customFormat="1">
      <c r="A236" s="82"/>
      <c r="B236" s="153"/>
      <c r="C236" s="147"/>
      <c r="D236" s="146"/>
      <c r="E236" s="146"/>
      <c r="F236" s="146"/>
      <c r="G236" s="147"/>
      <c r="H236" s="147"/>
      <c r="I236" s="147"/>
      <c r="J236" s="148"/>
    </row>
  </sheetData>
  <mergeCells count="16">
    <mergeCell ref="A1:D1"/>
    <mergeCell ref="A2:D2"/>
    <mergeCell ref="F2:F3"/>
    <mergeCell ref="C3:D3"/>
    <mergeCell ref="B4:D4"/>
    <mergeCell ref="B5:D5"/>
    <mergeCell ref="B6:D6"/>
    <mergeCell ref="B7:D7"/>
    <mergeCell ref="B8:D8"/>
    <mergeCell ref="G16:I16"/>
    <mergeCell ref="B231:D231"/>
    <mergeCell ref="B18:D18"/>
    <mergeCell ref="B188:D188"/>
    <mergeCell ref="B220:D220"/>
    <mergeCell ref="B224:D224"/>
    <mergeCell ref="B228:D228"/>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37:I294" xr:uid="{00000000-0002-0000-0500-000002000000}">
      <formula1>#REF!</formula1>
      <formula2>0</formula2>
    </dataValidation>
    <dataValidation type="list" allowBlank="1" sqref="H132:J181 G182:I236 G19:I131"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86" customWidth="1"/>
    <col min="2" max="2" width="16.140625" style="87" customWidth="1"/>
    <col min="3" max="3" width="19" style="87" customWidth="1"/>
    <col min="4" max="4" width="20.42578125" style="87" customWidth="1"/>
    <col min="5" max="5" width="16.28515625" style="87" customWidth="1"/>
    <col min="6" max="6" width="19" style="87" customWidth="1"/>
    <col min="7" max="7" width="15" style="88" customWidth="1"/>
    <col min="8" max="8" width="23.5703125" style="88" customWidth="1"/>
    <col min="9" max="9" width="25.42578125" style="88" customWidth="1"/>
    <col min="10" max="10" width="21" style="88" customWidth="1"/>
    <col min="11" max="11" width="11.42578125" style="88" customWidth="1"/>
    <col min="12" max="12" width="17.28515625" style="88" customWidth="1"/>
    <col min="13" max="13" width="17.28515625" style="87" customWidth="1"/>
    <col min="14" max="14" width="14.140625" style="87" customWidth="1"/>
    <col min="15" max="15" width="18.42578125" style="87" customWidth="1"/>
    <col min="16" max="1024" width="9.140625" style="87"/>
  </cols>
  <sheetData>
    <row r="1" spans="1:12">
      <c r="G1" s="89" t="s">
        <v>124</v>
      </c>
    </row>
    <row r="2" spans="1:12" s="91" customFormat="1" ht="26.25">
      <c r="A2" s="90"/>
      <c r="C2" s="264" t="s">
        <v>125</v>
      </c>
      <c r="D2" s="264"/>
      <c r="E2" s="264"/>
      <c r="F2" s="264"/>
      <c r="G2" s="264"/>
      <c r="H2" s="92" t="s">
        <v>126</v>
      </c>
      <c r="I2" s="93"/>
      <c r="J2" s="93"/>
      <c r="K2" s="93"/>
      <c r="L2" s="93"/>
    </row>
    <row r="3" spans="1:12" s="91" customFormat="1" ht="23.25">
      <c r="A3" s="90"/>
      <c r="C3" s="265" t="s">
        <v>127</v>
      </c>
      <c r="D3" s="265"/>
      <c r="E3" s="94"/>
      <c r="F3" s="266" t="s">
        <v>128</v>
      </c>
      <c r="G3" s="266"/>
      <c r="H3" s="93"/>
      <c r="I3" s="93"/>
      <c r="J3" s="95"/>
      <c r="K3" s="93"/>
      <c r="L3" s="93"/>
    </row>
    <row r="4" spans="1:12">
      <c r="A4" s="90"/>
      <c r="D4" s="96"/>
      <c r="E4" s="96"/>
      <c r="H4" s="97"/>
    </row>
    <row r="5" spans="1:12" s="98" customFormat="1">
      <c r="A5" s="90"/>
      <c r="D5" s="99"/>
      <c r="E5" s="99"/>
      <c r="G5" s="100"/>
      <c r="H5" s="101"/>
      <c r="I5" s="100"/>
      <c r="J5" s="100"/>
      <c r="K5" s="100"/>
      <c r="L5" s="100"/>
    </row>
    <row r="6" spans="1:12" ht="21.75" customHeight="1">
      <c r="B6" s="260" t="s">
        <v>129</v>
      </c>
      <c r="C6" s="260"/>
      <c r="D6" s="102"/>
      <c r="E6" s="102"/>
      <c r="F6" s="102"/>
      <c r="G6" s="103"/>
      <c r="H6" s="103"/>
    </row>
    <row r="7" spans="1:12">
      <c r="B7" s="104" t="s">
        <v>130</v>
      </c>
      <c r="C7" s="105"/>
      <c r="D7" s="105"/>
      <c r="E7" s="105"/>
      <c r="F7" s="105"/>
      <c r="G7" s="106"/>
    </row>
    <row r="8" spans="1:12">
      <c r="A8" s="107" t="s">
        <v>58</v>
      </c>
      <c r="B8" s="108" t="s">
        <v>131</v>
      </c>
      <c r="C8" s="108" t="s">
        <v>132</v>
      </c>
      <c r="D8" s="108" t="s">
        <v>133</v>
      </c>
      <c r="E8" s="108" t="s">
        <v>134</v>
      </c>
      <c r="F8" s="108" t="s">
        <v>135</v>
      </c>
      <c r="G8" s="108" t="s">
        <v>136</v>
      </c>
      <c r="H8" s="108" t="s">
        <v>137</v>
      </c>
      <c r="I8" s="109" t="s">
        <v>138</v>
      </c>
      <c r="L8" s="87"/>
    </row>
    <row r="9" spans="1:12" s="114" customFormat="1" ht="14.25">
      <c r="A9" s="110"/>
      <c r="B9" s="111" t="s">
        <v>139</v>
      </c>
      <c r="C9" s="111" t="s">
        <v>140</v>
      </c>
      <c r="D9" s="111" t="s">
        <v>141</v>
      </c>
      <c r="E9" s="111" t="s">
        <v>142</v>
      </c>
      <c r="F9" s="111" t="s">
        <v>143</v>
      </c>
      <c r="G9" s="111" t="s">
        <v>144</v>
      </c>
      <c r="H9" s="111" t="s">
        <v>145</v>
      </c>
      <c r="I9" s="112"/>
      <c r="J9" s="113"/>
      <c r="K9" s="113"/>
    </row>
    <row r="10" spans="1:12">
      <c r="A10" s="115">
        <v>1</v>
      </c>
      <c r="B10" s="116" t="s">
        <v>66</v>
      </c>
      <c r="C10" s="116" t="s">
        <v>146</v>
      </c>
      <c r="D10" s="116" t="s">
        <v>147</v>
      </c>
      <c r="E10" s="116" t="s">
        <v>148</v>
      </c>
      <c r="F10" s="116" t="s">
        <v>149</v>
      </c>
      <c r="G10" s="116" t="s">
        <v>150</v>
      </c>
      <c r="H10" s="116" t="s">
        <v>150</v>
      </c>
      <c r="I10" s="117"/>
      <c r="L10" s="87"/>
    </row>
    <row r="11" spans="1:12" ht="20.25" customHeight="1">
      <c r="A11" s="115">
        <v>2</v>
      </c>
      <c r="B11" s="116" t="s">
        <v>67</v>
      </c>
      <c r="C11" s="116" t="s">
        <v>151</v>
      </c>
      <c r="D11" s="116" t="s">
        <v>152</v>
      </c>
      <c r="E11" s="116" t="s">
        <v>153</v>
      </c>
      <c r="F11" s="116" t="s">
        <v>149</v>
      </c>
      <c r="G11" s="116" t="s">
        <v>150</v>
      </c>
      <c r="H11" s="116" t="s">
        <v>154</v>
      </c>
      <c r="I11" s="117" t="s">
        <v>155</v>
      </c>
      <c r="L11" s="87"/>
    </row>
    <row r="12" spans="1:12" ht="20.25" customHeight="1">
      <c r="A12" s="115">
        <v>3</v>
      </c>
      <c r="B12" s="116" t="s">
        <v>156</v>
      </c>
      <c r="C12" s="116" t="s">
        <v>157</v>
      </c>
      <c r="D12" s="116" t="s">
        <v>152</v>
      </c>
      <c r="E12" s="116" t="s">
        <v>148</v>
      </c>
      <c r="F12" s="116" t="s">
        <v>158</v>
      </c>
      <c r="G12" s="116" t="s">
        <v>150</v>
      </c>
      <c r="H12" s="116" t="s">
        <v>150</v>
      </c>
      <c r="I12" s="117"/>
      <c r="L12" s="87"/>
    </row>
    <row r="13" spans="1:12" ht="15" customHeight="1">
      <c r="B13" s="118"/>
      <c r="C13" s="105"/>
      <c r="D13" s="105"/>
      <c r="E13" s="105"/>
      <c r="F13" s="105"/>
      <c r="G13" s="106"/>
    </row>
    <row r="14" spans="1:12" ht="21.75" customHeight="1">
      <c r="B14" s="260" t="s">
        <v>159</v>
      </c>
      <c r="C14" s="260"/>
      <c r="D14" s="260"/>
      <c r="E14" s="102"/>
      <c r="F14" s="102"/>
      <c r="G14" s="103"/>
      <c r="H14" s="103"/>
    </row>
    <row r="15" spans="1:12">
      <c r="B15" s="104" t="s">
        <v>160</v>
      </c>
      <c r="C15" s="105"/>
      <c r="D15" s="105"/>
      <c r="E15" s="105"/>
      <c r="F15" s="105"/>
      <c r="G15" s="106"/>
    </row>
    <row r="16" spans="1:12" ht="31.5" customHeight="1">
      <c r="A16" s="107" t="s">
        <v>58</v>
      </c>
      <c r="B16" s="108" t="s">
        <v>161</v>
      </c>
      <c r="C16" s="108" t="s">
        <v>41</v>
      </c>
      <c r="D16" s="108" t="s">
        <v>43</v>
      </c>
      <c r="E16" s="108" t="s">
        <v>154</v>
      </c>
      <c r="F16" s="108" t="s">
        <v>45</v>
      </c>
      <c r="G16" s="108" t="s">
        <v>162</v>
      </c>
      <c r="L16" s="87"/>
    </row>
    <row r="17" spans="1:12" s="114" customFormat="1" ht="51">
      <c r="A17" s="110"/>
      <c r="B17" s="111" t="s">
        <v>139</v>
      </c>
      <c r="C17" s="119" t="s">
        <v>163</v>
      </c>
      <c r="D17" s="119" t="s">
        <v>164</v>
      </c>
      <c r="E17" s="119" t="s">
        <v>165</v>
      </c>
      <c r="F17" s="119" t="s">
        <v>166</v>
      </c>
      <c r="G17" s="119" t="s">
        <v>167</v>
      </c>
      <c r="H17" s="113"/>
      <c r="I17" s="113"/>
      <c r="J17" s="113"/>
      <c r="K17" s="113"/>
    </row>
    <row r="18" spans="1:12">
      <c r="A18" s="115">
        <v>1</v>
      </c>
      <c r="B18" s="116" t="s">
        <v>66</v>
      </c>
      <c r="C18" s="120">
        <f>'User Story 1'!D11</f>
        <v>0</v>
      </c>
      <c r="D18" s="120">
        <f>'User Story 1'!D12</f>
        <v>0</v>
      </c>
      <c r="E18" s="120">
        <f>'User Story 1'!D14</f>
        <v>0</v>
      </c>
      <c r="F18" s="120">
        <f>'User Story 1'!D13</f>
        <v>0</v>
      </c>
      <c r="G18" s="120">
        <f>'User Story 1'!D15</f>
        <v>0</v>
      </c>
      <c r="L18" s="87"/>
    </row>
    <row r="19" spans="1:12" ht="20.25" customHeight="1">
      <c r="A19" s="115">
        <v>2</v>
      </c>
      <c r="B19" s="116" t="s">
        <v>156</v>
      </c>
      <c r="C19" s="120" t="e">
        <f>#REF!</f>
        <v>#REF!</v>
      </c>
      <c r="D19" s="120" t="e">
        <f>#REF!</f>
        <v>#REF!</v>
      </c>
      <c r="E19" s="120" t="e">
        <f>#REF!</f>
        <v>#REF!</v>
      </c>
      <c r="F19" s="120" t="e">
        <f>#REF!</f>
        <v>#REF!</v>
      </c>
      <c r="G19" s="120" t="e">
        <f>#REF!</f>
        <v>#REF!</v>
      </c>
      <c r="L19" s="87"/>
    </row>
    <row r="20" spans="1:12" ht="20.25" customHeight="1">
      <c r="A20" s="115">
        <v>3</v>
      </c>
      <c r="B20" s="116" t="s">
        <v>102</v>
      </c>
      <c r="C20" s="120" t="e">
        <f>SUM(C18:C19)</f>
        <v>#REF!</v>
      </c>
      <c r="D20" s="120" t="e">
        <f>SUM(D18:D19)</f>
        <v>#REF!</v>
      </c>
      <c r="E20" s="120" t="e">
        <f>SUM(E18:E19)</f>
        <v>#REF!</v>
      </c>
      <c r="F20" s="120" t="e">
        <f>SUM(F18:F19)</f>
        <v>#REF!</v>
      </c>
      <c r="G20" s="120" t="e">
        <f>SUM(G18:G19)</f>
        <v>#REF!</v>
      </c>
      <c r="L20" s="87"/>
    </row>
    <row r="21" spans="1:12" ht="20.25" customHeight="1">
      <c r="A21" s="121"/>
      <c r="B21" s="122"/>
      <c r="C21" s="123" t="s">
        <v>168</v>
      </c>
      <c r="D21" s="124" t="e">
        <f>SUM(C20,D20,G20)/SUM(C20:G20)</f>
        <v>#REF!</v>
      </c>
      <c r="E21" s="125"/>
      <c r="F21" s="125"/>
      <c r="G21" s="125"/>
      <c r="L21" s="87"/>
    </row>
    <row r="22" spans="1:12">
      <c r="B22" s="118"/>
      <c r="C22" s="105"/>
      <c r="D22" s="105"/>
      <c r="E22" s="105"/>
      <c r="F22" s="105"/>
      <c r="G22" s="106"/>
    </row>
    <row r="23" spans="1:12" ht="21.75" customHeight="1">
      <c r="B23" s="260" t="s">
        <v>169</v>
      </c>
      <c r="C23" s="260"/>
      <c r="D23" s="260"/>
      <c r="E23" s="102"/>
      <c r="F23" s="102"/>
      <c r="G23" s="103"/>
      <c r="H23" s="103"/>
    </row>
    <row r="24" spans="1:12" ht="21.75" customHeight="1">
      <c r="B24" s="104" t="s">
        <v>170</v>
      </c>
      <c r="C24" s="126"/>
      <c r="D24" s="126"/>
      <c r="E24" s="102"/>
      <c r="F24" s="102"/>
      <c r="G24" s="103"/>
      <c r="H24" s="103"/>
    </row>
    <row r="25" spans="1:12">
      <c r="B25" s="127" t="s">
        <v>171</v>
      </c>
      <c r="C25" s="105"/>
      <c r="D25" s="105"/>
      <c r="E25" s="105"/>
      <c r="F25" s="105"/>
      <c r="G25" s="106"/>
    </row>
    <row r="26" spans="1:12" ht="18.75" customHeight="1">
      <c r="A26" s="107" t="s">
        <v>58</v>
      </c>
      <c r="B26" s="108" t="s">
        <v>172</v>
      </c>
      <c r="C26" s="108" t="s">
        <v>173</v>
      </c>
      <c r="D26" s="108" t="s">
        <v>174</v>
      </c>
      <c r="E26" s="108" t="s">
        <v>175</v>
      </c>
      <c r="F26" s="108" t="s">
        <v>176</v>
      </c>
      <c r="G26" s="263" t="s">
        <v>109</v>
      </c>
      <c r="H26" s="263"/>
    </row>
    <row r="27" spans="1:12">
      <c r="A27" s="115">
        <v>1</v>
      </c>
      <c r="B27" s="116" t="s">
        <v>177</v>
      </c>
      <c r="C27" s="120" t="e">
        <f>COUNTIFS(#REF!, "*Critical*",#REF!,"*Open*")</f>
        <v>#REF!</v>
      </c>
      <c r="D27" s="120" t="e">
        <f>COUNTIFS(#REF!, "*Critical*",#REF!,"*Resolved*")</f>
        <v>#REF!</v>
      </c>
      <c r="E27" s="120" t="e">
        <f>COUNTIFS(#REF!, "*Critical*",#REF!,"*Reopened*")</f>
        <v>#REF!</v>
      </c>
      <c r="F27" s="120" t="e">
        <f>COUNTIFS(#REF!, "*Critical*",#REF!,"*Closed*") + COUNTIFS(#REF!, "*Critical*",#REF!,"*Ready for client test*")</f>
        <v>#REF!</v>
      </c>
      <c r="G27" s="261"/>
      <c r="H27" s="261"/>
    </row>
    <row r="28" spans="1:12" ht="20.25" customHeight="1">
      <c r="A28" s="115">
        <v>2</v>
      </c>
      <c r="B28" s="116" t="s">
        <v>178</v>
      </c>
      <c r="C28" s="120" t="e">
        <f>COUNTIFS(#REF!, "*Major*",#REF!,"*Open*")</f>
        <v>#REF!</v>
      </c>
      <c r="D28" s="120" t="e">
        <f>COUNTIFS(#REF!, "*Major*",#REF!,"*Resolved*")</f>
        <v>#REF!</v>
      </c>
      <c r="E28" s="120" t="e">
        <f>COUNTIFS(#REF!, "*Major*",#REF!,"*Reopened*")</f>
        <v>#REF!</v>
      </c>
      <c r="F28" s="120" t="e">
        <f>COUNTIFS(#REF!, "*Major*",#REF!,"*Closed*") + COUNTIFS(#REF!, "*Major*",#REF!,"*Ready for client test*")</f>
        <v>#REF!</v>
      </c>
      <c r="G28" s="261"/>
      <c r="H28" s="261"/>
    </row>
    <row r="29" spans="1:12" ht="20.25" customHeight="1">
      <c r="A29" s="115">
        <v>3</v>
      </c>
      <c r="B29" s="116" t="s">
        <v>179</v>
      </c>
      <c r="C29" s="120" t="e">
        <f>COUNTIFS(#REF!, "*Normal*",#REF!,"*Open*")</f>
        <v>#REF!</v>
      </c>
      <c r="D29" s="120" t="e">
        <f>COUNTIFS(#REF!, "*Normal*",#REF!,"*Resolved*")</f>
        <v>#REF!</v>
      </c>
      <c r="E29" s="120" t="e">
        <f>COUNTIFS(#REF!, "*Normal*",#REF!,"*Reopened*")</f>
        <v>#REF!</v>
      </c>
      <c r="F29" s="120" t="e">
        <f>COUNTIFS(#REF!, "*Normal*",#REF!,"*Closed*") + COUNTIFS(#REF!, "*Normal*",#REF!,"*Ready for client test*")</f>
        <v>#REF!</v>
      </c>
      <c r="G29" s="261"/>
      <c r="H29" s="261"/>
    </row>
    <row r="30" spans="1:12" ht="20.25" customHeight="1">
      <c r="A30" s="115">
        <v>4</v>
      </c>
      <c r="B30" s="116" t="s">
        <v>180</v>
      </c>
      <c r="C30" s="120" t="e">
        <f>COUNTIFS(#REF!, "*Minor*",#REF!,"*Open*")</f>
        <v>#REF!</v>
      </c>
      <c r="D30" s="120" t="e">
        <f>COUNTIFS(#REF!, "*Minor*",#REF!,"*Resolved*")</f>
        <v>#REF!</v>
      </c>
      <c r="E30" s="120" t="e">
        <f>COUNTIFS(#REF!, "*Minor*",#REF!,"*Reopened*")</f>
        <v>#REF!</v>
      </c>
      <c r="F30" s="120" t="e">
        <f>COUNTIFS(#REF!, "*Minor*",#REF!,"*Closed*") + COUNTIFS(#REF!, "*Minor*",#REF!,"*Ready for client test*")</f>
        <v>#REF!</v>
      </c>
      <c r="G30" s="261"/>
      <c r="H30" s="261"/>
    </row>
    <row r="31" spans="1:12" ht="20.25" customHeight="1">
      <c r="A31" s="115"/>
      <c r="B31" s="107" t="s">
        <v>102</v>
      </c>
      <c r="C31" s="128" t="e">
        <f>SUM(C27:C30)</f>
        <v>#REF!</v>
      </c>
      <c r="D31" s="107">
        <v>0</v>
      </c>
      <c r="E31" s="107">
        <v>0</v>
      </c>
      <c r="F31" s="128" t="e">
        <f>SUM(F27:F30)</f>
        <v>#REF!</v>
      </c>
      <c r="G31" s="261"/>
      <c r="H31" s="261"/>
    </row>
    <row r="32" spans="1:12" ht="20.25" customHeight="1">
      <c r="A32" s="121"/>
      <c r="B32" s="122"/>
      <c r="C32" s="125"/>
      <c r="D32" s="125"/>
      <c r="E32" s="125"/>
      <c r="F32" s="125"/>
      <c r="G32" s="125"/>
      <c r="H32" s="125"/>
    </row>
    <row r="33" spans="1:12">
      <c r="B33" s="127" t="s">
        <v>181</v>
      </c>
      <c r="C33" s="105"/>
      <c r="D33" s="105"/>
      <c r="E33" s="105"/>
      <c r="F33" s="105"/>
      <c r="G33" s="106"/>
    </row>
    <row r="34" spans="1:12" ht="18.75" customHeight="1">
      <c r="A34" s="107" t="s">
        <v>58</v>
      </c>
      <c r="B34" s="108" t="s">
        <v>182</v>
      </c>
      <c r="C34" s="108" t="s">
        <v>183</v>
      </c>
      <c r="D34" s="108" t="s">
        <v>184</v>
      </c>
      <c r="E34" s="108" t="s">
        <v>135</v>
      </c>
      <c r="F34" s="257" t="s">
        <v>138</v>
      </c>
      <c r="G34" s="257"/>
    </row>
    <row r="35" spans="1:12" s="114" customFormat="1" ht="14.25">
      <c r="A35" s="110"/>
      <c r="B35" s="111" t="s">
        <v>185</v>
      </c>
      <c r="C35" s="119" t="s">
        <v>186</v>
      </c>
      <c r="D35" s="119" t="s">
        <v>187</v>
      </c>
      <c r="E35" s="119" t="s">
        <v>143</v>
      </c>
      <c r="F35" s="262"/>
      <c r="G35" s="262"/>
      <c r="H35" s="113"/>
      <c r="I35" s="113"/>
      <c r="J35" s="113"/>
      <c r="K35" s="113"/>
      <c r="L35" s="113"/>
    </row>
    <row r="36" spans="1:12">
      <c r="A36" s="115">
        <v>1</v>
      </c>
      <c r="B36" s="116" t="s">
        <v>188</v>
      </c>
      <c r="C36" s="120" t="s">
        <v>189</v>
      </c>
      <c r="D36" s="120" t="s">
        <v>180</v>
      </c>
      <c r="E36" s="120" t="s">
        <v>149</v>
      </c>
      <c r="F36" s="261"/>
      <c r="G36" s="261"/>
    </row>
    <row r="37" spans="1:12" ht="20.25" customHeight="1">
      <c r="A37" s="115">
        <v>2</v>
      </c>
      <c r="B37" s="116" t="s">
        <v>190</v>
      </c>
      <c r="C37" s="120" t="s">
        <v>191</v>
      </c>
      <c r="D37" s="120" t="s">
        <v>180</v>
      </c>
      <c r="E37" s="120" t="s">
        <v>149</v>
      </c>
      <c r="F37" s="261"/>
      <c r="G37" s="261"/>
    </row>
    <row r="38" spans="1:12" ht="20.25" customHeight="1">
      <c r="A38" s="121"/>
      <c r="B38" s="122"/>
      <c r="C38" s="125"/>
      <c r="D38" s="125"/>
      <c r="E38" s="125"/>
      <c r="F38" s="125"/>
      <c r="G38" s="125"/>
      <c r="H38" s="125"/>
    </row>
    <row r="39" spans="1:12" ht="21.75" customHeight="1">
      <c r="B39" s="260" t="s">
        <v>192</v>
      </c>
      <c r="C39" s="260"/>
      <c r="D39" s="102"/>
      <c r="E39" s="102"/>
      <c r="F39" s="102"/>
      <c r="G39" s="103"/>
      <c r="H39" s="103"/>
    </row>
    <row r="40" spans="1:12">
      <c r="B40" s="104" t="s">
        <v>193</v>
      </c>
      <c r="C40" s="105"/>
      <c r="D40" s="105"/>
      <c r="E40" s="105"/>
      <c r="F40" s="105"/>
      <c r="G40" s="106"/>
    </row>
    <row r="41" spans="1:12" ht="18.75" customHeight="1">
      <c r="A41" s="107" t="s">
        <v>58</v>
      </c>
      <c r="B41" s="108" t="s">
        <v>62</v>
      </c>
      <c r="C41" s="257" t="s">
        <v>194</v>
      </c>
      <c r="D41" s="257"/>
      <c r="E41" s="257" t="s">
        <v>195</v>
      </c>
      <c r="F41" s="257"/>
      <c r="G41" s="257"/>
      <c r="H41" s="107" t="s">
        <v>196</v>
      </c>
    </row>
    <row r="42" spans="1:12" ht="34.5" customHeight="1">
      <c r="A42" s="115">
        <v>1</v>
      </c>
      <c r="B42" s="129" t="s">
        <v>197</v>
      </c>
      <c r="C42" s="259" t="s">
        <v>198</v>
      </c>
      <c r="D42" s="259"/>
      <c r="E42" s="259" t="s">
        <v>199</v>
      </c>
      <c r="F42" s="259"/>
      <c r="G42" s="259"/>
      <c r="H42" s="130"/>
    </row>
    <row r="43" spans="1:12" ht="34.5" customHeight="1">
      <c r="A43" s="115">
        <v>2</v>
      </c>
      <c r="B43" s="129" t="s">
        <v>197</v>
      </c>
      <c r="C43" s="259" t="s">
        <v>198</v>
      </c>
      <c r="D43" s="259"/>
      <c r="E43" s="259" t="s">
        <v>199</v>
      </c>
      <c r="F43" s="259"/>
      <c r="G43" s="259"/>
      <c r="H43" s="130"/>
    </row>
    <row r="44" spans="1:12" ht="34.5" customHeight="1">
      <c r="A44" s="115">
        <v>3</v>
      </c>
      <c r="B44" s="129" t="s">
        <v>197</v>
      </c>
      <c r="C44" s="259" t="s">
        <v>198</v>
      </c>
      <c r="D44" s="259"/>
      <c r="E44" s="259" t="s">
        <v>199</v>
      </c>
      <c r="F44" s="259"/>
      <c r="G44" s="259"/>
      <c r="H44" s="130"/>
    </row>
    <row r="45" spans="1:12">
      <c r="B45" s="131"/>
      <c r="C45" s="131"/>
      <c r="D45" s="131"/>
      <c r="E45" s="132"/>
      <c r="F45" s="105"/>
      <c r="G45" s="106"/>
    </row>
    <row r="46" spans="1:12" ht="21.75" customHeight="1">
      <c r="B46" s="260" t="s">
        <v>200</v>
      </c>
      <c r="C46" s="260"/>
      <c r="D46" s="102"/>
      <c r="E46" s="102"/>
      <c r="F46" s="102"/>
      <c r="G46" s="103"/>
      <c r="H46" s="103"/>
    </row>
    <row r="47" spans="1:12">
      <c r="B47" s="104" t="s">
        <v>201</v>
      </c>
      <c r="C47" s="131"/>
      <c r="D47" s="131"/>
      <c r="E47" s="132"/>
      <c r="F47" s="105"/>
      <c r="G47" s="106"/>
    </row>
    <row r="48" spans="1:12" s="134" customFormat="1" ht="21" customHeight="1">
      <c r="A48" s="255" t="s">
        <v>58</v>
      </c>
      <c r="B48" s="256" t="s">
        <v>202</v>
      </c>
      <c r="C48" s="257" t="s">
        <v>203</v>
      </c>
      <c r="D48" s="257"/>
      <c r="E48" s="257"/>
      <c r="F48" s="257"/>
      <c r="G48" s="258" t="s">
        <v>168</v>
      </c>
      <c r="H48" s="258" t="s">
        <v>202</v>
      </c>
      <c r="I48" s="254" t="s">
        <v>204</v>
      </c>
      <c r="J48" s="133"/>
      <c r="K48" s="133"/>
      <c r="L48" s="133"/>
    </row>
    <row r="49" spans="1:9">
      <c r="A49" s="255"/>
      <c r="B49" s="256"/>
      <c r="C49" s="135" t="s">
        <v>177</v>
      </c>
      <c r="D49" s="135" t="s">
        <v>178</v>
      </c>
      <c r="E49" s="136" t="s">
        <v>179</v>
      </c>
      <c r="F49" s="136" t="s">
        <v>180</v>
      </c>
      <c r="G49" s="258"/>
      <c r="H49" s="258"/>
      <c r="I49" s="254"/>
    </row>
    <row r="50" spans="1:9" ht="38.25">
      <c r="A50" s="255"/>
      <c r="B50" s="256"/>
      <c r="C50" s="137" t="s">
        <v>205</v>
      </c>
      <c r="D50" s="137" t="s">
        <v>206</v>
      </c>
      <c r="E50" s="137" t="s">
        <v>207</v>
      </c>
      <c r="F50" s="137" t="s">
        <v>208</v>
      </c>
      <c r="G50" s="138" t="s">
        <v>209</v>
      </c>
      <c r="H50" s="138" t="s">
        <v>210</v>
      </c>
      <c r="I50" s="138" t="s">
        <v>210</v>
      </c>
    </row>
    <row r="51" spans="1:9" ht="38.25">
      <c r="A51" s="115">
        <v>1</v>
      </c>
      <c r="B51" s="110" t="s">
        <v>211</v>
      </c>
      <c r="C51" s="137" t="s">
        <v>205</v>
      </c>
      <c r="D51" s="137" t="s">
        <v>206</v>
      </c>
      <c r="E51" s="137" t="s">
        <v>207</v>
      </c>
      <c r="F51" s="137" t="s">
        <v>208</v>
      </c>
      <c r="G51" s="139" t="s">
        <v>209</v>
      </c>
      <c r="H51" s="139" t="s">
        <v>210</v>
      </c>
      <c r="I51" s="139" t="s">
        <v>210</v>
      </c>
    </row>
    <row r="52" spans="1:9">
      <c r="A52" s="115">
        <v>2</v>
      </c>
      <c r="B52" s="115" t="s">
        <v>65</v>
      </c>
      <c r="C52" s="139">
        <v>0</v>
      </c>
      <c r="D52" s="139">
        <v>0</v>
      </c>
      <c r="E52" s="139">
        <v>0</v>
      </c>
      <c r="F52" s="140" t="e">
        <f>SUM(C31:E31)</f>
        <v>#REF!</v>
      </c>
      <c r="G52" s="141" t="e">
        <f>D21</f>
        <v>#REF!</v>
      </c>
      <c r="H52" s="139" t="s">
        <v>210</v>
      </c>
      <c r="I52" s="139" t="s">
        <v>210</v>
      </c>
    </row>
    <row r="53" spans="1:9" ht="18.75" customHeight="1">
      <c r="B53" s="142"/>
    </row>
    <row r="54" spans="1:9">
      <c r="B54" s="143"/>
    </row>
    <row r="55" spans="1:9">
      <c r="B55" s="143"/>
    </row>
    <row r="56" spans="1:9">
      <c r="B56" s="143"/>
    </row>
    <row r="57" spans="1:9">
      <c r="B57" s="143"/>
    </row>
    <row r="58" spans="1:9">
      <c r="B58" s="143"/>
    </row>
    <row r="59" spans="1:9">
      <c r="B59" s="143"/>
    </row>
    <row r="60" spans="1:9">
      <c r="B60" s="143"/>
    </row>
    <row r="61" spans="1:9">
      <c r="B61" s="143"/>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2022-10-23T16:31:25Z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