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NashTechHomeWork_LeTuanSang\MiddleAssignment_LeTuanSang\TestCase5\"/>
    </mc:Choice>
  </mc:AlternateContent>
  <xr:revisionPtr revIDLastSave="0" documentId="13_ncr:1_{A8D7D084-2450-40A7-928D-185682FC7368}" xr6:coauthVersionLast="47" xr6:coauthVersionMax="47" xr10:uidLastSave="{00000000-0000-0000-0000-000000000000}"/>
  <bookViews>
    <workbookView xWindow="8880" yWindow="510" windowWidth="12000" windowHeight="14715" tabRatio="500" activeTab="5" xr2:uid="{00000000-000D-0000-FFFF-FFFF00000000}"/>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 i="6" l="1"/>
  <c r="A21" i="6" s="1"/>
  <c r="F30" i="7"/>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2" i="6" l="1"/>
  <c r="A23" i="6" s="1"/>
  <c r="A24" i="6" s="1"/>
  <c r="A25"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7" authorId="0" shapeId="0" xr:uid="{00000000-0006-0000-0500-000001000000}">
      <text>
        <r>
          <rPr>
            <sz val="11"/>
            <color rgb="FF323232"/>
            <rFont val="Calibri"/>
            <family val="2"/>
            <charset val="1"/>
          </rPr>
          <t xml:space="preserve">Pass
Fail
Untested
N/A
</t>
        </r>
      </text>
    </comment>
    <comment ref="H17" authorId="0" shapeId="0" xr:uid="{00000000-0006-0000-0500-000002000000}">
      <text>
        <r>
          <rPr>
            <sz val="11"/>
            <color rgb="FF323232"/>
            <rFont val="Calibri"/>
            <family val="2"/>
            <charset val="1"/>
          </rPr>
          <t xml:space="preserve">Pass
Fail
Untested
N/A
</t>
        </r>
      </text>
    </comment>
    <comment ref="I17" authorId="0" shapeId="0" xr:uid="{00000000-0006-0000-0500-000003000000}">
      <text>
        <r>
          <rPr>
            <sz val="11"/>
            <color rgb="FF323232"/>
            <rFont val="Calibri"/>
            <family val="2"/>
            <charset val="1"/>
          </rPr>
          <t xml:space="preserve">Pass
Fail
Untested
N/A
</t>
        </r>
      </text>
    </comment>
    <comment ref="G86" authorId="0" shapeId="0" xr:uid="{00000000-0006-0000-0500-000004000000}">
      <text>
        <r>
          <rPr>
            <sz val="11"/>
            <color rgb="FF323232"/>
            <rFont val="Calibri"/>
            <family val="2"/>
            <charset val="1"/>
          </rPr>
          <t xml:space="preserve">Nguyen Dao Thi Binh:
</t>
        </r>
        <r>
          <rPr>
            <sz val="9"/>
            <color rgb="FF000000"/>
            <rFont val="Tahoma"/>
            <family val="2"/>
            <charset val="1"/>
          </rPr>
          <t>Bug ID: 13057</t>
        </r>
      </text>
    </comment>
    <comment ref="G88" authorId="0" shapeId="0" xr:uid="{00000000-0006-0000-0500-000005000000}">
      <text>
        <r>
          <rPr>
            <sz val="11"/>
            <color rgb="FF323232"/>
            <rFont val="Calibri"/>
            <family val="2"/>
            <charset val="1"/>
          </rPr>
          <t xml:space="preserve">Nguyen Dao Thi Binh:
</t>
        </r>
        <r>
          <rPr>
            <sz val="9"/>
            <color rgb="FF000000"/>
            <rFont val="Tahoma"/>
            <family val="2"/>
            <charset val="1"/>
          </rPr>
          <t>Bug ID: 13057</t>
        </r>
      </text>
    </comment>
    <comment ref="G91" authorId="0" shapeId="0" xr:uid="{00000000-0006-0000-0500-000006000000}">
      <text>
        <r>
          <rPr>
            <sz val="11"/>
            <color rgb="FF323232"/>
            <rFont val="Calibri"/>
            <family val="2"/>
            <charset val="1"/>
          </rPr>
          <t xml:space="preserve">Nguyen Dao Thi Binh:
</t>
        </r>
        <r>
          <rPr>
            <sz val="9"/>
            <color rgb="FF000000"/>
            <rFont val="Tahoma"/>
            <family val="2"/>
            <charset val="1"/>
          </rPr>
          <t>Bug ID: 13057</t>
        </r>
      </text>
    </comment>
    <comment ref="G104" authorId="0" shapeId="0" xr:uid="{00000000-0006-0000-0500-000007000000}">
      <text>
        <r>
          <rPr>
            <sz val="11"/>
            <color rgb="FF323232"/>
            <rFont val="Calibri"/>
            <family val="2"/>
            <charset val="1"/>
          </rPr>
          <t xml:space="preserve">Nguyen Dao Thi Binh:
</t>
        </r>
        <r>
          <rPr>
            <sz val="9"/>
            <color rgb="FF000000"/>
            <rFont val="Tahoma"/>
            <family val="2"/>
            <charset val="1"/>
          </rPr>
          <t>Bug ID: 13051</t>
        </r>
      </text>
    </comment>
    <comment ref="H104" authorId="0" shapeId="0" xr:uid="{00000000-0006-0000-0500-000008000000}">
      <text>
        <r>
          <rPr>
            <sz val="11"/>
            <color rgb="FF323232"/>
            <rFont val="Calibri"/>
            <family val="2"/>
            <charset val="1"/>
          </rPr>
          <t xml:space="preserve">Nguyen Dao Thi Binh:
</t>
        </r>
        <r>
          <rPr>
            <sz val="9"/>
            <color rgb="FF000000"/>
            <rFont val="Tahoma"/>
            <family val="2"/>
            <charset val="1"/>
          </rPr>
          <t>Bug ID: 13051</t>
        </r>
      </text>
    </comment>
    <comment ref="G105" authorId="0" shapeId="0" xr:uid="{00000000-0006-0000-0500-000009000000}">
      <text>
        <r>
          <rPr>
            <sz val="11"/>
            <color rgb="FF323232"/>
            <rFont val="Calibri"/>
            <family val="2"/>
            <charset val="1"/>
          </rPr>
          <t xml:space="preserve">Nguyen Dao Thi Binh:
</t>
        </r>
        <r>
          <rPr>
            <sz val="9"/>
            <color rgb="FF000000"/>
            <rFont val="Tahoma"/>
            <family val="2"/>
            <charset val="1"/>
          </rPr>
          <t>Bug ID: 13059</t>
        </r>
      </text>
    </comment>
    <comment ref="H105" authorId="0" shapeId="0" xr:uid="{00000000-0006-0000-0500-00000A000000}">
      <text>
        <r>
          <rPr>
            <sz val="11"/>
            <color rgb="FF323232"/>
            <rFont val="Calibri"/>
            <family val="2"/>
            <charset val="1"/>
          </rPr>
          <t xml:space="preserve">Nguyen Dao Thi Binh:
</t>
        </r>
        <r>
          <rPr>
            <sz val="9"/>
            <color rgb="FF000000"/>
            <rFont val="Tahoma"/>
            <family val="2"/>
            <charset val="1"/>
          </rPr>
          <t>Bug ID: 13059</t>
        </r>
      </text>
    </comment>
    <comment ref="G110" authorId="0" shapeId="0" xr:uid="{00000000-0006-0000-0500-00000B000000}">
      <text>
        <r>
          <rPr>
            <sz val="11"/>
            <color rgb="FF323232"/>
            <rFont val="Calibri"/>
            <family val="2"/>
            <charset val="1"/>
          </rPr>
          <t xml:space="preserve">Nguyen Dao Thi Binh:
</t>
        </r>
        <r>
          <rPr>
            <sz val="9"/>
            <color rgb="FF000000"/>
            <rFont val="Tahoma"/>
            <family val="2"/>
            <charset val="1"/>
          </rPr>
          <t>Bug ID: 13059</t>
        </r>
      </text>
    </comment>
    <comment ref="H110" authorId="0" shapeId="0" xr:uid="{00000000-0006-0000-0500-00000C000000}">
      <text>
        <r>
          <rPr>
            <sz val="11"/>
            <color rgb="FF323232"/>
            <rFont val="Calibri"/>
            <family val="2"/>
            <charset val="1"/>
          </rPr>
          <t xml:space="preserve">Nguyen Dao Thi Binh:
</t>
        </r>
        <r>
          <rPr>
            <sz val="9"/>
            <color rgb="FF000000"/>
            <rFont val="Tahoma"/>
            <family val="2"/>
            <charset val="1"/>
          </rPr>
          <t>Bug ID: 13059</t>
        </r>
      </text>
    </comment>
    <comment ref="G113" authorId="0" shapeId="0" xr:uid="{00000000-0006-0000-0500-00000D000000}">
      <text>
        <r>
          <rPr>
            <sz val="11"/>
            <color rgb="FF323232"/>
            <rFont val="Calibri"/>
            <family val="2"/>
            <charset val="1"/>
          </rPr>
          <t xml:space="preserve">Nguyen Dao Thi Binh:
</t>
        </r>
        <r>
          <rPr>
            <sz val="9"/>
            <color rgb="FF000000"/>
            <rFont val="Tahoma"/>
            <family val="2"/>
            <charset val="1"/>
          </rPr>
          <t>Bug ID: 13051</t>
        </r>
      </text>
    </comment>
    <comment ref="G128" authorId="0" shapeId="0" xr:uid="{00000000-0006-0000-0500-00000E000000}">
      <text>
        <r>
          <rPr>
            <sz val="11"/>
            <color rgb="FF323232"/>
            <rFont val="Calibri"/>
            <family val="2"/>
            <charset val="1"/>
          </rPr>
          <t xml:space="preserve">Nguyen Dao Thi Binh:
</t>
        </r>
        <r>
          <rPr>
            <sz val="9"/>
            <color rgb="FF000000"/>
            <rFont val="Tahoma"/>
            <family val="2"/>
            <charset val="1"/>
          </rPr>
          <t>Bug ID: 13159</t>
        </r>
      </text>
    </comment>
    <comment ref="G130" authorId="0" shapeId="0" xr:uid="{00000000-0006-0000-0500-00000F00000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<sst xmlns="http://schemas.openxmlformats.org/spreadsheetml/2006/main" count="297" uniqueCount="217">
  <si>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</si>
  <si>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</si>
  <si>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</si>
  <si>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</si>
  <si>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</si>
  <si>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</si>
  <si>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</si>
  <si>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</si>
  <si>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</si>
  <si>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</si>
  <si>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</si>
  <si>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</si>
  <si>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</si>
  <si>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</si>
  <si>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</si>
  <si>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</si>
  <si>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</si>
  <si>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</si>
  <si>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</si>
  <si>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</si>
  <si>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</si>
  <si>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</si>
  <si>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</si>
  <si>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</si>
  <si>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</si>
  <si>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</si>
  <si>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</si>
  <si>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</si>
  <si>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</si>
  <si>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</si>
  <si>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</si>
  <si>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</si>
  <si>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</si>
  <si>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</si>
  <si>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</si>
  <si>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</si>
  <si>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</si>
  <si>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</si>
  <si>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</si>
  <si>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</si>
  <si>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</si>
  <si>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</si>
  <si>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</si>
  <si>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</si>
  <si>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</si>
  <si>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</si>
  <si>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</si>
  <si>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</si>
  <si>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</si>
  <si>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</si>
  <si>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</si>
  <si>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</si>
  <si>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</si>
  <si>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</si>
  <si>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</si>
  <si>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</si>
  <si>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</si>
  <si>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</si>
  <si>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</si>
  <si>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</si>
  <si>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</si>
  <si>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</si>
  <si>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</si>
  <si>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</si>
  <si>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</si>
  <si>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</si>
  <si>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</si>
  <si>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</si>
  <si>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</si>
  <si>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</si>
  <si>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</si>
  <si>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</si>
  <si>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</si>
  <si>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</si>
  <si>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</si>
  <si>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</si>
  <si>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</si>
  <si>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</si>
  <si>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</si>
  <si>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</si>
  <si>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</si>
  <si>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</si>
  <si>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</si>
  <si>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</si>
  <si>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</si>
  <si>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</si>
  <si>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</si>
  <si>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</si>
  <si>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</si>
  <si>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</si>
  <si>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</si>
  <si>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</si>
  <si>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</si>
  <si>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</si>
  <si>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</si>
  <si>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</si>
  <si>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</si>
  <si>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</si>
  <si>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</si>
  <si>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</si>
  <si>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</si>
  <si>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</si>
  <si>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</si>
  <si>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</si>
  <si>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</si>
  <si>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</si>
  <si>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</si>
  <si>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</si>
  <si>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</si>
  <si>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</si>
  <si>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</si>
  <si>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</si>
  <si>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</si>
  <si>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</si>
  <si>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</si>
  <si>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</si>
  <si>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</si>
  <si>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</si>
  <si>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</si>
  <si>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</si>
  <si>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</si>
  <si>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</si>
  <si>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</si>
  <si>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</si>
  <si>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</si>
  <si>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</si>
  <si>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</si>
  <si>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</si>
  <si>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</si>
  <si>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</si>
  <si>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</si>
  <si>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</si>
  <si>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</si>
  <si>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</si>
  <si>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</si>
  <si>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</si>
  <si>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</si>
  <si>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</si>
  <si>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</si>
  <si>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</si>
  <si>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</si>
  <si>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</si>
  <si>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</si>
  <si>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</si>
  <si>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</si>
  <si>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</si>
  <si>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</si>
  <si>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</si>
  <si>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</si>
  <si>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</si>
  <si>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</si>
  <si>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</si>
  <si>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</si>
  <si>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</si>
  <si>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</si>
  <si>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</si>
  <si>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</si>
  <si>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</si>
  <si>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</si>
  <si>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</si>
  <si>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</si>
  <si>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</si>
  <si>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</si>
  <si>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</si>
  <si>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</si>
  <si>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</si>
  <si>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</si>
  <si>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</si>
  <si>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</si>
  <si>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</si>
  <si>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</si>
  <si>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</si>
  <si>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</si>
  <si>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</si>
  <si>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</si>
  <si>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</si>
  <si>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</si>
  <si>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</si>
  <si>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</si>
  <si>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</si>
  <si>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</si>
  <si>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</si>
  <si>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</si>
  <si>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</si>
  <si>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</si>
  <si>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</si>
  <si>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</si>
  <si>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</si>
  <si>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</si>
  <si>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</si>
  <si>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</si>
  <si>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</si>
  <si>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</si>
  <si>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</si>
  <si>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</si>
  <si>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</si>
  <si>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</si>
  <si>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</si>
  <si>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Verify pop-up is display when click on delete icon</t>
  </si>
  <si>
    <t>Delete address fail when click on x icon</t>
  </si>
  <si>
    <t>Delete address fail when click on cancel button</t>
  </si>
  <si>
    <t>Delete address fail when press ESC on keybroad</t>
  </si>
  <si>
    <t>Delete default Address fail</t>
  </si>
  <si>
    <t>Get to Address Book page</t>
  </si>
  <si>
    <t>2. Delete icon is clickable 
3. Pop-up is displayed and have:
- Title: " Are you sure you want to delete this address?"
- Content: Full name, address, phone number
- Button: CANCEL, DELETE</t>
  </si>
  <si>
    <t xml:space="preserve">Delete non default address successfully </t>
  </si>
  <si>
    <t>1. Click on 1 address
2. Click on Delete button
3. Observe screen</t>
  </si>
  <si>
    <t>1. Click on 1 non default address
2. Click on Delete button
3. Click on Delete button on pop- up
4. Observe screen</t>
  </si>
  <si>
    <t>4.1 Address is deleted successfully. Close the pop-up.
4.2 Back to Address Book. Deleted address is not displayed on Address Book</t>
  </si>
  <si>
    <t>1. Click on default address
2. Click on Delete button
3. Click on Delete button on pop- up
4. Observe screen</t>
  </si>
  <si>
    <t xml:space="preserve">4.1 Delete address fail, close pop-up, back to Edit My Address screen
4.2 A toast is displayed in the upper right corner with Error message: "You cannot delete your default address" </t>
  </si>
  <si>
    <t>Delete address successfully when default address is change to non default address</t>
  </si>
  <si>
    <t>1. Click on 1 non default address
2. Click on Delete button
3. Click on CANCEL button on pop- up
4. Observe screen</t>
  </si>
  <si>
    <t xml:space="preserve">4. Delete address fail, close pop-up, back to Edit My Address screen
</t>
  </si>
  <si>
    <t>1. Click on 1 non default address
2. Click on Delete button
3. Click on X icon on pop- up
4. Observe screen</t>
  </si>
  <si>
    <t>1. Click on 1 non default address
2. Click on Delete button
3. Press Esc
4. Observe screen</t>
  </si>
  <si>
    <t>Pre- condition: there are at least 2 address in Address Book: 1 default and 1 non defautl
1. Make non default address become default address
2. Click on new non default address
3. Click on Delete button
4. Click on Delete button on pop- up
5. Observe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</si>
</sst>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mmmm\ d&quot;, &quot;yyyy;@"/>
    <numFmt numFmtId="165" formatCode="[$-409]General"/>
    <numFmt numFmtId="166" formatCode="mmm\ dd\ yyyy"/>
    <numFmt numFmtId="167" formatCode="[$-409]d\-mmm\-yy;@"/>
    <numFmt numFmtId="168" formatCode="[$-409]0.00%"/>
  </numFmts>
  <fonts count="68">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
      <sz val="10"/>
      <name val="Calibri"/>
      <family val="2"/>
    </font>
    <font>
      <b/>
      <sz val="10"/>
      <color rgb="FFFFFFFF"/>
      <name val="Calibri"/>
      <family val="2"/>
    </font>
    <font>
      <sz val="11"/>
      <name val="Calibri"/>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36">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 fillId="5" borderId="3" xfId="18" applyFont="1" applyFill="1" applyBorder="1" applyAlignment="1">
      <alignment horizontal="left" vertical="top" wrapText="1"/>
    </xf>
    <xf numFmtId="0" fontId="1" fillId="5" borderId="3" xfId="18" applyFont="1" applyFill="1" applyBorder="1" applyAlignment="1">
      <alignment horizontal="left" vertical="top" wrapText="1"/>
    </xf>
    <xf numFmtId="0" fontId="47" fillId="14" borderId="3" xfId="18" applyFont="1" applyFill="1" applyBorder="1" applyAlignment="1">
      <alignment horizontal="left" vertical="center"/>
    </xf>
    <xf numFmtId="0" fontId="19" fillId="5" borderId="3" xfId="0" applyFont="1" applyFill="1" applyBorder="1"/>
    <xf numFmtId="0" fontId="65" fillId="15" borderId="3" xfId="18" applyFont="1" applyFill="1" applyBorder="1" applyAlignment="1">
      <alignment horizontal="left" vertical="top" wrapText="1"/>
    </xf>
    <xf numFmtId="0" fontId="66" fillId="14" borderId="13" xfId="18" applyFont="1" applyFill="1" applyBorder="1" applyAlignment="1">
      <alignment horizontal="left" vertical="center"/>
    </xf>
    <xf numFmtId="0" fontId="65" fillId="15" borderId="3" xfId="18" applyFont="1" applyFill="1" applyBorder="1" applyAlignment="1">
      <alignment horizontal="left" vertical="top"/>
    </xf>
    <xf numFmtId="0" fontId="67" fillId="15" borderId="3" xfId="18" applyFont="1" applyFill="1" applyBorder="1" applyAlignment="1">
      <alignment horizontal="left" vertical="top" wrapText="1"/>
    </xf>
    <xf numFmtId="49" fontId="65" fillId="15" borderId="3" xfId="18" applyNumberFormat="1" applyFont="1" applyFill="1" applyBorder="1" applyAlignment="1">
      <alignment horizontal="left" vertical="top" wrapText="1"/>
    </xf>
    <xf numFmtId="0" fontId="37" fillId="5" borderId="3" xfId="0" applyFont="1" applyFill="1" applyBorder="1" applyAlignment="1">
      <alignment wrapText="1"/>
    </xf>
    <xf numFmtId="0" fontId="15" fillId="14" borderId="3" xfId="18" applyFont="1" applyFill="1" applyBorder="1" applyAlignment="1">
      <alignment horizontal="left" vertical="center" wrapText="1"/>
    </xf>
    <xf numFmtId="0" fontId="19" fillId="15" borderId="3" xfId="0" applyFont="1" applyFill="1" applyBorder="1" applyAlignment="1">
      <alignment wrapText="1"/>
    </xf>
    <xf numFmtId="0" fontId="1" fillId="5" borderId="0" xfId="0" applyFont="1" applyFill="1" applyAlignment="1">
      <alignment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cellXfs>
  <cellStyles count="27">
    <cellStyle name="background" xfId="2" xr:uid="{00000000-0005-0000-0000-000000000000}"/>
    <cellStyle name="background 2" xfId="3" xr:uid="{00000000-0005-0000-0000-000001000000}"/>
    <cellStyle name="body_tyext" xfId="4" xr:uid="{00000000-0005-0000-0000-000002000000}"/>
    <cellStyle name="cell" xfId="5" xr:uid="{00000000-0005-0000-0000-000003000000}"/>
    <cellStyle name="document title" xfId="6" xr:uid="{00000000-0005-0000-0000-000004000000}"/>
    <cellStyle name="group" xfId="7" xr:uid="{00000000-0005-0000-0000-000005000000}"/>
    <cellStyle name="Header" xfId="8" xr:uid="{00000000-0005-0000-0000-000006000000}"/>
    <cellStyle name="Heading 3" xfId="9" xr:uid="{00000000-0005-0000-0000-000007000000}"/>
    <cellStyle name="Hyperlink" xfId="1" builtinId="8"/>
    <cellStyle name="Hyperlink 2" xfId="10" xr:uid="{00000000-0005-0000-0000-000009000000}"/>
    <cellStyle name="Normal" xfId="0" builtinId="0"/>
    <cellStyle name="Normal 2" xfId="11" xr:uid="{00000000-0005-0000-0000-00000B000000}"/>
    <cellStyle name="Normal 2 2" xfId="12" xr:uid="{00000000-0005-0000-0000-00000C000000}"/>
    <cellStyle name="Normal 2 3" xfId="13" xr:uid="{00000000-0005-0000-0000-00000D000000}"/>
    <cellStyle name="Normal 3" xfId="14" xr:uid="{00000000-0005-0000-0000-00000E000000}"/>
    <cellStyle name="Normal 4" xfId="15" xr:uid="{00000000-0005-0000-0000-00000F000000}"/>
    <cellStyle name="Normal 6" xfId="16" xr:uid="{00000000-0005-0000-0000-000010000000}"/>
    <cellStyle name="Normal_GUI - Checklist" xfId="17" xr:uid="{00000000-0005-0000-0000-000011000000}"/>
    <cellStyle name="Normal_Sheet1" xfId="18"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5" xr:uid="{00000000-0005-0000-0000-000019000000}"/>
    <cellStyle name="標準_040802 債権ＤＢ" xfId="26" xr:uid="{00000000-0005-0000-0000-00001A000000}"/>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1'!$B$23:$B$76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1'!$C$23:$C$76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1'!$D$23:$D$76</c:f>
              <c:numCache>
                <c:formatCode>@</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en-US"/>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0">
                  <c:v>5</c:v>
                </c:pt>
                <c:pt idx="1">
                  <c:v>6</c:v>
                </c:pt>
                <c:pt idx="2">
                  <c:v>7</c:v>
                </c:pt>
              </c:numCache>
            </c:numRef>
          </c:cat>
          <c:val>
            <c:numRef>
              <c:f>'User Story 1'!$F$23:$F$76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en-US"/>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en-US"/>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en-US"/>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97" t="s">
        <v>2</v>
      </c>
      <c r="B4" s="197"/>
      <c r="C4" s="197"/>
      <c r="D4" s="197"/>
      <c r="E4" s="197"/>
      <c r="F4" s="6"/>
    </row>
    <row r="5" spans="1:6" ht="14.25" customHeight="1">
      <c r="A5" s="198" t="s">
        <v>3</v>
      </c>
      <c r="B5" s="198"/>
      <c r="C5" s="199" t="s">
        <v>4</v>
      </c>
      <c r="D5" s="199"/>
      <c r="E5" s="199"/>
      <c r="F5" s="6"/>
    </row>
    <row r="6" spans="1:6" ht="29.25" customHeight="1">
      <c r="A6" s="200" t="s">
        <v>5</v>
      </c>
      <c r="B6" s="200"/>
      <c r="C6" s="196" t="s">
        <v>6</v>
      </c>
      <c r="D6" s="196"/>
      <c r="E6" s="196"/>
      <c r="F6" s="6"/>
    </row>
    <row r="7" spans="1:6" ht="29.25" customHeight="1">
      <c r="A7" s="7"/>
      <c r="B7" s="7"/>
      <c r="C7" s="8"/>
      <c r="D7" s="8"/>
      <c r="E7" s="8"/>
      <c r="F7" s="6"/>
    </row>
    <row r="8" spans="1:6" s="9" customFormat="1" ht="29.25" customHeight="1">
      <c r="A8" s="195" t="s">
        <v>7</v>
      </c>
      <c r="B8" s="195"/>
      <c r="C8" s="195"/>
      <c r="D8" s="195"/>
      <c r="E8" s="195"/>
      <c r="F8" s="195"/>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96" t="s">
        <v>23</v>
      </c>
      <c r="B13" s="196"/>
      <c r="C13" s="196"/>
      <c r="D13" s="196"/>
      <c r="E13" s="196"/>
      <c r="F13" s="196"/>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05" t="s">
        <v>25</v>
      </c>
      <c r="C2" s="205"/>
      <c r="D2" s="205"/>
      <c r="E2" s="205"/>
      <c r="F2" s="205"/>
      <c r="G2" s="205"/>
      <c r="H2" s="205"/>
      <c r="I2" s="205"/>
      <c r="J2" s="206" t="s">
        <v>26</v>
      </c>
      <c r="K2" s="206"/>
    </row>
    <row r="3" spans="1:11" ht="28.5" customHeight="1">
      <c r="B3" s="207" t="s">
        <v>27</v>
      </c>
      <c r="C3" s="207"/>
      <c r="D3" s="207"/>
      <c r="E3" s="207"/>
      <c r="F3" s="208" t="s">
        <v>28</v>
      </c>
      <c r="G3" s="208"/>
      <c r="H3" s="208"/>
      <c r="I3" s="208"/>
      <c r="J3" s="206"/>
      <c r="K3" s="206"/>
    </row>
    <row r="4" spans="1:11" ht="18" customHeight="1">
      <c r="B4" s="26"/>
      <c r="C4" s="26"/>
      <c r="D4" s="26"/>
      <c r="E4" s="26"/>
      <c r="F4" s="27"/>
      <c r="G4" s="27"/>
      <c r="H4" s="27"/>
      <c r="I4" s="27"/>
      <c r="J4" s="28"/>
      <c r="K4" s="28"/>
    </row>
    <row r="6" spans="1:11" ht="23.25">
      <c r="A6" s="29" t="s">
        <v>29</v>
      </c>
    </row>
    <row r="7" spans="1:11" ht="12.75" customHeight="1">
      <c r="A7" s="203" t="s">
        <v>30</v>
      </c>
      <c r="B7" s="203"/>
      <c r="C7" s="203"/>
      <c r="D7" s="203"/>
      <c r="E7" s="203"/>
      <c r="F7" s="203"/>
      <c r="G7" s="203"/>
      <c r="H7" s="203"/>
      <c r="I7" s="203"/>
    </row>
    <row r="8" spans="1:11" ht="20.25" customHeight="1">
      <c r="A8" s="203"/>
      <c r="B8" s="203"/>
      <c r="C8" s="203"/>
      <c r="D8" s="203"/>
      <c r="E8" s="203"/>
      <c r="F8" s="203"/>
      <c r="G8" s="203"/>
      <c r="H8" s="203"/>
      <c r="I8" s="203"/>
    </row>
    <row r="9" spans="1:11" ht="12.75" customHeight="1">
      <c r="A9" s="203" t="s">
        <v>31</v>
      </c>
      <c r="B9" s="203"/>
      <c r="C9" s="203"/>
      <c r="D9" s="203"/>
      <c r="E9" s="203"/>
      <c r="F9" s="203"/>
      <c r="G9" s="203"/>
      <c r="H9" s="203"/>
      <c r="I9" s="203"/>
    </row>
    <row r="10" spans="1:11" ht="21" customHeight="1">
      <c r="A10" s="203"/>
      <c r="B10" s="203"/>
      <c r="C10" s="203"/>
      <c r="D10" s="203"/>
      <c r="E10" s="203"/>
      <c r="F10" s="203"/>
      <c r="G10" s="203"/>
      <c r="H10" s="203"/>
      <c r="I10" s="203"/>
    </row>
    <row r="11" spans="1:11">
      <c r="A11" s="204" t="s">
        <v>32</v>
      </c>
      <c r="B11" s="204"/>
      <c r="C11" s="204"/>
      <c r="D11" s="204"/>
      <c r="E11" s="204"/>
      <c r="F11" s="204"/>
      <c r="G11" s="204"/>
      <c r="H11" s="204"/>
      <c r="I11" s="204"/>
    </row>
    <row r="12" spans="1:11">
      <c r="A12" s="30"/>
      <c r="B12" s="30"/>
      <c r="C12" s="30"/>
      <c r="D12" s="30"/>
      <c r="E12" s="30"/>
      <c r="F12" s="30"/>
      <c r="G12" s="30"/>
      <c r="H12" s="30"/>
      <c r="I12" s="30"/>
    </row>
    <row r="13" spans="1:11" ht="23.25">
      <c r="A13" s="29" t="s">
        <v>33</v>
      </c>
    </row>
    <row r="14" spans="1:11" ht="12.75" customHeight="1">
      <c r="A14" s="31" t="s">
        <v>34</v>
      </c>
      <c r="B14" s="201" t="s">
        <v>35</v>
      </c>
      <c r="C14" s="201"/>
      <c r="D14" s="201"/>
      <c r="E14" s="201"/>
      <c r="F14" s="201"/>
      <c r="G14" s="201"/>
      <c r="H14" s="201"/>
      <c r="I14" s="201"/>
      <c r="J14" s="201"/>
      <c r="K14" s="201"/>
    </row>
    <row r="15" spans="1:11" ht="14.25" customHeight="1">
      <c r="A15" s="31" t="s">
        <v>36</v>
      </c>
      <c r="B15" s="201" t="s">
        <v>37</v>
      </c>
      <c r="C15" s="201"/>
      <c r="D15" s="201"/>
      <c r="E15" s="201"/>
      <c r="F15" s="201"/>
      <c r="G15" s="201"/>
      <c r="H15" s="201"/>
      <c r="I15" s="201"/>
      <c r="J15" s="201"/>
      <c r="K15" s="201"/>
    </row>
    <row r="16" spans="1:11" ht="14.25" customHeight="1">
      <c r="A16" s="31"/>
      <c r="B16" s="201" t="s">
        <v>38</v>
      </c>
      <c r="C16" s="201"/>
      <c r="D16" s="201"/>
      <c r="E16" s="201"/>
      <c r="F16" s="201"/>
      <c r="G16" s="201"/>
      <c r="H16" s="201"/>
      <c r="I16" s="201"/>
      <c r="J16" s="201"/>
      <c r="K16" s="201"/>
    </row>
    <row r="17" spans="1:14" ht="14.25" customHeight="1">
      <c r="A17" s="31"/>
      <c r="B17" s="201" t="s">
        <v>39</v>
      </c>
      <c r="C17" s="201"/>
      <c r="D17" s="201"/>
      <c r="E17" s="201"/>
      <c r="F17" s="201"/>
      <c r="G17" s="201"/>
      <c r="H17" s="201"/>
      <c r="I17" s="201"/>
      <c r="J17" s="201"/>
      <c r="K17" s="201"/>
    </row>
    <row r="19" spans="1:14" ht="23.25">
      <c r="A19" s="29" t="s">
        <v>40</v>
      </c>
    </row>
    <row r="20" spans="1:14" ht="12.75" customHeight="1">
      <c r="A20" s="31" t="s">
        <v>41</v>
      </c>
      <c r="B20" s="201" t="s">
        <v>42</v>
      </c>
      <c r="C20" s="201"/>
      <c r="D20" s="201"/>
      <c r="E20" s="201"/>
      <c r="F20" s="201"/>
      <c r="G20" s="201"/>
    </row>
    <row r="21" spans="1:14" ht="12.75" customHeight="1">
      <c r="A21" s="31" t="s">
        <v>43</v>
      </c>
      <c r="B21" s="201" t="s">
        <v>44</v>
      </c>
      <c r="C21" s="201"/>
      <c r="D21" s="201"/>
      <c r="E21" s="201"/>
      <c r="F21" s="201"/>
      <c r="G21" s="201"/>
    </row>
    <row r="22" spans="1:14" ht="12.75" customHeight="1">
      <c r="A22" s="31" t="s">
        <v>45</v>
      </c>
      <c r="B22" s="201" t="s">
        <v>46</v>
      </c>
      <c r="C22" s="201"/>
      <c r="D22" s="201"/>
      <c r="E22" s="201"/>
      <c r="F22" s="201"/>
      <c r="G22" s="201"/>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02" t="s">
        <v>51</v>
      </c>
      <c r="C29" s="202"/>
      <c r="D29" s="202"/>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09" t="s">
        <v>56</v>
      </c>
      <c r="B2" s="209"/>
      <c r="C2" s="209"/>
      <c r="D2" s="209"/>
      <c r="E2" s="209"/>
      <c r="F2" s="209"/>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10" t="s">
        <v>70</v>
      </c>
      <c r="B2" s="210"/>
      <c r="C2" s="210"/>
      <c r="D2" s="210"/>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11" t="s">
        <v>91</v>
      </c>
      <c r="B16" s="211"/>
      <c r="C16" s="65"/>
      <c r="D16" s="66"/>
    </row>
    <row r="17" spans="1:4" ht="14.25" customHeight="1">
      <c r="A17" s="212" t="s">
        <v>92</v>
      </c>
      <c r="B17" s="212"/>
    </row>
    <row r="20" spans="1:4">
      <c r="A20" s="67"/>
      <c r="B20" s="65"/>
      <c r="C20" s="65"/>
      <c r="D20" s="66"/>
    </row>
  </sheetData>
  <mergeCells count="3">
    <mergeCell ref="A2:D2"/>
    <mergeCell ref="A16:B16"/>
    <mergeCell ref="A17:B17"/>
  </mergeCells>
  <dataValidations count="1">
    <dataValidation type="list" allowBlank="1" showInputMessage="1" showErrorMessage="1" sqref="D6:D14" xr:uid="{00000000-0002-0000-0300-000000000000}">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30"/>
  <sheetViews>
    <sheetView showGridLines="0" tabSelected="1" topLeftCell="A19" zoomScale="115" zoomScaleNormal="115" workbookViewId="0">
      <selection activeCell="B22" sqref="B22"/>
    </sheetView>
  </sheetViews>
  <sheetFormatPr defaultColWidth="9.140625" defaultRowHeight="15"/>
  <cols>
    <col min="1" max="1" width="11.28515625" style="68" customWidth="1"/>
    <col min="2" max="2" width="40.140625" style="69" customWidth="1"/>
    <col min="3" max="3" width="31.42578125" style="194" customWidth="1"/>
    <col min="4" max="4" width="41.1406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19"/>
      <c r="B1" s="219"/>
      <c r="C1" s="219"/>
      <c r="D1" s="219"/>
      <c r="E1" s="25"/>
      <c r="F1" s="24"/>
      <c r="G1" s="24"/>
      <c r="H1" s="24"/>
      <c r="I1" s="24"/>
      <c r="J1" s="24"/>
      <c r="K1" s="24"/>
    </row>
    <row r="2" spans="1:25" s="23" customFormat="1" ht="26.25">
      <c r="A2" s="220" t="s">
        <v>70</v>
      </c>
      <c r="B2" s="220"/>
      <c r="C2" s="220"/>
      <c r="D2" s="220"/>
      <c r="E2" s="71"/>
      <c r="F2" s="221"/>
      <c r="G2" s="56"/>
      <c r="H2" s="56"/>
      <c r="I2" s="56"/>
      <c r="J2" s="56"/>
      <c r="K2" s="56"/>
    </row>
    <row r="3" spans="1:25" s="23" customFormat="1" ht="23.25">
      <c r="A3" s="72"/>
      <c r="B3" s="73"/>
      <c r="C3" s="222"/>
      <c r="D3" s="222"/>
      <c r="E3" s="74"/>
      <c r="F3" s="221"/>
      <c r="G3" s="56"/>
      <c r="H3" s="56"/>
      <c r="I3" s="56"/>
      <c r="J3" s="56"/>
      <c r="K3" s="56"/>
    </row>
    <row r="4" spans="1:25" s="79" customFormat="1" ht="38.25">
      <c r="A4" s="75" t="s">
        <v>197</v>
      </c>
      <c r="B4" s="216"/>
      <c r="C4" s="216"/>
      <c r="D4" s="216"/>
      <c r="E4" s="76"/>
      <c r="F4" s="77"/>
      <c r="G4" s="77"/>
      <c r="H4" s="77"/>
      <c r="I4" s="78"/>
      <c r="J4" s="78"/>
      <c r="Y4" s="79" t="s">
        <v>93</v>
      </c>
    </row>
    <row r="5" spans="1:25" s="79" customFormat="1" ht="12.75">
      <c r="A5" s="75" t="s">
        <v>62</v>
      </c>
      <c r="B5" s="216"/>
      <c r="C5" s="216"/>
      <c r="D5" s="216"/>
      <c r="E5" s="76"/>
      <c r="F5" s="77"/>
      <c r="G5" s="77"/>
      <c r="H5" s="77"/>
      <c r="I5" s="78"/>
      <c r="J5" s="78"/>
      <c r="Y5" s="79" t="s">
        <v>94</v>
      </c>
    </row>
    <row r="6" spans="1:25" s="79" customFormat="1" ht="25.5">
      <c r="A6" s="75" t="s">
        <v>95</v>
      </c>
      <c r="B6" s="216" t="s">
        <v>203</v>
      </c>
      <c r="C6" s="216"/>
      <c r="D6" s="216"/>
      <c r="E6" s="76"/>
      <c r="F6" s="77"/>
      <c r="G6" s="77"/>
      <c r="H6" s="77"/>
      <c r="I6" s="78"/>
      <c r="J6" s="78"/>
    </row>
    <row r="7" spans="1:25" s="79" customFormat="1" ht="12.75">
      <c r="A7" s="75" t="s">
        <v>96</v>
      </c>
      <c r="B7" s="216" t="s">
        <v>97</v>
      </c>
      <c r="C7" s="216"/>
      <c r="D7" s="216"/>
      <c r="E7" s="76"/>
      <c r="F7" s="77"/>
      <c r="G7" s="77"/>
      <c r="H7" s="77"/>
      <c r="I7" s="80"/>
      <c r="J7" s="78"/>
      <c r="Y7" s="81"/>
    </row>
    <row r="8" spans="1:25" s="83" customFormat="1" ht="12.75">
      <c r="A8" s="75" t="s">
        <v>98</v>
      </c>
      <c r="B8" s="217"/>
      <c r="C8" s="217"/>
      <c r="D8" s="217"/>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COUNTIF($G$18:$G$49682,"*Passed")</f>
        <v>0</v>
      </c>
      <c r="C11" s="90">
        <f>COUNTIF($H$18:$H$49682,"*Passed")</f>
        <v>0</v>
      </c>
      <c r="D11" s="90">
        <f>COUNTIF($I$18:$I$49682,"*Passed")</f>
        <v>0</v>
      </c>
      <c r="E11" s="90"/>
    </row>
    <row r="12" spans="1:25" s="83" customFormat="1">
      <c r="A12" s="75" t="s">
        <v>43</v>
      </c>
      <c r="B12" s="89">
        <f>COUNTIF($G$18:$G$49402,"*Failed*")</f>
        <v>0</v>
      </c>
      <c r="C12" s="90">
        <f>COUNTIF($H$18:$H$49402,"*Failed*")</f>
        <v>0</v>
      </c>
      <c r="D12" s="90">
        <f>COUNTIF($I$18:$I$49402,"*Failed*")</f>
        <v>0</v>
      </c>
      <c r="E12" s="90"/>
    </row>
    <row r="13" spans="1:25" s="83" customFormat="1">
      <c r="A13" s="75" t="s">
        <v>45</v>
      </c>
      <c r="B13" s="89">
        <f>COUNTIF($G$18:$G$49402,"*Not Run*")</f>
        <v>0</v>
      </c>
      <c r="C13" s="90">
        <f>COUNTIF($H$18:$H$49402,"*Not Run*")</f>
        <v>0</v>
      </c>
      <c r="D13" s="90">
        <f>COUNTIF($I$18:$I$49402,"*Not Run*")</f>
        <v>0</v>
      </c>
      <c r="E13" s="90"/>
      <c r="F13" s="23"/>
      <c r="G13" s="23"/>
      <c r="H13" s="23"/>
      <c r="I13" s="23"/>
      <c r="J13" s="23"/>
    </row>
    <row r="14" spans="1:25" s="83" customFormat="1">
      <c r="A14" s="75" t="s">
        <v>101</v>
      </c>
      <c r="B14" s="89">
        <f>COUNTIF($G$18:$G$49402,"*NA*")</f>
        <v>0</v>
      </c>
      <c r="C14" s="90">
        <f>COUNTIF($H$18:$H$49402,"*NA*")</f>
        <v>0</v>
      </c>
      <c r="D14" s="90">
        <f>COUNTIF($I$18:$I$49402,"*NA*")</f>
        <v>0</v>
      </c>
      <c r="E14" s="90"/>
      <c r="F14" s="23"/>
      <c r="G14" s="23"/>
      <c r="H14" s="23"/>
      <c r="I14" s="23"/>
      <c r="J14" s="23"/>
    </row>
    <row r="15" spans="1:25" s="83" customFormat="1" ht="38.25">
      <c r="A15" s="75" t="s">
        <v>102</v>
      </c>
      <c r="B15" s="89">
        <f>COUNTIF($G$18:$G$49402,"*Passed in previous build*")</f>
        <v>0</v>
      </c>
      <c r="C15" s="90">
        <f>COUNTIF($H$18:$H$49402,"*Passed in previous build*")</f>
        <v>0</v>
      </c>
      <c r="D15" s="90">
        <f>COUNTIF($I$18:$I$49402,"*Passed in previous build*")</f>
        <v>0</v>
      </c>
      <c r="E15" s="90"/>
      <c r="F15" s="23"/>
      <c r="G15" s="23"/>
      <c r="H15" s="23"/>
      <c r="I15" s="23"/>
      <c r="J15" s="23"/>
    </row>
    <row r="16" spans="1:25" s="96" customFormat="1">
      <c r="A16" s="91"/>
      <c r="B16" s="92"/>
      <c r="C16" s="191"/>
      <c r="D16" s="93"/>
      <c r="E16" s="93"/>
      <c r="F16" s="94"/>
      <c r="G16" s="218" t="s">
        <v>99</v>
      </c>
      <c r="H16" s="218"/>
      <c r="I16" s="218"/>
      <c r="J16" s="95"/>
    </row>
    <row r="17" spans="1:11" s="96" customFormat="1">
      <c r="A17" s="75" t="s">
        <v>103</v>
      </c>
      <c r="B17" s="97" t="s">
        <v>104</v>
      </c>
      <c r="C17" s="98" t="s">
        <v>105</v>
      </c>
      <c r="D17" s="98" t="s">
        <v>106</v>
      </c>
      <c r="E17" s="98" t="s">
        <v>107</v>
      </c>
      <c r="F17" s="98"/>
      <c r="G17" s="98"/>
      <c r="H17" s="98"/>
      <c r="I17" s="98"/>
      <c r="J17" s="98" t="s">
        <v>107</v>
      </c>
    </row>
    <row r="18" spans="1:11" s="96" customFormat="1" ht="12.75">
      <c r="A18" s="181"/>
      <c r="B18" s="214" t="s">
        <v>196</v>
      </c>
      <c r="C18" s="214"/>
      <c r="D18" s="214"/>
      <c r="E18" s="100"/>
      <c r="F18" s="99"/>
      <c r="G18" s="101"/>
      <c r="H18" s="101"/>
      <c r="I18" s="101"/>
      <c r="J18" s="99"/>
    </row>
    <row r="19" spans="1:11" s="102" customFormat="1" ht="76.5">
      <c r="A19" s="183">
        <v>1</v>
      </c>
      <c r="B19" s="186" t="s">
        <v>198</v>
      </c>
      <c r="C19" s="186" t="s">
        <v>206</v>
      </c>
      <c r="D19" s="190" t="s">
        <v>204</v>
      </c>
      <c r="E19" s="186"/>
      <c r="F19" s="168"/>
      <c r="G19" s="169"/>
      <c r="H19" s="169"/>
      <c r="I19" s="169"/>
      <c r="J19" s="170"/>
    </row>
    <row r="20" spans="1:11" s="96" customFormat="1" ht="51">
      <c r="A20" s="181">
        <f ca="1">IF(OFFSET(A20,-1,0) ="",OFFSET(A20,-2,0)+1,OFFSET(A20,-1,0)+1 )</f>
        <v>2</v>
      </c>
      <c r="B20" s="186" t="s">
        <v>205</v>
      </c>
      <c r="C20" s="186" t="s">
        <v>207</v>
      </c>
      <c r="D20" s="190" t="s">
        <v>208</v>
      </c>
      <c r="E20" s="187"/>
      <c r="F20" s="176"/>
      <c r="G20" s="184"/>
      <c r="H20" s="184"/>
      <c r="I20" s="184"/>
      <c r="J20" s="176"/>
    </row>
    <row r="21" spans="1:11" s="102" customFormat="1" ht="63.75">
      <c r="A21" s="180">
        <f ca="1">IF(OFFSET(A21,-1,0) ="",OFFSET(A21,-2,0)+1,OFFSET(A21,-1,0)+1 )</f>
        <v>3</v>
      </c>
      <c r="B21" s="186" t="s">
        <v>202</v>
      </c>
      <c r="C21" s="186" t="s">
        <v>209</v>
      </c>
      <c r="D21" s="190" t="s">
        <v>210</v>
      </c>
      <c r="E21" s="188"/>
      <c r="F21" s="168"/>
      <c r="G21" s="169"/>
      <c r="H21" s="169"/>
      <c r="I21" s="169"/>
      <c r="J21" s="170"/>
    </row>
    <row r="22" spans="1:11" s="102" customFormat="1" ht="114.75">
      <c r="A22" s="183">
        <f t="shared" ref="A22:A25" ca="1" si="0">IF(OFFSET(A22,-1,0) ="",OFFSET(A22,-2,0)+1,OFFSET(A22,-1,0)+1 )</f>
        <v>4</v>
      </c>
      <c r="B22" s="186" t="s">
        <v>211</v>
      </c>
      <c r="C22" s="186" t="s">
        <v>216</v>
      </c>
      <c r="D22" s="190" t="s">
        <v>208</v>
      </c>
      <c r="E22" s="188"/>
      <c r="F22" s="168"/>
      <c r="G22" s="169"/>
      <c r="H22" s="169"/>
      <c r="I22" s="169"/>
      <c r="J22" s="170"/>
    </row>
    <row r="23" spans="1:11" s="102" customFormat="1" ht="51">
      <c r="A23" s="183">
        <f t="shared" ca="1" si="0"/>
        <v>5</v>
      </c>
      <c r="B23" s="186" t="s">
        <v>199</v>
      </c>
      <c r="C23" s="186" t="s">
        <v>214</v>
      </c>
      <c r="D23" s="190" t="s">
        <v>213</v>
      </c>
      <c r="E23" s="188"/>
      <c r="F23" s="168"/>
      <c r="G23" s="169"/>
      <c r="H23" s="169"/>
      <c r="I23" s="169"/>
      <c r="J23" s="170"/>
    </row>
    <row r="24" spans="1:11" s="102" customFormat="1" ht="51">
      <c r="A24" s="183">
        <f t="shared" ca="1" si="0"/>
        <v>6</v>
      </c>
      <c r="B24" s="186" t="s">
        <v>200</v>
      </c>
      <c r="C24" s="186" t="s">
        <v>212</v>
      </c>
      <c r="D24" s="190" t="s">
        <v>213</v>
      </c>
      <c r="E24" s="188"/>
      <c r="F24" s="168"/>
      <c r="G24" s="169"/>
      <c r="H24" s="169"/>
      <c r="I24" s="169"/>
      <c r="J24" s="170"/>
    </row>
    <row r="25" spans="1:11" s="102" customFormat="1" ht="51">
      <c r="A25" s="183">
        <f t="shared" ca="1" si="0"/>
        <v>7</v>
      </c>
      <c r="B25" s="186" t="s">
        <v>201</v>
      </c>
      <c r="C25" s="186" t="s">
        <v>215</v>
      </c>
      <c r="D25" s="190" t="s">
        <v>213</v>
      </c>
      <c r="E25" s="188"/>
      <c r="F25" s="168"/>
      <c r="G25" s="169"/>
      <c r="H25" s="169"/>
      <c r="I25" s="169"/>
      <c r="J25" s="170"/>
    </row>
    <row r="26" spans="1:11" s="102" customFormat="1">
      <c r="A26" s="182"/>
      <c r="B26" s="189"/>
      <c r="C26" s="186"/>
      <c r="D26" s="188"/>
      <c r="E26" s="188"/>
      <c r="F26" s="168"/>
      <c r="G26" s="169"/>
      <c r="H26" s="169"/>
      <c r="I26" s="169"/>
      <c r="J26" s="170"/>
    </row>
    <row r="27" spans="1:11" s="102" customFormat="1" ht="14.25">
      <c r="A27" s="180"/>
      <c r="B27" s="185"/>
      <c r="C27" s="169"/>
      <c r="D27" s="185"/>
      <c r="E27" s="167"/>
      <c r="F27" s="168"/>
      <c r="G27" s="169"/>
      <c r="H27" s="169"/>
      <c r="I27" s="169"/>
      <c r="J27" s="170"/>
    </row>
    <row r="28" spans="1:11" s="102" customFormat="1">
      <c r="A28" s="180"/>
      <c r="B28" s="175"/>
      <c r="C28" s="175"/>
      <c r="D28" s="167"/>
      <c r="E28" s="167"/>
      <c r="F28" s="167"/>
      <c r="G28" s="168"/>
      <c r="H28" s="169"/>
      <c r="I28" s="169"/>
      <c r="J28" s="169"/>
      <c r="K28" s="103"/>
    </row>
    <row r="29" spans="1:11" s="102" customFormat="1">
      <c r="A29" s="180"/>
      <c r="B29" s="175"/>
      <c r="C29" s="175"/>
      <c r="D29" s="167"/>
      <c r="E29" s="167"/>
      <c r="F29" s="167"/>
      <c r="G29" s="168"/>
      <c r="H29" s="169"/>
      <c r="I29" s="169"/>
      <c r="J29" s="169"/>
      <c r="K29" s="103"/>
    </row>
    <row r="30" spans="1:11" s="102" customFormat="1">
      <c r="A30" s="32"/>
      <c r="B30" s="175"/>
      <c r="C30" s="175"/>
      <c r="D30" s="167"/>
      <c r="E30" s="167"/>
      <c r="F30" s="167"/>
      <c r="G30" s="168"/>
      <c r="H30" s="169"/>
      <c r="I30" s="169"/>
      <c r="J30" s="169"/>
      <c r="K30" s="103"/>
    </row>
    <row r="31" spans="1:11" s="102" customFormat="1">
      <c r="A31" s="32"/>
      <c r="B31" s="175"/>
      <c r="C31" s="175"/>
      <c r="D31" s="167"/>
      <c r="E31" s="167"/>
      <c r="F31" s="167"/>
      <c r="G31" s="168"/>
      <c r="H31" s="169"/>
      <c r="I31" s="169"/>
      <c r="J31" s="169"/>
      <c r="K31" s="103"/>
    </row>
    <row r="32" spans="1:11" s="102" customFormat="1">
      <c r="A32" s="32"/>
      <c r="B32" s="175"/>
      <c r="C32" s="175"/>
      <c r="D32" s="167"/>
      <c r="E32" s="167"/>
      <c r="F32" s="167"/>
      <c r="G32" s="168"/>
      <c r="H32" s="169"/>
      <c r="I32" s="169"/>
      <c r="J32" s="169"/>
      <c r="K32" s="103"/>
    </row>
    <row r="33" spans="1:11" s="102" customFormat="1">
      <c r="A33" s="32"/>
      <c r="B33" s="175"/>
      <c r="C33" s="175"/>
      <c r="D33" s="167"/>
      <c r="E33" s="167"/>
      <c r="F33" s="177"/>
      <c r="G33" s="168"/>
      <c r="H33" s="169"/>
      <c r="I33" s="169"/>
      <c r="J33" s="169"/>
      <c r="K33" s="103"/>
    </row>
    <row r="34" spans="1:11" s="102" customFormat="1">
      <c r="A34" s="32"/>
      <c r="B34" s="175"/>
      <c r="C34" s="175"/>
      <c r="D34" s="167"/>
      <c r="E34" s="167"/>
      <c r="F34" s="167"/>
      <c r="G34" s="168"/>
      <c r="H34" s="169"/>
      <c r="I34" s="169"/>
      <c r="J34" s="169"/>
      <c r="K34" s="103"/>
    </row>
    <row r="35" spans="1:11" s="102" customFormat="1">
      <c r="A35" s="32"/>
      <c r="B35" s="175"/>
      <c r="C35" s="175"/>
      <c r="D35" s="167"/>
      <c r="E35" s="167"/>
      <c r="F35" s="169"/>
      <c r="G35" s="168"/>
      <c r="H35" s="169"/>
      <c r="I35" s="169"/>
      <c r="J35" s="169"/>
      <c r="K35" s="103"/>
    </row>
    <row r="36" spans="1:11" s="102" customFormat="1">
      <c r="A36" s="32"/>
      <c r="B36" s="175"/>
      <c r="C36" s="175"/>
      <c r="D36" s="167"/>
      <c r="E36" s="167"/>
      <c r="F36" s="169"/>
      <c r="G36" s="168"/>
      <c r="H36" s="169"/>
      <c r="I36" s="169"/>
      <c r="J36" s="169"/>
      <c r="K36" s="103"/>
    </row>
    <row r="37" spans="1:11" s="102" customFormat="1">
      <c r="A37" s="32"/>
      <c r="B37" s="175"/>
      <c r="C37" s="175"/>
      <c r="D37" s="167"/>
      <c r="E37" s="167"/>
      <c r="F37" s="169"/>
      <c r="G37" s="168"/>
      <c r="H37" s="169"/>
      <c r="I37" s="169"/>
      <c r="J37" s="169"/>
      <c r="K37" s="103"/>
    </row>
    <row r="38" spans="1:11" s="102" customFormat="1">
      <c r="A38" s="32"/>
      <c r="B38" s="175"/>
      <c r="C38" s="175"/>
      <c r="D38" s="167"/>
      <c r="E38" s="167"/>
      <c r="F38" s="169"/>
      <c r="G38" s="168"/>
      <c r="H38" s="169"/>
      <c r="I38" s="169"/>
      <c r="J38" s="169"/>
      <c r="K38" s="103"/>
    </row>
    <row r="39" spans="1:11" s="102" customFormat="1">
      <c r="A39" s="32"/>
      <c r="B39" s="175"/>
      <c r="C39" s="175"/>
      <c r="D39" s="167"/>
      <c r="E39" s="167"/>
      <c r="F39" s="169"/>
      <c r="G39" s="168"/>
      <c r="H39" s="169"/>
      <c r="I39" s="169"/>
      <c r="J39" s="169"/>
      <c r="K39" s="103"/>
    </row>
    <row r="40" spans="1:11" s="102" customFormat="1">
      <c r="A40" s="32"/>
      <c r="B40" s="175"/>
      <c r="C40" s="175"/>
      <c r="D40" s="167"/>
      <c r="E40" s="167"/>
      <c r="F40" s="167"/>
      <c r="G40" s="168"/>
      <c r="H40" s="169"/>
      <c r="I40" s="169"/>
      <c r="J40" s="169"/>
      <c r="K40" s="103"/>
    </row>
    <row r="41" spans="1:11" s="102" customFormat="1">
      <c r="A41" s="32"/>
      <c r="B41" s="175"/>
      <c r="C41" s="175"/>
      <c r="D41" s="167"/>
      <c r="E41" s="167"/>
      <c r="F41" s="167"/>
      <c r="G41" s="168"/>
      <c r="H41" s="169"/>
      <c r="I41" s="169"/>
      <c r="J41" s="169"/>
      <c r="K41" s="103"/>
    </row>
    <row r="42" spans="1:11" s="102" customFormat="1">
      <c r="A42" s="32"/>
      <c r="B42" s="175"/>
      <c r="C42" s="175"/>
      <c r="D42" s="167"/>
      <c r="E42" s="167"/>
      <c r="F42" s="167"/>
      <c r="G42" s="168"/>
      <c r="H42" s="169"/>
      <c r="I42" s="169"/>
      <c r="J42" s="169"/>
      <c r="K42" s="103"/>
    </row>
    <row r="43" spans="1:11" s="102" customFormat="1">
      <c r="A43" s="32"/>
      <c r="B43" s="175"/>
      <c r="C43" s="175"/>
      <c r="D43" s="167"/>
      <c r="E43" s="167"/>
      <c r="F43" s="167"/>
      <c r="G43" s="168"/>
      <c r="H43" s="169"/>
      <c r="I43" s="169"/>
      <c r="J43" s="169"/>
      <c r="K43" s="103"/>
    </row>
    <row r="44" spans="1:11" s="102" customFormat="1">
      <c r="A44" s="32"/>
      <c r="B44" s="175"/>
      <c r="C44" s="175"/>
      <c r="D44" s="167"/>
      <c r="E44" s="167"/>
      <c r="F44" s="167"/>
      <c r="G44" s="168"/>
      <c r="H44" s="169"/>
      <c r="I44" s="169"/>
      <c r="J44" s="169"/>
      <c r="K44" s="103"/>
    </row>
    <row r="45" spans="1:11" s="102" customFormat="1">
      <c r="A45" s="32"/>
      <c r="B45" s="175"/>
      <c r="C45" s="175"/>
      <c r="D45" s="167"/>
      <c r="E45" s="167"/>
      <c r="F45" s="167"/>
      <c r="G45" s="168"/>
      <c r="H45" s="169"/>
      <c r="I45" s="169"/>
      <c r="J45" s="169"/>
      <c r="K45" s="103"/>
    </row>
    <row r="46" spans="1:11" s="102" customFormat="1">
      <c r="A46" s="32"/>
      <c r="B46" s="175"/>
      <c r="C46" s="175"/>
      <c r="D46" s="167"/>
      <c r="E46" s="167"/>
      <c r="F46" s="167"/>
      <c r="G46" s="168"/>
      <c r="H46" s="169"/>
      <c r="I46" s="169"/>
      <c r="J46" s="169"/>
      <c r="K46" s="103"/>
    </row>
    <row r="47" spans="1:11" s="102" customFormat="1">
      <c r="A47" s="32"/>
      <c r="B47" s="175"/>
      <c r="C47" s="175"/>
      <c r="D47" s="167"/>
      <c r="E47" s="167"/>
      <c r="F47" s="167"/>
      <c r="G47" s="168"/>
      <c r="H47" s="169"/>
      <c r="I47" s="169"/>
      <c r="J47" s="169"/>
      <c r="K47" s="103"/>
    </row>
    <row r="48" spans="1:11" s="102" customFormat="1">
      <c r="A48" s="32"/>
      <c r="B48" s="175"/>
      <c r="C48" s="175"/>
      <c r="D48" s="167"/>
      <c r="E48" s="167"/>
      <c r="F48" s="167"/>
      <c r="G48" s="168"/>
      <c r="H48" s="169"/>
      <c r="I48" s="169"/>
      <c r="J48" s="169"/>
      <c r="K48" s="103"/>
    </row>
    <row r="49" spans="1:11" s="102" customFormat="1">
      <c r="A49" s="32"/>
      <c r="B49" s="175"/>
      <c r="C49" s="175"/>
      <c r="D49" s="167"/>
      <c r="E49" s="167"/>
      <c r="F49" s="169"/>
      <c r="G49" s="168"/>
      <c r="H49" s="169"/>
      <c r="I49" s="169"/>
      <c r="J49" s="169"/>
      <c r="K49" s="103"/>
    </row>
    <row r="50" spans="1:11" s="102" customFormat="1">
      <c r="A50" s="32"/>
      <c r="B50" s="175"/>
      <c r="C50" s="175"/>
      <c r="D50" s="167"/>
      <c r="E50" s="167"/>
      <c r="F50" s="169"/>
      <c r="G50" s="168"/>
      <c r="H50" s="169"/>
      <c r="I50" s="169"/>
      <c r="J50" s="169"/>
      <c r="K50" s="103"/>
    </row>
    <row r="51" spans="1:11" s="102" customFormat="1">
      <c r="A51" s="32"/>
      <c r="B51" s="175"/>
      <c r="C51" s="175"/>
      <c r="D51" s="167"/>
      <c r="E51" s="167"/>
      <c r="F51" s="167"/>
      <c r="G51" s="168"/>
      <c r="H51" s="169"/>
      <c r="I51" s="169"/>
      <c r="J51" s="169"/>
      <c r="K51" s="103"/>
    </row>
    <row r="52" spans="1:11" s="102" customFormat="1">
      <c r="A52" s="32"/>
      <c r="B52" s="175"/>
      <c r="C52" s="175"/>
      <c r="D52" s="167"/>
      <c r="E52" s="167"/>
      <c r="F52" s="167"/>
      <c r="G52" s="168"/>
      <c r="H52" s="169"/>
      <c r="I52" s="169"/>
      <c r="J52" s="169"/>
      <c r="K52" s="103"/>
    </row>
    <row r="53" spans="1:11" s="102" customFormat="1">
      <c r="A53" s="32"/>
      <c r="B53" s="175"/>
      <c r="C53" s="175"/>
      <c r="D53" s="167"/>
      <c r="E53" s="167"/>
      <c r="F53" s="167"/>
      <c r="G53" s="168"/>
      <c r="H53" s="169"/>
      <c r="I53" s="169"/>
      <c r="J53" s="169"/>
      <c r="K53" s="103"/>
    </row>
    <row r="54" spans="1:11" s="102" customFormat="1">
      <c r="A54" s="32"/>
      <c r="B54" s="175"/>
      <c r="C54" s="175"/>
      <c r="D54" s="167"/>
      <c r="E54" s="167"/>
      <c r="F54" s="167"/>
      <c r="G54" s="168"/>
      <c r="H54" s="169"/>
      <c r="I54" s="169"/>
      <c r="J54" s="169"/>
      <c r="K54" s="103"/>
    </row>
    <row r="55" spans="1:11" s="102" customFormat="1">
      <c r="A55" s="32"/>
      <c r="B55" s="175"/>
      <c r="C55" s="175"/>
      <c r="D55" s="167"/>
      <c r="E55" s="167"/>
      <c r="F55" s="167"/>
      <c r="G55" s="168"/>
      <c r="H55" s="169"/>
      <c r="I55" s="169"/>
      <c r="J55" s="169"/>
      <c r="K55" s="103"/>
    </row>
    <row r="56" spans="1:11" s="102" customFormat="1">
      <c r="A56" s="32"/>
      <c r="B56" s="175"/>
      <c r="C56" s="175"/>
      <c r="D56" s="167"/>
      <c r="E56" s="167"/>
      <c r="F56" s="167"/>
      <c r="G56" s="168"/>
      <c r="H56" s="169"/>
      <c r="I56" s="169"/>
      <c r="J56" s="169"/>
      <c r="K56" s="103"/>
    </row>
    <row r="57" spans="1:11" s="102" customFormat="1">
      <c r="A57" s="32"/>
      <c r="B57" s="175"/>
      <c r="C57" s="175"/>
      <c r="D57" s="167"/>
      <c r="E57" s="167"/>
      <c r="F57" s="169"/>
      <c r="G57" s="168"/>
      <c r="H57" s="169"/>
      <c r="I57" s="169"/>
      <c r="J57" s="169"/>
      <c r="K57" s="103"/>
    </row>
    <row r="58" spans="1:11" s="102" customFormat="1">
      <c r="A58" s="32"/>
      <c r="B58" s="175"/>
      <c r="C58" s="175"/>
      <c r="D58" s="167"/>
      <c r="E58" s="167"/>
      <c r="F58" s="167"/>
      <c r="G58" s="168"/>
      <c r="H58" s="169"/>
      <c r="I58" s="169"/>
      <c r="J58" s="169"/>
      <c r="K58" s="103"/>
    </row>
    <row r="59" spans="1:11" s="102" customFormat="1">
      <c r="A59" s="32"/>
      <c r="B59" s="175"/>
      <c r="C59" s="175"/>
      <c r="D59" s="167"/>
      <c r="E59" s="167"/>
      <c r="F59" s="169"/>
      <c r="G59" s="168"/>
      <c r="H59" s="169"/>
      <c r="I59" s="169"/>
      <c r="J59" s="169"/>
      <c r="K59" s="103"/>
    </row>
    <row r="60" spans="1:11" s="102" customFormat="1">
      <c r="A60" s="32"/>
      <c r="B60" s="175"/>
      <c r="C60" s="175"/>
      <c r="D60" s="167"/>
      <c r="E60" s="167"/>
      <c r="F60" s="169"/>
      <c r="G60" s="168"/>
      <c r="H60" s="169"/>
      <c r="I60" s="169"/>
      <c r="J60" s="169"/>
      <c r="K60" s="103"/>
    </row>
    <row r="61" spans="1:11" s="102" customFormat="1">
      <c r="A61" s="32"/>
      <c r="B61" s="175"/>
      <c r="C61" s="175"/>
      <c r="D61" s="167"/>
      <c r="E61" s="167"/>
      <c r="F61" s="167"/>
      <c r="G61" s="168"/>
      <c r="H61" s="169"/>
      <c r="I61" s="169"/>
      <c r="J61" s="169"/>
      <c r="K61" s="103"/>
    </row>
    <row r="62" spans="1:11" s="102" customFormat="1">
      <c r="A62" s="32"/>
      <c r="B62" s="175"/>
      <c r="C62" s="175"/>
      <c r="D62" s="167"/>
      <c r="E62" s="167"/>
      <c r="F62" s="167"/>
      <c r="G62" s="168"/>
      <c r="H62" s="169"/>
      <c r="I62" s="169"/>
      <c r="J62" s="169"/>
      <c r="K62" s="103"/>
    </row>
    <row r="63" spans="1:11" s="102" customFormat="1">
      <c r="A63" s="32"/>
      <c r="B63" s="175"/>
      <c r="C63" s="175"/>
      <c r="D63" s="167"/>
      <c r="E63" s="167"/>
      <c r="F63" s="169"/>
      <c r="G63" s="168"/>
      <c r="H63" s="169"/>
      <c r="I63" s="169"/>
      <c r="J63" s="169"/>
      <c r="K63" s="103"/>
    </row>
    <row r="64" spans="1:11" s="102" customFormat="1">
      <c r="A64" s="32"/>
      <c r="B64" s="175"/>
      <c r="C64" s="175"/>
      <c r="D64" s="167"/>
      <c r="E64" s="167"/>
      <c r="F64" s="169"/>
      <c r="G64" s="168"/>
      <c r="H64" s="169"/>
      <c r="I64" s="169"/>
      <c r="J64" s="169"/>
      <c r="K64" s="103"/>
    </row>
    <row r="65" spans="1:11" s="102" customFormat="1">
      <c r="A65" s="32"/>
      <c r="B65" s="175"/>
      <c r="C65" s="175"/>
      <c r="D65" s="167"/>
      <c r="E65" s="167"/>
      <c r="F65" s="169"/>
      <c r="G65" s="168"/>
      <c r="H65" s="169"/>
      <c r="I65" s="169"/>
      <c r="J65" s="169"/>
      <c r="K65" s="103"/>
    </row>
    <row r="66" spans="1:11" s="102" customFormat="1">
      <c r="A66" s="32"/>
      <c r="B66" s="175"/>
      <c r="C66" s="175"/>
      <c r="D66" s="167"/>
      <c r="E66" s="167"/>
      <c r="F66" s="169"/>
      <c r="G66" s="168"/>
      <c r="H66" s="169"/>
      <c r="I66" s="169"/>
      <c r="J66" s="169"/>
      <c r="K66" s="103"/>
    </row>
    <row r="67" spans="1:11" s="102" customFormat="1">
      <c r="A67" s="32"/>
      <c r="B67" s="175"/>
      <c r="C67" s="175"/>
      <c r="D67" s="167"/>
      <c r="E67" s="167"/>
      <c r="F67" s="169"/>
      <c r="G67" s="168"/>
      <c r="H67" s="169"/>
      <c r="I67" s="169"/>
      <c r="J67" s="169"/>
      <c r="K67" s="103"/>
    </row>
    <row r="68" spans="1:11" s="102" customFormat="1">
      <c r="A68" s="32"/>
      <c r="B68" s="175"/>
      <c r="C68" s="175"/>
      <c r="D68" s="167"/>
      <c r="E68" s="167"/>
      <c r="F68" s="169"/>
      <c r="G68" s="168"/>
      <c r="H68" s="169"/>
      <c r="I68" s="169"/>
      <c r="J68" s="169"/>
      <c r="K68" s="103"/>
    </row>
    <row r="69" spans="1:11" s="102" customFormat="1">
      <c r="A69" s="32"/>
      <c r="B69" s="175"/>
      <c r="C69" s="175"/>
      <c r="D69" s="167"/>
      <c r="E69" s="167"/>
      <c r="F69" s="167"/>
      <c r="G69" s="168"/>
      <c r="H69" s="169"/>
      <c r="I69" s="169"/>
      <c r="J69" s="169"/>
      <c r="K69" s="103"/>
    </row>
    <row r="70" spans="1:11" s="102" customFormat="1">
      <c r="A70" s="32"/>
      <c r="B70" s="175"/>
      <c r="C70" s="175"/>
      <c r="D70" s="167"/>
      <c r="E70" s="167"/>
      <c r="F70" s="167"/>
      <c r="G70" s="168"/>
      <c r="H70" s="169"/>
      <c r="I70" s="169"/>
      <c r="J70" s="169"/>
      <c r="K70" s="103"/>
    </row>
    <row r="71" spans="1:11" s="102" customFormat="1">
      <c r="A71" s="32"/>
      <c r="B71" s="175"/>
      <c r="C71" s="175"/>
      <c r="D71" s="167"/>
      <c r="E71" s="167"/>
      <c r="F71" s="167"/>
      <c r="G71" s="168"/>
      <c r="H71" s="169"/>
      <c r="I71" s="169"/>
      <c r="J71" s="169"/>
      <c r="K71" s="103"/>
    </row>
    <row r="72" spans="1:11" s="102" customFormat="1">
      <c r="A72" s="32"/>
      <c r="B72" s="175"/>
      <c r="C72" s="175"/>
      <c r="D72" s="167"/>
      <c r="E72" s="167"/>
      <c r="F72" s="167"/>
      <c r="G72" s="168"/>
      <c r="H72" s="169"/>
      <c r="I72" s="169"/>
      <c r="J72" s="169"/>
      <c r="K72" s="103"/>
    </row>
    <row r="73" spans="1:11" s="102" customFormat="1" ht="14.25">
      <c r="A73" s="32"/>
      <c r="B73" s="176"/>
      <c r="C73" s="192"/>
      <c r="D73" s="176"/>
      <c r="E73" s="176"/>
      <c r="F73" s="176"/>
      <c r="G73" s="176"/>
      <c r="H73" s="176"/>
      <c r="I73" s="176"/>
      <c r="J73" s="176"/>
      <c r="K73" s="103"/>
    </row>
    <row r="74" spans="1:11" s="102" customFormat="1">
      <c r="A74" s="32"/>
      <c r="B74" s="175"/>
      <c r="C74" s="175"/>
      <c r="D74" s="167"/>
      <c r="E74" s="167"/>
      <c r="F74" s="167"/>
      <c r="G74" s="168"/>
      <c r="H74" s="169"/>
      <c r="I74" s="169"/>
      <c r="J74" s="169"/>
      <c r="K74" s="103"/>
    </row>
    <row r="75" spans="1:11" s="102" customFormat="1" ht="14.25">
      <c r="A75" s="32"/>
      <c r="B75" s="176"/>
      <c r="C75" s="192"/>
      <c r="D75" s="176"/>
      <c r="E75" s="176"/>
      <c r="F75" s="176"/>
      <c r="G75" s="176"/>
      <c r="H75" s="176"/>
      <c r="I75" s="176"/>
      <c r="J75" s="176"/>
      <c r="K75" s="103"/>
    </row>
    <row r="76" spans="1:11" s="102" customFormat="1">
      <c r="A76" s="32"/>
      <c r="B76" s="175"/>
      <c r="C76" s="169"/>
      <c r="D76" s="167"/>
      <c r="E76" s="167"/>
      <c r="F76" s="168"/>
      <c r="G76" s="169"/>
      <c r="H76" s="169"/>
      <c r="I76" s="169"/>
      <c r="J76" s="170"/>
    </row>
    <row r="77" spans="1:11" s="102" customFormat="1">
      <c r="A77" s="104"/>
      <c r="B77" s="175"/>
      <c r="C77" s="169"/>
      <c r="D77" s="167"/>
      <c r="E77" s="167"/>
      <c r="F77" s="168"/>
      <c r="G77" s="169"/>
      <c r="H77" s="169"/>
      <c r="I77" s="169"/>
      <c r="J77" s="170"/>
    </row>
    <row r="78" spans="1:11" s="102" customFormat="1">
      <c r="A78" s="104"/>
      <c r="B78" s="175"/>
      <c r="C78" s="193"/>
      <c r="D78" s="167"/>
      <c r="E78" s="167"/>
      <c r="F78" s="168"/>
      <c r="G78" s="169"/>
      <c r="H78" s="169"/>
      <c r="I78" s="169"/>
      <c r="J78" s="170"/>
    </row>
    <row r="79" spans="1:11" s="102" customFormat="1">
      <c r="A79" s="104"/>
      <c r="B79" s="175"/>
      <c r="C79" s="193"/>
      <c r="D79" s="167"/>
      <c r="E79" s="167"/>
      <c r="F79" s="168"/>
      <c r="G79" s="169"/>
      <c r="H79" s="169"/>
      <c r="I79" s="169"/>
      <c r="J79" s="170"/>
    </row>
    <row r="80" spans="1:11" s="102" customFormat="1">
      <c r="A80" s="104"/>
      <c r="B80" s="175"/>
      <c r="C80" s="193"/>
      <c r="D80" s="167"/>
      <c r="E80" s="167"/>
      <c r="F80" s="168"/>
      <c r="G80" s="169"/>
      <c r="H80" s="169"/>
      <c r="I80" s="169"/>
      <c r="J80" s="170"/>
    </row>
    <row r="81" spans="1:10" s="102" customFormat="1">
      <c r="A81" s="104"/>
      <c r="B81" s="175"/>
      <c r="C81" s="169"/>
      <c r="D81" s="167"/>
      <c r="E81" s="167"/>
      <c r="F81" s="168"/>
      <c r="G81" s="169"/>
      <c r="H81" s="169"/>
      <c r="I81" s="169"/>
      <c r="J81" s="170"/>
    </row>
    <row r="82" spans="1:10" s="106" customFormat="1">
      <c r="A82" s="104"/>
      <c r="B82" s="215"/>
      <c r="C82" s="215"/>
      <c r="D82" s="215"/>
      <c r="E82" s="178"/>
      <c r="F82" s="168"/>
      <c r="G82" s="169"/>
      <c r="H82" s="169"/>
      <c r="I82" s="169"/>
      <c r="J82" s="170"/>
    </row>
    <row r="83" spans="1:10" s="106" customFormat="1">
      <c r="A83" s="104"/>
      <c r="B83" s="171"/>
      <c r="C83" s="172"/>
      <c r="D83" s="172"/>
      <c r="E83" s="172"/>
      <c r="F83" s="168"/>
      <c r="G83" s="169"/>
      <c r="H83" s="169"/>
      <c r="I83" s="169"/>
      <c r="J83" s="170"/>
    </row>
    <row r="84" spans="1:10" s="106" customFormat="1">
      <c r="A84" s="104"/>
      <c r="B84" s="171"/>
      <c r="C84" s="172"/>
      <c r="D84" s="172"/>
      <c r="E84" s="172"/>
      <c r="F84" s="168"/>
      <c r="G84" s="169"/>
      <c r="H84" s="169"/>
      <c r="I84" s="169"/>
      <c r="J84" s="170"/>
    </row>
    <row r="85" spans="1:10" s="106" customFormat="1">
      <c r="A85" s="104"/>
      <c r="B85" s="171"/>
      <c r="C85" s="172"/>
      <c r="D85" s="172"/>
      <c r="E85" s="172"/>
      <c r="F85" s="168"/>
      <c r="G85" s="169"/>
      <c r="H85" s="169"/>
      <c r="I85" s="169"/>
      <c r="J85" s="170"/>
    </row>
    <row r="86" spans="1:10" s="106" customFormat="1">
      <c r="A86" s="104"/>
      <c r="B86" s="171"/>
      <c r="C86" s="172"/>
      <c r="D86" s="172"/>
      <c r="E86" s="172"/>
      <c r="F86" s="168"/>
      <c r="G86" s="169"/>
      <c r="H86" s="169"/>
      <c r="I86" s="169"/>
      <c r="J86" s="170"/>
    </row>
    <row r="87" spans="1:10" s="106" customFormat="1">
      <c r="A87" s="104"/>
      <c r="B87" s="171"/>
      <c r="C87" s="172"/>
      <c r="D87" s="172"/>
      <c r="E87" s="172"/>
      <c r="F87" s="168"/>
      <c r="G87" s="169"/>
      <c r="H87" s="169"/>
      <c r="I87" s="169"/>
      <c r="J87" s="170"/>
    </row>
    <row r="88" spans="1:10" s="106" customFormat="1">
      <c r="A88" s="104"/>
      <c r="B88" s="171"/>
      <c r="C88" s="172"/>
      <c r="D88" s="172"/>
      <c r="E88" s="172"/>
      <c r="F88" s="168"/>
      <c r="G88" s="169"/>
      <c r="H88" s="169"/>
      <c r="I88" s="169"/>
      <c r="J88" s="170"/>
    </row>
    <row r="89" spans="1:10" s="106" customFormat="1">
      <c r="A89" s="104"/>
      <c r="B89" s="171"/>
      <c r="C89" s="172"/>
      <c r="D89" s="172"/>
      <c r="E89" s="172"/>
      <c r="F89" s="168"/>
      <c r="G89" s="169"/>
      <c r="H89" s="169"/>
      <c r="I89" s="169"/>
      <c r="J89" s="170"/>
    </row>
    <row r="90" spans="1:10" s="106" customFormat="1">
      <c r="A90" s="104"/>
      <c r="B90" s="171"/>
      <c r="C90" s="172"/>
      <c r="D90" s="172"/>
      <c r="E90" s="172"/>
      <c r="F90" s="168"/>
      <c r="G90" s="169"/>
      <c r="H90" s="169"/>
      <c r="I90" s="169"/>
      <c r="J90" s="170"/>
    </row>
    <row r="91" spans="1:10" s="106" customFormat="1">
      <c r="A91" s="107"/>
      <c r="B91" s="171"/>
      <c r="C91" s="172"/>
      <c r="D91" s="172"/>
      <c r="E91" s="172"/>
      <c r="F91" s="168"/>
      <c r="G91" s="169"/>
      <c r="H91" s="169"/>
      <c r="I91" s="169"/>
      <c r="J91" s="170"/>
    </row>
    <row r="92" spans="1:10" s="106" customFormat="1">
      <c r="A92" s="107"/>
      <c r="B92" s="171"/>
      <c r="C92" s="172"/>
      <c r="D92" s="172"/>
      <c r="E92" s="172"/>
      <c r="F92" s="168"/>
      <c r="G92" s="169"/>
      <c r="H92" s="169"/>
      <c r="I92" s="169"/>
      <c r="J92" s="170"/>
    </row>
    <row r="93" spans="1:10" s="106" customFormat="1">
      <c r="A93" s="107"/>
      <c r="B93" s="171"/>
      <c r="C93" s="172"/>
      <c r="D93" s="172"/>
      <c r="E93" s="172"/>
      <c r="F93" s="173"/>
      <c r="G93" s="174"/>
      <c r="H93" s="174"/>
      <c r="I93" s="174"/>
      <c r="J93" s="173"/>
    </row>
    <row r="94" spans="1:10" s="106" customFormat="1">
      <c r="A94" s="107"/>
      <c r="B94" s="171"/>
      <c r="C94" s="172"/>
      <c r="D94" s="172"/>
      <c r="E94" s="172"/>
      <c r="F94" s="168"/>
      <c r="G94" s="169"/>
      <c r="H94" s="169"/>
      <c r="I94" s="169"/>
      <c r="J94" s="170"/>
    </row>
    <row r="95" spans="1:10" s="106" customFormat="1">
      <c r="A95" s="107"/>
      <c r="B95" s="171"/>
      <c r="C95" s="172"/>
      <c r="D95" s="172"/>
      <c r="E95" s="172"/>
      <c r="F95" s="168"/>
      <c r="G95" s="169"/>
      <c r="H95" s="169"/>
      <c r="I95" s="169"/>
      <c r="J95" s="170"/>
    </row>
    <row r="96" spans="1:10" s="106" customFormat="1">
      <c r="A96" s="107"/>
      <c r="B96" s="171"/>
      <c r="C96" s="172"/>
      <c r="D96" s="172"/>
      <c r="E96" s="172"/>
      <c r="F96" s="168"/>
      <c r="G96" s="169"/>
      <c r="H96" s="169"/>
      <c r="I96" s="169"/>
      <c r="J96" s="170"/>
    </row>
    <row r="97" spans="1:10" s="106" customFormat="1">
      <c r="A97" s="107"/>
      <c r="B97" s="171"/>
      <c r="C97" s="172"/>
      <c r="D97" s="172"/>
      <c r="E97" s="172"/>
      <c r="F97" s="168"/>
      <c r="G97" s="169"/>
      <c r="H97" s="169"/>
      <c r="I97" s="169"/>
      <c r="J97" s="170"/>
    </row>
    <row r="98" spans="1:10" s="106" customFormat="1">
      <c r="A98" s="107"/>
      <c r="B98" s="171"/>
      <c r="C98" s="172"/>
      <c r="D98" s="172"/>
      <c r="E98" s="172"/>
      <c r="F98" s="173"/>
      <c r="G98" s="174"/>
      <c r="H98" s="174"/>
      <c r="I98" s="174"/>
      <c r="J98" s="173"/>
    </row>
    <row r="99" spans="1:10" s="106" customFormat="1">
      <c r="A99" s="105"/>
      <c r="B99" s="171"/>
      <c r="C99" s="172"/>
      <c r="D99" s="172"/>
      <c r="E99" s="172"/>
      <c r="F99" s="168"/>
      <c r="G99" s="169"/>
      <c r="H99" s="169"/>
      <c r="I99" s="169"/>
      <c r="J99" s="170"/>
    </row>
    <row r="100" spans="1:10" s="106" customFormat="1">
      <c r="A100" s="105"/>
      <c r="B100" s="171"/>
      <c r="C100" s="172"/>
      <c r="D100" s="172"/>
      <c r="E100" s="172"/>
      <c r="F100" s="168"/>
      <c r="G100" s="169"/>
      <c r="H100" s="169"/>
      <c r="I100" s="169"/>
      <c r="J100" s="170"/>
    </row>
    <row r="101" spans="1:10" s="106" customFormat="1">
      <c r="A101" s="105"/>
      <c r="B101" s="171"/>
      <c r="C101" s="172"/>
      <c r="D101" s="172"/>
      <c r="E101" s="172"/>
      <c r="F101" s="168"/>
      <c r="G101" s="169"/>
      <c r="H101" s="169"/>
      <c r="I101" s="169"/>
      <c r="J101" s="170"/>
    </row>
    <row r="102" spans="1:10" s="106" customFormat="1">
      <c r="A102" s="108"/>
      <c r="B102" s="171"/>
      <c r="C102" s="172"/>
      <c r="D102" s="172"/>
      <c r="E102" s="172"/>
      <c r="F102" s="173"/>
      <c r="G102" s="174"/>
      <c r="H102" s="174"/>
      <c r="I102" s="174"/>
      <c r="J102" s="173"/>
    </row>
    <row r="103" spans="1:10" s="106" customFormat="1">
      <c r="A103" s="105"/>
      <c r="B103" s="175"/>
      <c r="C103" s="169"/>
      <c r="D103" s="168"/>
      <c r="E103" s="168"/>
      <c r="F103" s="168"/>
      <c r="G103" s="169"/>
      <c r="H103" s="169"/>
      <c r="I103" s="169"/>
      <c r="J103" s="170"/>
    </row>
    <row r="104" spans="1:10" s="106" customFormat="1">
      <c r="A104" s="105"/>
      <c r="B104" s="175"/>
      <c r="C104" s="169"/>
      <c r="D104" s="168"/>
      <c r="E104" s="168"/>
      <c r="F104" s="168"/>
      <c r="G104" s="169"/>
      <c r="H104" s="169"/>
      <c r="I104" s="169"/>
      <c r="J104" s="170"/>
    </row>
    <row r="105" spans="1:10" s="106" customFormat="1">
      <c r="A105" s="105"/>
      <c r="B105" s="175"/>
      <c r="C105" s="169"/>
      <c r="D105" s="168"/>
      <c r="E105" s="168"/>
      <c r="F105" s="168"/>
      <c r="G105" s="169"/>
      <c r="H105" s="169"/>
      <c r="I105" s="169"/>
      <c r="J105" s="170"/>
    </row>
    <row r="106" spans="1:10" s="106" customFormat="1">
      <c r="A106" s="105"/>
      <c r="B106" s="175"/>
      <c r="C106" s="169"/>
      <c r="D106" s="168"/>
      <c r="E106" s="168"/>
      <c r="F106" s="168"/>
      <c r="G106" s="169"/>
      <c r="H106" s="169"/>
      <c r="I106" s="169"/>
      <c r="J106" s="170"/>
    </row>
    <row r="107" spans="1:10" s="106" customFormat="1">
      <c r="A107" s="105"/>
      <c r="B107" s="175"/>
      <c r="C107" s="169"/>
      <c r="D107" s="168"/>
      <c r="E107" s="168"/>
      <c r="F107" s="168"/>
      <c r="G107" s="169"/>
      <c r="H107" s="169"/>
      <c r="I107" s="169"/>
      <c r="J107" s="170"/>
    </row>
    <row r="108" spans="1:10" s="106" customFormat="1">
      <c r="A108" s="105"/>
      <c r="B108" s="175"/>
      <c r="C108" s="169"/>
      <c r="D108" s="168"/>
      <c r="E108" s="168"/>
      <c r="F108" s="168"/>
      <c r="G108" s="169"/>
      <c r="H108" s="169"/>
      <c r="I108" s="169"/>
      <c r="J108" s="170"/>
    </row>
    <row r="109" spans="1:10" s="106" customFormat="1">
      <c r="A109" s="105"/>
      <c r="B109" s="175"/>
      <c r="C109" s="169"/>
      <c r="D109" s="168"/>
      <c r="E109" s="168"/>
      <c r="F109" s="168"/>
      <c r="G109" s="169"/>
      <c r="H109" s="169"/>
      <c r="I109" s="169"/>
      <c r="J109" s="170"/>
    </row>
    <row r="110" spans="1:10" s="106" customFormat="1">
      <c r="A110" s="105"/>
      <c r="B110" s="175"/>
      <c r="C110" s="169"/>
      <c r="D110" s="168"/>
      <c r="E110" s="168"/>
      <c r="F110" s="168"/>
      <c r="G110" s="169"/>
      <c r="H110" s="169"/>
      <c r="I110" s="169"/>
      <c r="J110" s="170"/>
    </row>
    <row r="111" spans="1:10" s="106" customFormat="1">
      <c r="A111" s="105"/>
      <c r="B111" s="175"/>
      <c r="C111" s="169"/>
      <c r="D111" s="168"/>
      <c r="E111" s="168"/>
      <c r="F111" s="168"/>
      <c r="G111" s="169"/>
      <c r="H111" s="169"/>
      <c r="I111" s="169"/>
      <c r="J111" s="170"/>
    </row>
    <row r="112" spans="1:10" s="106" customFormat="1">
      <c r="A112" s="105"/>
      <c r="B112" s="175"/>
      <c r="C112" s="169"/>
      <c r="D112" s="168"/>
      <c r="E112" s="168"/>
      <c r="F112" s="168"/>
      <c r="G112" s="169"/>
      <c r="H112" s="169"/>
      <c r="I112" s="169"/>
      <c r="J112" s="170"/>
    </row>
    <row r="113" spans="1:10" s="106" customFormat="1">
      <c r="A113" s="105"/>
      <c r="B113" s="175"/>
      <c r="C113" s="169"/>
      <c r="D113" s="168"/>
      <c r="E113" s="168"/>
      <c r="F113" s="168"/>
      <c r="G113" s="169"/>
      <c r="H113" s="169"/>
      <c r="I113" s="169"/>
      <c r="J113" s="170"/>
    </row>
    <row r="114" spans="1:10" s="106" customFormat="1" ht="14.25">
      <c r="A114" s="108"/>
      <c r="B114" s="213"/>
      <c r="C114" s="213"/>
      <c r="D114" s="213"/>
      <c r="E114" s="179"/>
      <c r="F114" s="173"/>
      <c r="G114" s="174"/>
      <c r="H114" s="174"/>
      <c r="I114" s="174"/>
      <c r="J114" s="173"/>
    </row>
    <row r="115" spans="1:10" s="106" customFormat="1">
      <c r="A115" s="105"/>
      <c r="B115" s="175"/>
      <c r="C115" s="169"/>
      <c r="D115" s="168"/>
      <c r="E115" s="168"/>
      <c r="F115" s="168"/>
      <c r="G115" s="169"/>
      <c r="H115" s="169"/>
      <c r="I115" s="169"/>
      <c r="J115" s="170"/>
    </row>
    <row r="116" spans="1:10" s="106" customFormat="1">
      <c r="A116" s="105"/>
      <c r="B116" s="175"/>
      <c r="C116" s="169"/>
      <c r="D116" s="168"/>
      <c r="E116" s="168"/>
      <c r="F116" s="168"/>
      <c r="G116" s="169"/>
      <c r="H116" s="169"/>
      <c r="I116" s="169"/>
      <c r="J116" s="170"/>
    </row>
    <row r="117" spans="1:10" s="106" customFormat="1">
      <c r="A117" s="105"/>
      <c r="B117" s="175"/>
      <c r="C117" s="169"/>
      <c r="D117" s="168"/>
      <c r="E117" s="168"/>
      <c r="F117" s="168"/>
      <c r="G117" s="169"/>
      <c r="H117" s="169"/>
      <c r="I117" s="169"/>
      <c r="J117" s="170"/>
    </row>
    <row r="118" spans="1:10" s="106" customFormat="1" ht="14.25">
      <c r="A118" s="108"/>
      <c r="B118" s="213"/>
      <c r="C118" s="213"/>
      <c r="D118" s="213"/>
      <c r="E118" s="179"/>
      <c r="F118" s="173"/>
      <c r="G118" s="174"/>
      <c r="H118" s="174"/>
      <c r="I118" s="174"/>
      <c r="J118" s="173"/>
    </row>
    <row r="119" spans="1:10" s="106" customFormat="1">
      <c r="A119" s="105"/>
      <c r="B119" s="175"/>
      <c r="C119" s="169"/>
      <c r="D119" s="168"/>
      <c r="E119" s="168"/>
      <c r="F119" s="168"/>
      <c r="G119" s="169"/>
      <c r="H119" s="169"/>
      <c r="I119" s="169"/>
      <c r="J119" s="170"/>
    </row>
    <row r="120" spans="1:10" s="106" customFormat="1">
      <c r="A120" s="105"/>
      <c r="B120" s="175"/>
      <c r="C120" s="169"/>
      <c r="D120" s="168"/>
      <c r="E120" s="168"/>
      <c r="F120" s="168"/>
      <c r="G120" s="169"/>
      <c r="H120" s="169"/>
      <c r="I120" s="169"/>
      <c r="J120" s="170"/>
    </row>
    <row r="121" spans="1:10" s="106" customFormat="1">
      <c r="A121" s="105"/>
      <c r="B121" s="175"/>
      <c r="C121" s="169"/>
      <c r="D121" s="168"/>
      <c r="E121" s="168"/>
      <c r="F121" s="168"/>
      <c r="G121" s="169"/>
      <c r="H121" s="169"/>
      <c r="I121" s="169"/>
      <c r="J121" s="170"/>
    </row>
    <row r="122" spans="1:10" s="106" customFormat="1" ht="14.25">
      <c r="A122" s="108"/>
      <c r="B122" s="213"/>
      <c r="C122" s="213"/>
      <c r="D122" s="213"/>
      <c r="E122" s="179"/>
      <c r="F122" s="173"/>
      <c r="G122" s="174"/>
      <c r="H122" s="174"/>
      <c r="I122" s="174"/>
      <c r="J122" s="173"/>
    </row>
    <row r="123" spans="1:10" s="106" customFormat="1">
      <c r="A123" s="105"/>
      <c r="B123" s="175"/>
      <c r="C123" s="169"/>
      <c r="D123" s="168"/>
      <c r="E123" s="168"/>
      <c r="F123" s="168"/>
      <c r="G123" s="169"/>
      <c r="H123" s="169"/>
      <c r="I123" s="169"/>
      <c r="J123" s="170"/>
    </row>
    <row r="124" spans="1:10" s="106" customFormat="1">
      <c r="A124" s="105"/>
      <c r="B124" s="175"/>
      <c r="C124" s="169"/>
      <c r="D124" s="168"/>
      <c r="E124" s="168"/>
      <c r="F124" s="168"/>
      <c r="G124" s="169"/>
      <c r="H124" s="169"/>
      <c r="I124" s="169"/>
      <c r="J124" s="170"/>
    </row>
    <row r="125" spans="1:10" s="106" customFormat="1" ht="14.25">
      <c r="A125" s="108"/>
      <c r="B125" s="213"/>
      <c r="C125" s="213"/>
      <c r="D125" s="213"/>
      <c r="E125" s="179"/>
      <c r="F125" s="173"/>
      <c r="G125" s="174"/>
      <c r="H125" s="174"/>
      <c r="I125" s="174"/>
      <c r="J125" s="173"/>
    </row>
    <row r="126" spans="1:10" s="106" customFormat="1">
      <c r="A126" s="105"/>
      <c r="B126" s="175"/>
      <c r="C126" s="169"/>
      <c r="D126" s="168"/>
      <c r="E126" s="168"/>
      <c r="F126" s="168"/>
      <c r="G126" s="169"/>
      <c r="H126" s="169"/>
      <c r="I126" s="169"/>
      <c r="J126" s="170"/>
    </row>
    <row r="127" spans="1:10" s="106" customFormat="1">
      <c r="A127" s="105"/>
      <c r="B127" s="175"/>
      <c r="C127" s="169"/>
      <c r="D127" s="168"/>
      <c r="E127" s="168"/>
      <c r="F127" s="168"/>
      <c r="G127" s="169"/>
      <c r="H127" s="169"/>
      <c r="I127" s="169"/>
      <c r="J127" s="170"/>
    </row>
    <row r="128" spans="1:10" s="106" customFormat="1">
      <c r="A128" s="105"/>
      <c r="B128" s="175"/>
      <c r="C128" s="169"/>
      <c r="D128" s="168"/>
      <c r="E128" s="168"/>
      <c r="F128" s="168"/>
      <c r="G128" s="169"/>
      <c r="H128" s="169"/>
      <c r="I128" s="169"/>
      <c r="J128" s="170"/>
    </row>
    <row r="129" spans="1:10" s="106" customFormat="1">
      <c r="A129" s="105"/>
      <c r="B129" s="175"/>
      <c r="C129" s="169"/>
      <c r="D129" s="168"/>
      <c r="E129" s="168"/>
      <c r="F129" s="168"/>
      <c r="G129" s="169"/>
      <c r="H129" s="169"/>
      <c r="I129" s="169"/>
      <c r="J129" s="170"/>
    </row>
    <row r="130" spans="1:10" s="106" customFormat="1">
      <c r="A130" s="105"/>
      <c r="B130" s="175"/>
      <c r="C130" s="169"/>
      <c r="D130" s="168"/>
      <c r="E130" s="168"/>
      <c r="F130" s="168"/>
      <c r="G130" s="169"/>
      <c r="H130" s="169"/>
      <c r="I130" s="169"/>
      <c r="J130" s="170"/>
    </row>
  </sheetData>
  <mergeCells count="16">
    <mergeCell ref="A1:D1"/>
    <mergeCell ref="A2:D2"/>
    <mergeCell ref="F2:F3"/>
    <mergeCell ref="C3:D3"/>
    <mergeCell ref="B4:D4"/>
    <mergeCell ref="B5:D5"/>
    <mergeCell ref="B6:D6"/>
    <mergeCell ref="B7:D7"/>
    <mergeCell ref="B8:D8"/>
    <mergeCell ref="G16:I16"/>
    <mergeCell ref="B125:D125"/>
    <mergeCell ref="B18:D18"/>
    <mergeCell ref="B82:D82"/>
    <mergeCell ref="B114:D114"/>
    <mergeCell ref="B118:D118"/>
    <mergeCell ref="B122:D122"/>
  </mergeCells>
  <dataValidations count="4">
    <dataValidation showDropDown="1" showErrorMessage="1" sqref="G16:I17" xr:uid="{00000000-0002-0000-0500-000000000000}">
      <formula1>0</formula1>
      <formula2>0</formula2>
    </dataValidation>
    <dataValidation allowBlank="1" showInputMessage="1" showErrorMessage="1" sqref="G18:I20" xr:uid="{00000000-0002-0000-0500-000001000000}">
      <formula1>0</formula1>
      <formula2>0</formula2>
    </dataValidation>
    <dataValidation type="list" allowBlank="1" showErrorMessage="1" sqref="G131:I188" xr:uid="{00000000-0002-0000-0500-000002000000}">
      <formula1>#REF!</formula1>
      <formula2>0</formula2>
    </dataValidation>
    <dataValidation type="list" allowBlank="1" sqref="G76:I130 H28:J75 G19:I19 G21:I27" xr:uid="{00000000-0002-0000-0500-000003000000}">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09" customWidth="1"/>
    <col min="2" max="2" width="16.140625" style="110" customWidth="1"/>
    <col min="3" max="3" width="19" style="110" customWidth="1"/>
    <col min="4" max="4" width="20.42578125" style="110" customWidth="1"/>
    <col min="5" max="5" width="16.28515625" style="110" customWidth="1"/>
    <col min="6" max="6" width="19" style="110" customWidth="1"/>
    <col min="7" max="7" width="15" style="111" customWidth="1"/>
    <col min="8" max="8" width="23.5703125" style="111" customWidth="1"/>
    <col min="9" max="9" width="25.42578125" style="111" customWidth="1"/>
    <col min="10" max="10" width="21" style="111" customWidth="1"/>
    <col min="11" max="11" width="11.42578125" style="111" customWidth="1"/>
    <col min="12" max="12" width="17.28515625" style="111" customWidth="1"/>
    <col min="13" max="13" width="17.28515625" style="110" customWidth="1"/>
    <col min="14" max="14" width="14.140625" style="110" customWidth="1"/>
    <col min="15" max="15" width="18.42578125" style="110" customWidth="1"/>
    <col min="16" max="1024" width="9.140625" style="110"/>
  </cols>
  <sheetData>
    <row r="1" spans="1:12">
      <c r="G1" s="112" t="s">
        <v>108</v>
      </c>
    </row>
    <row r="2" spans="1:12" s="114" customFormat="1" ht="26.25">
      <c r="A2" s="113"/>
      <c r="C2" s="233" t="s">
        <v>109</v>
      </c>
      <c r="D2" s="233"/>
      <c r="E2" s="233"/>
      <c r="F2" s="233"/>
      <c r="G2" s="233"/>
      <c r="H2" s="115" t="s">
        <v>110</v>
      </c>
      <c r="I2" s="116"/>
      <c r="J2" s="116"/>
      <c r="K2" s="116"/>
      <c r="L2" s="116"/>
    </row>
    <row r="3" spans="1:12" s="114" customFormat="1" ht="23.25">
      <c r="A3" s="113"/>
      <c r="C3" s="234" t="s">
        <v>111</v>
      </c>
      <c r="D3" s="234"/>
      <c r="E3" s="117"/>
      <c r="F3" s="235" t="s">
        <v>112</v>
      </c>
      <c r="G3" s="235"/>
      <c r="H3" s="116"/>
      <c r="I3" s="116"/>
      <c r="J3" s="118"/>
      <c r="K3" s="116"/>
      <c r="L3" s="116"/>
    </row>
    <row r="4" spans="1:12">
      <c r="A4" s="113"/>
      <c r="D4" s="119"/>
      <c r="E4" s="119"/>
      <c r="H4" s="120"/>
    </row>
    <row r="5" spans="1:12" s="121" customFormat="1">
      <c r="A5" s="113"/>
      <c r="D5" s="122"/>
      <c r="E5" s="122"/>
      <c r="G5" s="123"/>
      <c r="H5" s="124"/>
      <c r="I5" s="123"/>
      <c r="J5" s="123"/>
      <c r="K5" s="123"/>
      <c r="L5" s="123"/>
    </row>
    <row r="6" spans="1:12" ht="21.75" customHeight="1">
      <c r="B6" s="229" t="s">
        <v>113</v>
      </c>
      <c r="C6" s="229"/>
      <c r="D6" s="125"/>
      <c r="E6" s="125"/>
      <c r="F6" s="125"/>
      <c r="G6" s="126"/>
      <c r="H6" s="126"/>
    </row>
    <row r="7" spans="1:12">
      <c r="B7" s="127" t="s">
        <v>114</v>
      </c>
      <c r="C7" s="128"/>
      <c r="D7" s="128"/>
      <c r="E7" s="128"/>
      <c r="F7" s="128"/>
      <c r="G7" s="129"/>
    </row>
    <row r="8" spans="1:12">
      <c r="A8" s="130" t="s">
        <v>58</v>
      </c>
      <c r="B8" s="131" t="s">
        <v>115</v>
      </c>
      <c r="C8" s="131" t="s">
        <v>116</v>
      </c>
      <c r="D8" s="131" t="s">
        <v>117</v>
      </c>
      <c r="E8" s="131" t="s">
        <v>118</v>
      </c>
      <c r="F8" s="131" t="s">
        <v>119</v>
      </c>
      <c r="G8" s="131" t="s">
        <v>120</v>
      </c>
      <c r="H8" s="131" t="s">
        <v>121</v>
      </c>
      <c r="I8" s="132" t="s">
        <v>122</v>
      </c>
      <c r="L8" s="110"/>
    </row>
    <row r="9" spans="1:12" s="137" customFormat="1" ht="14.25">
      <c r="A9" s="133"/>
      <c r="B9" s="134" t="s">
        <v>123</v>
      </c>
      <c r="C9" s="134" t="s">
        <v>124</v>
      </c>
      <c r="D9" s="134" t="s">
        <v>125</v>
      </c>
      <c r="E9" s="134" t="s">
        <v>126</v>
      </c>
      <c r="F9" s="134" t="s">
        <v>127</v>
      </c>
      <c r="G9" s="134" t="s">
        <v>128</v>
      </c>
      <c r="H9" s="134" t="s">
        <v>129</v>
      </c>
      <c r="I9" s="135"/>
      <c r="J9" s="136"/>
      <c r="K9" s="136"/>
    </row>
    <row r="10" spans="1:12">
      <c r="A10" s="138">
        <v>1</v>
      </c>
      <c r="B10" s="139" t="s">
        <v>66</v>
      </c>
      <c r="C10" s="139" t="s">
        <v>130</v>
      </c>
      <c r="D10" s="139" t="s">
        <v>131</v>
      </c>
      <c r="E10" s="139" t="s">
        <v>132</v>
      </c>
      <c r="F10" s="139" t="s">
        <v>133</v>
      </c>
      <c r="G10" s="139" t="s">
        <v>134</v>
      </c>
      <c r="H10" s="139" t="s">
        <v>134</v>
      </c>
      <c r="I10" s="140"/>
      <c r="L10" s="110"/>
    </row>
    <row r="11" spans="1:12" ht="20.25" customHeight="1">
      <c r="A11" s="138">
        <v>2</v>
      </c>
      <c r="B11" s="139" t="s">
        <v>67</v>
      </c>
      <c r="C11" s="139" t="s">
        <v>135</v>
      </c>
      <c r="D11" s="139" t="s">
        <v>136</v>
      </c>
      <c r="E11" s="139" t="s">
        <v>137</v>
      </c>
      <c r="F11" s="139" t="s">
        <v>133</v>
      </c>
      <c r="G11" s="139" t="s">
        <v>134</v>
      </c>
      <c r="H11" s="139" t="s">
        <v>138</v>
      </c>
      <c r="I11" s="140" t="s">
        <v>139</v>
      </c>
      <c r="L11" s="110"/>
    </row>
    <row r="12" spans="1:12" ht="20.25" customHeight="1">
      <c r="A12" s="138">
        <v>3</v>
      </c>
      <c r="B12" s="139" t="s">
        <v>140</v>
      </c>
      <c r="C12" s="139" t="s">
        <v>141</v>
      </c>
      <c r="D12" s="139" t="s">
        <v>136</v>
      </c>
      <c r="E12" s="139" t="s">
        <v>132</v>
      </c>
      <c r="F12" s="139" t="s">
        <v>142</v>
      </c>
      <c r="G12" s="139" t="s">
        <v>134</v>
      </c>
      <c r="H12" s="139" t="s">
        <v>134</v>
      </c>
      <c r="I12" s="140"/>
      <c r="L12" s="110"/>
    </row>
    <row r="13" spans="1:12" ht="15" customHeight="1">
      <c r="B13" s="141"/>
      <c r="C13" s="128"/>
      <c r="D13" s="128"/>
      <c r="E13" s="128"/>
      <c r="F13" s="128"/>
      <c r="G13" s="129"/>
    </row>
    <row r="14" spans="1:12" ht="21.75" customHeight="1">
      <c r="B14" s="229" t="s">
        <v>143</v>
      </c>
      <c r="C14" s="229"/>
      <c r="D14" s="229"/>
      <c r="E14" s="125"/>
      <c r="F14" s="125"/>
      <c r="G14" s="126"/>
      <c r="H14" s="126"/>
    </row>
    <row r="15" spans="1:12">
      <c r="B15" s="127" t="s">
        <v>144</v>
      </c>
      <c r="C15" s="128"/>
      <c r="D15" s="128"/>
      <c r="E15" s="128"/>
      <c r="F15" s="128"/>
      <c r="G15" s="129"/>
    </row>
    <row r="16" spans="1:12" ht="31.5" customHeight="1">
      <c r="A16" s="130" t="s">
        <v>58</v>
      </c>
      <c r="B16" s="131" t="s">
        <v>145</v>
      </c>
      <c r="C16" s="131" t="s">
        <v>41</v>
      </c>
      <c r="D16" s="131" t="s">
        <v>43</v>
      </c>
      <c r="E16" s="131" t="s">
        <v>138</v>
      </c>
      <c r="F16" s="131" t="s">
        <v>45</v>
      </c>
      <c r="G16" s="131" t="s">
        <v>146</v>
      </c>
      <c r="L16" s="110"/>
    </row>
    <row r="17" spans="1:12" s="137" customFormat="1" ht="51">
      <c r="A17" s="133"/>
      <c r="B17" s="134" t="s">
        <v>123</v>
      </c>
      <c r="C17" s="142" t="s">
        <v>147</v>
      </c>
      <c r="D17" s="142" t="s">
        <v>148</v>
      </c>
      <c r="E17" s="142" t="s">
        <v>149</v>
      </c>
      <c r="F17" s="142" t="s">
        <v>150</v>
      </c>
      <c r="G17" s="142" t="s">
        <v>151</v>
      </c>
      <c r="H17" s="136"/>
      <c r="I17" s="136"/>
      <c r="J17" s="136"/>
      <c r="K17" s="136"/>
    </row>
    <row r="18" spans="1:12">
      <c r="A18" s="138">
        <v>1</v>
      </c>
      <c r="B18" s="139" t="s">
        <v>66</v>
      </c>
      <c r="C18" s="143">
        <f>'User Story 1'!D11</f>
        <v>0</v>
      </c>
      <c r="D18" s="143">
        <f>'User Story 1'!D12</f>
        <v>0</v>
      </c>
      <c r="E18" s="143">
        <f>'User Story 1'!D14</f>
        <v>0</v>
      </c>
      <c r="F18" s="143">
        <f>'User Story 1'!D13</f>
        <v>0</v>
      </c>
      <c r="G18" s="143">
        <f>'User Story 1'!D15</f>
        <v>0</v>
      </c>
      <c r="L18" s="110"/>
    </row>
    <row r="19" spans="1:12" ht="20.25" customHeight="1">
      <c r="A19" s="138">
        <v>2</v>
      </c>
      <c r="B19" s="139" t="s">
        <v>140</v>
      </c>
      <c r="C19" s="143" t="e">
        <f>#REF!</f>
        <v>#REF!</v>
      </c>
      <c r="D19" s="143" t="e">
        <f>#REF!</f>
        <v>#REF!</v>
      </c>
      <c r="E19" s="143" t="e">
        <f>#REF!</f>
        <v>#REF!</v>
      </c>
      <c r="F19" s="143" t="e">
        <f>#REF!</f>
        <v>#REF!</v>
      </c>
      <c r="G19" s="143" t="e">
        <f>#REF!</f>
        <v>#REF!</v>
      </c>
      <c r="L19" s="110"/>
    </row>
    <row r="20" spans="1:12" ht="20.25" customHeight="1">
      <c r="A20" s="138">
        <v>3</v>
      </c>
      <c r="B20" s="139" t="s">
        <v>100</v>
      </c>
      <c r="C20" s="143" t="e">
        <f>SUM(C18:C19)</f>
        <v>#REF!</v>
      </c>
      <c r="D20" s="143" t="e">
        <f>SUM(D18:D19)</f>
        <v>#REF!</v>
      </c>
      <c r="E20" s="143" t="e">
        <f>SUM(E18:E19)</f>
        <v>#REF!</v>
      </c>
      <c r="F20" s="143" t="e">
        <f>SUM(F18:F19)</f>
        <v>#REF!</v>
      </c>
      <c r="G20" s="143" t="e">
        <f>SUM(G18:G19)</f>
        <v>#REF!</v>
      </c>
      <c r="L20" s="110"/>
    </row>
    <row r="21" spans="1:12" ht="20.25" customHeight="1">
      <c r="A21" s="144"/>
      <c r="B21" s="145"/>
      <c r="C21" s="146" t="s">
        <v>152</v>
      </c>
      <c r="D21" s="147" t="e">
        <f>SUM(C20,D20,G20)/SUM(C20:G20)</f>
        <v>#REF!</v>
      </c>
      <c r="E21" s="148"/>
      <c r="F21" s="148"/>
      <c r="G21" s="148"/>
      <c r="L21" s="110"/>
    </row>
    <row r="22" spans="1:12">
      <c r="B22" s="141"/>
      <c r="C22" s="128"/>
      <c r="D22" s="128"/>
      <c r="E22" s="128"/>
      <c r="F22" s="128"/>
      <c r="G22" s="129"/>
    </row>
    <row r="23" spans="1:12" ht="21.75" customHeight="1">
      <c r="B23" s="229" t="s">
        <v>153</v>
      </c>
      <c r="C23" s="229"/>
      <c r="D23" s="229"/>
      <c r="E23" s="125"/>
      <c r="F23" s="125"/>
      <c r="G23" s="126"/>
      <c r="H23" s="126"/>
    </row>
    <row r="24" spans="1:12" ht="21.75" customHeight="1">
      <c r="B24" s="127" t="s">
        <v>154</v>
      </c>
      <c r="C24" s="149"/>
      <c r="D24" s="149"/>
      <c r="E24" s="125"/>
      <c r="F24" s="125"/>
      <c r="G24" s="126"/>
      <c r="H24" s="126"/>
    </row>
    <row r="25" spans="1:12">
      <c r="B25" s="150" t="s">
        <v>155</v>
      </c>
      <c r="C25" s="128"/>
      <c r="D25" s="128"/>
      <c r="E25" s="128"/>
      <c r="F25" s="128"/>
      <c r="G25" s="129"/>
    </row>
    <row r="26" spans="1:12" ht="18.75" customHeight="1">
      <c r="A26" s="130" t="s">
        <v>58</v>
      </c>
      <c r="B26" s="131" t="s">
        <v>156</v>
      </c>
      <c r="C26" s="131" t="s">
        <v>157</v>
      </c>
      <c r="D26" s="131" t="s">
        <v>158</v>
      </c>
      <c r="E26" s="131" t="s">
        <v>159</v>
      </c>
      <c r="F26" s="131" t="s">
        <v>160</v>
      </c>
      <c r="G26" s="232" t="s">
        <v>107</v>
      </c>
      <c r="H26" s="232"/>
    </row>
    <row r="27" spans="1:12">
      <c r="A27" s="138">
        <v>1</v>
      </c>
      <c r="B27" s="139" t="s">
        <v>161</v>
      </c>
      <c r="C27" s="143" t="e">
        <f>COUNTIFS(#REF!, "*Critical*",#REF!,"*Open*")</f>
        <v>#REF!</v>
      </c>
      <c r="D27" s="143" t="e">
        <f>COUNTIFS(#REF!, "*Critical*",#REF!,"*Resolved*")</f>
        <v>#REF!</v>
      </c>
      <c r="E27" s="143" t="e">
        <f>COUNTIFS(#REF!, "*Critical*",#REF!,"*Reopened*")</f>
        <v>#REF!</v>
      </c>
      <c r="F27" s="143" t="e">
        <f>COUNTIFS(#REF!, "*Critical*",#REF!,"*Closed*") + COUNTIFS(#REF!, "*Critical*",#REF!,"*Ready for client test*")</f>
        <v>#REF!</v>
      </c>
      <c r="G27" s="230"/>
      <c r="H27" s="230"/>
    </row>
    <row r="28" spans="1:12" ht="20.25" customHeight="1">
      <c r="A28" s="138">
        <v>2</v>
      </c>
      <c r="B28" s="139" t="s">
        <v>162</v>
      </c>
      <c r="C28" s="143" t="e">
        <f>COUNTIFS(#REF!, "*Major*",#REF!,"*Open*")</f>
        <v>#REF!</v>
      </c>
      <c r="D28" s="143" t="e">
        <f>COUNTIFS(#REF!, "*Major*",#REF!,"*Resolved*")</f>
        <v>#REF!</v>
      </c>
      <c r="E28" s="143" t="e">
        <f>COUNTIFS(#REF!, "*Major*",#REF!,"*Reopened*")</f>
        <v>#REF!</v>
      </c>
      <c r="F28" s="143" t="e">
        <f>COUNTIFS(#REF!, "*Major*",#REF!,"*Closed*") + COUNTIFS(#REF!, "*Major*",#REF!,"*Ready for client test*")</f>
        <v>#REF!</v>
      </c>
      <c r="G28" s="230"/>
      <c r="H28" s="230"/>
    </row>
    <row r="29" spans="1:12" ht="20.25" customHeight="1">
      <c r="A29" s="138">
        <v>3</v>
      </c>
      <c r="B29" s="139" t="s">
        <v>163</v>
      </c>
      <c r="C29" s="143" t="e">
        <f>COUNTIFS(#REF!, "*Normal*",#REF!,"*Open*")</f>
        <v>#REF!</v>
      </c>
      <c r="D29" s="143" t="e">
        <f>COUNTIFS(#REF!, "*Normal*",#REF!,"*Resolved*")</f>
        <v>#REF!</v>
      </c>
      <c r="E29" s="143" t="e">
        <f>COUNTIFS(#REF!, "*Normal*",#REF!,"*Reopened*")</f>
        <v>#REF!</v>
      </c>
      <c r="F29" s="143" t="e">
        <f>COUNTIFS(#REF!, "*Normal*",#REF!,"*Closed*") + COUNTIFS(#REF!, "*Normal*",#REF!,"*Ready for client test*")</f>
        <v>#REF!</v>
      </c>
      <c r="G29" s="230"/>
      <c r="H29" s="230"/>
    </row>
    <row r="30" spans="1:12" ht="20.25" customHeight="1">
      <c r="A30" s="138">
        <v>4</v>
      </c>
      <c r="B30" s="139" t="s">
        <v>164</v>
      </c>
      <c r="C30" s="143" t="e">
        <f>COUNTIFS(#REF!, "*Minor*",#REF!,"*Open*")</f>
        <v>#REF!</v>
      </c>
      <c r="D30" s="143" t="e">
        <f>COUNTIFS(#REF!, "*Minor*",#REF!,"*Resolved*")</f>
        <v>#REF!</v>
      </c>
      <c r="E30" s="143" t="e">
        <f>COUNTIFS(#REF!, "*Minor*",#REF!,"*Reopened*")</f>
        <v>#REF!</v>
      </c>
      <c r="F30" s="143" t="e">
        <f>COUNTIFS(#REF!, "*Minor*",#REF!,"*Closed*") + COUNTIFS(#REF!, "*Minor*",#REF!,"*Ready for client test*")</f>
        <v>#REF!</v>
      </c>
      <c r="G30" s="230"/>
      <c r="H30" s="230"/>
    </row>
    <row r="31" spans="1:12" ht="20.25" customHeight="1">
      <c r="A31" s="138"/>
      <c r="B31" s="130" t="s">
        <v>100</v>
      </c>
      <c r="C31" s="151" t="e">
        <f>SUM(C27:C30)</f>
        <v>#REF!</v>
      </c>
      <c r="D31" s="130">
        <v>0</v>
      </c>
      <c r="E31" s="130">
        <v>0</v>
      </c>
      <c r="F31" s="151" t="e">
        <f>SUM(F27:F30)</f>
        <v>#REF!</v>
      </c>
      <c r="G31" s="230"/>
      <c r="H31" s="230"/>
    </row>
    <row r="32" spans="1:12" ht="20.25" customHeight="1">
      <c r="A32" s="144"/>
      <c r="B32" s="145"/>
      <c r="C32" s="148"/>
      <c r="D32" s="148"/>
      <c r="E32" s="148"/>
      <c r="F32" s="148"/>
      <c r="G32" s="148"/>
      <c r="H32" s="148"/>
    </row>
    <row r="33" spans="1:12">
      <c r="B33" s="150" t="s">
        <v>165</v>
      </c>
      <c r="C33" s="128"/>
      <c r="D33" s="128"/>
      <c r="E33" s="128"/>
      <c r="F33" s="128"/>
      <c r="G33" s="129"/>
    </row>
    <row r="34" spans="1:12" ht="18.75" customHeight="1">
      <c r="A34" s="130" t="s">
        <v>58</v>
      </c>
      <c r="B34" s="131" t="s">
        <v>166</v>
      </c>
      <c r="C34" s="131" t="s">
        <v>167</v>
      </c>
      <c r="D34" s="131" t="s">
        <v>168</v>
      </c>
      <c r="E34" s="131" t="s">
        <v>119</v>
      </c>
      <c r="F34" s="226" t="s">
        <v>122</v>
      </c>
      <c r="G34" s="226"/>
    </row>
    <row r="35" spans="1:12" s="137" customFormat="1" ht="14.25">
      <c r="A35" s="133"/>
      <c r="B35" s="134" t="s">
        <v>169</v>
      </c>
      <c r="C35" s="142" t="s">
        <v>170</v>
      </c>
      <c r="D35" s="142" t="s">
        <v>171</v>
      </c>
      <c r="E35" s="142" t="s">
        <v>127</v>
      </c>
      <c r="F35" s="231"/>
      <c r="G35" s="231"/>
      <c r="H35" s="136"/>
      <c r="I35" s="136"/>
      <c r="J35" s="136"/>
      <c r="K35" s="136"/>
      <c r="L35" s="136"/>
    </row>
    <row r="36" spans="1:12">
      <c r="A36" s="138">
        <v>1</v>
      </c>
      <c r="B36" s="139" t="s">
        <v>172</v>
      </c>
      <c r="C36" s="143" t="s">
        <v>173</v>
      </c>
      <c r="D36" s="143" t="s">
        <v>164</v>
      </c>
      <c r="E36" s="143" t="s">
        <v>133</v>
      </c>
      <c r="F36" s="230"/>
      <c r="G36" s="230"/>
    </row>
    <row r="37" spans="1:12" ht="20.25" customHeight="1">
      <c r="A37" s="138">
        <v>2</v>
      </c>
      <c r="B37" s="139" t="s">
        <v>174</v>
      </c>
      <c r="C37" s="143" t="s">
        <v>175</v>
      </c>
      <c r="D37" s="143" t="s">
        <v>164</v>
      </c>
      <c r="E37" s="143" t="s">
        <v>133</v>
      </c>
      <c r="F37" s="230"/>
      <c r="G37" s="230"/>
    </row>
    <row r="38" spans="1:12" ht="20.25" customHeight="1">
      <c r="A38" s="144"/>
      <c r="B38" s="145"/>
      <c r="C38" s="148"/>
      <c r="D38" s="148"/>
      <c r="E38" s="148"/>
      <c r="F38" s="148"/>
      <c r="G38" s="148"/>
      <c r="H38" s="148"/>
    </row>
    <row r="39" spans="1:12" ht="21.75" customHeight="1">
      <c r="B39" s="229" t="s">
        <v>176</v>
      </c>
      <c r="C39" s="229"/>
      <c r="D39" s="125"/>
      <c r="E39" s="125"/>
      <c r="F39" s="125"/>
      <c r="G39" s="126"/>
      <c r="H39" s="126"/>
    </row>
    <row r="40" spans="1:12">
      <c r="B40" s="127" t="s">
        <v>177</v>
      </c>
      <c r="C40" s="128"/>
      <c r="D40" s="128"/>
      <c r="E40" s="128"/>
      <c r="F40" s="128"/>
      <c r="G40" s="129"/>
    </row>
    <row r="41" spans="1:12" ht="18.75" customHeight="1">
      <c r="A41" s="130" t="s">
        <v>58</v>
      </c>
      <c r="B41" s="131" t="s">
        <v>62</v>
      </c>
      <c r="C41" s="226" t="s">
        <v>178</v>
      </c>
      <c r="D41" s="226"/>
      <c r="E41" s="226" t="s">
        <v>179</v>
      </c>
      <c r="F41" s="226"/>
      <c r="G41" s="226"/>
      <c r="H41" s="130" t="s">
        <v>180</v>
      </c>
    </row>
    <row r="42" spans="1:12" ht="34.5" customHeight="1">
      <c r="A42" s="138">
        <v>1</v>
      </c>
      <c r="B42" s="152" t="s">
        <v>181</v>
      </c>
      <c r="C42" s="228" t="s">
        <v>182</v>
      </c>
      <c r="D42" s="228"/>
      <c r="E42" s="228" t="s">
        <v>183</v>
      </c>
      <c r="F42" s="228"/>
      <c r="G42" s="228"/>
      <c r="H42" s="153"/>
    </row>
    <row r="43" spans="1:12" ht="34.5" customHeight="1">
      <c r="A43" s="138">
        <v>2</v>
      </c>
      <c r="B43" s="152" t="s">
        <v>181</v>
      </c>
      <c r="C43" s="228" t="s">
        <v>182</v>
      </c>
      <c r="D43" s="228"/>
      <c r="E43" s="228" t="s">
        <v>183</v>
      </c>
      <c r="F43" s="228"/>
      <c r="G43" s="228"/>
      <c r="H43" s="153"/>
    </row>
    <row r="44" spans="1:12" ht="34.5" customHeight="1">
      <c r="A44" s="138">
        <v>3</v>
      </c>
      <c r="B44" s="152" t="s">
        <v>181</v>
      </c>
      <c r="C44" s="228" t="s">
        <v>182</v>
      </c>
      <c r="D44" s="228"/>
      <c r="E44" s="228" t="s">
        <v>183</v>
      </c>
      <c r="F44" s="228"/>
      <c r="G44" s="228"/>
      <c r="H44" s="153"/>
    </row>
    <row r="45" spans="1:12">
      <c r="B45" s="154"/>
      <c r="C45" s="154"/>
      <c r="D45" s="154"/>
      <c r="E45" s="155"/>
      <c r="F45" s="128"/>
      <c r="G45" s="129"/>
    </row>
    <row r="46" spans="1:12" ht="21.75" customHeight="1">
      <c r="B46" s="229" t="s">
        <v>184</v>
      </c>
      <c r="C46" s="229"/>
      <c r="D46" s="125"/>
      <c r="E46" s="125"/>
      <c r="F46" s="125"/>
      <c r="G46" s="126"/>
      <c r="H46" s="126"/>
    </row>
    <row r="47" spans="1:12">
      <c r="B47" s="127" t="s">
        <v>185</v>
      </c>
      <c r="C47" s="154"/>
      <c r="D47" s="154"/>
      <c r="E47" s="155"/>
      <c r="F47" s="128"/>
      <c r="G47" s="129"/>
    </row>
    <row r="48" spans="1:12" s="157" customFormat="1" ht="21" customHeight="1">
      <c r="A48" s="224" t="s">
        <v>58</v>
      </c>
      <c r="B48" s="225" t="s">
        <v>186</v>
      </c>
      <c r="C48" s="226" t="s">
        <v>187</v>
      </c>
      <c r="D48" s="226"/>
      <c r="E48" s="226"/>
      <c r="F48" s="226"/>
      <c r="G48" s="227" t="s">
        <v>152</v>
      </c>
      <c r="H48" s="227" t="s">
        <v>186</v>
      </c>
      <c r="I48" s="223" t="s">
        <v>188</v>
      </c>
      <c r="J48" s="156"/>
      <c r="K48" s="156"/>
      <c r="L48" s="156"/>
    </row>
    <row r="49" spans="1:9">
      <c r="A49" s="224"/>
      <c r="B49" s="225"/>
      <c r="C49" s="158" t="s">
        <v>161</v>
      </c>
      <c r="D49" s="158" t="s">
        <v>162</v>
      </c>
      <c r="E49" s="159" t="s">
        <v>163</v>
      </c>
      <c r="F49" s="159" t="s">
        <v>164</v>
      </c>
      <c r="G49" s="227"/>
      <c r="H49" s="227"/>
      <c r="I49" s="223"/>
    </row>
    <row r="50" spans="1:9" ht="38.25">
      <c r="A50" s="224"/>
      <c r="B50" s="225"/>
      <c r="C50" s="160" t="s">
        <v>189</v>
      </c>
      <c r="D50" s="160" t="s">
        <v>190</v>
      </c>
      <c r="E50" s="160" t="s">
        <v>191</v>
      </c>
      <c r="F50" s="160" t="s">
        <v>192</v>
      </c>
      <c r="G50" s="161" t="s">
        <v>193</v>
      </c>
      <c r="H50" s="161" t="s">
        <v>194</v>
      </c>
      <c r="I50" s="161" t="s">
        <v>194</v>
      </c>
    </row>
    <row r="51" spans="1:9" ht="38.25">
      <c r="A51" s="138">
        <v>1</v>
      </c>
      <c r="B51" s="133" t="s">
        <v>195</v>
      </c>
      <c r="C51" s="160" t="s">
        <v>189</v>
      </c>
      <c r="D51" s="160" t="s">
        <v>190</v>
      </c>
      <c r="E51" s="160" t="s">
        <v>191</v>
      </c>
      <c r="F51" s="160" t="s">
        <v>192</v>
      </c>
      <c r="G51" s="162" t="s">
        <v>193</v>
      </c>
      <c r="H51" s="162" t="s">
        <v>194</v>
      </c>
      <c r="I51" s="162" t="s">
        <v>194</v>
      </c>
    </row>
    <row r="52" spans="1:9">
      <c r="A52" s="138">
        <v>2</v>
      </c>
      <c r="B52" s="138" t="s">
        <v>65</v>
      </c>
      <c r="C52" s="162">
        <v>0</v>
      </c>
      <c r="D52" s="162">
        <v>0</v>
      </c>
      <c r="E52" s="162">
        <v>0</v>
      </c>
      <c r="F52" s="163" t="e">
        <f>SUM(C31:E31)</f>
        <v>#REF!</v>
      </c>
      <c r="G52" s="164" t="e">
        <f>D21</f>
        <v>#REF!</v>
      </c>
      <c r="H52" s="162" t="s">
        <v>194</v>
      </c>
      <c r="I52" s="162" t="s">
        <v>194</v>
      </c>
    </row>
    <row r="53" spans="1:9" ht="18.75" customHeight="1">
      <c r="B53" s="165"/>
    </row>
    <row r="54" spans="1:9">
      <c r="B54" s="166"/>
    </row>
    <row r="55" spans="1:9">
      <c r="B55" s="166"/>
    </row>
    <row r="56" spans="1:9">
      <c r="B56" s="166"/>
    </row>
    <row r="57" spans="1:9">
      <c r="B57" s="166"/>
    </row>
    <row r="58" spans="1:9">
      <c r="B58" s="166"/>
    </row>
    <row r="59" spans="1:9">
      <c r="B59" s="166"/>
    </row>
    <row r="60" spans="1:9">
      <c r="B60" s="166"/>
    </row>
    <row r="61" spans="1:9">
      <c r="B61" s="166"/>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xr:uid="{00000000-0002-0000-0600-000000000000}">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Administrator</cp:lastModifiedBy>
  <cp:revision>9</cp:revision>
  <dcterms:created xsi:type="dcterms:W3CDTF">2016-08-15T09:08:57Z</dcterms:created>
  <dcterms:modified xsi:type="dcterms:W3CDTF">2022-11-02T06:08:14Z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