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Case4\"/>
    </mc:Choice>
  </mc:AlternateContent>
  <xr:revisionPtr revIDLastSave="0" documentId="13_ncr:1_{786B4C4D-982D-4B63-B560-27A8CC093798}" xr6:coauthVersionLast="47" xr6:coauthVersionMax="47" xr10:uidLastSave="{00000000-0000-0000-0000-000000000000}"/>
  <bookViews>
    <workbookView xWindow="-120" yWindow="-120" windowWidth="29040" windowHeight="15840" tabRatio="500" firstSheet="1"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C14" i="6"/>
  <c r="B14" i="6"/>
  <c r="D13" i="6"/>
  <c r="F18" i="7" s="1"/>
  <c r="F20" i="7" s="1"/>
  <c r="C13" i="6"/>
  <c r="B13" i="6"/>
  <c r="D12" i="6"/>
  <c r="D18" i="7" s="1"/>
  <c r="C12" i="6"/>
  <c r="B12" i="6"/>
  <c r="D11" i="6"/>
  <c r="C18" i="7" s="1"/>
  <c r="C20" i="7" s="1"/>
  <c r="D21" i="7" s="1"/>
  <c r="G52" i="7" s="1"/>
  <c r="C11" i="6"/>
  <c r="B11" i="6"/>
  <c r="D9" i="6"/>
  <c r="C9" i="6"/>
  <c r="B9" i="6"/>
  <c r="D20" i="7" l="1"/>
  <c r="E20" i="7"/>
  <c r="A22" i="6"/>
  <c r="A23" i="6" s="1"/>
  <c r="A24" i="6" s="1"/>
  <c r="A25" i="6" s="1"/>
  <c r="A26" i="6" s="1"/>
  <c r="A27" i="6" s="1"/>
  <c r="A28" i="6" s="1"/>
  <c r="A29" i="6" s="1"/>
  <c r="A30" i="6" s="1"/>
  <c r="A31" i="6" s="1"/>
  <c r="A33" i="6" s="1"/>
  <c r="A34" i="6" s="1"/>
  <c r="A35" i="6" s="1"/>
  <c r="A36" i="6" s="1"/>
  <c r="A37" i="6" s="1"/>
  <c r="A38" i="6" s="1"/>
  <c r="A39" i="6" s="1"/>
  <c r="A40" i="6" s="1"/>
  <c r="A42" i="6" s="1"/>
  <c r="A43" i="6" s="1"/>
  <c r="A44" i="6" s="1"/>
  <c r="A46" i="6" s="1"/>
  <c r="A47" i="6" s="1"/>
  <c r="A48" i="6" s="1"/>
  <c r="A49" i="6" s="1"/>
  <c r="A50" i="6" s="1"/>
  <c r="A51" i="6" s="1"/>
  <c r="A52" i="6" s="1"/>
  <c r="A53" i="6" s="1"/>
  <c r="A54" i="6" s="1"/>
  <c r="A55" i="6" s="1"/>
  <c r="A56" i="6" s="1"/>
  <c r="A57" i="6" s="1"/>
  <c r="A59" i="6" s="1"/>
  <c r="A60" i="6" s="1"/>
  <c r="B10" i="6"/>
  <c r="C10" i="6"/>
  <c r="D10" i="6"/>
  <c r="A61" i="6" l="1"/>
  <c r="A62" i="6" s="1"/>
  <c r="A63" i="6" s="1"/>
  <c r="A64" i="6" s="1"/>
  <c r="A66" i="6" s="1"/>
  <c r="A67" i="6" s="1"/>
  <c r="A68" i="6" s="1"/>
  <c r="A69" i="6" s="1"/>
  <c r="A71" i="6" s="1"/>
  <c r="A72" i="6" s="1"/>
  <c r="A74" i="6" s="1"/>
  <c r="A75" i="6" s="1"/>
  <c r="A76" i="6" s="1"/>
  <c r="A77" i="6" s="1"/>
  <c r="A78" i="6" s="1"/>
  <c r="A79" i="6" s="1"/>
  <c r="A80" i="6" s="1"/>
  <c r="A82" i="6" l="1"/>
  <c r="A83" i="6" l="1"/>
  <c r="A85" i="6" s="1"/>
  <c r="A87" i="6" s="1"/>
  <c r="A88" i="6" s="1"/>
  <c r="A89" i="6" s="1"/>
  <c r="A90" i="6" s="1"/>
  <c r="A91" i="6" s="1"/>
  <c r="A92" i="6" s="1"/>
  <c r="A93" i="6" l="1"/>
  <c r="A94" i="6" s="1"/>
  <c r="A95" i="6" s="1"/>
  <c r="A96" i="6" s="1"/>
  <c r="A97" i="6" s="1"/>
  <c r="A98" i="6" s="1"/>
  <c r="A99" i="6" s="1"/>
  <c r="A100" i="6" s="1"/>
  <c r="A101" i="6" s="1"/>
  <c r="A102" i="6" s="1"/>
  <c r="A10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160"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62"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65"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78" authorId="0" shapeId="0" xr:uid="{00000000-0006-0000-0500-000007000000}">
      <text>
        <r>
          <rPr>
            <sz val="11"/>
            <color rgb="FF323232"/>
            <rFont val="Calibri"/>
            <family val="2"/>
            <charset val="1"/>
          </rPr>
          <t xml:space="preserve">Nguyen Dao Thi Binh:
</t>
        </r>
        <r>
          <rPr>
            <sz val="9"/>
            <color rgb="FF000000"/>
            <rFont val="Tahoma"/>
            <family val="2"/>
            <charset val="1"/>
          </rPr>
          <t>Bug ID: 13051</t>
        </r>
      </text>
    </comment>
    <comment ref="H178"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G179" authorId="0" shapeId="0" xr:uid="{00000000-0006-0000-0500-000009000000}">
      <text>
        <r>
          <rPr>
            <sz val="11"/>
            <color rgb="FF323232"/>
            <rFont val="Calibri"/>
            <family val="2"/>
            <charset val="1"/>
          </rPr>
          <t xml:space="preserve">Nguyen Dao Thi Binh:
</t>
        </r>
        <r>
          <rPr>
            <sz val="9"/>
            <color rgb="FF000000"/>
            <rFont val="Tahoma"/>
            <family val="2"/>
            <charset val="1"/>
          </rPr>
          <t>Bug ID: 13059</t>
        </r>
      </text>
    </comment>
    <comment ref="H179"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G184"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H184"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G187"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2" authorId="0" shapeId="0" xr:uid="{00000000-0006-0000-0500-00000E000000}">
      <text>
        <r>
          <rPr>
            <sz val="11"/>
            <color rgb="FF323232"/>
            <rFont val="Calibri"/>
            <family val="2"/>
            <charset val="1"/>
          </rPr>
          <t xml:space="preserve">Nguyen Dao Thi Binh:
</t>
        </r>
        <r>
          <rPr>
            <sz val="9"/>
            <color rgb="FF000000"/>
            <rFont val="Tahoma"/>
            <family val="2"/>
            <charset val="1"/>
          </rPr>
          <t>Bug ID: 13159</t>
        </r>
      </text>
    </comment>
    <comment ref="G204"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<sst xmlns="http://schemas.openxmlformats.org/spreadsheetml/2006/main" count="491" uniqueCount="384">
  <si>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</si>
  <si>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</si>
  <si>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</si>
  <si>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</si>
  <si>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</si>
  <si>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</si>
  <si>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</si>
  <si>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</si>
  <si>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</si>
  <si>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</si>
  <si>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</si>
  <si>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</si>
  <si>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</si>
  <si>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</si>
  <si>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</si>
  <si>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</si>
  <si>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</si>
  <si>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</si>
  <si>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</si>
  <si>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</si>
  <si>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</si>
  <si>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</si>
  <si>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</si>
  <si>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</si>
  <si>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</si>
  <si>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</si>
  <si>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</si>
  <si>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</si>
  <si>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</si>
  <si>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</si>
  <si>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</si>
  <si>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</si>
  <si>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</si>
  <si>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</si>
  <si>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</si>
  <si>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</si>
  <si>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</si>
  <si>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</si>
  <si>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</si>
  <si>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</si>
  <si>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</si>
  <si>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</si>
  <si>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</si>
  <si>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</si>
  <si>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</si>
  <si>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</si>
  <si>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</si>
  <si>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</si>
  <si>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</si>
  <si>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</si>
  <si>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</si>
  <si>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</si>
  <si>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</si>
  <si>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</si>
  <si>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</si>
  <si>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</si>
  <si>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</si>
  <si>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</si>
  <si>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</si>
  <si>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</si>
  <si>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</si>
  <si>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</si>
  <si>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</si>
  <si>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</si>
  <si>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</si>
  <si>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</si>
  <si>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</si>
  <si>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</si>
  <si>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</si>
  <si>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</si>
  <si>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</si>
  <si>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</si>
  <si>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</si>
  <si>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</si>
  <si>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</si>
  <si>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</si>
  <si>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</si>
  <si>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</si>
  <si>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</si>
  <si>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</si>
  <si>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</si>
  <si>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</si>
  <si>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</si>
  <si>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</si>
  <si>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</si>
  <si>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</si>
  <si>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</si>
  <si>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</si>
  <si>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</si>
  <si>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</si>
  <si>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</si>
  <si>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</si>
  <si>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</si>
  <si>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</si>
  <si>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</si>
  <si>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</si>
  <si>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</si>
  <si>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</si>
  <si>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</si>
  <si>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</si>
  <si>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</si>
  <si>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</si>
  <si>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</si>
  <si>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</si>
  <si>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</si>
  <si>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</si>
  <si>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</si>
  <si>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</si>
  <si>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</si>
  <si>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</si>
  <si>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</si>
  <si>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</si>
  <si>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</si>
  <si>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</si>
  <si>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</si>
  <si>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</si>
  <si>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</si>
  <si>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</si>
  <si>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</si>
  <si>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</si>
  <si>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</si>
  <si>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</si>
  <si>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</si>
  <si>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</si>
  <si>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</si>
  <si>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</si>
  <si>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</si>
  <si>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</si>
  <si>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</si>
  <si>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</si>
  <si>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</si>
  <si>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</si>
  <si>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</si>
  <si>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</si>
  <si>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</si>
  <si>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</si>
  <si>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</si>
  <si>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</si>
  <si>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</si>
  <si>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</si>
  <si>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</si>
  <si>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</si>
  <si>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</si>
  <si>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</si>
  <si>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</si>
  <si>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</si>
  <si>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</si>
  <si>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</si>
  <si>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</si>
  <si>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</si>
  <si>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</si>
  <si>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</si>
  <si>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</si>
  <si>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</si>
  <si>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</si>
  <si>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</si>
  <si>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</si>
  <si>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</si>
  <si>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</si>
  <si>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</si>
  <si>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</si>
  <si>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</si>
  <si>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</si>
  <si>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</si>
  <si>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</si>
  <si>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</si>
  <si>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</si>
  <si>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</si>
  <si>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</si>
  <si>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</si>
  <si>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</si>
  <si>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</si>
  <si>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</si>
  <si>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</si>
  <si>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</si>
  <si>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</si>
  <si>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</si>
  <si>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</si>
  <si>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</si>
  <si>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</si>
  <si>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</si>
  <si>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</si>
  <si>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</si>
  <si>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</si>
  <si>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</si>
  <si>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</si>
  <si>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</si>
  <si>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</si>
  <si>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</si>
  <si>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</si>
  <si>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</si>
  <si>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</si>
  <si>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</si>
  <si>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</si>
  <si>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</si>
  <si>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</si>
  <si>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</si>
  <si>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</si>
  <si>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</si>
  <si>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that show error message if leave blank</t>
  </si>
  <si>
    <t>Check if X button show up when input data and can click to clear data</t>
  </si>
  <si>
    <t>Phone Number</t>
  </si>
  <si>
    <t>Check Full name when input URL, SQL, HTTP GET, SQL Injection, XSS</t>
  </si>
  <si>
    <t>Check  if input 2 Alphanumeric</t>
  </si>
  <si>
    <t>Check  if input 50 Alphanumeric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</si>
  <si>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</si>
  <si>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</si>
  <si>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</si>
  <si>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</si>
  <si>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</si>
  <si>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</si>
  <si>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</si>
  <si>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</si>
  <si>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</si>
  <si>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</si>
  <si>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Label for delivery</t>
  </si>
  <si>
    <t>Verify that can NOT save successfully when input invalid data all fields</t>
  </si>
  <si>
    <t>Check if create Address that is the same as an existing one</t>
  </si>
  <si>
    <t>Check allow to copy &amp; paste value</t>
  </si>
  <si>
    <t>Check initial status</t>
  </si>
  <si>
    <t>Check  if input data in the range from 2-50 Alphanumeric</t>
  </si>
  <si>
    <t>Verify that automatic trim the space before and after</t>
  </si>
  <si>
    <t>Check  if input special character</t>
  </si>
  <si>
    <t>Check  if input alphabetical character</t>
  </si>
  <si>
    <t>Check Province by select second value</t>
  </si>
  <si>
    <t>Check District by input data</t>
  </si>
  <si>
    <t xml:space="preserve">Check District by select second value </t>
  </si>
  <si>
    <t>Check Ward by input data</t>
  </si>
  <si>
    <t>Check Ward by select</t>
  </si>
  <si>
    <t xml:space="preserve">Check Ward by select second value </t>
  </si>
  <si>
    <t>Check only clickable when District option is selected</t>
  </si>
  <si>
    <t>Verify that can NOT save successfully when not input data all fields</t>
  </si>
  <si>
    <t xml:space="preserve">Check Home and Office button is clickable </t>
  </si>
  <si>
    <t>Verify save successfully when input valid data all fields as Office</t>
  </si>
  <si>
    <t>Check multi address for one persion</t>
  </si>
  <si>
    <t>Check if click on Cancel button when input nothing</t>
  </si>
  <si>
    <t>Check if click on Cancel button when input valid data all fields</t>
  </si>
  <si>
    <t>Pre-condition: get to Add New Address page</t>
  </si>
  <si>
    <t>1. Observe Full name</t>
  </si>
  <si>
    <t>1.1 Placeholder displays "First Last"
1.2. Full Name field is blank</t>
  </si>
  <si>
    <t>Check if input special character</t>
  </si>
  <si>
    <t>Check if input 1 Alphanumeric</t>
  </si>
  <si>
    <t>Check if X icon is displayed when input data and clickable to clear data</t>
  </si>
  <si>
    <t>1. Observe Phone Number</t>
  </si>
  <si>
    <t>1.1 Placeholder displays "Please enter your phone number"
1.2. Phone Number field is blank</t>
  </si>
  <si>
    <t>Check Phone Number when input URL, SQL, HTTP GET, SQL Injection, XSS</t>
  </si>
  <si>
    <t>Check if Phone number have the space between the digits</t>
  </si>
  <si>
    <t>1. Observe Address</t>
  </si>
  <si>
    <t>Check that show error message if input 4 Alphanumeric</t>
  </si>
  <si>
    <t>Check  if input 10 Alphanumeric</t>
  </si>
  <si>
    <t>Check if input 351 Alphanumeric</t>
  </si>
  <si>
    <t>1.1. Placeholder displays "First Last"
1.2. Address field is blank</t>
  </si>
  <si>
    <t>1. Observe District</t>
  </si>
  <si>
    <t>1.1. Placeholder displays "Please choose your Ward"
1.2. Ward field is blank</t>
  </si>
  <si>
    <t>Check only clickable when Province option is selected</t>
  </si>
  <si>
    <t>1. Observe Province</t>
  </si>
  <si>
    <t>1.1. Placeholder displays "Please choose your province"
1.2. Province field is blank</t>
  </si>
  <si>
    <t>1. Click on Province
2. Observe Province</t>
  </si>
  <si>
    <t>1. Observe Ward</t>
  </si>
  <si>
    <t>2. Ward can not click
6. Ward can click</t>
  </si>
  <si>
    <t>1.1. Placeholder displays "Please choose your District"
1.2. Ward field is blank</t>
  </si>
  <si>
    <t>1. Observe Label for delivery</t>
  </si>
  <si>
    <t>1. Home button is default selected and highlighted</t>
  </si>
  <si>
    <t>1. Click on Office button
2. Observe Office button
3. Click on Home button
4. Observe Home button</t>
  </si>
  <si>
    <t>2. Office button is selected and highlighted
4. Home button is selected and highlighted</t>
  </si>
  <si>
    <t>3. Address is NOT saved successfully and show error message on all fields blank</t>
  </si>
  <si>
    <t>3. Address is NOT saved successfully and show error message on all fields invalid</t>
  </si>
  <si>
    <t>1. Leave all fields blank as default
2. Click on Cancel button
3. Observe screen</t>
  </si>
  <si>
    <t>1. Input valid data on all mandatory fields
2. Click on Cancel button
3. Observe screen</t>
  </si>
  <si>
    <t>1. Input invalid data on all mandatory fields
2. Click on Office button
3. Click on Save button
4. Observe screen</t>
  </si>
  <si>
    <t>1. Leave all fields blank as default
2. Click on Save button
3. Observe screen</t>
  </si>
  <si>
    <t>1. Input valid data on all mandatory fields
2. Click on Office button
3. Click on Save button
4. Observe screen</t>
  </si>
  <si>
    <t>1. Input valid data on all mandatory fields
2. Click on Save button
3. Observe screen</t>
  </si>
  <si>
    <t>Check mandatory of this field</t>
  </si>
  <si>
    <t>1. Leave District as default and input valid data on all mandatory fields
2. Click on Save button
3. Observe  District</t>
  </si>
  <si>
    <t>1. Leave Address as default and input valid data on all mandatory fields
2. Click on Save button
3. Observe Address</t>
  </si>
  <si>
    <t>1. Input Phone Number "CREATE DATABASE 1" and valid data on all mandatory fields
2. Click on Save button
3. Observe Phone Number</t>
  </si>
  <si>
    <t>4. Phone Number display nothing and show error message below the Phone Number field</t>
  </si>
  <si>
    <t xml:space="preserve">3.1 Phone Number display "CREATE DATABASE 1"
</t>
  </si>
  <si>
    <t>2. Can not input data</t>
  </si>
  <si>
    <t>1. Input Province "Ha Noi"
2. Observe Province</t>
  </si>
  <si>
    <t>1. Leave Ward as default and input valid data on all mandatory fields
2. Click on Save button
3. Observe  Ward</t>
  </si>
  <si>
    <t>1. Input Full name 51 Alphanumeric 
2. Input valid data on all mandatory fields
3. Click on Save button
4. Observe Full name</t>
  </si>
  <si>
    <t xml:space="preserve">4.1 Address is NOT saved successfully
4.2 Show error message below the Full Name field: "The name length should be 2-50 
characters" </t>
  </si>
  <si>
    <t>Check if input 51 Alphanumeric</t>
  </si>
  <si>
    <t>1. Input Full name "   Le Tuan Sang    "
2. Input valid data on all mandatory fields
3. Click on Save button
4. Observe Full name</t>
  </si>
  <si>
    <t>1. Input Full name 1 Alphanumeric 
2. Input valid data on all mandatory fields
3. Click on Save button
4. Observe Full name</t>
  </si>
  <si>
    <t>1. Input Full name 2 Alphanumeric
2. Input valid data on all mandatory fields
3. Click on Save button
4. Observe Full name</t>
  </si>
  <si>
    <t>1. Input Full name 2-50 Alphanumeric
2. Input valid data on all mandatory fields
3. Click on Save button
4. Observe Full name</t>
  </si>
  <si>
    <t>1. Input Full name 50 Alphanumeric 
2. Input valid data on all mandatory fields
3. Click on Save button
4. Observe Full name</t>
  </si>
  <si>
    <t>3. Back to Address Book screen, ignore all data.
Cancel add new Address</t>
  </si>
  <si>
    <t xml:space="preserve">3. Back to Address Book screen, ignore all data.
Cancel add new Address
</t>
  </si>
  <si>
    <t>3. Show error message "Please enter your Address" displays below the Address field below the Address field</t>
  </si>
  <si>
    <t>Check Home icon</t>
  </si>
  <si>
    <t>Check Office icon</t>
  </si>
  <si>
    <t>1. Observe Home icon</t>
  </si>
  <si>
    <t>1. Observe Office icon</t>
  </si>
  <si>
    <t xml:space="preserve">1. Office button have icon </t>
  </si>
  <si>
    <t xml:space="preserve">1. Home button have icon </t>
  </si>
  <si>
    <t xml:space="preserve">4.1 Address is saved successfully, close Add New Sddress screen
4.2 New Address is displayed on the top of Address Book
</t>
  </si>
  <si>
    <t xml:space="preserve">4.1 Address is saved successfully, system auto trim space, close Add New Sddress screen
4.2 New Address is displayed on the top of Address Book
</t>
  </si>
  <si>
    <t>1. Input Full name URL, SQL, HTTP GET, SQL Injection, XSS 
2. Input valid data on all mandatory fields
3. Click on Save button
4. Observe Full name</t>
  </si>
  <si>
    <t>4.1 Address is NOT saved successfully
4.2 Show error message below the Full Name field: "Name should contain alphabetic and numeric
characters"</t>
  </si>
  <si>
    <t>1. Paste valid data on Full name from clipbroad 
2. Copy text from Full name to other place</t>
  </si>
  <si>
    <t>1. Full name display what you copied
2. You can paste text copied from Full name to other place</t>
  </si>
  <si>
    <t>1. Input valid data on Full name
2. Click on X icon
3. Observe Full name</t>
  </si>
  <si>
    <t>3. Full name is blank</t>
  </si>
  <si>
    <t>1. Leave Full name as default
2. Input valid data on all mandatory fields
3. Click on Save button
4. Observe Full name</t>
  </si>
  <si>
    <t xml:space="preserve">4.1 Address is NOT saved successfully
4.2 Show error message below the Full Name field: "Please enter your Full name" </t>
  </si>
  <si>
    <t>1. Input Full name "@" 
2. Input valid data on all mandatory fields
3. Click on Save button
4. Observe Full name</t>
  </si>
  <si>
    <t xml:space="preserve">4.1 Address is NOT saved successfully
4.2 Show error message below the Full Name field: "Please enter a valid Full name" </t>
  </si>
  <si>
    <t>1. Leave Phone Number as default 
2. Input valid data on all mandatory fields
3. Click on Save button
4. Observe Phone Number</t>
  </si>
  <si>
    <t>4.1 Address is NOT saved successfully
4.2 Show error message "Please enter your Phone number" below the Phone Number field</t>
  </si>
  <si>
    <t>4.1 Address is NOT saved successfully
4.2 Show error message "The length of phone number should be 10 characters" below the Phone Number field</t>
  </si>
  <si>
    <t>1. Input Phone Number 11 numeric and input valid data on all mandatory fields
2. Click on Save button
3. Observe Phone Number</t>
  </si>
  <si>
    <t>1. Input Phone Number 10 numeric
2. Input valid data on all mandatory fields
3. Click on Save button
4. Observe Phone Number</t>
  </si>
  <si>
    <t>1. Input Phone Number 9 numeric
2. Input valid data on all mandatory fields
3. Click on Save button
4. Observe Phone Number</t>
  </si>
  <si>
    <t>Check that show error message if input 9 numeric</t>
  </si>
  <si>
    <t>Check  if input 10 numeric</t>
  </si>
  <si>
    <t>Check  if input 11 numeric</t>
  </si>
  <si>
    <t>1. Input Phone Number special character
2. Input valid data on all mandatory fields
3. Click on Save button
4. Observe Phone Number</t>
  </si>
  <si>
    <t>1. Input Phone Number  alphabetical character
2. Input valid data on all mandatory fields
3. Click on Save button
4. Observe Phone Number</t>
  </si>
  <si>
    <t>4.1 Address is NOT saved successfully
4.2 Show error message "Please enter valid Phone number"</t>
  </si>
  <si>
    <t>1. Input Phone Number with space between digits
2. Input valid data on all mandatory fields
3. Click on Save button
4. Observe Phone Number</t>
  </si>
  <si>
    <t>1. Input Phone Number with space before and after phone number
2. Input valid data on all mandatory fields
3. Click on Save button
4. Observe Phone Number</t>
  </si>
  <si>
    <t>1. Paste Phone Number from clipboard
2. Copy data from Phone Number to other place</t>
  </si>
  <si>
    <t xml:space="preserve">1. Input Phone Number something
2. Click on X icon
</t>
  </si>
  <si>
    <t>1. Input Address 4 Alphanumeric
2. Input valid data on all mandatory fields
3. Click on Save button
4. Observe Address</t>
  </si>
  <si>
    <t>4.1 Address is NOT saved successfully
4.2. Error message "Please enter your Address" displays below the Address field</t>
  </si>
  <si>
    <t>1. Input Address 5 Alphanumeric 
2. Input valid data on all mandatory fields
3. Click on Save button
4. Observe Address</t>
  </si>
  <si>
    <t>1. Input Address 10 Alphanumeric 
2. Input valid data on all mandatory fields
3. Click on Save button
4. Observe Address</t>
  </si>
  <si>
    <t>1. Input Address 350 Alphanumeric 
2. Input valid data on all mandatory fields
3. Click on Save button
4. Observe Address</t>
  </si>
  <si>
    <t>1. Input Address 351 Alphanumeric 
2. Input valid data on all mandatory fields
3. Click on Save button
4. Observe Address</t>
  </si>
  <si>
    <t>4.1 Address is NOT saved successfully
4.2. Error message "The address length should be 5-350 characters displays" below the Address field</t>
  </si>
  <si>
    <t>1. Input Address with space before and after address
2. Input valid data on all mandatory fields
3. Click on Save button
4. Observe Address</t>
  </si>
  <si>
    <t>1. Input Address special character
2. Input valid data on all mandatory fields
2. Click on Save button
3. Observe Address</t>
  </si>
  <si>
    <t>4.1 Address is NOT saved successfully
4.2. Error message "Address should contain alphabetic and numeric characters"  below the Address field</t>
  </si>
  <si>
    <t>1. Input Address URL, SQL, HTTP GET, SQL Injection, XSS 
2. Input valid data on all mandatory fields
3. Click on Save button
4. Observe Address</t>
  </si>
  <si>
    <t>4.1 Address is NOT saved successfully
4.2 Show error message below the Address field: "Name should contain alphabetic and numeric
characters"</t>
  </si>
  <si>
    <t>1. Phone Number display what you copied
2. You can paste text copied from Phone Numbe to other place</t>
  </si>
  <si>
    <t>1. Paste Address from clipboard
2. Copy data from Address to other place</t>
  </si>
  <si>
    <t>1. Address display what you copied
2. You can paste text copied from Address to other place</t>
  </si>
  <si>
    <t xml:space="preserve">1. Input Address something
2. Click on X icon
</t>
  </si>
  <si>
    <t>4. Address display nothing and show error message below the Phone Number field</t>
  </si>
  <si>
    <t>1. Leave Province as default 
2. Input valid data on all mandatory fields
3. Click on Save button
4. Observe Province</t>
  </si>
  <si>
    <t>4.1 User cannot click and select District and Ward (District and Ward field are disable when Province field hasn't been selected)
4.2 Address is NOT saved successfully
4.3 Show error message
- "Please select your Province " below the Province field
- "Please select your District" under District field
- "Please select your Ward" under Ward field</t>
  </si>
  <si>
    <t>Check Province droplist</t>
  </si>
  <si>
    <t xml:space="preserve">2. Province droplist is 63 provinces and sort ascending
2. Scroll bar is displayed in drop-down list, user can scroll up and down to see value in list 
2.3 Up and Down icon is clickable to choose value in list
</t>
  </si>
  <si>
    <t>1. Select 1 value in Province 
2. Observe Province</t>
  </si>
  <si>
    <t>2. Province display what you choosed</t>
  </si>
  <si>
    <t>1. Selec one value in Province
2. Observe Province
3. Select different Province 
4. Observe Province</t>
  </si>
  <si>
    <t xml:space="preserve">4. Province display second value </t>
  </si>
  <si>
    <t>4.1 User cannot click and select Ward( Ward field are disable when Province field hasn't been selected)
4.2 Address is NOT saved successfully
4.3 Show error message
- "Please select your District" under District field
- "Please select your Ward" under Ward field</t>
  </si>
  <si>
    <t>1. Click on District
2. Observe District
3. Select 1 value in Province
4. Click on District
5. Observe District</t>
  </si>
  <si>
    <t>2. District can not click
5. District can click, display droplist district belong to that province and sort ascending</t>
  </si>
  <si>
    <t>1. Select 1 value Province 
2. Input District something
3. Observe District</t>
  </si>
  <si>
    <t>3. Can not input data and only clickable to show droplist</t>
  </si>
  <si>
    <t xml:space="preserve">Check data display in the dropdown list </t>
  </si>
  <si>
    <t>1. Select 1 value Province 
2. Click on District field</t>
  </si>
  <si>
    <t>2.1. Display a dropdown list including district values belong to the selected province and sorted by ascending
2.2. Dropdown list has a scroll-bar that user can scroll up, down to see all values and select by click
2.3. User also can press the up and down keys to view and press Enter key to select value in list</t>
  </si>
  <si>
    <t xml:space="preserve">Check District by select value 
</t>
  </si>
  <si>
    <t>1. Select 1 value in Province 
2. Select 1 value District 
3. Observe District</t>
  </si>
  <si>
    <t>3. District display what you selected</t>
  </si>
  <si>
    <t>1. Select 1 value in Province 
3. Select 1 value in District 
4. Observe District
5. Select another District 
6. Observe District</t>
  </si>
  <si>
    <t>6. District display second value</t>
  </si>
  <si>
    <t xml:space="preserve">Check value of the Ward droplist </t>
  </si>
  <si>
    <t xml:space="preserve">3.1 Address is NOT saved successfully
3.2. Show error messages "Please choose your Ward"
</t>
  </si>
  <si>
    <t>1. Select 1 value in Province 1 value in District
2. Input Ward something
3. Observe Ward</t>
  </si>
  <si>
    <t>1. Click on Ward
2. Observe Ward
4. Select 1 value in Province 1 value in District
5. Click on Ward
6. Observe Ward</t>
  </si>
  <si>
    <t>1. Select 1 value in Province 1 value in District
2. Click on Ward
3. Observe Ward</t>
  </si>
  <si>
    <t>3.1. Display a dropdown list including ward values belong to the selected district and sorted by ascending
3.2. Dropdown list has a scroll-bar that user can scroll up, down to see all values and select by click
3.3. User also can press the up and down keys to view and press Enter key to select value in list</t>
  </si>
  <si>
    <t>4. Ward display what you selected</t>
  </si>
  <si>
    <t>1. Select 1 value in Province 1 value in District
2. Select 1 value in Ward 
3. Observe Ward</t>
  </si>
  <si>
    <t xml:space="preserve">1. Select 1 value in Province 1 value in District
3. Select 1 value in Ward
4. Observe Ward
5. Select another  value in Ward </t>
  </si>
  <si>
    <t>5. Ward display second value</t>
  </si>
  <si>
    <t xml:space="preserve">3. Funtion </t>
  </si>
  <si>
    <t>3.1. Address is saved successfully  close the add new address screen
3.2 . Address created exists on database and displayed on Address list</t>
  </si>
  <si>
    <t>Verify save successfully as Home</t>
  </si>
  <si>
    <t>1. Input data on all mandatory fields as same as the existing address
2. Click Save
3. Observe screen</t>
  </si>
  <si>
    <t>1. Input data on all mandatory fields as same as the existing address but different Full Name and Phone Number
2. Click Save
3. Observe screen</t>
  </si>
  <si>
    <t>Check when inputted data in all fields same exist address but different label</t>
  </si>
  <si>
    <t>1. Input data into all fields same as the existing address but select a different label
2. Click on Save button</t>
  </si>
  <si>
    <t>2. Save successful and close the add new address screen.
New address will be displayed on the top of Address book</t>
  </si>
  <si>
    <t xml:space="preserve">4.1 Address is saved successfully, close Add New address screen
4.2 New Address is displayed on the top of Address Book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</si>
</sst>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72">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b/>
      <sz val="10"/>
      <color rgb="FFFFFFFF"/>
      <name val="Calibri"/>
      <family val="2"/>
    </font>
    <font>
      <sz val="10"/>
      <name val="Calibri"/>
      <family val="2"/>
    </font>
    <font>
      <sz val="10"/>
      <color rgb="FF008000"/>
      <name val="Calibri"/>
      <family val="2"/>
    </font>
    <font>
      <sz val="9"/>
      <name val="Calibri"/>
      <family val="2"/>
    </font>
    <font>
      <sz val="10"/>
      <color rgb="FF000000"/>
      <name val="Calibri"/>
      <family val="2"/>
    </font>
    <font>
      <sz val="10"/>
      <color rgb="FFFFFFFF"/>
      <name val="Calibri"/>
      <family val="2"/>
    </font>
    <font>
      <sz val="11"/>
      <color rgb="FF323232"/>
      <name val="Calibri"/>
      <family val="2"/>
    </font>
    <font>
      <sz val="10"/>
      <name val="Calibri"/>
      <family val="2"/>
      <charset val="1"/>
    </font>
    <font>
      <sz val="10"/>
      <name val="Calibri"/>
      <family val="2"/>
      <scheme val="minor"/>
    </font>
    <font>
      <sz val="10"/>
      <color theme="1"/>
      <name val="Calibri"/>
      <family val="2"/>
      <scheme val="minor"/>
    </font>
  </fonts>
  <fills count="23">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
      <patternFill patternType="solid">
        <fgColor theme="0"/>
        <bgColor indexed="26"/>
      </patternFill>
    </fill>
    <fill>
      <patternFill patternType="solid">
        <fgColor theme="0"/>
        <bgColor indexed="41"/>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
      <left/>
      <right/>
      <top style="thin">
        <color rgb="FFBFBFBF"/>
      </top>
      <bottom style="thin">
        <color rgb="FFBFBFBF"/>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74">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2" fillId="0" borderId="0" xfId="0" applyFont="1" applyAlignment="1">
      <alignment horizontal="right" vertical="center"/>
    </xf>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9" fillId="17" borderId="0" xfId="0" applyFont="1" applyFill="1" applyBorder="1"/>
    <xf numFmtId="0" fontId="61" fillId="17" borderId="3" xfId="18" applyFont="1" applyFill="1" applyBorder="1" applyAlignment="1">
      <alignment horizontal="left" vertical="top" wrapText="1"/>
    </xf>
    <xf numFmtId="0" fontId="15" fillId="16" borderId="3" xfId="18" applyFont="1" applyFill="1" applyBorder="1" applyAlignment="1">
      <alignment horizontal="left" vertical="center" wrapText="1"/>
    </xf>
    <xf numFmtId="0" fontId="1" fillId="5" borderId="0" xfId="0" applyFont="1" applyFill="1" applyAlignment="1">
      <alignment wrapText="1"/>
    </xf>
    <xf numFmtId="0" fontId="62" fillId="8" borderId="3" xfId="18" applyFont="1" applyFill="1" applyBorder="1" applyAlignment="1">
      <alignment horizontal="left" vertical="center" wrapText="1"/>
    </xf>
    <xf numFmtId="0" fontId="63" fillId="0" borderId="3" xfId="18" applyFont="1" applyBorder="1" applyAlignment="1">
      <alignment horizontal="left" vertical="top" wrapText="1"/>
    </xf>
    <xf numFmtId="0" fontId="64" fillId="0" borderId="0" xfId="18" applyFont="1" applyAlignment="1">
      <alignment wrapText="1"/>
    </xf>
    <xf numFmtId="0" fontId="63" fillId="0" borderId="0" xfId="0" applyFont="1" applyAlignment="1">
      <alignment wrapText="1"/>
    </xf>
    <xf numFmtId="0" fontId="64" fillId="0" borderId="0" xfId="18" applyFont="1" applyAlignment="1">
      <alignment horizontal="left" wrapText="1"/>
    </xf>
    <xf numFmtId="167" fontId="63" fillId="0" borderId="3" xfId="18" applyNumberFormat="1" applyFont="1" applyBorder="1" applyAlignment="1">
      <alignment horizontal="left" vertical="top" wrapText="1"/>
    </xf>
    <xf numFmtId="0" fontId="65" fillId="0" borderId="0" xfId="0" applyFont="1"/>
    <xf numFmtId="0" fontId="62" fillId="8" borderId="3" xfId="18" applyFont="1" applyFill="1" applyBorder="1" applyAlignment="1">
      <alignment horizontal="left" vertical="top" wrapText="1"/>
    </xf>
    <xf numFmtId="0" fontId="62" fillId="12" borderId="3" xfId="18" applyFont="1" applyFill="1" applyBorder="1" applyAlignment="1">
      <alignment horizontal="center" vertical="center" wrapText="1"/>
    </xf>
    <xf numFmtId="0" fontId="63" fillId="10" borderId="3" xfId="0" applyFont="1" applyFill="1" applyBorder="1" applyAlignment="1">
      <alignment horizontal="center" vertical="top" wrapText="1"/>
    </xf>
    <xf numFmtId="0" fontId="63" fillId="0" borderId="3" xfId="0" applyFont="1" applyBorder="1" applyAlignment="1">
      <alignment horizontal="center" vertical="top" wrapText="1"/>
    </xf>
    <xf numFmtId="0" fontId="63" fillId="0" borderId="0" xfId="0" applyFont="1"/>
    <xf numFmtId="0" fontId="66" fillId="5" borderId="3" xfId="0" applyFont="1" applyFill="1" applyBorder="1" applyAlignment="1">
      <alignment horizontal="left"/>
    </xf>
    <xf numFmtId="0" fontId="66" fillId="5" borderId="3" xfId="0" applyFont="1" applyFill="1" applyBorder="1"/>
    <xf numFmtId="0" fontId="66" fillId="5" borderId="3" xfId="0" applyFont="1" applyFill="1" applyBorder="1" applyAlignment="1">
      <alignment horizontal="center" wrapText="1"/>
    </xf>
    <xf numFmtId="0" fontId="66" fillId="5" borderId="10" xfId="0" applyFont="1" applyFill="1" applyBorder="1" applyAlignment="1">
      <alignment horizontal="center" wrapText="1"/>
    </xf>
    <xf numFmtId="0" fontId="66" fillId="5" borderId="12" xfId="0" applyFont="1" applyFill="1" applyBorder="1" applyAlignment="1">
      <alignment horizont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5" xfId="18" applyFont="1" applyFill="1" applyBorder="1" applyAlignment="1">
      <alignment vertical="center"/>
    </xf>
    <xf numFmtId="0" fontId="62" fillId="12" borderId="18" xfId="18" applyFont="1" applyFill="1" applyBorder="1" applyAlignment="1">
      <alignment vertical="center"/>
    </xf>
    <xf numFmtId="0" fontId="62" fillId="12" borderId="13" xfId="18" applyFont="1" applyFill="1" applyBorder="1" applyAlignment="1">
      <alignment vertical="center"/>
    </xf>
    <xf numFmtId="0" fontId="62" fillId="12" borderId="13" xfId="18" applyFont="1" applyFill="1" applyBorder="1" applyAlignment="1">
      <alignment horizontal="left" vertical="center"/>
    </xf>
    <xf numFmtId="0" fontId="62" fillId="12" borderId="3" xfId="18" applyFont="1" applyFill="1" applyBorder="1" applyAlignment="1">
      <alignment horizontal="left" vertical="center"/>
    </xf>
    <xf numFmtId="0" fontId="67" fillId="12" borderId="3" xfId="18" applyFont="1" applyFill="1" applyBorder="1" applyAlignment="1">
      <alignment horizontal="left" vertical="center"/>
    </xf>
    <xf numFmtId="0" fontId="63" fillId="5" borderId="3" xfId="18" applyFont="1" applyFill="1" applyBorder="1" applyAlignment="1">
      <alignment horizontal="left" vertical="top" wrapText="1"/>
    </xf>
    <xf numFmtId="0" fontId="61" fillId="13" borderId="11" xfId="18" applyFont="1" applyFill="1" applyBorder="1" applyAlignment="1">
      <alignment horizontal="left" vertical="top" wrapText="1"/>
    </xf>
    <xf numFmtId="0" fontId="63" fillId="13" borderId="11" xfId="18" applyFont="1" applyFill="1" applyBorder="1" applyAlignment="1">
      <alignment horizontal="left" vertical="top"/>
    </xf>
    <xf numFmtId="0" fontId="63" fillId="13" borderId="11" xfId="18" applyFont="1" applyFill="1" applyBorder="1" applyAlignment="1">
      <alignment horizontal="left" vertical="top" wrapText="1"/>
    </xf>
    <xf numFmtId="0" fontId="63" fillId="13" borderId="11" xfId="0" applyFont="1" applyFill="1" applyBorder="1" applyAlignment="1">
      <alignment horizontal="left" vertical="top" wrapText="1"/>
    </xf>
    <xf numFmtId="0" fontId="66" fillId="5" borderId="3" xfId="0" applyFont="1" applyFill="1" applyBorder="1" applyAlignment="1">
      <alignment vertical="top" wrapText="1"/>
    </xf>
    <xf numFmtId="0" fontId="63" fillId="5" borderId="11" xfId="18" applyFont="1" applyFill="1" applyBorder="1" applyAlignment="1">
      <alignment horizontal="left" vertical="top"/>
    </xf>
    <xf numFmtId="0" fontId="63" fillId="5" borderId="11" xfId="18" applyFont="1" applyFill="1" applyBorder="1" applyAlignment="1">
      <alignment horizontal="left" vertical="top" wrapText="1"/>
    </xf>
    <xf numFmtId="0" fontId="63" fillId="5" borderId="11" xfId="0" applyFont="1" applyFill="1" applyBorder="1" applyAlignment="1">
      <alignment horizontal="left" vertical="top" wrapText="1"/>
    </xf>
    <xf numFmtId="0" fontId="63" fillId="5" borderId="10" xfId="0" applyFont="1" applyFill="1" applyBorder="1" applyAlignment="1">
      <alignment horizontal="left" vertical="top" wrapText="1"/>
    </xf>
    <xf numFmtId="0" fontId="66" fillId="5" borderId="3" xfId="0" applyFont="1" applyFill="1" applyBorder="1" applyAlignment="1">
      <alignment horizontal="left" vertical="top" wrapText="1"/>
    </xf>
    <xf numFmtId="0" fontId="63" fillId="13" borderId="12" xfId="18" applyFont="1" applyFill="1" applyBorder="1" applyAlignment="1">
      <alignment horizontal="left" vertical="top" wrapText="1"/>
    </xf>
    <xf numFmtId="0" fontId="63" fillId="13" borderId="3" xfId="18" applyFont="1" applyFill="1" applyBorder="1" applyAlignment="1">
      <alignment horizontal="left" vertical="top"/>
    </xf>
    <xf numFmtId="0" fontId="63" fillId="13" borderId="10" xfId="0" applyFont="1" applyFill="1" applyBorder="1" applyAlignment="1">
      <alignment horizontal="left" vertical="top" wrapText="1"/>
    </xf>
    <xf numFmtId="0" fontId="63" fillId="17" borderId="11" xfId="18" applyFont="1" applyFill="1" applyBorder="1" applyAlignment="1">
      <alignment horizontal="left" vertical="top"/>
    </xf>
    <xf numFmtId="0" fontId="63" fillId="17" borderId="10" xfId="0" applyFont="1" applyFill="1" applyBorder="1" applyAlignment="1">
      <alignment horizontal="left" vertical="top" wrapText="1"/>
    </xf>
    <xf numFmtId="0" fontId="63" fillId="17" borderId="11" xfId="0" applyFont="1" applyFill="1" applyBorder="1" applyAlignment="1">
      <alignment horizontal="left" vertical="top" wrapText="1"/>
    </xf>
    <xf numFmtId="0" fontId="66" fillId="19" borderId="3" xfId="0" applyFont="1" applyFill="1" applyBorder="1" applyAlignment="1">
      <alignment horizontal="left" vertical="top" wrapText="1"/>
    </xf>
    <xf numFmtId="0" fontId="63" fillId="21" borderId="3" xfId="0" quotePrefix="1" applyFont="1" applyFill="1" applyBorder="1" applyAlignment="1">
      <alignment horizontal="left" vertical="top" wrapText="1"/>
    </xf>
    <xf numFmtId="0" fontId="63" fillId="17" borderId="3" xfId="18" applyFont="1" applyFill="1" applyBorder="1" applyAlignment="1">
      <alignment horizontal="left" vertical="top" wrapText="1"/>
    </xf>
    <xf numFmtId="0" fontId="63" fillId="17" borderId="3" xfId="18" applyFont="1" applyFill="1" applyBorder="1" applyAlignment="1">
      <alignment horizontal="left" vertical="top"/>
    </xf>
    <xf numFmtId="0" fontId="63" fillId="17" borderId="3" xfId="0" applyFont="1" applyFill="1" applyBorder="1" applyAlignment="1">
      <alignment horizontal="left" vertical="top" wrapText="1"/>
    </xf>
    <xf numFmtId="0" fontId="68" fillId="18" borderId="3" xfId="0" applyFont="1" applyFill="1" applyBorder="1"/>
    <xf numFmtId="0" fontId="66" fillId="20" borderId="2" xfId="0" applyFont="1" applyFill="1" applyBorder="1" applyAlignment="1">
      <alignment horizontal="left" vertical="top" wrapText="1"/>
    </xf>
    <xf numFmtId="0" fontId="66" fillId="17" borderId="3" xfId="0" applyFont="1" applyFill="1" applyBorder="1" applyAlignment="1">
      <alignment horizontal="left" vertical="top" wrapText="1"/>
    </xf>
    <xf numFmtId="0" fontId="66" fillId="5" borderId="2" xfId="0" applyFont="1" applyFill="1" applyBorder="1" applyAlignment="1">
      <alignment horizontal="left" vertical="top" wrapText="1"/>
    </xf>
    <xf numFmtId="0" fontId="66" fillId="5" borderId="16" xfId="0" applyFont="1" applyFill="1" applyBorder="1" applyAlignment="1">
      <alignment horizontal="left" vertical="top" wrapText="1"/>
    </xf>
    <xf numFmtId="0" fontId="63" fillId="5" borderId="11" xfId="18" quotePrefix="1" applyFont="1" applyFill="1" applyBorder="1" applyAlignment="1">
      <alignment horizontal="left" vertical="top" wrapText="1"/>
    </xf>
    <xf numFmtId="0" fontId="63" fillId="5" borderId="3" xfId="18" applyFont="1" applyFill="1" applyBorder="1" applyAlignment="1">
      <alignment horizontal="left" vertical="top"/>
    </xf>
    <xf numFmtId="0" fontId="66" fillId="20" borderId="0" xfId="0" applyFont="1" applyFill="1" applyBorder="1" applyAlignment="1">
      <alignment horizontal="left" vertical="top" wrapText="1"/>
    </xf>
    <xf numFmtId="0" fontId="63" fillId="5" borderId="10" xfId="18" applyFont="1" applyFill="1" applyBorder="1" applyAlignment="1">
      <alignment horizontal="left" vertical="top"/>
    </xf>
    <xf numFmtId="0" fontId="63" fillId="17" borderId="11" xfId="18" applyFont="1" applyFill="1" applyBorder="1" applyAlignment="1">
      <alignment horizontal="left" vertical="top" wrapText="1"/>
    </xf>
    <xf numFmtId="0" fontId="66" fillId="15" borderId="2" xfId="0" applyFont="1" applyFill="1" applyBorder="1" applyAlignment="1">
      <alignment horizontal="left" vertical="top" wrapText="1"/>
    </xf>
    <xf numFmtId="0" fontId="66" fillId="17" borderId="16" xfId="0" applyFont="1" applyFill="1" applyBorder="1" applyAlignment="1">
      <alignment horizontal="left" vertical="top" wrapText="1"/>
    </xf>
    <xf numFmtId="0" fontId="63" fillId="5" borderId="4" xfId="18" applyFont="1" applyFill="1" applyBorder="1" applyAlignment="1">
      <alignment horizontal="left" vertical="top" wrapText="1"/>
    </xf>
    <xf numFmtId="0" fontId="66" fillId="5" borderId="4" xfId="0" applyFont="1" applyFill="1" applyBorder="1" applyAlignment="1">
      <alignment vertical="top" wrapText="1"/>
    </xf>
    <xf numFmtId="0" fontId="66" fillId="5" borderId="0" xfId="0" applyFont="1" applyFill="1" applyBorder="1" applyAlignment="1">
      <alignment horizontal="left" vertical="top" wrapText="1"/>
    </xf>
    <xf numFmtId="0" fontId="63" fillId="16" borderId="3" xfId="18" applyFont="1" applyFill="1" applyBorder="1" applyAlignment="1">
      <alignment horizontal="left" vertical="center"/>
    </xf>
    <xf numFmtId="0" fontId="63" fillId="17" borderId="3" xfId="0" applyFont="1" applyFill="1" applyBorder="1" applyAlignment="1">
      <alignment horizontal="left" vertical="top"/>
    </xf>
    <xf numFmtId="0" fontId="63" fillId="17" borderId="17" xfId="18" applyFont="1" applyFill="1" applyBorder="1" applyAlignment="1">
      <alignment horizontal="left" vertical="top"/>
    </xf>
    <xf numFmtId="0" fontId="66" fillId="17" borderId="11" xfId="0" applyFont="1" applyFill="1" applyBorder="1" applyAlignment="1">
      <alignment horizontal="left" vertical="top" wrapText="1"/>
    </xf>
    <xf numFmtId="0" fontId="69" fillId="0" borderId="0" xfId="0" applyFont="1"/>
    <xf numFmtId="49" fontId="63" fillId="5" borderId="11" xfId="18" applyNumberFormat="1" applyFont="1" applyFill="1" applyBorder="1" applyAlignment="1">
      <alignment horizontal="left" vertical="top" wrapText="1"/>
    </xf>
    <xf numFmtId="0" fontId="69" fillId="17" borderId="3" xfId="18" applyFont="1" applyFill="1" applyBorder="1" applyAlignment="1">
      <alignment horizontal="left" vertical="top" wrapText="1"/>
    </xf>
    <xf numFmtId="0" fontId="69" fillId="17" borderId="3" xfId="18" applyFont="1" applyFill="1" applyBorder="1" applyAlignment="1">
      <alignment vertical="top" wrapText="1"/>
    </xf>
    <xf numFmtId="0" fontId="69" fillId="5" borderId="0" xfId="0" applyFont="1" applyFill="1"/>
    <xf numFmtId="0" fontId="70" fillId="21" borderId="3" xfId="18" applyFont="1" applyFill="1" applyBorder="1" applyAlignment="1">
      <alignment horizontal="left" vertical="top" wrapText="1"/>
    </xf>
    <xf numFmtId="0" fontId="70" fillId="21" borderId="3" xfId="0" quotePrefix="1" applyFont="1" applyFill="1" applyBorder="1" applyAlignment="1">
      <alignment horizontal="left" vertical="top" wrapText="1"/>
    </xf>
    <xf numFmtId="0" fontId="71" fillId="22" borderId="5"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63" fillId="0" borderId="3" xfId="18" applyFont="1" applyBorder="1" applyAlignment="1">
      <alignment horizontal="left" vertical="top" wrapText="1"/>
    </xf>
    <xf numFmtId="167" fontId="63"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3"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1" fillId="0" borderId="3" xfId="14" applyNumberFormat="1" applyFont="1" applyBorder="1" applyAlignment="1">
      <alignment horizontal="left" vertical="top" wrapText="1"/>
    </xf>
    <xf numFmtId="164" fontId="48"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1'!$B$55:$B$80</c:f>
              <c:strCache>
                <c:ptCount val="26"/>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that show error message if leave blank</c:v>
                </c:pt>
                <c:pt idx="6">
                  <c:v>Check Province by input data</c:v>
                </c:pt>
                <c:pt idx="7">
                  <c:v>Check Province droplist</c:v>
                </c:pt>
                <c:pt idx="8">
                  <c:v>Check Province by select </c:v>
                </c:pt>
                <c:pt idx="9">
                  <c:v>Check Province by select second value</c:v>
                </c:pt>
                <c:pt idx="10">
                  <c:v>District</c:v>
                </c:pt>
                <c:pt idx="11">
                  <c:v>Check initial status</c:v>
                </c:pt>
                <c:pt idx="12">
                  <c:v>Check that show error message if leave blank</c:v>
                </c:pt>
                <c:pt idx="13">
                  <c:v>Check District by input data</c:v>
                </c:pt>
                <c:pt idx="14">
                  <c:v>Check only clickable when Province option is selected</c:v>
                </c:pt>
                <c:pt idx="15">
                  <c:v>Check data display in the dropdown list </c:v>
                </c:pt>
                <c:pt idx="16">
                  <c:v>Check District by select value 
</c:v>
                </c:pt>
                <c:pt idx="17">
                  <c:v>Check District by select second value </c:v>
                </c:pt>
                <c:pt idx="18">
                  <c:v>Ward</c:v>
                </c:pt>
                <c:pt idx="19">
                  <c:v>Check initial status</c:v>
                </c:pt>
                <c:pt idx="20">
                  <c:v>Check that show error message if leave blank</c:v>
                </c:pt>
                <c:pt idx="21">
                  <c:v>Check Ward by input data</c:v>
                </c:pt>
                <c:pt idx="22">
                  <c:v>Check only clickable when District option is selected</c:v>
                </c:pt>
                <c:pt idx="23">
                  <c:v>Check value of the Ward droplist </c:v>
                </c:pt>
                <c:pt idx="24">
                  <c:v>Check Ward by select</c:v>
                </c:pt>
                <c:pt idx="25">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1'!$A$81:$A$150</c:f>
              <c:numCache>
                <c:formatCode>General</c:formatCode>
                <c:ptCount val="70"/>
                <c:pt idx="1">
                  <c:v>55</c:v>
                </c:pt>
                <c:pt idx="2">
                  <c:v>56</c:v>
                </c:pt>
                <c:pt idx="4">
                  <c:v>57</c:v>
                </c:pt>
                <c:pt idx="6">
                  <c:v>58</c:v>
                </c:pt>
                <c:pt idx="7">
                  <c:v>59</c:v>
                </c:pt>
                <c:pt idx="8">
                  <c:v>60</c:v>
                </c:pt>
                <c:pt idx="9">
                  <c:v>61</c:v>
                </c:pt>
                <c:pt idx="10">
                  <c:v>62</c:v>
                </c:pt>
                <c:pt idx="11">
                  <c:v>63</c:v>
                </c:pt>
                <c:pt idx="12">
                  <c:v>64</c:v>
                </c:pt>
                <c:pt idx="13">
                  <c:v>65</c:v>
                </c:pt>
                <c:pt idx="14">
                  <c:v>66</c:v>
                </c:pt>
                <c:pt idx="15">
                  <c:v>67</c:v>
                </c:pt>
                <c:pt idx="16">
                  <c:v>68</c:v>
                </c:pt>
                <c:pt idx="17">
                  <c:v>69</c:v>
                </c:pt>
                <c:pt idx="18">
                  <c:v>70</c:v>
                </c:pt>
                <c:pt idx="19">
                  <c:v>71</c:v>
                </c:pt>
                <c:pt idx="20">
                  <c:v>72</c:v>
                </c:pt>
                <c:pt idx="21">
                  <c:v>73</c:v>
                </c:pt>
                <c:pt idx="22">
                  <c:v>74</c:v>
                </c:pt>
              </c:numCache>
            </c:numRef>
          </c:cat>
          <c:val>
            <c:numRef>
              <c:f>'User Story 1'!$B$81:$B$150</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485-4A77-BDEB-44748529526F}"/>
            </c:ext>
          </c:extLst>
        </c:ser>
        <c:ser>
          <c:idx val="1"/>
          <c:order val="1"/>
          <c:tx>
            <c:strRef>
              <c:f>'User Story 1'!$C$55:$C$80</c:f>
              <c:strCache>
                <c:ptCount val="26"/>
                <c:pt idx="0">
                  <c:v>1. Input Address URL, SQL, HTTP GET, SQL Injection, XSS 
2. Input valid data on all mandatory fields
3. Click on Save button
4. Observe Address</c:v>
                </c:pt>
                <c:pt idx="1">
                  <c:v>1. Paste Address from clipboard
2. Copy data from Address to other place</c:v>
                </c:pt>
                <c:pt idx="2">
                  <c:v>1. Input Address something
2. Click on X icon
</c:v>
                </c:pt>
                <c:pt idx="4">
                  <c:v>1. Observe Province</c:v>
                </c:pt>
                <c:pt idx="5">
                  <c:v>1. Leave Province as default 
2. Input valid data on all mandatory fields
3. Click on Save button
4. Observe Province</c:v>
                </c:pt>
                <c:pt idx="6">
                  <c:v>1. Input Province "Ha Noi"
2. Observe Province</c:v>
                </c:pt>
                <c:pt idx="7">
                  <c:v>1. Click on Province
2. Observe Province</c:v>
                </c:pt>
                <c:pt idx="8">
                  <c:v>1. Select 1 value in Province 
2. Observe Province</c:v>
                </c:pt>
                <c:pt idx="9">
                  <c:v>1. Selec one value in Province
2. Observe Province
3. Select different Province 
4. Observe Province</c:v>
                </c:pt>
                <c:pt idx="11">
                  <c:v>1. Observe District</c:v>
                </c:pt>
                <c:pt idx="12">
                  <c:v>1. Leave District as default and input valid data on all mandatory fields
2. Click on Save button
3. Observe  District</c:v>
                </c:pt>
                <c:pt idx="13">
                  <c:v>1. Select 1 value Province 
2. Input District something
3. Observe District</c:v>
                </c:pt>
                <c:pt idx="14">
                  <c:v>1. Click on District
2. Observe District
3. Select 1 value in Province
4. Click on District
5. Observe District</c:v>
                </c:pt>
                <c:pt idx="15">
                  <c:v>1. Select 1 value Province 
2. Click on District field</c:v>
                </c:pt>
                <c:pt idx="16">
                  <c:v>1. Select 1 value in Province 
2. Select 1 value District 
3. Observe District</c:v>
                </c:pt>
                <c:pt idx="17">
                  <c:v>1. Select 1 value in Province 
3. Select 1 value in District 
4. Observe District
5. Select another District 
6. Observe District</c:v>
                </c:pt>
                <c:pt idx="19">
                  <c:v>1. Observe Ward</c:v>
                </c:pt>
                <c:pt idx="20">
                  <c:v>1. Leave Ward as default and input valid data on all mandatory fields
2. Click on Save button
3. Observe  Ward</c:v>
                </c:pt>
                <c:pt idx="21">
                  <c:v>1. Select 1 value in Province 1 value in District
2. Input Ward something
3. Observe Ward</c:v>
                </c:pt>
                <c:pt idx="22">
                  <c:v>1. Click on Ward
2. Observe Ward
4. Select 1 value in Province 1 value in District
5. Click on Ward
6. Observe Ward</c:v>
                </c:pt>
                <c:pt idx="23">
                  <c:v>1. Select 1 value in Province 1 value in District
2. Click on Ward
3. Observe Ward</c:v>
                </c:pt>
                <c:pt idx="24">
                  <c:v>1. Select 1 value in Province 1 value in District
2. Select 1 value in Ward 
3. Observe Ward</c:v>
                </c:pt>
                <c:pt idx="25">
                  <c:v>1. Select 1 value in Province 1 value in District
3. Select 1 value in Ward
4. Observe Ward
5. Select another  value in Ward </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1'!$A$81:$A$150</c:f>
              <c:numCache>
                <c:formatCode>General</c:formatCode>
                <c:ptCount val="70"/>
                <c:pt idx="1">
                  <c:v>55</c:v>
                </c:pt>
                <c:pt idx="2">
                  <c:v>56</c:v>
                </c:pt>
                <c:pt idx="4">
                  <c:v>57</c:v>
                </c:pt>
                <c:pt idx="6">
                  <c:v>58</c:v>
                </c:pt>
                <c:pt idx="7">
                  <c:v>59</c:v>
                </c:pt>
                <c:pt idx="8">
                  <c:v>60</c:v>
                </c:pt>
                <c:pt idx="9">
                  <c:v>61</c:v>
                </c:pt>
                <c:pt idx="10">
                  <c:v>62</c:v>
                </c:pt>
                <c:pt idx="11">
                  <c:v>63</c:v>
                </c:pt>
                <c:pt idx="12">
                  <c:v>64</c:v>
                </c:pt>
                <c:pt idx="13">
                  <c:v>65</c:v>
                </c:pt>
                <c:pt idx="14">
                  <c:v>66</c:v>
                </c:pt>
                <c:pt idx="15">
                  <c:v>67</c:v>
                </c:pt>
                <c:pt idx="16">
                  <c:v>68</c:v>
                </c:pt>
                <c:pt idx="17">
                  <c:v>69</c:v>
                </c:pt>
                <c:pt idx="18">
                  <c:v>70</c:v>
                </c:pt>
                <c:pt idx="19">
                  <c:v>71</c:v>
                </c:pt>
                <c:pt idx="20">
                  <c:v>72</c:v>
                </c:pt>
                <c:pt idx="21">
                  <c:v>73</c:v>
                </c:pt>
                <c:pt idx="22">
                  <c:v>74</c:v>
                </c:pt>
              </c:numCache>
            </c:numRef>
          </c:cat>
          <c:val>
            <c:numRef>
              <c:f>'User Story 1'!$C$81:$C$150</c:f>
              <c:numCache>
                <c:formatCode>General</c:formatCode>
                <c:ptCount val="70"/>
                <c:pt idx="1">
                  <c:v>0</c:v>
                </c:pt>
                <c:pt idx="2">
                  <c:v>0</c:v>
                </c:pt>
                <c:pt idx="3">
                  <c:v>0</c:v>
                </c:pt>
                <c:pt idx="4">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485-4A77-BDEB-44748529526F}"/>
            </c:ext>
          </c:extLst>
        </c:ser>
        <c:ser>
          <c:idx val="2"/>
          <c:order val="2"/>
          <c:tx>
            <c:strRef>
              <c:f>'User Story 1'!$D$55:$D$80</c:f>
              <c:strCache>
                <c:ptCount val="26"/>
                <c:pt idx="0">
                  <c:v>4.1 Address is NOT saved successfully
4.2 Show error message below the Address field: "Name should contain alphabetic and numeric
characters"</c:v>
                </c:pt>
                <c:pt idx="1">
                  <c:v>1. Address display what you copied
2. You can paste text copied from Address to other place</c:v>
                </c:pt>
                <c:pt idx="2">
                  <c:v>4. Address display nothing and show error message below the Phone Number field</c:v>
                </c:pt>
                <c:pt idx="4">
                  <c:v>1.1. Placeholder displays "Please choose your province"
1.2. Province field is blank</c:v>
                </c:pt>
                <c:pt idx="5">
                  <c:v>4.1 User cannot click and select District and Ward (District and Ward field are disable when Province field hasn't been selected)
4.2 Address is NOT saved successfully
4.3 Show error message
- "Please select your Province " below the Province field
- "Ple</c:v>
                </c:pt>
                <c:pt idx="6">
                  <c:v>2. Can not input data</c:v>
                </c:pt>
                <c:pt idx="7">
                  <c:v>2. Province droplist is 63 provinces and sort ascending
2. Scroll bar is displayed in drop-down list, user can scroll up and down to see value in list 
2.3 Up and Down icon is clickable to choose value in list
</c:v>
                </c:pt>
                <c:pt idx="8">
                  <c:v>2. Province display what you choosed</c:v>
                </c:pt>
                <c:pt idx="9">
                  <c:v>4. Province display second value </c:v>
                </c:pt>
                <c:pt idx="11">
                  <c:v>1.1. Placeholder displays "Please choose your District"
1.2. Ward field is blank</c:v>
                </c:pt>
                <c:pt idx="12">
                  <c:v>4.1 User cannot click and select Ward( Ward field are disable when Province field hasn't been selected)
4.2 Address is NOT saved successfully
4.3 Show error message
- "Please select your District" under District field
- "Please select your Ward" under War</c:v>
                </c:pt>
                <c:pt idx="13">
                  <c:v>3. Can not input data and only clickable to show droplist</c:v>
                </c:pt>
                <c:pt idx="14">
                  <c:v>2. District can not click
5. District can click, display droplist district belong to that province and sort ascending</c:v>
                </c:pt>
                <c:pt idx="15">
                  <c:v>2.1. Display a dropdown list including district values belong to the selected province and sorted by ascending
2.2. Dropdown list has a scroll-bar that user can scroll up, down to see all values and select by click
2.3. User also can press the up and down</c:v>
                </c:pt>
                <c:pt idx="16">
                  <c:v>3. District display what you selected</c:v>
                </c:pt>
                <c:pt idx="17">
                  <c:v>6. District display second value</c:v>
                </c:pt>
                <c:pt idx="19">
                  <c:v>1.1. Placeholder displays "Please choose your Ward"
1.2. Ward field is blank</c:v>
                </c:pt>
                <c:pt idx="20">
                  <c:v>3.1 Address is NOT saved successfully
3.2. Show error messages "Please choose your Ward"
</c:v>
                </c:pt>
                <c:pt idx="21">
                  <c:v>3. Can not input data and only clickable to show droplist</c:v>
                </c:pt>
                <c:pt idx="22">
                  <c:v>2. Ward can not click
6. Ward can click</c:v>
                </c:pt>
                <c:pt idx="23">
                  <c:v>3.1. Display a dropdown list including ward values belong to the selected district and sorted by ascending
3.2. Dropdown list has a scroll-bar that user can scroll up, down to see all values and select by click
3.3. User also can press the up and down key</c:v>
                </c:pt>
                <c:pt idx="24">
                  <c:v>4. Ward display what you selected</c:v>
                </c:pt>
                <c:pt idx="25">
                  <c:v>5. Ward display second value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1'!$A$81:$A$150</c:f>
              <c:numCache>
                <c:formatCode>General</c:formatCode>
                <c:ptCount val="70"/>
                <c:pt idx="1">
                  <c:v>55</c:v>
                </c:pt>
                <c:pt idx="2">
                  <c:v>56</c:v>
                </c:pt>
                <c:pt idx="4">
                  <c:v>57</c:v>
                </c:pt>
                <c:pt idx="6">
                  <c:v>58</c:v>
                </c:pt>
                <c:pt idx="7">
                  <c:v>59</c:v>
                </c:pt>
                <c:pt idx="8">
                  <c:v>60</c:v>
                </c:pt>
                <c:pt idx="9">
                  <c:v>61</c:v>
                </c:pt>
                <c:pt idx="10">
                  <c:v>62</c:v>
                </c:pt>
                <c:pt idx="11">
                  <c:v>63</c:v>
                </c:pt>
                <c:pt idx="12">
                  <c:v>64</c:v>
                </c:pt>
                <c:pt idx="13">
                  <c:v>65</c:v>
                </c:pt>
                <c:pt idx="14">
                  <c:v>66</c:v>
                </c:pt>
                <c:pt idx="15">
                  <c:v>67</c:v>
                </c:pt>
                <c:pt idx="16">
                  <c:v>68</c:v>
                </c:pt>
                <c:pt idx="17">
                  <c:v>69</c:v>
                </c:pt>
                <c:pt idx="18">
                  <c:v>70</c:v>
                </c:pt>
                <c:pt idx="19">
                  <c:v>71</c:v>
                </c:pt>
                <c:pt idx="20">
                  <c:v>72</c:v>
                </c:pt>
                <c:pt idx="21">
                  <c:v>73</c:v>
                </c:pt>
                <c:pt idx="22">
                  <c:v>74</c:v>
                </c:pt>
              </c:numCache>
            </c:numRef>
          </c:cat>
          <c:val>
            <c:numRef>
              <c:f>'User Story 1'!$D$81:$D$150</c:f>
              <c:numCache>
                <c:formatCode>General</c:formatCode>
                <c:ptCount val="70"/>
                <c:pt idx="1">
                  <c:v>0</c:v>
                </c:pt>
                <c:pt idx="2">
                  <c:v>0</c:v>
                </c:pt>
                <c:pt idx="3">
                  <c:v>0</c:v>
                </c:pt>
                <c:pt idx="4">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485-4A77-BDEB-44748529526F}"/>
            </c:ext>
          </c:extLst>
        </c:ser>
        <c:ser>
          <c:idx val="3"/>
          <c:order val="3"/>
          <c:tx>
            <c:strRef>
              <c:f>'User Story 1'!$F$55:$F$80</c:f>
              <c:strCache>
                <c:ptCount val="26"/>
                <c:pt idx="0">
                  <c:v>4.1 Address is NOT saved successfully
4.2 Show error message below the Address field: "Name should contain alphabetic and numeric
characters"</c:v>
                </c:pt>
                <c:pt idx="1">
                  <c:v>1. Address display what you copied
2. You can paste text copied from Address to other place</c:v>
                </c:pt>
                <c:pt idx="2">
                  <c:v>4. Address display nothing and show error message below the Phone Number field</c:v>
                </c:pt>
                <c:pt idx="4">
                  <c:v>1.1. Placeholder displays "Please choose your province"
1.2. Province field is blank</c:v>
                </c:pt>
                <c:pt idx="5">
                  <c:v>4.1 User cannot click and select District and Ward (District and Ward field are disable when Province field hasn't been selected)
4.2 Address is NOT saved successfully
4.3 Show error message
- "Please select your Province " below the Province field
- "Ple</c:v>
                </c:pt>
                <c:pt idx="6">
                  <c:v>2. Can not input data</c:v>
                </c:pt>
                <c:pt idx="7">
                  <c:v>2. Province droplist is 63 provinces and sort ascending
2. Scroll bar is displayed in drop-down list, user can scroll up and down to see value in list 
2.3 Up and Down icon is clickable to choose value in list
</c:v>
                </c:pt>
                <c:pt idx="8">
                  <c:v>2. Province display what you choosed</c:v>
                </c:pt>
                <c:pt idx="9">
                  <c:v>4. Province display second value </c:v>
                </c:pt>
                <c:pt idx="11">
                  <c:v>1.1. Placeholder displays "Please choose your District"
1.2. Ward field is blank</c:v>
                </c:pt>
                <c:pt idx="12">
                  <c:v>4.1 User cannot click and select Ward( Ward field are disable when Province field hasn't been selected)
4.2 Address is NOT saved successfully
4.3 Show error message
- "Please select your District" under District field
- "Please select your Ward" under War</c:v>
                </c:pt>
                <c:pt idx="13">
                  <c:v>3. Can not input data and only clickable to show droplist</c:v>
                </c:pt>
                <c:pt idx="14">
                  <c:v>2. District can not click
5. District can click, display droplist district belong to that province and sort ascending</c:v>
                </c:pt>
                <c:pt idx="15">
                  <c:v>2.1. Display a dropdown list including district values belong to the selected province and sorted by ascending
2.2. Dropdown list has a scroll-bar that user can scroll up, down to see all values and select by click
2.3. User also can press the up and down</c:v>
                </c:pt>
                <c:pt idx="16">
                  <c:v>3. District display what you selected</c:v>
                </c:pt>
                <c:pt idx="17">
                  <c:v>6. District display second value</c:v>
                </c:pt>
                <c:pt idx="19">
                  <c:v>1.1. Placeholder displays "Please choose your Ward"
1.2. Ward field is blank</c:v>
                </c:pt>
                <c:pt idx="20">
                  <c:v>3.1 Address is NOT saved successfully
3.2. Show error messages "Please choose your Ward"
</c:v>
                </c:pt>
                <c:pt idx="21">
                  <c:v>3. Can not input data and only clickable to show droplist</c:v>
                </c:pt>
                <c:pt idx="22">
                  <c:v>2. Ward can not click
6. Ward can click</c:v>
                </c:pt>
                <c:pt idx="23">
                  <c:v>3.1. Display a dropdown list including ward values belong to the selected district and sorted by ascending
3.2. Dropdown list has a scroll-bar that user can scroll up, down to see all values and select by click
3.3. User also can press the up and down key</c:v>
                </c:pt>
                <c:pt idx="24">
                  <c:v>4. Ward display what you selected</c:v>
                </c:pt>
                <c:pt idx="25">
                  <c:v>5. Ward display second value</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1'!$A$81:$A$150</c:f>
              <c:numCache>
                <c:formatCode>General</c:formatCode>
                <c:ptCount val="70"/>
                <c:pt idx="1">
                  <c:v>55</c:v>
                </c:pt>
                <c:pt idx="2">
                  <c:v>56</c:v>
                </c:pt>
                <c:pt idx="4">
                  <c:v>57</c:v>
                </c:pt>
                <c:pt idx="6">
                  <c:v>58</c:v>
                </c:pt>
                <c:pt idx="7">
                  <c:v>59</c:v>
                </c:pt>
                <c:pt idx="8">
                  <c:v>60</c:v>
                </c:pt>
                <c:pt idx="9">
                  <c:v>61</c:v>
                </c:pt>
                <c:pt idx="10">
                  <c:v>62</c:v>
                </c:pt>
                <c:pt idx="11">
                  <c:v>63</c:v>
                </c:pt>
                <c:pt idx="12">
                  <c:v>64</c:v>
                </c:pt>
                <c:pt idx="13">
                  <c:v>65</c:v>
                </c:pt>
                <c:pt idx="14">
                  <c:v>66</c:v>
                </c:pt>
                <c:pt idx="15">
                  <c:v>67</c:v>
                </c:pt>
                <c:pt idx="16">
                  <c:v>68</c:v>
                </c:pt>
                <c:pt idx="17">
                  <c:v>69</c:v>
                </c:pt>
                <c:pt idx="18">
                  <c:v>70</c:v>
                </c:pt>
                <c:pt idx="19">
                  <c:v>71</c:v>
                </c:pt>
                <c:pt idx="20">
                  <c:v>72</c:v>
                </c:pt>
                <c:pt idx="21">
                  <c:v>73</c:v>
                </c:pt>
                <c:pt idx="22">
                  <c:v>74</c:v>
                </c:pt>
              </c:numCache>
            </c:numRef>
          </c:cat>
          <c:val>
            <c:numRef>
              <c:f>'User Story 1'!$F$81:$F$150</c:f>
              <c:numCache>
                <c:formatCode>General</c:formatCode>
                <c:ptCount val="70"/>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36" t="s">
        <v>2</v>
      </c>
      <c r="B4" s="236"/>
      <c r="C4" s="236"/>
      <c r="D4" s="236"/>
      <c r="E4" s="236"/>
      <c r="F4" s="6"/>
    </row>
    <row r="5" spans="1:6" ht="14.25" customHeight="1">
      <c r="A5" s="237" t="s">
        <v>3</v>
      </c>
      <c r="B5" s="237"/>
      <c r="C5" s="238" t="s">
        <v>4</v>
      </c>
      <c r="D5" s="238"/>
      <c r="E5" s="238"/>
      <c r="F5" s="6"/>
    </row>
    <row r="6" spans="1:6" ht="29.25" customHeight="1">
      <c r="A6" s="239" t="s">
        <v>5</v>
      </c>
      <c r="B6" s="239"/>
      <c r="C6" s="235" t="s">
        <v>6</v>
      </c>
      <c r="D6" s="235"/>
      <c r="E6" s="235"/>
      <c r="F6" s="6"/>
    </row>
    <row r="7" spans="1:6" ht="29.25" customHeight="1">
      <c r="A7" s="7"/>
      <c r="B7" s="7"/>
      <c r="C7" s="8"/>
      <c r="D7" s="8"/>
      <c r="E7" s="8"/>
      <c r="F7" s="6"/>
    </row>
    <row r="8" spans="1:6" s="9" customFormat="1" ht="29.25" customHeight="1">
      <c r="A8" s="234" t="s">
        <v>7</v>
      </c>
      <c r="B8" s="234"/>
      <c r="C8" s="234"/>
      <c r="D8" s="234"/>
      <c r="E8" s="234"/>
      <c r="F8" s="234"/>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35" t="s">
        <v>23</v>
      </c>
      <c r="B13" s="235"/>
      <c r="C13" s="235"/>
      <c r="D13" s="235"/>
      <c r="E13" s="235"/>
      <c r="F13" s="235"/>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40" t="s">
        <v>25</v>
      </c>
      <c r="C2" s="240"/>
      <c r="D2" s="240"/>
      <c r="E2" s="240"/>
      <c r="F2" s="240"/>
      <c r="G2" s="240"/>
      <c r="H2" s="240"/>
      <c r="I2" s="240"/>
      <c r="J2" s="241" t="s">
        <v>26</v>
      </c>
      <c r="K2" s="241"/>
    </row>
    <row r="3" spans="1:11" ht="28.5" customHeight="1">
      <c r="B3" s="242" t="s">
        <v>27</v>
      </c>
      <c r="C3" s="242"/>
      <c r="D3" s="242"/>
      <c r="E3" s="242"/>
      <c r="F3" s="243" t="s">
        <v>28</v>
      </c>
      <c r="G3" s="243"/>
      <c r="H3" s="243"/>
      <c r="I3" s="243"/>
      <c r="J3" s="241"/>
      <c r="K3" s="241"/>
    </row>
    <row r="4" spans="1:11" ht="18" customHeight="1">
      <c r="B4" s="26"/>
      <c r="C4" s="26"/>
      <c r="D4" s="26"/>
      <c r="E4" s="26"/>
      <c r="F4" s="27"/>
      <c r="G4" s="27"/>
      <c r="H4" s="27"/>
      <c r="I4" s="27"/>
      <c r="J4" s="28"/>
      <c r="K4" s="28"/>
    </row>
    <row r="6" spans="1:11" ht="23.25">
      <c r="A6" s="29" t="s">
        <v>29</v>
      </c>
    </row>
    <row r="7" spans="1:11" ht="12.75" customHeight="1">
      <c r="A7" s="244" t="s">
        <v>30</v>
      </c>
      <c r="B7" s="244"/>
      <c r="C7" s="244"/>
      <c r="D7" s="244"/>
      <c r="E7" s="244"/>
      <c r="F7" s="244"/>
      <c r="G7" s="244"/>
      <c r="H7" s="244"/>
      <c r="I7" s="244"/>
    </row>
    <row r="8" spans="1:11" ht="20.25" customHeight="1">
      <c r="A8" s="244"/>
      <c r="B8" s="244"/>
      <c r="C8" s="244"/>
      <c r="D8" s="244"/>
      <c r="E8" s="244"/>
      <c r="F8" s="244"/>
      <c r="G8" s="244"/>
      <c r="H8" s="244"/>
      <c r="I8" s="244"/>
    </row>
    <row r="9" spans="1:11" ht="12.75" customHeight="1">
      <c r="A9" s="244" t="s">
        <v>31</v>
      </c>
      <c r="B9" s="244"/>
      <c r="C9" s="244"/>
      <c r="D9" s="244"/>
      <c r="E9" s="244"/>
      <c r="F9" s="244"/>
      <c r="G9" s="244"/>
      <c r="H9" s="244"/>
      <c r="I9" s="244"/>
    </row>
    <row r="10" spans="1:11" ht="21" customHeight="1">
      <c r="A10" s="244"/>
      <c r="B10" s="244"/>
      <c r="C10" s="244"/>
      <c r="D10" s="244"/>
      <c r="E10" s="244"/>
      <c r="F10" s="244"/>
      <c r="G10" s="244"/>
      <c r="H10" s="244"/>
      <c r="I10" s="244"/>
    </row>
    <row r="11" spans="1:11">
      <c r="A11" s="245" t="s">
        <v>32</v>
      </c>
      <c r="B11" s="245"/>
      <c r="C11" s="245"/>
      <c r="D11" s="245"/>
      <c r="E11" s="245"/>
      <c r="F11" s="245"/>
      <c r="G11" s="245"/>
      <c r="H11" s="245"/>
      <c r="I11" s="245"/>
    </row>
    <row r="12" spans="1:11">
      <c r="A12" s="30"/>
      <c r="B12" s="30"/>
      <c r="C12" s="30"/>
      <c r="D12" s="30"/>
      <c r="E12" s="30"/>
      <c r="F12" s="30"/>
      <c r="G12" s="30"/>
      <c r="H12" s="30"/>
      <c r="I12" s="30"/>
    </row>
    <row r="13" spans="1:11" ht="23.25">
      <c r="A13" s="29" t="s">
        <v>33</v>
      </c>
    </row>
    <row r="14" spans="1:11" ht="12.75" customHeight="1">
      <c r="A14" s="31" t="s">
        <v>34</v>
      </c>
      <c r="B14" s="246" t="s">
        <v>35</v>
      </c>
      <c r="C14" s="246"/>
      <c r="D14" s="246"/>
      <c r="E14" s="246"/>
      <c r="F14" s="246"/>
      <c r="G14" s="246"/>
      <c r="H14" s="246"/>
      <c r="I14" s="246"/>
      <c r="J14" s="246"/>
      <c r="K14" s="246"/>
    </row>
    <row r="15" spans="1:11" ht="14.25" customHeight="1">
      <c r="A15" s="31" t="s">
        <v>36</v>
      </c>
      <c r="B15" s="246" t="s">
        <v>37</v>
      </c>
      <c r="C15" s="246"/>
      <c r="D15" s="246"/>
      <c r="E15" s="246"/>
      <c r="F15" s="246"/>
      <c r="G15" s="246"/>
      <c r="H15" s="246"/>
      <c r="I15" s="246"/>
      <c r="J15" s="246"/>
      <c r="K15" s="246"/>
    </row>
    <row r="16" spans="1:11" ht="14.25" customHeight="1">
      <c r="A16" s="31"/>
      <c r="B16" s="246" t="s">
        <v>38</v>
      </c>
      <c r="C16" s="246"/>
      <c r="D16" s="246"/>
      <c r="E16" s="246"/>
      <c r="F16" s="246"/>
      <c r="G16" s="246"/>
      <c r="H16" s="246"/>
      <c r="I16" s="246"/>
      <c r="J16" s="246"/>
      <c r="K16" s="246"/>
    </row>
    <row r="17" spans="1:14" ht="14.25" customHeight="1">
      <c r="A17" s="31"/>
      <c r="B17" s="246" t="s">
        <v>39</v>
      </c>
      <c r="C17" s="246"/>
      <c r="D17" s="246"/>
      <c r="E17" s="246"/>
      <c r="F17" s="246"/>
      <c r="G17" s="246"/>
      <c r="H17" s="246"/>
      <c r="I17" s="246"/>
      <c r="J17" s="246"/>
      <c r="K17" s="246"/>
    </row>
    <row r="19" spans="1:14" ht="23.25">
      <c r="A19" s="29" t="s">
        <v>40</v>
      </c>
    </row>
    <row r="20" spans="1:14" ht="12.75" customHeight="1">
      <c r="A20" s="31" t="s">
        <v>41</v>
      </c>
      <c r="B20" s="246" t="s">
        <v>42</v>
      </c>
      <c r="C20" s="246"/>
      <c r="D20" s="246"/>
      <c r="E20" s="246"/>
      <c r="F20" s="246"/>
      <c r="G20" s="246"/>
    </row>
    <row r="21" spans="1:14" ht="12.75" customHeight="1">
      <c r="A21" s="31" t="s">
        <v>43</v>
      </c>
      <c r="B21" s="246" t="s">
        <v>44</v>
      </c>
      <c r="C21" s="246"/>
      <c r="D21" s="246"/>
      <c r="E21" s="246"/>
      <c r="F21" s="246"/>
      <c r="G21" s="246"/>
    </row>
    <row r="22" spans="1:14" ht="12.75" customHeight="1">
      <c r="A22" s="31" t="s">
        <v>45</v>
      </c>
      <c r="B22" s="246" t="s">
        <v>46</v>
      </c>
      <c r="C22" s="246"/>
      <c r="D22" s="246"/>
      <c r="E22" s="246"/>
      <c r="F22" s="246"/>
      <c r="G22" s="246"/>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47" t="s">
        <v>51</v>
      </c>
      <c r="C29" s="247"/>
      <c r="D29" s="247"/>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8" t="s">
        <v>56</v>
      </c>
      <c r="B2" s="248"/>
      <c r="C2" s="248"/>
      <c r="D2" s="248"/>
      <c r="E2" s="248"/>
      <c r="F2" s="248"/>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9" t="s">
        <v>70</v>
      </c>
      <c r="B2" s="249"/>
      <c r="C2" s="249"/>
      <c r="D2" s="249"/>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50" t="s">
        <v>91</v>
      </c>
      <c r="B16" s="250"/>
      <c r="C16" s="65"/>
      <c r="D16" s="66"/>
    </row>
    <row r="17" spans="1:4" ht="14.25" customHeight="1">
      <c r="A17" s="251" t="s">
        <v>92</v>
      </c>
      <c r="B17" s="251"/>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04"/>
  <sheetViews>
    <sheetView showGridLines="0" tabSelected="1" topLeftCell="A12" zoomScale="115" zoomScaleNormal="115" workbookViewId="0">
      <selection activeCell="E24" sqref="E24"/>
    </sheetView>
  </sheetViews>
  <sheetFormatPr defaultColWidth="9.140625" defaultRowHeight="15"/>
  <cols>
    <col min="1" max="1" width="11.28515625" style="68" customWidth="1"/>
    <col min="2" max="2" width="38.7109375" style="230" customWidth="1"/>
    <col min="3" max="3" width="37.42578125" style="69" customWidth="1"/>
    <col min="4" max="4" width="40.42578125" style="159" customWidth="1"/>
    <col min="5" max="5" width="27.85546875" style="69" customWidth="1"/>
    <col min="6" max="6" width="39.5703125" style="69" customWidth="1"/>
    <col min="7" max="9" width="9.7109375" style="69" customWidth="1"/>
    <col min="10" max="10" width="17.7109375" style="69" customWidth="1"/>
    <col min="11" max="1024" width="9.140625" style="69"/>
  </cols>
  <sheetData>
    <row r="1" spans="1:25" s="23" customFormat="1" ht="14.25">
      <c r="A1" s="252"/>
      <c r="B1" s="252"/>
      <c r="C1" s="252"/>
      <c r="D1" s="252"/>
      <c r="E1" s="25"/>
      <c r="F1" s="24"/>
      <c r="G1" s="24"/>
      <c r="H1" s="24"/>
      <c r="I1" s="24"/>
      <c r="J1" s="24"/>
      <c r="K1" s="24"/>
    </row>
    <row r="2" spans="1:25" s="23" customFormat="1" ht="26.25">
      <c r="A2" s="253" t="s">
        <v>70</v>
      </c>
      <c r="B2" s="253"/>
      <c r="C2" s="253"/>
      <c r="D2" s="253"/>
      <c r="E2" s="70"/>
      <c r="F2" s="254"/>
      <c r="G2" s="56"/>
      <c r="H2" s="56"/>
      <c r="I2" s="56"/>
      <c r="J2" s="56"/>
      <c r="K2" s="56"/>
    </row>
    <row r="3" spans="1:25" s="23" customFormat="1" ht="23.25">
      <c r="A3" s="71"/>
      <c r="B3" s="226"/>
      <c r="C3" s="255"/>
      <c r="D3" s="255"/>
      <c r="E3" s="72"/>
      <c r="F3" s="254"/>
      <c r="G3" s="56"/>
      <c r="H3" s="56"/>
      <c r="I3" s="56"/>
      <c r="J3" s="56"/>
      <c r="K3" s="56"/>
    </row>
    <row r="4" spans="1:25" s="73" customFormat="1" ht="38.25">
      <c r="A4" s="160" t="s">
        <v>196</v>
      </c>
      <c r="B4" s="256"/>
      <c r="C4" s="256"/>
      <c r="D4" s="256"/>
      <c r="E4" s="161"/>
      <c r="F4" s="162"/>
      <c r="G4" s="162"/>
      <c r="H4" s="162"/>
      <c r="I4" s="163"/>
      <c r="J4" s="163"/>
      <c r="Y4" s="73" t="s">
        <v>93</v>
      </c>
    </row>
    <row r="5" spans="1:25" s="73" customFormat="1" ht="12.75">
      <c r="A5" s="160" t="s">
        <v>62</v>
      </c>
      <c r="B5" s="256"/>
      <c r="C5" s="256"/>
      <c r="D5" s="256"/>
      <c r="E5" s="161"/>
      <c r="F5" s="162"/>
      <c r="G5" s="162"/>
      <c r="H5" s="162"/>
      <c r="I5" s="163"/>
      <c r="J5" s="163"/>
      <c r="Y5" s="73" t="s">
        <v>94</v>
      </c>
    </row>
    <row r="6" spans="1:25" s="73" customFormat="1" ht="25.5">
      <c r="A6" s="160" t="s">
        <v>95</v>
      </c>
      <c r="B6" s="256" t="s">
        <v>237</v>
      </c>
      <c r="C6" s="256"/>
      <c r="D6" s="256"/>
      <c r="E6" s="161"/>
      <c r="F6" s="162"/>
      <c r="G6" s="162"/>
      <c r="H6" s="162"/>
      <c r="I6" s="163"/>
      <c r="J6" s="163"/>
    </row>
    <row r="7" spans="1:25" s="73" customFormat="1" ht="12.75">
      <c r="A7" s="160" t="s">
        <v>96</v>
      </c>
      <c r="B7" s="256" t="s">
        <v>97</v>
      </c>
      <c r="C7" s="256"/>
      <c r="D7" s="256"/>
      <c r="E7" s="161"/>
      <c r="F7" s="162"/>
      <c r="G7" s="162"/>
      <c r="H7" s="162"/>
      <c r="I7" s="164"/>
      <c r="J7" s="163"/>
      <c r="Y7" s="74"/>
    </row>
    <row r="8" spans="1:25" s="75" customFormat="1" ht="12.75">
      <c r="A8" s="160" t="s">
        <v>98</v>
      </c>
      <c r="B8" s="257"/>
      <c r="C8" s="257"/>
      <c r="D8" s="257"/>
      <c r="E8" s="165"/>
      <c r="F8" s="162"/>
      <c r="G8" s="166"/>
      <c r="H8" s="166"/>
      <c r="I8" s="166"/>
      <c r="J8" s="166"/>
    </row>
    <row r="9" spans="1:25" s="75" customFormat="1" ht="12.75">
      <c r="A9" s="167" t="s">
        <v>99</v>
      </c>
      <c r="B9" s="168">
        <f>G17</f>
        <v>0</v>
      </c>
      <c r="C9" s="168">
        <f>H17</f>
        <v>0</v>
      </c>
      <c r="D9" s="168">
        <f>I17</f>
        <v>0</v>
      </c>
      <c r="E9" s="168"/>
      <c r="F9" s="166"/>
      <c r="G9" s="166"/>
      <c r="H9" s="166"/>
      <c r="I9" s="166"/>
      <c r="J9" s="166"/>
    </row>
    <row r="10" spans="1:25" s="75" customFormat="1" ht="12.75">
      <c r="A10" s="160" t="s">
        <v>100</v>
      </c>
      <c r="B10" s="169">
        <f>SUM(B11:B14)</f>
        <v>0</v>
      </c>
      <c r="C10" s="169">
        <f>SUM(C11:C14)</f>
        <v>0</v>
      </c>
      <c r="D10" s="169">
        <f>SUM(D11:D14)</f>
        <v>0</v>
      </c>
      <c r="E10" s="169"/>
      <c r="F10" s="166"/>
      <c r="G10" s="166"/>
      <c r="H10" s="166"/>
      <c r="I10" s="166"/>
      <c r="J10" s="166"/>
    </row>
    <row r="11" spans="1:25" s="75" customFormat="1" ht="12.75">
      <c r="A11" s="160" t="s">
        <v>41</v>
      </c>
      <c r="B11" s="170">
        <f>COUNTIF($G$18:$G$49756,"*Passed")</f>
        <v>0</v>
      </c>
      <c r="C11" s="170">
        <f>COUNTIF($H$18:$H$49756,"*Passed")</f>
        <v>0</v>
      </c>
      <c r="D11" s="170">
        <f>COUNTIF($I$18:$I$49756,"*Passed")</f>
        <v>0</v>
      </c>
      <c r="E11" s="170"/>
      <c r="F11" s="166"/>
      <c r="G11" s="166"/>
      <c r="H11" s="166"/>
      <c r="I11" s="166"/>
      <c r="J11" s="166"/>
    </row>
    <row r="12" spans="1:25" s="75" customFormat="1" ht="12.75">
      <c r="A12" s="160" t="s">
        <v>43</v>
      </c>
      <c r="B12" s="170">
        <f>COUNTIF($G$18:$G$49476,"*Failed*")</f>
        <v>0</v>
      </c>
      <c r="C12" s="170">
        <f>COUNTIF($H$18:$H$49476,"*Failed*")</f>
        <v>0</v>
      </c>
      <c r="D12" s="170">
        <f>COUNTIF($I$18:$I$49476,"*Failed*")</f>
        <v>0</v>
      </c>
      <c r="E12" s="170"/>
      <c r="F12" s="166"/>
      <c r="G12" s="166"/>
      <c r="H12" s="166"/>
      <c r="I12" s="166"/>
      <c r="J12" s="166"/>
    </row>
    <row r="13" spans="1:25" s="75" customFormat="1" ht="12.75">
      <c r="A13" s="160" t="s">
        <v>45</v>
      </c>
      <c r="B13" s="170">
        <f>COUNTIF($G$18:$G$49476,"*Not Run*")</f>
        <v>0</v>
      </c>
      <c r="C13" s="170">
        <f>COUNTIF($H$18:$H$49476,"*Not Run*")</f>
        <v>0</v>
      </c>
      <c r="D13" s="170">
        <f>COUNTIF($I$18:$I$49476,"*Not Run*")</f>
        <v>0</v>
      </c>
      <c r="E13" s="170"/>
      <c r="F13" s="171"/>
      <c r="G13" s="171"/>
      <c r="H13" s="171"/>
      <c r="I13" s="171"/>
      <c r="J13" s="171"/>
    </row>
    <row r="14" spans="1:25" s="75" customFormat="1" ht="12.75">
      <c r="A14" s="160" t="s">
        <v>101</v>
      </c>
      <c r="B14" s="170">
        <f>COUNTIF($G$18:$G$49476,"*NA*")</f>
        <v>0</v>
      </c>
      <c r="C14" s="170">
        <f>COUNTIF($H$18:$H$49476,"*NA*")</f>
        <v>0</v>
      </c>
      <c r="D14" s="170">
        <f>COUNTIF($I$18:$I$49476,"*NA*")</f>
        <v>0</v>
      </c>
      <c r="E14" s="170"/>
      <c r="F14" s="171"/>
      <c r="G14" s="171"/>
      <c r="H14" s="171"/>
      <c r="I14" s="171"/>
      <c r="J14" s="171"/>
    </row>
    <row r="15" spans="1:25" s="75" customFormat="1" ht="38.25">
      <c r="A15" s="160" t="s">
        <v>102</v>
      </c>
      <c r="B15" s="170">
        <f>COUNTIF($G$18:$G$49476,"*Passed in previous build*")</f>
        <v>0</v>
      </c>
      <c r="C15" s="170">
        <f>COUNTIF($H$18:$H$49476,"*Passed in previous build*")</f>
        <v>0</v>
      </c>
      <c r="D15" s="170">
        <f>COUNTIF($I$18:$I$49476,"*Passed in previous build*")</f>
        <v>0</v>
      </c>
      <c r="E15" s="170"/>
      <c r="F15" s="171"/>
      <c r="G15" s="171"/>
      <c r="H15" s="171"/>
      <c r="I15" s="171"/>
      <c r="J15" s="171"/>
    </row>
    <row r="16" spans="1:25" s="76" customFormat="1" ht="12.75">
      <c r="A16" s="172"/>
      <c r="B16" s="173"/>
      <c r="C16" s="173"/>
      <c r="D16" s="174"/>
      <c r="E16" s="174"/>
      <c r="F16" s="175"/>
      <c r="G16" s="258" t="s">
        <v>99</v>
      </c>
      <c r="H16" s="258"/>
      <c r="I16" s="258"/>
      <c r="J16" s="176"/>
    </row>
    <row r="17" spans="1:10" s="76" customFormat="1" ht="12.75">
      <c r="A17" s="160" t="s">
        <v>103</v>
      </c>
      <c r="B17" s="177" t="s">
        <v>104</v>
      </c>
      <c r="C17" s="177" t="s">
        <v>105</v>
      </c>
      <c r="D17" s="177" t="s">
        <v>106</v>
      </c>
      <c r="E17" s="177" t="s">
        <v>107</v>
      </c>
      <c r="F17" s="177"/>
      <c r="G17" s="177"/>
      <c r="H17" s="177"/>
      <c r="I17" s="177"/>
      <c r="J17" s="177" t="s">
        <v>107</v>
      </c>
    </row>
    <row r="18" spans="1:10" s="76" customFormat="1" ht="12.75">
      <c r="A18" s="178"/>
      <c r="B18" s="179" t="s">
        <v>198</v>
      </c>
      <c r="C18" s="180"/>
      <c r="D18" s="181"/>
      <c r="E18" s="182"/>
      <c r="F18" s="183"/>
      <c r="G18" s="184"/>
      <c r="H18" s="184"/>
      <c r="I18" s="184"/>
      <c r="J18" s="183"/>
    </row>
    <row r="19" spans="1:10" s="77" customFormat="1" ht="12.75">
      <c r="A19" s="185"/>
      <c r="B19" s="188" t="s">
        <v>197</v>
      </c>
      <c r="C19" s="187"/>
      <c r="D19" s="188"/>
      <c r="E19" s="187"/>
      <c r="F19" s="189"/>
      <c r="G19" s="185"/>
      <c r="H19" s="185"/>
      <c r="I19" s="185"/>
      <c r="J19" s="190"/>
    </row>
    <row r="20" spans="1:10" s="77" customFormat="1" ht="25.5">
      <c r="A20" s="185">
        <f t="shared" ref="A20:A83" ca="1" si="0">IF(OFFSET(A20,-1,0) ="",OFFSET(A20,-2,0)+1,OFFSET(A20,-1,0)+1 )</f>
        <v>1</v>
      </c>
      <c r="B20" s="192" t="s">
        <v>219</v>
      </c>
      <c r="C20" s="191" t="s">
        <v>238</v>
      </c>
      <c r="D20" s="192" t="s">
        <v>239</v>
      </c>
      <c r="E20" s="192"/>
      <c r="F20" s="192"/>
      <c r="G20" s="185"/>
      <c r="H20" s="185"/>
      <c r="I20" s="185"/>
      <c r="J20" s="190"/>
    </row>
    <row r="21" spans="1:10" s="77" customFormat="1" ht="51">
      <c r="A21" s="185">
        <f t="shared" ca="1" si="0"/>
        <v>2</v>
      </c>
      <c r="B21" s="192" t="s">
        <v>273</v>
      </c>
      <c r="C21" s="192" t="s">
        <v>307</v>
      </c>
      <c r="D21" s="192" t="s">
        <v>308</v>
      </c>
      <c r="E21" s="191"/>
      <c r="F21" s="192"/>
      <c r="G21" s="185"/>
      <c r="H21" s="185"/>
      <c r="I21" s="185"/>
      <c r="J21" s="190"/>
    </row>
    <row r="22" spans="1:10" s="77" customFormat="1" ht="51">
      <c r="A22" s="185">
        <f t="shared" ca="1" si="0"/>
        <v>3</v>
      </c>
      <c r="B22" s="192" t="s">
        <v>240</v>
      </c>
      <c r="C22" s="192" t="s">
        <v>309</v>
      </c>
      <c r="D22" s="192" t="s">
        <v>310</v>
      </c>
      <c r="E22" s="191"/>
      <c r="F22" s="192"/>
      <c r="G22" s="185"/>
      <c r="H22" s="185"/>
      <c r="I22" s="185"/>
      <c r="J22" s="190"/>
    </row>
    <row r="23" spans="1:10" s="77" customFormat="1" ht="51">
      <c r="A23" s="185">
        <f t="shared" ca="1" si="0"/>
        <v>4</v>
      </c>
      <c r="B23" s="192" t="s">
        <v>241</v>
      </c>
      <c r="C23" s="192" t="s">
        <v>286</v>
      </c>
      <c r="D23" s="192" t="s">
        <v>283</v>
      </c>
      <c r="E23" s="192"/>
      <c r="F23" s="193"/>
      <c r="G23" s="185"/>
      <c r="H23" s="185"/>
      <c r="I23" s="185"/>
      <c r="J23" s="190"/>
    </row>
    <row r="24" spans="1:10" s="77" customFormat="1" ht="63.75">
      <c r="A24" s="185">
        <f t="shared" ca="1" si="0"/>
        <v>5</v>
      </c>
      <c r="B24" s="192" t="s">
        <v>203</v>
      </c>
      <c r="C24" s="192" t="s">
        <v>287</v>
      </c>
      <c r="D24" s="192" t="s">
        <v>383</v>
      </c>
      <c r="E24" s="192"/>
      <c r="F24" s="193"/>
      <c r="G24" s="185"/>
      <c r="H24" s="185"/>
      <c r="I24" s="185"/>
      <c r="J24" s="190"/>
    </row>
    <row r="25" spans="1:10" s="77" customFormat="1" ht="63.75">
      <c r="A25" s="185">
        <f t="shared" ca="1" si="0"/>
        <v>6</v>
      </c>
      <c r="B25" s="227" t="s">
        <v>220</v>
      </c>
      <c r="C25" s="192" t="s">
        <v>288</v>
      </c>
      <c r="D25" s="192" t="s">
        <v>299</v>
      </c>
      <c r="E25" s="191"/>
      <c r="F25" s="193"/>
      <c r="G25" s="185"/>
      <c r="H25" s="185"/>
      <c r="I25" s="185"/>
      <c r="J25" s="190"/>
    </row>
    <row r="26" spans="1:10" s="77" customFormat="1" ht="63.75">
      <c r="A26" s="185">
        <f t="shared" ca="1" si="0"/>
        <v>7</v>
      </c>
      <c r="B26" s="192" t="s">
        <v>204</v>
      </c>
      <c r="C26" s="192" t="s">
        <v>289</v>
      </c>
      <c r="D26" s="192" t="s">
        <v>299</v>
      </c>
      <c r="E26" s="191"/>
      <c r="F26" s="193"/>
      <c r="G26" s="185"/>
      <c r="H26" s="185"/>
      <c r="I26" s="185"/>
      <c r="J26" s="190"/>
    </row>
    <row r="27" spans="1:10" s="77" customFormat="1" ht="51">
      <c r="A27" s="185">
        <f t="shared" ca="1" si="0"/>
        <v>8</v>
      </c>
      <c r="B27" s="192" t="s">
        <v>284</v>
      </c>
      <c r="C27" s="192" t="s">
        <v>282</v>
      </c>
      <c r="D27" s="192" t="s">
        <v>283</v>
      </c>
      <c r="E27" s="192"/>
      <c r="F27" s="194"/>
      <c r="G27" s="185"/>
      <c r="H27" s="185"/>
      <c r="I27" s="185"/>
      <c r="J27" s="190"/>
    </row>
    <row r="28" spans="1:10" s="77" customFormat="1" ht="63.75">
      <c r="A28" s="185">
        <f t="shared" ca="1" si="0"/>
        <v>9</v>
      </c>
      <c r="B28" s="192" t="s">
        <v>221</v>
      </c>
      <c r="C28" s="192" t="s">
        <v>285</v>
      </c>
      <c r="D28" s="192" t="s">
        <v>300</v>
      </c>
      <c r="E28" s="191"/>
      <c r="F28" s="194"/>
      <c r="G28" s="185"/>
      <c r="H28" s="185"/>
      <c r="I28" s="185"/>
      <c r="J28" s="190"/>
    </row>
    <row r="29" spans="1:10" s="77" customFormat="1" ht="63.75">
      <c r="A29" s="185">
        <f t="shared" ca="1" si="0"/>
        <v>10</v>
      </c>
      <c r="B29" s="185" t="s">
        <v>202</v>
      </c>
      <c r="C29" s="192" t="s">
        <v>301</v>
      </c>
      <c r="D29" s="192" t="s">
        <v>302</v>
      </c>
      <c r="E29" s="191"/>
      <c r="F29" s="194"/>
      <c r="G29" s="185"/>
      <c r="H29" s="185"/>
      <c r="I29" s="185"/>
      <c r="J29" s="190"/>
    </row>
    <row r="30" spans="1:10" s="77" customFormat="1" ht="38.25">
      <c r="A30" s="185">
        <f t="shared" ca="1" si="0"/>
        <v>11</v>
      </c>
      <c r="B30" s="214" t="s">
        <v>218</v>
      </c>
      <c r="C30" s="185" t="s">
        <v>303</v>
      </c>
      <c r="D30" s="192" t="s">
        <v>304</v>
      </c>
      <c r="E30" s="195"/>
      <c r="F30" s="194"/>
      <c r="G30" s="185"/>
      <c r="H30" s="185"/>
      <c r="I30" s="185"/>
      <c r="J30" s="190"/>
    </row>
    <row r="31" spans="1:10" s="77" customFormat="1" ht="38.25">
      <c r="A31" s="185">
        <f t="shared" ca="1" si="0"/>
        <v>12</v>
      </c>
      <c r="B31" s="185" t="s">
        <v>242</v>
      </c>
      <c r="C31" s="192" t="s">
        <v>305</v>
      </c>
      <c r="D31" s="192" t="s">
        <v>306</v>
      </c>
      <c r="E31" s="191"/>
      <c r="F31" s="194"/>
      <c r="G31" s="185"/>
      <c r="H31" s="185"/>
      <c r="I31" s="185"/>
      <c r="J31" s="190"/>
    </row>
    <row r="32" spans="1:10" s="77" customFormat="1" ht="12.75">
      <c r="A32" s="185"/>
      <c r="B32" s="188" t="s">
        <v>201</v>
      </c>
      <c r="C32" s="187"/>
      <c r="D32" s="196"/>
      <c r="E32" s="197"/>
      <c r="F32" s="198"/>
      <c r="G32" s="185"/>
      <c r="H32" s="185"/>
      <c r="I32" s="185"/>
      <c r="J32" s="190"/>
    </row>
    <row r="33" spans="1:10" s="77" customFormat="1" ht="38.25">
      <c r="A33" s="185">
        <f t="shared" ca="1" si="0"/>
        <v>13</v>
      </c>
      <c r="B33" s="192" t="s">
        <v>219</v>
      </c>
      <c r="C33" s="199" t="s">
        <v>243</v>
      </c>
      <c r="D33" s="192" t="s">
        <v>244</v>
      </c>
      <c r="E33" s="191"/>
      <c r="F33" s="200"/>
      <c r="G33" s="185"/>
      <c r="H33" s="185"/>
      <c r="I33" s="185"/>
      <c r="J33" s="190"/>
    </row>
    <row r="34" spans="1:10" s="77" customFormat="1" ht="51">
      <c r="A34" s="185">
        <f t="shared" ca="1" si="0"/>
        <v>14</v>
      </c>
      <c r="B34" s="192" t="s">
        <v>273</v>
      </c>
      <c r="C34" s="192" t="s">
        <v>311</v>
      </c>
      <c r="D34" s="192" t="s">
        <v>312</v>
      </c>
      <c r="E34" s="191"/>
      <c r="F34" s="201"/>
      <c r="G34" s="185"/>
      <c r="H34" s="185"/>
      <c r="I34" s="185"/>
      <c r="J34" s="190"/>
    </row>
    <row r="35" spans="1:10" s="77" customFormat="1" ht="51">
      <c r="A35" s="185">
        <f t="shared" ca="1" si="0"/>
        <v>15</v>
      </c>
      <c r="B35" s="192" t="s">
        <v>317</v>
      </c>
      <c r="C35" s="192" t="s">
        <v>316</v>
      </c>
      <c r="D35" s="192" t="s">
        <v>313</v>
      </c>
      <c r="E35" s="192"/>
      <c r="F35" s="201"/>
      <c r="G35" s="185"/>
      <c r="H35" s="185"/>
      <c r="I35" s="185"/>
      <c r="J35" s="190"/>
    </row>
    <row r="36" spans="1:10" s="77" customFormat="1" ht="63.75">
      <c r="A36" s="185">
        <f t="shared" ca="1" si="0"/>
        <v>16</v>
      </c>
      <c r="B36" s="192" t="s">
        <v>318</v>
      </c>
      <c r="C36" s="192" t="s">
        <v>315</v>
      </c>
      <c r="D36" s="192" t="s">
        <v>299</v>
      </c>
      <c r="E36" s="202"/>
      <c r="F36" s="201"/>
      <c r="G36" s="185"/>
      <c r="H36" s="185"/>
      <c r="I36" s="185"/>
      <c r="J36" s="190"/>
    </row>
    <row r="37" spans="1:10" s="77" customFormat="1" ht="51">
      <c r="A37" s="185">
        <f t="shared" ca="1" si="0"/>
        <v>17</v>
      </c>
      <c r="B37" s="192" t="s">
        <v>319</v>
      </c>
      <c r="C37" s="192" t="s">
        <v>314</v>
      </c>
      <c r="D37" s="192" t="s">
        <v>313</v>
      </c>
      <c r="E37" s="192"/>
      <c r="F37" s="201"/>
      <c r="G37" s="185"/>
      <c r="H37" s="185"/>
      <c r="I37" s="185"/>
      <c r="J37" s="190"/>
    </row>
    <row r="38" spans="1:10" s="77" customFormat="1" ht="51">
      <c r="A38" s="185">
        <f t="shared" ca="1" si="0"/>
        <v>18</v>
      </c>
      <c r="B38" s="192" t="s">
        <v>222</v>
      </c>
      <c r="C38" s="192" t="s">
        <v>320</v>
      </c>
      <c r="D38" s="192" t="s">
        <v>322</v>
      </c>
      <c r="E38" s="191"/>
      <c r="F38" s="201"/>
      <c r="G38" s="185"/>
      <c r="H38" s="185"/>
      <c r="I38" s="185"/>
      <c r="J38" s="190"/>
    </row>
    <row r="39" spans="1:10" s="77" customFormat="1" ht="63.75">
      <c r="A39" s="185">
        <f t="shared" ca="1" si="0"/>
        <v>19</v>
      </c>
      <c r="B39" s="192" t="s">
        <v>223</v>
      </c>
      <c r="C39" s="192" t="s">
        <v>321</v>
      </c>
      <c r="D39" s="192" t="s">
        <v>322</v>
      </c>
      <c r="E39" s="191"/>
      <c r="F39" s="201"/>
      <c r="G39" s="185"/>
      <c r="H39" s="185"/>
      <c r="I39" s="185"/>
      <c r="J39" s="190"/>
    </row>
    <row r="40" spans="1:10" s="77" customFormat="1" ht="63.75">
      <c r="A40" s="185">
        <f t="shared" ca="1" si="0"/>
        <v>20</v>
      </c>
      <c r="B40" s="192" t="s">
        <v>221</v>
      </c>
      <c r="C40" s="192" t="s">
        <v>324</v>
      </c>
      <c r="D40" s="192" t="s">
        <v>300</v>
      </c>
      <c r="E40" s="191"/>
      <c r="F40" s="201"/>
      <c r="G40" s="185"/>
      <c r="H40" s="185"/>
      <c r="I40" s="185"/>
      <c r="J40" s="190"/>
    </row>
    <row r="41" spans="1:10" s="77" customFormat="1" ht="63.75">
      <c r="A41" s="185"/>
      <c r="B41" s="192" t="s">
        <v>246</v>
      </c>
      <c r="C41" s="192" t="s">
        <v>323</v>
      </c>
      <c r="D41" s="192" t="s">
        <v>322</v>
      </c>
      <c r="E41" s="191"/>
      <c r="F41" s="201"/>
      <c r="G41" s="185"/>
      <c r="H41" s="185"/>
      <c r="I41" s="185"/>
      <c r="J41" s="190"/>
    </row>
    <row r="42" spans="1:10" s="77" customFormat="1" ht="51">
      <c r="A42" s="185">
        <f t="shared" ca="1" si="0"/>
        <v>21</v>
      </c>
      <c r="B42" s="192" t="s">
        <v>245</v>
      </c>
      <c r="C42" s="192" t="s">
        <v>276</v>
      </c>
      <c r="D42" s="192" t="s">
        <v>278</v>
      </c>
      <c r="E42" s="191"/>
      <c r="F42" s="191"/>
      <c r="G42" s="185"/>
      <c r="H42" s="185"/>
      <c r="I42" s="185"/>
      <c r="J42" s="190"/>
    </row>
    <row r="43" spans="1:10" s="77" customFormat="1" ht="38.25">
      <c r="A43" s="185">
        <f t="shared" ca="1" si="0"/>
        <v>22</v>
      </c>
      <c r="B43" s="208" t="s">
        <v>218</v>
      </c>
      <c r="C43" s="192" t="s">
        <v>325</v>
      </c>
      <c r="D43" s="192" t="s">
        <v>339</v>
      </c>
      <c r="E43" s="191"/>
      <c r="F43" s="192"/>
      <c r="G43" s="185"/>
      <c r="H43" s="185"/>
      <c r="I43" s="185"/>
      <c r="J43" s="190"/>
    </row>
    <row r="44" spans="1:10" s="77" customFormat="1" ht="38.25">
      <c r="A44" s="185">
        <f t="shared" ca="1" si="0"/>
        <v>23</v>
      </c>
      <c r="B44" s="192" t="s">
        <v>200</v>
      </c>
      <c r="C44" s="192" t="s">
        <v>326</v>
      </c>
      <c r="D44" s="192" t="s">
        <v>277</v>
      </c>
      <c r="E44" s="191"/>
      <c r="F44" s="192"/>
      <c r="G44" s="185"/>
      <c r="H44" s="185"/>
      <c r="I44" s="185"/>
      <c r="J44" s="190"/>
    </row>
    <row r="45" spans="1:10" s="77" customFormat="1" ht="12.75">
      <c r="A45" s="185"/>
      <c r="B45" s="188" t="s">
        <v>205</v>
      </c>
      <c r="C45" s="187"/>
      <c r="D45" s="188"/>
      <c r="E45" s="187"/>
      <c r="F45" s="188"/>
      <c r="G45" s="185"/>
      <c r="H45" s="185"/>
      <c r="I45" s="185"/>
      <c r="J45" s="190"/>
    </row>
    <row r="46" spans="1:10" s="77" customFormat="1" ht="25.5">
      <c r="A46" s="185">
        <f t="shared" ca="1" si="0"/>
        <v>24</v>
      </c>
      <c r="B46" s="192" t="s">
        <v>219</v>
      </c>
      <c r="C46" s="199" t="s">
        <v>247</v>
      </c>
      <c r="D46" s="203" t="s">
        <v>251</v>
      </c>
      <c r="E46" s="191"/>
      <c r="F46" s="204"/>
      <c r="G46" s="185"/>
      <c r="H46" s="185"/>
      <c r="I46" s="185"/>
      <c r="J46" s="190"/>
    </row>
    <row r="47" spans="1:10" s="77" customFormat="1" ht="51">
      <c r="A47" s="185">
        <f t="shared" ca="1" si="0"/>
        <v>25</v>
      </c>
      <c r="B47" s="204" t="s">
        <v>199</v>
      </c>
      <c r="C47" s="192" t="s">
        <v>275</v>
      </c>
      <c r="D47" s="192" t="s">
        <v>292</v>
      </c>
      <c r="E47" s="203"/>
      <c r="F47" s="204"/>
      <c r="G47" s="185"/>
      <c r="H47" s="185"/>
      <c r="I47" s="185"/>
      <c r="J47" s="190"/>
    </row>
    <row r="48" spans="1:10" s="77" customFormat="1" ht="51">
      <c r="A48" s="185">
        <f t="shared" ca="1" si="0"/>
        <v>26</v>
      </c>
      <c r="B48" s="204" t="s">
        <v>248</v>
      </c>
      <c r="C48" s="192" t="s">
        <v>327</v>
      </c>
      <c r="D48" s="185" t="s">
        <v>328</v>
      </c>
      <c r="E48" s="205"/>
      <c r="F48" s="204"/>
      <c r="G48" s="185"/>
      <c r="H48" s="185"/>
      <c r="I48" s="185"/>
      <c r="J48" s="190"/>
    </row>
    <row r="49" spans="1:10" s="77" customFormat="1" ht="63.75">
      <c r="A49" s="185">
        <f t="shared" ca="1" si="0"/>
        <v>27</v>
      </c>
      <c r="B49" s="204" t="s">
        <v>206</v>
      </c>
      <c r="C49" s="192" t="s">
        <v>329</v>
      </c>
      <c r="D49" s="185" t="s">
        <v>299</v>
      </c>
      <c r="E49" s="205"/>
      <c r="F49" s="204"/>
      <c r="G49" s="185"/>
      <c r="H49" s="185"/>
      <c r="I49" s="185"/>
      <c r="J49" s="190"/>
    </row>
    <row r="50" spans="1:10" s="77" customFormat="1" ht="63.75">
      <c r="A50" s="185">
        <f t="shared" ca="1" si="0"/>
        <v>28</v>
      </c>
      <c r="B50" s="227" t="s">
        <v>249</v>
      </c>
      <c r="C50" s="192" t="s">
        <v>330</v>
      </c>
      <c r="D50" s="185" t="s">
        <v>299</v>
      </c>
      <c r="E50" s="191"/>
      <c r="F50" s="206"/>
      <c r="G50" s="185"/>
      <c r="H50" s="185"/>
      <c r="I50" s="185"/>
      <c r="J50" s="190"/>
    </row>
    <row r="51" spans="1:10" s="77" customFormat="1" ht="63.75">
      <c r="A51" s="185">
        <f t="shared" ca="1" si="0"/>
        <v>29</v>
      </c>
      <c r="B51" s="204" t="s">
        <v>207</v>
      </c>
      <c r="C51" s="192" t="s">
        <v>331</v>
      </c>
      <c r="D51" s="185" t="s">
        <v>299</v>
      </c>
      <c r="E51" s="205"/>
      <c r="F51" s="206"/>
      <c r="G51" s="185"/>
      <c r="H51" s="185"/>
      <c r="I51" s="185"/>
      <c r="J51" s="190"/>
    </row>
    <row r="52" spans="1:10" s="77" customFormat="1" ht="51">
      <c r="A52" s="185">
        <f t="shared" ca="1" si="0"/>
        <v>30</v>
      </c>
      <c r="B52" s="204" t="s">
        <v>250</v>
      </c>
      <c r="C52" s="192" t="s">
        <v>332</v>
      </c>
      <c r="D52" s="185" t="s">
        <v>333</v>
      </c>
      <c r="E52" s="205"/>
      <c r="F52" s="206"/>
      <c r="G52" s="185"/>
      <c r="H52" s="185"/>
      <c r="I52" s="185"/>
      <c r="J52" s="190"/>
    </row>
    <row r="53" spans="1:10" s="77" customFormat="1" ht="63.75">
      <c r="A53" s="185">
        <f t="shared" ca="1" si="0"/>
        <v>31</v>
      </c>
      <c r="B53" s="204" t="s">
        <v>209</v>
      </c>
      <c r="C53" s="192" t="s">
        <v>334</v>
      </c>
      <c r="D53" s="192" t="s">
        <v>300</v>
      </c>
      <c r="E53" s="205"/>
      <c r="F53" s="206"/>
      <c r="G53" s="185"/>
      <c r="H53" s="185"/>
      <c r="I53" s="185"/>
      <c r="J53" s="190"/>
    </row>
    <row r="54" spans="1:10" s="77" customFormat="1" ht="51">
      <c r="A54" s="185">
        <f t="shared" ca="1" si="0"/>
        <v>32</v>
      </c>
      <c r="B54" s="192" t="s">
        <v>222</v>
      </c>
      <c r="C54" s="192" t="s">
        <v>335</v>
      </c>
      <c r="D54" s="185" t="s">
        <v>336</v>
      </c>
      <c r="E54" s="205"/>
      <c r="F54" s="206"/>
      <c r="G54" s="185"/>
      <c r="H54" s="185"/>
      <c r="I54" s="185"/>
      <c r="J54" s="190"/>
    </row>
    <row r="55" spans="1:10" s="77" customFormat="1" ht="63.75">
      <c r="A55" s="185">
        <f t="shared" ca="1" si="0"/>
        <v>33</v>
      </c>
      <c r="B55" s="204" t="s">
        <v>208</v>
      </c>
      <c r="C55" s="192" t="s">
        <v>337</v>
      </c>
      <c r="D55" s="192" t="s">
        <v>338</v>
      </c>
      <c r="E55" s="205"/>
      <c r="F55" s="207"/>
      <c r="G55" s="185"/>
      <c r="H55" s="185"/>
      <c r="I55" s="185"/>
      <c r="J55" s="190"/>
    </row>
    <row r="56" spans="1:10" s="77" customFormat="1" ht="38.25">
      <c r="A56" s="185">
        <f t="shared" ca="1" si="0"/>
        <v>34</v>
      </c>
      <c r="B56" s="208" t="s">
        <v>218</v>
      </c>
      <c r="C56" s="192" t="s">
        <v>340</v>
      </c>
      <c r="D56" s="192" t="s">
        <v>341</v>
      </c>
      <c r="E56" s="208"/>
      <c r="F56" s="207"/>
      <c r="G56" s="185"/>
      <c r="H56" s="185"/>
      <c r="I56" s="185"/>
      <c r="J56" s="190"/>
    </row>
    <row r="57" spans="1:10" s="77" customFormat="1" ht="38.25">
      <c r="A57" s="185">
        <f t="shared" ca="1" si="0"/>
        <v>35</v>
      </c>
      <c r="B57" s="204" t="s">
        <v>200</v>
      </c>
      <c r="C57" s="192" t="s">
        <v>342</v>
      </c>
      <c r="D57" s="192" t="s">
        <v>343</v>
      </c>
      <c r="E57" s="209"/>
      <c r="F57" s="207"/>
      <c r="G57" s="185"/>
      <c r="H57" s="185"/>
      <c r="I57" s="185"/>
      <c r="J57" s="190"/>
    </row>
    <row r="58" spans="1:10" s="77" customFormat="1">
      <c r="A58" s="185"/>
      <c r="B58" s="188" t="s">
        <v>210</v>
      </c>
      <c r="C58" s="186"/>
      <c r="D58" s="188"/>
      <c r="E58" s="187"/>
      <c r="F58" s="187"/>
      <c r="G58" s="185"/>
      <c r="H58" s="185"/>
      <c r="I58" s="185"/>
      <c r="J58" s="190"/>
    </row>
    <row r="59" spans="1:10" s="77" customFormat="1" ht="38.25">
      <c r="A59" s="185">
        <f t="shared" ca="1" si="0"/>
        <v>36</v>
      </c>
      <c r="B59" s="192" t="s">
        <v>219</v>
      </c>
      <c r="C59" s="199" t="s">
        <v>255</v>
      </c>
      <c r="D59" s="203" t="s">
        <v>256</v>
      </c>
      <c r="E59" s="191"/>
      <c r="F59" s="191"/>
      <c r="G59" s="185"/>
      <c r="H59" s="185"/>
      <c r="I59" s="185"/>
      <c r="J59" s="190"/>
    </row>
    <row r="60" spans="1:10" s="77" customFormat="1" ht="114.75">
      <c r="A60" s="185">
        <f t="shared" ca="1" si="0"/>
        <v>37</v>
      </c>
      <c r="B60" s="204" t="s">
        <v>199</v>
      </c>
      <c r="C60" s="192" t="s">
        <v>344</v>
      </c>
      <c r="D60" s="192" t="s">
        <v>345</v>
      </c>
      <c r="E60" s="191"/>
      <c r="F60" s="191"/>
      <c r="G60" s="185"/>
      <c r="H60" s="185"/>
      <c r="I60" s="185"/>
      <c r="J60" s="190"/>
    </row>
    <row r="61" spans="1:10" s="77" customFormat="1" ht="25.5">
      <c r="A61" s="185">
        <f ca="1">IF(OFFSET(A61,-1,0) ="",OFFSET(A61,-2,0)+1,OFFSET(A61,-1,0)+1 )</f>
        <v>38</v>
      </c>
      <c r="B61" s="192" t="s">
        <v>211</v>
      </c>
      <c r="C61" s="192" t="s">
        <v>280</v>
      </c>
      <c r="D61" s="192" t="s">
        <v>279</v>
      </c>
      <c r="E61" s="210"/>
      <c r="F61" s="192"/>
      <c r="G61" s="185"/>
      <c r="H61" s="185"/>
      <c r="I61" s="185"/>
      <c r="J61" s="190"/>
    </row>
    <row r="62" spans="1:10" s="77" customFormat="1" ht="89.25">
      <c r="A62" s="185">
        <f t="shared" ca="1" si="0"/>
        <v>39</v>
      </c>
      <c r="B62" s="192" t="s">
        <v>346</v>
      </c>
      <c r="C62" s="192" t="s">
        <v>257</v>
      </c>
      <c r="D62" s="192" t="s">
        <v>347</v>
      </c>
      <c r="E62" s="192"/>
      <c r="F62" s="192"/>
      <c r="G62" s="185"/>
      <c r="H62" s="185"/>
      <c r="I62" s="185"/>
      <c r="J62" s="190"/>
    </row>
    <row r="63" spans="1:10" s="77" customFormat="1" ht="25.5">
      <c r="A63" s="185">
        <f t="shared" ca="1" si="0"/>
        <v>40</v>
      </c>
      <c r="B63" s="192" t="s">
        <v>212</v>
      </c>
      <c r="C63" s="192" t="s">
        <v>348</v>
      </c>
      <c r="D63" s="192" t="s">
        <v>349</v>
      </c>
      <c r="E63" s="210"/>
      <c r="F63" s="192"/>
      <c r="G63" s="185"/>
      <c r="H63" s="185"/>
      <c r="I63" s="185"/>
      <c r="J63" s="190"/>
    </row>
    <row r="64" spans="1:10" s="77" customFormat="1" ht="51">
      <c r="A64" s="185">
        <f t="shared" ca="1" si="0"/>
        <v>41</v>
      </c>
      <c r="B64" s="192" t="s">
        <v>224</v>
      </c>
      <c r="C64" s="192" t="s">
        <v>350</v>
      </c>
      <c r="D64" s="192" t="s">
        <v>351</v>
      </c>
      <c r="E64" s="211"/>
      <c r="F64" s="192"/>
      <c r="G64" s="185"/>
      <c r="H64" s="185"/>
      <c r="I64" s="185"/>
      <c r="J64" s="190"/>
    </row>
    <row r="65" spans="1:10" s="77" customFormat="1">
      <c r="A65" s="185"/>
      <c r="B65" s="188" t="s">
        <v>213</v>
      </c>
      <c r="C65" s="186"/>
      <c r="D65" s="188"/>
      <c r="E65" s="187"/>
      <c r="F65" s="188"/>
      <c r="G65" s="185"/>
      <c r="H65" s="185"/>
      <c r="I65" s="185"/>
      <c r="J65" s="190"/>
    </row>
    <row r="66" spans="1:10" s="77" customFormat="1" ht="38.25">
      <c r="A66" s="185">
        <f t="shared" ca="1" si="0"/>
        <v>42</v>
      </c>
      <c r="B66" s="192" t="s">
        <v>219</v>
      </c>
      <c r="C66" s="199" t="s">
        <v>252</v>
      </c>
      <c r="D66" s="212" t="s">
        <v>260</v>
      </c>
      <c r="E66" s="191"/>
      <c r="F66" s="191"/>
      <c r="G66" s="185"/>
      <c r="H66" s="185"/>
      <c r="I66" s="185"/>
      <c r="J66" s="190"/>
    </row>
    <row r="67" spans="1:10" s="77" customFormat="1" ht="89.25">
      <c r="A67" s="185">
        <f t="shared" ca="1" si="0"/>
        <v>43</v>
      </c>
      <c r="B67" s="204" t="s">
        <v>199</v>
      </c>
      <c r="C67" s="192" t="s">
        <v>274</v>
      </c>
      <c r="D67" s="192" t="s">
        <v>352</v>
      </c>
      <c r="E67" s="191"/>
      <c r="F67" s="191"/>
      <c r="G67" s="185"/>
      <c r="H67" s="185"/>
      <c r="I67" s="185"/>
      <c r="J67" s="190"/>
    </row>
    <row r="68" spans="1:10" s="77" customFormat="1" ht="38.25">
      <c r="A68" s="185">
        <f ca="1">IF(OFFSET(A68,-1,0) ="",OFFSET(A68,-2,0)+1,OFFSET(A68,-1,0)+1 )</f>
        <v>44</v>
      </c>
      <c r="B68" s="192" t="s">
        <v>225</v>
      </c>
      <c r="C68" s="192" t="s">
        <v>355</v>
      </c>
      <c r="D68" s="185" t="s">
        <v>356</v>
      </c>
      <c r="E68" s="195"/>
      <c r="F68" s="215"/>
      <c r="G68" s="185"/>
      <c r="H68" s="185"/>
      <c r="I68" s="185"/>
      <c r="J68" s="190"/>
    </row>
    <row r="69" spans="1:10" s="77" customFormat="1" ht="63.75">
      <c r="A69" s="185">
        <f t="shared" ca="1" si="0"/>
        <v>45</v>
      </c>
      <c r="B69" s="216" t="s">
        <v>254</v>
      </c>
      <c r="C69" s="192" t="s">
        <v>353</v>
      </c>
      <c r="D69" s="192" t="s">
        <v>354</v>
      </c>
      <c r="E69" s="191"/>
      <c r="F69" s="191"/>
      <c r="G69" s="185"/>
      <c r="H69" s="185"/>
      <c r="I69" s="185"/>
      <c r="J69" s="190"/>
    </row>
    <row r="70" spans="1:10" s="77" customFormat="1" ht="102">
      <c r="A70" s="185"/>
      <c r="B70" s="231" t="s">
        <v>357</v>
      </c>
      <c r="C70" s="231" t="s">
        <v>358</v>
      </c>
      <c r="D70" s="232" t="s">
        <v>359</v>
      </c>
      <c r="E70" s="191"/>
      <c r="F70" s="191"/>
      <c r="G70" s="185"/>
      <c r="H70" s="185"/>
      <c r="I70" s="185"/>
      <c r="J70" s="190"/>
    </row>
    <row r="71" spans="1:10" s="77" customFormat="1" ht="38.25">
      <c r="A71" s="185">
        <f t="shared" ca="1" si="0"/>
        <v>46</v>
      </c>
      <c r="B71" s="192" t="s">
        <v>360</v>
      </c>
      <c r="C71" s="192" t="s">
        <v>361</v>
      </c>
      <c r="D71" s="216" t="s">
        <v>362</v>
      </c>
      <c r="E71" s="204"/>
      <c r="F71" s="199"/>
      <c r="G71" s="185"/>
      <c r="H71" s="185"/>
      <c r="I71" s="185"/>
      <c r="J71" s="190"/>
    </row>
    <row r="72" spans="1:10" s="77" customFormat="1" ht="63.75">
      <c r="A72" s="185">
        <f t="shared" ca="1" si="0"/>
        <v>47</v>
      </c>
      <c r="B72" s="192" t="s">
        <v>226</v>
      </c>
      <c r="C72" s="192" t="s">
        <v>363</v>
      </c>
      <c r="D72" s="216" t="s">
        <v>364</v>
      </c>
      <c r="E72" s="216"/>
      <c r="F72" s="199"/>
      <c r="G72" s="185"/>
      <c r="H72" s="185"/>
      <c r="I72" s="185"/>
      <c r="J72" s="190"/>
    </row>
    <row r="73" spans="1:10" s="77" customFormat="1">
      <c r="A73" s="185"/>
      <c r="B73" s="188" t="s">
        <v>214</v>
      </c>
      <c r="C73" s="186"/>
      <c r="D73" s="188"/>
      <c r="E73" s="187"/>
      <c r="F73" s="187"/>
      <c r="G73" s="185"/>
      <c r="H73" s="185"/>
      <c r="I73" s="185"/>
      <c r="J73" s="190"/>
    </row>
    <row r="74" spans="1:10" s="77" customFormat="1" ht="38.25">
      <c r="A74" s="185">
        <f t="shared" ca="1" si="0"/>
        <v>48</v>
      </c>
      <c r="B74" s="192" t="s">
        <v>219</v>
      </c>
      <c r="C74" s="199" t="s">
        <v>258</v>
      </c>
      <c r="D74" s="212" t="s">
        <v>253</v>
      </c>
      <c r="E74" s="191"/>
      <c r="F74" s="191"/>
      <c r="G74" s="185"/>
      <c r="H74" s="185"/>
      <c r="I74" s="185"/>
      <c r="J74" s="190"/>
    </row>
    <row r="75" spans="1:10" s="77" customFormat="1" ht="51">
      <c r="A75" s="185">
        <f t="shared" ca="1" si="0"/>
        <v>49</v>
      </c>
      <c r="B75" s="204" t="s">
        <v>199</v>
      </c>
      <c r="C75" s="192" t="s">
        <v>281</v>
      </c>
      <c r="D75" s="212" t="s">
        <v>366</v>
      </c>
      <c r="E75" s="191"/>
      <c r="F75" s="191"/>
      <c r="G75" s="185"/>
      <c r="H75" s="185"/>
      <c r="I75" s="185"/>
      <c r="J75" s="190"/>
    </row>
    <row r="76" spans="1:10" s="77" customFormat="1" ht="51">
      <c r="A76" s="185">
        <f ca="1">IF(OFFSET(A76,-1,0) ="",OFFSET(A76,-2,0)+1,OFFSET(A76,-1,0)+1 )</f>
        <v>50</v>
      </c>
      <c r="B76" s="192" t="s">
        <v>227</v>
      </c>
      <c r="C76" s="192" t="s">
        <v>367</v>
      </c>
      <c r="D76" s="192" t="s">
        <v>356</v>
      </c>
      <c r="E76" s="191"/>
      <c r="F76" s="191"/>
      <c r="G76" s="185"/>
      <c r="H76" s="185"/>
      <c r="I76" s="185"/>
      <c r="J76" s="190"/>
    </row>
    <row r="77" spans="1:10" s="77" customFormat="1" ht="76.5">
      <c r="A77" s="185">
        <f t="shared" ca="1" si="0"/>
        <v>51</v>
      </c>
      <c r="B77" s="216" t="s">
        <v>230</v>
      </c>
      <c r="C77" s="192" t="s">
        <v>368</v>
      </c>
      <c r="D77" s="192" t="s">
        <v>259</v>
      </c>
      <c r="E77" s="191"/>
      <c r="F77" s="191"/>
      <c r="G77" s="185"/>
      <c r="H77" s="185"/>
      <c r="I77" s="185"/>
      <c r="J77" s="190"/>
    </row>
    <row r="78" spans="1:10" s="77" customFormat="1" ht="102">
      <c r="A78" s="185">
        <f t="shared" ca="1" si="0"/>
        <v>52</v>
      </c>
      <c r="B78" s="192" t="s">
        <v>365</v>
      </c>
      <c r="C78" s="192" t="s">
        <v>369</v>
      </c>
      <c r="D78" s="232" t="s">
        <v>370</v>
      </c>
      <c r="E78" s="191"/>
      <c r="F78" s="191"/>
      <c r="G78" s="185"/>
      <c r="H78" s="185"/>
      <c r="I78" s="185"/>
      <c r="J78" s="190"/>
    </row>
    <row r="79" spans="1:10" s="77" customFormat="1" ht="51">
      <c r="A79" s="185">
        <f t="shared" ca="1" si="0"/>
        <v>53</v>
      </c>
      <c r="B79" s="192" t="s">
        <v>228</v>
      </c>
      <c r="C79" s="192" t="s">
        <v>372</v>
      </c>
      <c r="D79" s="216" t="s">
        <v>371</v>
      </c>
      <c r="E79" s="191"/>
      <c r="F79" s="192"/>
      <c r="G79" s="185"/>
      <c r="H79" s="185"/>
      <c r="I79" s="185"/>
      <c r="J79" s="190"/>
    </row>
    <row r="80" spans="1:10" s="77" customFormat="1" ht="63.75">
      <c r="A80" s="185">
        <f t="shared" ca="1" si="0"/>
        <v>54</v>
      </c>
      <c r="B80" s="192" t="s">
        <v>229</v>
      </c>
      <c r="C80" s="192" t="s">
        <v>373</v>
      </c>
      <c r="D80" s="216" t="s">
        <v>374</v>
      </c>
      <c r="E80" s="191"/>
      <c r="F80" s="191"/>
      <c r="G80" s="185"/>
      <c r="H80" s="185"/>
      <c r="I80" s="185"/>
      <c r="J80" s="190"/>
    </row>
    <row r="81" spans="1:10" s="77" customFormat="1">
      <c r="A81" s="185"/>
      <c r="B81" s="188" t="s">
        <v>215</v>
      </c>
      <c r="C81" s="186"/>
      <c r="D81" s="188"/>
      <c r="E81" s="217"/>
      <c r="F81" s="187"/>
      <c r="G81" s="185"/>
      <c r="H81" s="185"/>
      <c r="I81" s="185"/>
      <c r="J81" s="190"/>
    </row>
    <row r="82" spans="1:10" s="77" customFormat="1" ht="25.5">
      <c r="A82" s="185">
        <f ca="1">IF(OFFSET(A82,-1,0) ="",OFFSET(A82,-2,0)+1,OFFSET(A82,-1,0)+1 )</f>
        <v>55</v>
      </c>
      <c r="B82" s="192" t="s">
        <v>219</v>
      </c>
      <c r="C82" s="216" t="s">
        <v>261</v>
      </c>
      <c r="D82" s="192" t="s">
        <v>262</v>
      </c>
      <c r="E82" s="191"/>
      <c r="F82" s="191"/>
      <c r="G82" s="185"/>
      <c r="H82" s="185"/>
      <c r="I82" s="185"/>
      <c r="J82" s="190"/>
    </row>
    <row r="83" spans="1:10" s="77" customFormat="1" ht="12.75">
      <c r="A83" s="185">
        <f t="shared" ca="1" si="0"/>
        <v>56</v>
      </c>
      <c r="B83" s="216" t="s">
        <v>293</v>
      </c>
      <c r="C83" s="216" t="s">
        <v>295</v>
      </c>
      <c r="D83" s="216" t="s">
        <v>298</v>
      </c>
      <c r="E83" s="218"/>
      <c r="F83" s="199"/>
      <c r="G83" s="185"/>
      <c r="H83" s="185"/>
      <c r="I83" s="185"/>
      <c r="J83" s="190"/>
    </row>
    <row r="84" spans="1:10" s="77" customFormat="1" ht="12.75">
      <c r="A84" s="185"/>
      <c r="B84" s="216" t="s">
        <v>294</v>
      </c>
      <c r="C84" s="216" t="s">
        <v>296</v>
      </c>
      <c r="D84" s="216" t="s">
        <v>297</v>
      </c>
      <c r="E84" s="225"/>
      <c r="F84" s="199"/>
      <c r="G84" s="185"/>
      <c r="H84" s="185"/>
      <c r="I84" s="185"/>
      <c r="J84" s="190"/>
    </row>
    <row r="85" spans="1:10" s="77" customFormat="1" ht="51">
      <c r="A85" s="185">
        <f t="shared" ref="A85:A103" ca="1" si="1">IF(OFFSET(A85,-1,0) ="",OFFSET(A85,-2,0)+1,OFFSET(A85,-1,0)+1 )</f>
        <v>57</v>
      </c>
      <c r="B85" s="192" t="s">
        <v>232</v>
      </c>
      <c r="C85" s="192" t="s">
        <v>263</v>
      </c>
      <c r="D85" s="192" t="s">
        <v>264</v>
      </c>
      <c r="E85" s="191"/>
      <c r="F85" s="191"/>
      <c r="G85" s="219"/>
      <c r="H85" s="219"/>
      <c r="I85" s="219"/>
      <c r="J85" s="220"/>
    </row>
    <row r="86" spans="1:10" s="77" customFormat="1" ht="12.75">
      <c r="A86" s="185"/>
      <c r="B86" s="179" t="s">
        <v>375</v>
      </c>
      <c r="C86" s="179"/>
      <c r="D86" s="179"/>
      <c r="E86" s="179"/>
      <c r="F86" s="179"/>
      <c r="G86" s="219"/>
      <c r="H86" s="219"/>
      <c r="I86" s="219"/>
      <c r="J86" s="220"/>
    </row>
    <row r="87" spans="1:10" s="77" customFormat="1" ht="51">
      <c r="A87" s="185">
        <f t="shared" ca="1" si="1"/>
        <v>58</v>
      </c>
      <c r="B87" s="192" t="s">
        <v>377</v>
      </c>
      <c r="C87" s="192" t="s">
        <v>272</v>
      </c>
      <c r="D87" s="192" t="s">
        <v>376</v>
      </c>
      <c r="E87" s="210"/>
      <c r="F87" s="213"/>
      <c r="G87" s="219"/>
      <c r="H87" s="219"/>
      <c r="I87" s="219"/>
      <c r="J87" s="220"/>
    </row>
    <row r="88" spans="1:10" s="77" customFormat="1" ht="51">
      <c r="A88" s="185">
        <f t="shared" ca="1" si="1"/>
        <v>59</v>
      </c>
      <c r="B88" s="192" t="s">
        <v>233</v>
      </c>
      <c r="C88" s="192" t="s">
        <v>271</v>
      </c>
      <c r="D88" s="192" t="s">
        <v>376</v>
      </c>
      <c r="E88" s="221"/>
      <c r="F88" s="213"/>
      <c r="G88" s="219"/>
      <c r="H88" s="219"/>
      <c r="I88" s="219"/>
      <c r="J88" s="220"/>
    </row>
    <row r="89" spans="1:10" s="77" customFormat="1" ht="38.25">
      <c r="A89" s="185">
        <f t="shared" ca="1" si="1"/>
        <v>60</v>
      </c>
      <c r="B89" s="192" t="s">
        <v>231</v>
      </c>
      <c r="C89" s="192" t="s">
        <v>270</v>
      </c>
      <c r="D89" s="192" t="s">
        <v>265</v>
      </c>
      <c r="E89" s="222"/>
      <c r="F89" s="213"/>
      <c r="G89" s="219"/>
      <c r="H89" s="219"/>
      <c r="I89" s="219"/>
      <c r="J89" s="220"/>
    </row>
    <row r="90" spans="1:10" s="77" customFormat="1" ht="51">
      <c r="A90" s="185">
        <f t="shared" ca="1" si="1"/>
        <v>61</v>
      </c>
      <c r="B90" s="192" t="s">
        <v>216</v>
      </c>
      <c r="C90" s="192" t="s">
        <v>269</v>
      </c>
      <c r="D90" s="192" t="s">
        <v>266</v>
      </c>
      <c r="E90" s="210"/>
      <c r="F90" s="213"/>
      <c r="G90" s="219"/>
      <c r="H90" s="219"/>
      <c r="I90" s="219"/>
      <c r="J90" s="220"/>
    </row>
    <row r="91" spans="1:10" s="156" customFormat="1" ht="51">
      <c r="A91" s="185">
        <f t="shared" ca="1" si="1"/>
        <v>62</v>
      </c>
      <c r="B91" s="204" t="s">
        <v>217</v>
      </c>
      <c r="C91" s="192" t="s">
        <v>378</v>
      </c>
      <c r="D91" s="192" t="s">
        <v>376</v>
      </c>
      <c r="E91" s="205"/>
      <c r="F91" s="206"/>
      <c r="G91" s="204"/>
      <c r="H91" s="204"/>
      <c r="I91" s="204"/>
      <c r="J91" s="223"/>
    </row>
    <row r="92" spans="1:10" s="156" customFormat="1" ht="63.75">
      <c r="A92" s="185">
        <f t="shared" ca="1" si="1"/>
        <v>63</v>
      </c>
      <c r="B92" s="204" t="s">
        <v>234</v>
      </c>
      <c r="C92" s="192" t="s">
        <v>379</v>
      </c>
      <c r="D92" s="192" t="s">
        <v>376</v>
      </c>
      <c r="E92" s="205"/>
      <c r="F92" s="206"/>
      <c r="G92" s="204"/>
      <c r="H92" s="204"/>
      <c r="I92" s="204"/>
      <c r="J92" s="223"/>
    </row>
    <row r="93" spans="1:10" s="156" customFormat="1" ht="51">
      <c r="A93" s="185">
        <f t="shared" ca="1" si="1"/>
        <v>64</v>
      </c>
      <c r="B93" s="233" t="s">
        <v>380</v>
      </c>
      <c r="C93" s="231" t="s">
        <v>381</v>
      </c>
      <c r="D93" s="232" t="s">
        <v>382</v>
      </c>
      <c r="E93" s="205"/>
      <c r="F93" s="206"/>
      <c r="G93" s="204"/>
      <c r="H93" s="204"/>
      <c r="I93" s="204"/>
      <c r="J93" s="223"/>
    </row>
    <row r="94" spans="1:10" s="156" customFormat="1" ht="38.25">
      <c r="A94" s="185">
        <f t="shared" ca="1" si="1"/>
        <v>65</v>
      </c>
      <c r="B94" s="204" t="s">
        <v>235</v>
      </c>
      <c r="C94" s="192" t="s">
        <v>267</v>
      </c>
      <c r="D94" s="204" t="s">
        <v>290</v>
      </c>
      <c r="E94" s="205"/>
      <c r="F94" s="206"/>
      <c r="G94" s="204"/>
      <c r="H94" s="204"/>
      <c r="I94" s="204"/>
      <c r="J94" s="223"/>
    </row>
    <row r="95" spans="1:10" s="156" customFormat="1" ht="38.25">
      <c r="A95" s="185">
        <f t="shared" ca="1" si="1"/>
        <v>66</v>
      </c>
      <c r="B95" s="204" t="s">
        <v>236</v>
      </c>
      <c r="C95" s="192" t="s">
        <v>268</v>
      </c>
      <c r="D95" s="204" t="s">
        <v>291</v>
      </c>
      <c r="E95" s="224"/>
      <c r="F95" s="206"/>
      <c r="G95" s="204"/>
      <c r="H95" s="204"/>
      <c r="I95" s="204"/>
      <c r="J95" s="223"/>
    </row>
    <row r="96" spans="1:10" s="78" customFormat="1" ht="14.25">
      <c r="A96" s="185">
        <f t="shared" ca="1" si="1"/>
        <v>67</v>
      </c>
      <c r="B96" s="204"/>
      <c r="C96" s="205"/>
      <c r="D96" s="204"/>
      <c r="E96" s="199"/>
      <c r="F96" s="206"/>
      <c r="G96" s="204"/>
      <c r="H96" s="204"/>
      <c r="I96" s="204"/>
      <c r="J96" s="223"/>
    </row>
    <row r="97" spans="1:11" s="78" customFormat="1" ht="14.25">
      <c r="A97" s="185">
        <f t="shared" ca="1" si="1"/>
        <v>68</v>
      </c>
      <c r="B97" s="204"/>
      <c r="C97" s="205"/>
      <c r="D97" s="204"/>
      <c r="E97" s="205"/>
      <c r="F97" s="206"/>
      <c r="G97" s="204"/>
      <c r="H97" s="204"/>
      <c r="I97" s="204"/>
      <c r="J97" s="223"/>
    </row>
    <row r="98" spans="1:11" s="78" customFormat="1" ht="14.25">
      <c r="A98" s="185">
        <f t="shared" ca="1" si="1"/>
        <v>69</v>
      </c>
      <c r="B98" s="204"/>
      <c r="C98" s="205"/>
      <c r="D98" s="204"/>
      <c r="E98" s="204"/>
      <c r="F98" s="206"/>
      <c r="G98" s="204"/>
      <c r="H98" s="204"/>
      <c r="I98" s="204"/>
      <c r="J98" s="223"/>
    </row>
    <row r="99" spans="1:11" s="78" customFormat="1" ht="14.25">
      <c r="A99" s="185">
        <f t="shared" ca="1" si="1"/>
        <v>70</v>
      </c>
      <c r="B99" s="204"/>
      <c r="C99" s="205"/>
      <c r="D99" s="204"/>
      <c r="E99" s="205"/>
      <c r="F99" s="206"/>
      <c r="G99" s="204"/>
      <c r="H99" s="204"/>
      <c r="I99" s="204"/>
      <c r="J99" s="223"/>
    </row>
    <row r="100" spans="1:11" s="78" customFormat="1" ht="14.25">
      <c r="A100" s="185">
        <f t="shared" ca="1" si="1"/>
        <v>71</v>
      </c>
      <c r="B100" s="204"/>
      <c r="C100" s="205"/>
      <c r="D100" s="204"/>
      <c r="E100" s="205"/>
      <c r="F100" s="206"/>
      <c r="G100" s="204"/>
      <c r="H100" s="204"/>
      <c r="I100" s="204"/>
      <c r="J100" s="223"/>
    </row>
    <row r="101" spans="1:11" s="78" customFormat="1">
      <c r="A101" s="185">
        <f t="shared" ca="1" si="1"/>
        <v>72</v>
      </c>
      <c r="B101" s="204"/>
      <c r="C101" s="157"/>
      <c r="D101" s="204"/>
      <c r="E101" s="205"/>
      <c r="F101" s="205"/>
      <c r="G101" s="206"/>
      <c r="H101" s="204"/>
      <c r="I101" s="204"/>
      <c r="J101" s="204"/>
      <c r="K101" s="79"/>
    </row>
    <row r="102" spans="1:11" s="78" customFormat="1">
      <c r="A102" s="185">
        <f t="shared" ca="1" si="1"/>
        <v>73</v>
      </c>
      <c r="B102" s="204"/>
      <c r="C102" s="157"/>
      <c r="D102" s="204"/>
      <c r="E102" s="205"/>
      <c r="F102" s="205"/>
      <c r="G102" s="206"/>
      <c r="H102" s="204"/>
      <c r="I102" s="204"/>
      <c r="J102" s="204"/>
      <c r="K102" s="79"/>
    </row>
    <row r="103" spans="1:11" s="78" customFormat="1">
      <c r="A103" s="185">
        <f t="shared" ca="1" si="1"/>
        <v>74</v>
      </c>
      <c r="B103" s="204"/>
      <c r="C103" s="157"/>
      <c r="D103" s="204"/>
      <c r="E103" s="205"/>
      <c r="F103" s="205"/>
      <c r="G103" s="206"/>
      <c r="H103" s="204"/>
      <c r="I103" s="204"/>
      <c r="J103" s="204"/>
      <c r="K103" s="79"/>
    </row>
    <row r="104" spans="1:11" s="78" customFormat="1">
      <c r="A104" s="32"/>
      <c r="B104" s="228"/>
      <c r="C104" s="151"/>
      <c r="D104" s="146"/>
      <c r="E104" s="143"/>
      <c r="F104" s="143"/>
      <c r="G104" s="145"/>
      <c r="H104" s="146"/>
      <c r="I104" s="146"/>
      <c r="J104" s="146"/>
      <c r="K104" s="79"/>
    </row>
    <row r="105" spans="1:11" s="78" customFormat="1">
      <c r="A105" s="32"/>
      <c r="B105" s="228"/>
      <c r="C105" s="151"/>
      <c r="D105" s="146"/>
      <c r="E105" s="143"/>
      <c r="F105" s="143"/>
      <c r="G105" s="145"/>
      <c r="H105" s="146"/>
      <c r="I105" s="146"/>
      <c r="J105" s="146"/>
      <c r="K105" s="79"/>
    </row>
    <row r="106" spans="1:11" s="78" customFormat="1">
      <c r="A106" s="32"/>
      <c r="B106" s="228"/>
      <c r="C106" s="151"/>
      <c r="D106" s="146"/>
      <c r="E106" s="143"/>
      <c r="F106" s="143"/>
      <c r="G106" s="145"/>
      <c r="H106" s="146"/>
      <c r="I106" s="146"/>
      <c r="J106" s="146"/>
      <c r="K106" s="79"/>
    </row>
    <row r="107" spans="1:11" s="78" customFormat="1">
      <c r="A107" s="32"/>
      <c r="B107" s="228"/>
      <c r="C107" s="151"/>
      <c r="D107" s="146"/>
      <c r="E107" s="143"/>
      <c r="F107" s="153"/>
      <c r="G107" s="145"/>
      <c r="H107" s="146"/>
      <c r="I107" s="146"/>
      <c r="J107" s="146"/>
      <c r="K107" s="79"/>
    </row>
    <row r="108" spans="1:11" s="78" customFormat="1">
      <c r="A108" s="32"/>
      <c r="B108" s="228"/>
      <c r="C108" s="151"/>
      <c r="D108" s="146"/>
      <c r="E108" s="143"/>
      <c r="F108" s="143"/>
      <c r="G108" s="145"/>
      <c r="H108" s="146"/>
      <c r="I108" s="146"/>
      <c r="J108" s="146"/>
      <c r="K108" s="79"/>
    </row>
    <row r="109" spans="1:11" s="78" customFormat="1">
      <c r="A109" s="32"/>
      <c r="B109" s="228"/>
      <c r="C109" s="151"/>
      <c r="D109" s="146"/>
      <c r="E109" s="143"/>
      <c r="F109" s="146"/>
      <c r="G109" s="145"/>
      <c r="H109" s="146"/>
      <c r="I109" s="146"/>
      <c r="J109" s="146"/>
      <c r="K109" s="79"/>
    </row>
    <row r="110" spans="1:11" s="78" customFormat="1">
      <c r="A110" s="32"/>
      <c r="B110" s="228"/>
      <c r="C110" s="151"/>
      <c r="D110" s="146"/>
      <c r="E110" s="143"/>
      <c r="F110" s="146"/>
      <c r="G110" s="145"/>
      <c r="H110" s="146"/>
      <c r="I110" s="146"/>
      <c r="J110" s="146"/>
      <c r="K110" s="79"/>
    </row>
    <row r="111" spans="1:11" s="78" customFormat="1">
      <c r="A111" s="32"/>
      <c r="B111" s="228"/>
      <c r="C111" s="151"/>
      <c r="D111" s="146"/>
      <c r="E111" s="143"/>
      <c r="F111" s="146"/>
      <c r="G111" s="145"/>
      <c r="H111" s="146"/>
      <c r="I111" s="146"/>
      <c r="J111" s="146"/>
      <c r="K111" s="79"/>
    </row>
    <row r="112" spans="1:11" s="78" customFormat="1">
      <c r="A112" s="32"/>
      <c r="B112" s="228"/>
      <c r="C112" s="151"/>
      <c r="D112" s="146"/>
      <c r="E112" s="143"/>
      <c r="F112" s="146"/>
      <c r="G112" s="145"/>
      <c r="H112" s="146"/>
      <c r="I112" s="146"/>
      <c r="J112" s="146"/>
      <c r="K112" s="79"/>
    </row>
    <row r="113" spans="1:11" s="78" customFormat="1">
      <c r="A113" s="32"/>
      <c r="B113" s="228"/>
      <c r="C113" s="151"/>
      <c r="D113" s="146"/>
      <c r="E113" s="143"/>
      <c r="F113" s="146"/>
      <c r="G113" s="145"/>
      <c r="H113" s="146"/>
      <c r="I113" s="146"/>
      <c r="J113" s="146"/>
      <c r="K113" s="79"/>
    </row>
    <row r="114" spans="1:11" s="78" customFormat="1">
      <c r="A114" s="32"/>
      <c r="B114" s="228"/>
      <c r="C114" s="151"/>
      <c r="D114" s="146"/>
      <c r="E114" s="143"/>
      <c r="F114" s="143"/>
      <c r="G114" s="145"/>
      <c r="H114" s="146"/>
      <c r="I114" s="146"/>
      <c r="J114" s="146"/>
      <c r="K114" s="79"/>
    </row>
    <row r="115" spans="1:11" s="78" customFormat="1">
      <c r="A115" s="32"/>
      <c r="B115" s="228"/>
      <c r="C115" s="151"/>
      <c r="D115" s="146"/>
      <c r="E115" s="143"/>
      <c r="F115" s="143"/>
      <c r="G115" s="145"/>
      <c r="H115" s="146"/>
      <c r="I115" s="146"/>
      <c r="J115" s="146"/>
      <c r="K115" s="79"/>
    </row>
    <row r="116" spans="1:11" s="78" customFormat="1">
      <c r="A116" s="32"/>
      <c r="B116" s="228"/>
      <c r="C116" s="151"/>
      <c r="D116" s="146"/>
      <c r="E116" s="143"/>
      <c r="F116" s="143"/>
      <c r="G116" s="145"/>
      <c r="H116" s="146"/>
      <c r="I116" s="146"/>
      <c r="J116" s="146"/>
      <c r="K116" s="79"/>
    </row>
    <row r="117" spans="1:11" s="78" customFormat="1">
      <c r="A117" s="32"/>
      <c r="B117" s="228"/>
      <c r="C117" s="151"/>
      <c r="D117" s="146"/>
      <c r="E117" s="143"/>
      <c r="F117" s="143"/>
      <c r="G117" s="145"/>
      <c r="H117" s="146"/>
      <c r="I117" s="146"/>
      <c r="J117" s="146"/>
      <c r="K117" s="79"/>
    </row>
    <row r="118" spans="1:11" s="78" customFormat="1">
      <c r="A118" s="32"/>
      <c r="B118" s="228"/>
      <c r="C118" s="151"/>
      <c r="D118" s="146"/>
      <c r="E118" s="143"/>
      <c r="F118" s="143"/>
      <c r="G118" s="145"/>
      <c r="H118" s="146"/>
      <c r="I118" s="146"/>
      <c r="J118" s="146"/>
      <c r="K118" s="79"/>
    </row>
    <row r="119" spans="1:11" s="78" customFormat="1">
      <c r="A119" s="32"/>
      <c r="B119" s="228"/>
      <c r="C119" s="151"/>
      <c r="D119" s="146"/>
      <c r="E119" s="143"/>
      <c r="F119" s="143"/>
      <c r="G119" s="145"/>
      <c r="H119" s="146"/>
      <c r="I119" s="146"/>
      <c r="J119" s="146"/>
      <c r="K119" s="79"/>
    </row>
    <row r="120" spans="1:11" s="78" customFormat="1">
      <c r="A120" s="32"/>
      <c r="B120" s="228"/>
      <c r="C120" s="151"/>
      <c r="D120" s="146"/>
      <c r="E120" s="143"/>
      <c r="F120" s="143"/>
      <c r="G120" s="145"/>
      <c r="H120" s="146"/>
      <c r="I120" s="146"/>
      <c r="J120" s="146"/>
      <c r="K120" s="79"/>
    </row>
    <row r="121" spans="1:11" s="78" customFormat="1">
      <c r="A121" s="32"/>
      <c r="B121" s="228"/>
      <c r="C121" s="151"/>
      <c r="D121" s="146"/>
      <c r="E121" s="143"/>
      <c r="F121" s="143"/>
      <c r="G121" s="145"/>
      <c r="H121" s="146"/>
      <c r="I121" s="146"/>
      <c r="J121" s="146"/>
      <c r="K121" s="79"/>
    </row>
    <row r="122" spans="1:11" s="78" customFormat="1">
      <c r="A122" s="32"/>
      <c r="B122" s="228"/>
      <c r="C122" s="151"/>
      <c r="D122" s="146"/>
      <c r="E122" s="143"/>
      <c r="F122" s="143"/>
      <c r="G122" s="145"/>
      <c r="H122" s="146"/>
      <c r="I122" s="146"/>
      <c r="J122" s="146"/>
      <c r="K122" s="79"/>
    </row>
    <row r="123" spans="1:11" s="78" customFormat="1">
      <c r="A123" s="32"/>
      <c r="B123" s="228"/>
      <c r="C123" s="151"/>
      <c r="D123" s="146"/>
      <c r="E123" s="143"/>
      <c r="F123" s="146"/>
      <c r="G123" s="145"/>
      <c r="H123" s="146"/>
      <c r="I123" s="146"/>
      <c r="J123" s="146"/>
      <c r="K123" s="79"/>
    </row>
    <row r="124" spans="1:11" s="78" customFormat="1">
      <c r="A124" s="32"/>
      <c r="B124" s="228"/>
      <c r="C124" s="151"/>
      <c r="D124" s="146"/>
      <c r="E124" s="143"/>
      <c r="F124" s="146"/>
      <c r="G124" s="145"/>
      <c r="H124" s="146"/>
      <c r="I124" s="146"/>
      <c r="J124" s="146"/>
      <c r="K124" s="79"/>
    </row>
    <row r="125" spans="1:11" s="78" customFormat="1">
      <c r="A125" s="32"/>
      <c r="B125" s="228"/>
      <c r="C125" s="151"/>
      <c r="D125" s="146"/>
      <c r="E125" s="143"/>
      <c r="F125" s="143"/>
      <c r="G125" s="145"/>
      <c r="H125" s="146"/>
      <c r="I125" s="146"/>
      <c r="J125" s="146"/>
      <c r="K125" s="79"/>
    </row>
    <row r="126" spans="1:11" s="78" customFormat="1">
      <c r="A126" s="32"/>
      <c r="B126" s="228"/>
      <c r="C126" s="151"/>
      <c r="D126" s="146"/>
      <c r="E126" s="143"/>
      <c r="F126" s="143"/>
      <c r="G126" s="145"/>
      <c r="H126" s="146"/>
      <c r="I126" s="146"/>
      <c r="J126" s="146"/>
      <c r="K126" s="79"/>
    </row>
    <row r="127" spans="1:11" s="78" customFormat="1">
      <c r="A127" s="32"/>
      <c r="B127" s="228"/>
      <c r="C127" s="151"/>
      <c r="D127" s="146"/>
      <c r="E127" s="143"/>
      <c r="F127" s="143"/>
      <c r="G127" s="145"/>
      <c r="H127" s="146"/>
      <c r="I127" s="146"/>
      <c r="J127" s="146"/>
      <c r="K127" s="79"/>
    </row>
    <row r="128" spans="1:11" s="78" customFormat="1">
      <c r="A128" s="32"/>
      <c r="B128" s="228"/>
      <c r="C128" s="151"/>
      <c r="D128" s="146"/>
      <c r="E128" s="143"/>
      <c r="F128" s="143"/>
      <c r="G128" s="145"/>
      <c r="H128" s="146"/>
      <c r="I128" s="146"/>
      <c r="J128" s="146"/>
      <c r="K128" s="79"/>
    </row>
    <row r="129" spans="1:11" s="78" customFormat="1">
      <c r="A129" s="32"/>
      <c r="B129" s="228"/>
      <c r="C129" s="151"/>
      <c r="D129" s="146"/>
      <c r="E129" s="143"/>
      <c r="F129" s="143"/>
      <c r="G129" s="145"/>
      <c r="H129" s="146"/>
      <c r="I129" s="146"/>
      <c r="J129" s="146"/>
      <c r="K129" s="79"/>
    </row>
    <row r="130" spans="1:11" s="78" customFormat="1">
      <c r="A130" s="32"/>
      <c r="B130" s="228"/>
      <c r="C130" s="151"/>
      <c r="D130" s="146"/>
      <c r="E130" s="143"/>
      <c r="F130" s="143"/>
      <c r="G130" s="145"/>
      <c r="H130" s="146"/>
      <c r="I130" s="146"/>
      <c r="J130" s="146"/>
      <c r="K130" s="79"/>
    </row>
    <row r="131" spans="1:11" s="78" customFormat="1">
      <c r="A131" s="32"/>
      <c r="B131" s="228"/>
      <c r="C131" s="151"/>
      <c r="D131" s="146"/>
      <c r="E131" s="143"/>
      <c r="F131" s="146"/>
      <c r="G131" s="145"/>
      <c r="H131" s="146"/>
      <c r="I131" s="146"/>
      <c r="J131" s="146"/>
      <c r="K131" s="79"/>
    </row>
    <row r="132" spans="1:11" s="78" customFormat="1">
      <c r="A132" s="32"/>
      <c r="B132" s="228"/>
      <c r="C132" s="151"/>
      <c r="D132" s="146"/>
      <c r="E132" s="143"/>
      <c r="F132" s="143"/>
      <c r="G132" s="145"/>
      <c r="H132" s="146"/>
      <c r="I132" s="146"/>
      <c r="J132" s="146"/>
      <c r="K132" s="79"/>
    </row>
    <row r="133" spans="1:11" s="78" customFormat="1">
      <c r="A133" s="32"/>
      <c r="B133" s="228"/>
      <c r="C133" s="151"/>
      <c r="D133" s="146"/>
      <c r="E133" s="143"/>
      <c r="F133" s="146"/>
      <c r="G133" s="145"/>
      <c r="H133" s="146"/>
      <c r="I133" s="146"/>
      <c r="J133" s="146"/>
      <c r="K133" s="79"/>
    </row>
    <row r="134" spans="1:11" s="78" customFormat="1">
      <c r="A134" s="32"/>
      <c r="B134" s="228"/>
      <c r="C134" s="151"/>
      <c r="D134" s="146"/>
      <c r="E134" s="143"/>
      <c r="F134" s="146"/>
      <c r="G134" s="145"/>
      <c r="H134" s="146"/>
      <c r="I134" s="146"/>
      <c r="J134" s="146"/>
      <c r="K134" s="79"/>
    </row>
    <row r="135" spans="1:11" s="78" customFormat="1">
      <c r="A135" s="32"/>
      <c r="B135" s="228"/>
      <c r="C135" s="151"/>
      <c r="D135" s="146"/>
      <c r="E135" s="143"/>
      <c r="F135" s="143"/>
      <c r="G135" s="145"/>
      <c r="H135" s="146"/>
      <c r="I135" s="146"/>
      <c r="J135" s="146"/>
      <c r="K135" s="79"/>
    </row>
    <row r="136" spans="1:11" s="78" customFormat="1">
      <c r="A136" s="32"/>
      <c r="B136" s="228"/>
      <c r="C136" s="151"/>
      <c r="D136" s="146"/>
      <c r="E136" s="143"/>
      <c r="F136" s="143"/>
      <c r="G136" s="145"/>
      <c r="H136" s="146"/>
      <c r="I136" s="146"/>
      <c r="J136" s="146"/>
      <c r="K136" s="79"/>
    </row>
    <row r="137" spans="1:11" s="78" customFormat="1">
      <c r="A137" s="32"/>
      <c r="B137" s="228"/>
      <c r="C137" s="151"/>
      <c r="D137" s="146"/>
      <c r="E137" s="143"/>
      <c r="F137" s="146"/>
      <c r="G137" s="145"/>
      <c r="H137" s="146"/>
      <c r="I137" s="146"/>
      <c r="J137" s="146"/>
      <c r="K137" s="79"/>
    </row>
    <row r="138" spans="1:11" s="78" customFormat="1">
      <c r="A138" s="32"/>
      <c r="B138" s="228"/>
      <c r="C138" s="151"/>
      <c r="D138" s="146"/>
      <c r="E138" s="143"/>
      <c r="F138" s="146"/>
      <c r="G138" s="145"/>
      <c r="H138" s="146"/>
      <c r="I138" s="146"/>
      <c r="J138" s="146"/>
      <c r="K138" s="79"/>
    </row>
    <row r="139" spans="1:11" s="78" customFormat="1">
      <c r="A139" s="32"/>
      <c r="B139" s="228"/>
      <c r="C139" s="151"/>
      <c r="D139" s="146"/>
      <c r="E139" s="143"/>
      <c r="F139" s="146"/>
      <c r="G139" s="145"/>
      <c r="H139" s="146"/>
      <c r="I139" s="146"/>
      <c r="J139" s="146"/>
      <c r="K139" s="79"/>
    </row>
    <row r="140" spans="1:11" s="78" customFormat="1">
      <c r="A140" s="32"/>
      <c r="B140" s="228"/>
      <c r="C140" s="151"/>
      <c r="D140" s="146"/>
      <c r="E140" s="143"/>
      <c r="F140" s="146"/>
      <c r="G140" s="145"/>
      <c r="H140" s="146"/>
      <c r="I140" s="146"/>
      <c r="J140" s="146"/>
      <c r="K140" s="79"/>
    </row>
    <row r="141" spans="1:11" s="78" customFormat="1">
      <c r="A141" s="32"/>
      <c r="B141" s="228"/>
      <c r="C141" s="151"/>
      <c r="D141" s="146"/>
      <c r="E141" s="143"/>
      <c r="F141" s="146"/>
      <c r="G141" s="145"/>
      <c r="H141" s="146"/>
      <c r="I141" s="146"/>
      <c r="J141" s="146"/>
      <c r="K141" s="79"/>
    </row>
    <row r="142" spans="1:11" s="78" customFormat="1">
      <c r="A142" s="32"/>
      <c r="B142" s="228"/>
      <c r="C142" s="151"/>
      <c r="D142" s="146"/>
      <c r="E142" s="143"/>
      <c r="F142" s="146"/>
      <c r="G142" s="145"/>
      <c r="H142" s="146"/>
      <c r="I142" s="146"/>
      <c r="J142" s="146"/>
      <c r="K142" s="79"/>
    </row>
    <row r="143" spans="1:11" s="78" customFormat="1">
      <c r="A143" s="32"/>
      <c r="B143" s="228"/>
      <c r="C143" s="151"/>
      <c r="D143" s="146"/>
      <c r="E143" s="143"/>
      <c r="F143" s="143"/>
      <c r="G143" s="145"/>
      <c r="H143" s="146"/>
      <c r="I143" s="146"/>
      <c r="J143" s="146"/>
      <c r="K143" s="79"/>
    </row>
    <row r="144" spans="1:11" s="78" customFormat="1">
      <c r="A144" s="32"/>
      <c r="B144" s="228"/>
      <c r="C144" s="151"/>
      <c r="D144" s="146"/>
      <c r="E144" s="143"/>
      <c r="F144" s="143"/>
      <c r="G144" s="145"/>
      <c r="H144" s="146"/>
      <c r="I144" s="146"/>
      <c r="J144" s="146"/>
      <c r="K144" s="79"/>
    </row>
    <row r="145" spans="1:11" s="78" customFormat="1">
      <c r="A145" s="32"/>
      <c r="B145" s="228"/>
      <c r="C145" s="151"/>
      <c r="D145" s="146"/>
      <c r="E145" s="143"/>
      <c r="F145" s="143"/>
      <c r="G145" s="145"/>
      <c r="H145" s="146"/>
      <c r="I145" s="146"/>
      <c r="J145" s="146"/>
      <c r="K145" s="79"/>
    </row>
    <row r="146" spans="1:11" s="78" customFormat="1">
      <c r="A146" s="32"/>
      <c r="B146" s="228"/>
      <c r="C146" s="151"/>
      <c r="D146" s="146"/>
      <c r="E146" s="143"/>
      <c r="F146" s="143"/>
      <c r="G146" s="145"/>
      <c r="H146" s="146"/>
      <c r="I146" s="146"/>
      <c r="J146" s="146"/>
      <c r="K146" s="79"/>
    </row>
    <row r="147" spans="1:11" s="78" customFormat="1" ht="14.25">
      <c r="A147" s="32"/>
      <c r="B147" s="152"/>
      <c r="C147" s="152"/>
      <c r="D147" s="158"/>
      <c r="E147" s="152"/>
      <c r="F147" s="152"/>
      <c r="G147" s="152"/>
      <c r="H147" s="152"/>
      <c r="I147" s="152"/>
      <c r="J147" s="152"/>
      <c r="K147" s="79"/>
    </row>
    <row r="148" spans="1:11" s="78" customFormat="1">
      <c r="A148" s="32"/>
      <c r="B148" s="228"/>
      <c r="C148" s="151"/>
      <c r="D148" s="146"/>
      <c r="E148" s="143"/>
      <c r="F148" s="143"/>
      <c r="G148" s="145"/>
      <c r="H148" s="146"/>
      <c r="I148" s="146"/>
      <c r="J148" s="146"/>
      <c r="K148" s="79"/>
    </row>
    <row r="149" spans="1:11" s="78" customFormat="1" ht="14.25">
      <c r="A149" s="32"/>
      <c r="B149" s="152"/>
      <c r="C149" s="152"/>
      <c r="D149" s="158"/>
      <c r="E149" s="152"/>
      <c r="F149" s="152"/>
      <c r="G149" s="152"/>
      <c r="H149" s="152"/>
      <c r="I149" s="152"/>
      <c r="J149" s="152"/>
      <c r="K149" s="79"/>
    </row>
    <row r="150" spans="1:11" s="78" customFormat="1" ht="14.25">
      <c r="A150" s="32"/>
      <c r="B150" s="228"/>
      <c r="C150" s="143"/>
      <c r="D150" s="146"/>
      <c r="E150" s="143"/>
      <c r="F150" s="145"/>
      <c r="G150" s="146"/>
      <c r="H150" s="146"/>
      <c r="I150" s="146"/>
      <c r="J150" s="147"/>
    </row>
    <row r="151" spans="1:11" s="78" customFormat="1" ht="14.25">
      <c r="A151" s="80"/>
      <c r="B151" s="228"/>
      <c r="C151" s="143"/>
      <c r="D151" s="146"/>
      <c r="E151" s="143"/>
      <c r="F151" s="145"/>
      <c r="G151" s="146"/>
      <c r="H151" s="146"/>
      <c r="I151" s="146"/>
      <c r="J151" s="147"/>
    </row>
    <row r="152" spans="1:11" s="78" customFormat="1" ht="14.25">
      <c r="A152" s="80"/>
      <c r="B152" s="228"/>
      <c r="C152" s="144"/>
      <c r="D152" s="146"/>
      <c r="E152" s="143"/>
      <c r="F152" s="145"/>
      <c r="G152" s="146"/>
      <c r="H152" s="146"/>
      <c r="I152" s="146"/>
      <c r="J152" s="147"/>
    </row>
    <row r="153" spans="1:11" s="78" customFormat="1" ht="14.25">
      <c r="A153" s="80"/>
      <c r="B153" s="228"/>
      <c r="C153" s="144"/>
      <c r="D153" s="146"/>
      <c r="E153" s="143"/>
      <c r="F153" s="145"/>
      <c r="G153" s="146"/>
      <c r="H153" s="146"/>
      <c r="I153" s="146"/>
      <c r="J153" s="147"/>
    </row>
    <row r="154" spans="1:11" s="78" customFormat="1" ht="14.25">
      <c r="A154" s="80"/>
      <c r="B154" s="228"/>
      <c r="C154" s="144"/>
      <c r="D154" s="146"/>
      <c r="E154" s="143"/>
      <c r="F154" s="145"/>
      <c r="G154" s="146"/>
      <c r="H154" s="146"/>
      <c r="I154" s="146"/>
      <c r="J154" s="147"/>
    </row>
    <row r="155" spans="1:11" s="78" customFormat="1" ht="14.25">
      <c r="A155" s="80"/>
      <c r="B155" s="228"/>
      <c r="C155" s="143"/>
      <c r="D155" s="146"/>
      <c r="E155" s="143"/>
      <c r="F155" s="145"/>
      <c r="G155" s="146"/>
      <c r="H155" s="146"/>
      <c r="I155" s="146"/>
      <c r="J155" s="147"/>
    </row>
    <row r="156" spans="1:11" s="82" customFormat="1">
      <c r="A156" s="80"/>
      <c r="B156" s="260"/>
      <c r="C156" s="260"/>
      <c r="D156" s="260"/>
      <c r="E156" s="154"/>
      <c r="F156" s="145"/>
      <c r="G156" s="146"/>
      <c r="H156" s="146"/>
      <c r="I156" s="146"/>
      <c r="J156" s="147"/>
    </row>
    <row r="157" spans="1:11" s="82" customFormat="1" ht="14.25">
      <c r="A157" s="80"/>
      <c r="B157" s="229"/>
      <c r="C157" s="148"/>
      <c r="D157" s="148"/>
      <c r="E157" s="148"/>
      <c r="F157" s="145"/>
      <c r="G157" s="146"/>
      <c r="H157" s="146"/>
      <c r="I157" s="146"/>
      <c r="J157" s="147"/>
    </row>
    <row r="158" spans="1:11" s="82" customFormat="1" ht="14.25">
      <c r="A158" s="80"/>
      <c r="B158" s="229"/>
      <c r="C158" s="148"/>
      <c r="D158" s="148"/>
      <c r="E158" s="148"/>
      <c r="F158" s="145"/>
      <c r="G158" s="146"/>
      <c r="H158" s="146"/>
      <c r="I158" s="146"/>
      <c r="J158" s="147"/>
    </row>
    <row r="159" spans="1:11" s="82" customFormat="1" ht="14.25">
      <c r="A159" s="80"/>
      <c r="B159" s="229"/>
      <c r="C159" s="148"/>
      <c r="D159" s="148"/>
      <c r="E159" s="148"/>
      <c r="F159" s="145"/>
      <c r="G159" s="146"/>
      <c r="H159" s="146"/>
      <c r="I159" s="146"/>
      <c r="J159" s="147"/>
    </row>
    <row r="160" spans="1:11" s="82" customFormat="1" ht="14.25">
      <c r="A160" s="80"/>
      <c r="B160" s="229"/>
      <c r="C160" s="148"/>
      <c r="D160" s="148"/>
      <c r="E160" s="148"/>
      <c r="F160" s="145"/>
      <c r="G160" s="146"/>
      <c r="H160" s="146"/>
      <c r="I160" s="146"/>
      <c r="J160" s="147"/>
    </row>
    <row r="161" spans="1:10" s="82" customFormat="1" ht="14.25">
      <c r="A161" s="80"/>
      <c r="B161" s="229"/>
      <c r="C161" s="148"/>
      <c r="D161" s="148"/>
      <c r="E161" s="148"/>
      <c r="F161" s="145"/>
      <c r="G161" s="146"/>
      <c r="H161" s="146"/>
      <c r="I161" s="146"/>
      <c r="J161" s="147"/>
    </row>
    <row r="162" spans="1:10" s="82" customFormat="1" ht="14.25">
      <c r="A162" s="80"/>
      <c r="B162" s="229"/>
      <c r="C162" s="148"/>
      <c r="D162" s="148"/>
      <c r="E162" s="148"/>
      <c r="F162" s="145"/>
      <c r="G162" s="146"/>
      <c r="H162" s="146"/>
      <c r="I162" s="146"/>
      <c r="J162" s="147"/>
    </row>
    <row r="163" spans="1:10" s="82" customFormat="1" ht="14.25">
      <c r="A163" s="80"/>
      <c r="B163" s="229"/>
      <c r="C163" s="148"/>
      <c r="D163" s="148"/>
      <c r="E163" s="148"/>
      <c r="F163" s="145"/>
      <c r="G163" s="146"/>
      <c r="H163" s="146"/>
      <c r="I163" s="146"/>
      <c r="J163" s="147"/>
    </row>
    <row r="164" spans="1:10" s="82" customFormat="1" ht="14.25">
      <c r="A164" s="80"/>
      <c r="B164" s="229"/>
      <c r="C164" s="148"/>
      <c r="D164" s="148"/>
      <c r="E164" s="148"/>
      <c r="F164" s="145"/>
      <c r="G164" s="146"/>
      <c r="H164" s="146"/>
      <c r="I164" s="146"/>
      <c r="J164" s="147"/>
    </row>
    <row r="165" spans="1:10" s="82" customFormat="1" ht="14.25">
      <c r="A165" s="83"/>
      <c r="B165" s="229"/>
      <c r="C165" s="148"/>
      <c r="D165" s="148"/>
      <c r="E165" s="148"/>
      <c r="F165" s="145"/>
      <c r="G165" s="146"/>
      <c r="H165" s="146"/>
      <c r="I165" s="146"/>
      <c r="J165" s="147"/>
    </row>
    <row r="166" spans="1:10" s="82" customFormat="1" ht="14.25">
      <c r="A166" s="83"/>
      <c r="B166" s="229"/>
      <c r="C166" s="148"/>
      <c r="D166" s="148"/>
      <c r="E166" s="148"/>
      <c r="F166" s="145"/>
      <c r="G166" s="146"/>
      <c r="H166" s="146"/>
      <c r="I166" s="146"/>
      <c r="J166" s="147"/>
    </row>
    <row r="167" spans="1:10" s="82" customFormat="1" ht="14.25">
      <c r="A167" s="83"/>
      <c r="B167" s="229"/>
      <c r="C167" s="148"/>
      <c r="D167" s="148"/>
      <c r="E167" s="148"/>
      <c r="F167" s="149"/>
      <c r="G167" s="150"/>
      <c r="H167" s="150"/>
      <c r="I167" s="150"/>
      <c r="J167" s="149"/>
    </row>
    <row r="168" spans="1:10" s="82" customFormat="1" ht="14.25">
      <c r="A168" s="83"/>
      <c r="B168" s="229"/>
      <c r="C168" s="148"/>
      <c r="D168" s="148"/>
      <c r="E168" s="148"/>
      <c r="F168" s="145"/>
      <c r="G168" s="146"/>
      <c r="H168" s="146"/>
      <c r="I168" s="146"/>
      <c r="J168" s="147"/>
    </row>
    <row r="169" spans="1:10" s="82" customFormat="1" ht="14.25">
      <c r="A169" s="83"/>
      <c r="B169" s="229"/>
      <c r="C169" s="148"/>
      <c r="D169" s="148"/>
      <c r="E169" s="148"/>
      <c r="F169" s="145"/>
      <c r="G169" s="146"/>
      <c r="H169" s="146"/>
      <c r="I169" s="146"/>
      <c r="J169" s="147"/>
    </row>
    <row r="170" spans="1:10" s="82" customFormat="1" ht="14.25">
      <c r="A170" s="83"/>
      <c r="B170" s="229"/>
      <c r="C170" s="148"/>
      <c r="D170" s="148"/>
      <c r="E170" s="148"/>
      <c r="F170" s="145"/>
      <c r="G170" s="146"/>
      <c r="H170" s="146"/>
      <c r="I170" s="146"/>
      <c r="J170" s="147"/>
    </row>
    <row r="171" spans="1:10" s="82" customFormat="1" ht="14.25">
      <c r="A171" s="83"/>
      <c r="B171" s="229"/>
      <c r="C171" s="148"/>
      <c r="D171" s="148"/>
      <c r="E171" s="148"/>
      <c r="F171" s="145"/>
      <c r="G171" s="146"/>
      <c r="H171" s="146"/>
      <c r="I171" s="146"/>
      <c r="J171" s="147"/>
    </row>
    <row r="172" spans="1:10" s="82" customFormat="1" ht="14.25">
      <c r="A172" s="83"/>
      <c r="B172" s="229"/>
      <c r="C172" s="148"/>
      <c r="D172" s="148"/>
      <c r="E172" s="148"/>
      <c r="F172" s="149"/>
      <c r="G172" s="150"/>
      <c r="H172" s="150"/>
      <c r="I172" s="150"/>
      <c r="J172" s="149"/>
    </row>
    <row r="173" spans="1:10" s="82" customFormat="1" ht="14.25">
      <c r="A173" s="81"/>
      <c r="B173" s="229"/>
      <c r="C173" s="148"/>
      <c r="D173" s="148"/>
      <c r="E173" s="148"/>
      <c r="F173" s="145"/>
      <c r="G173" s="146"/>
      <c r="H173" s="146"/>
      <c r="I173" s="146"/>
      <c r="J173" s="147"/>
    </row>
    <row r="174" spans="1:10" s="82" customFormat="1" ht="14.25">
      <c r="A174" s="81"/>
      <c r="B174" s="229"/>
      <c r="C174" s="148"/>
      <c r="D174" s="148"/>
      <c r="E174" s="148"/>
      <c r="F174" s="145"/>
      <c r="G174" s="146"/>
      <c r="H174" s="146"/>
      <c r="I174" s="146"/>
      <c r="J174" s="147"/>
    </row>
    <row r="175" spans="1:10" s="82" customFormat="1" ht="14.25">
      <c r="A175" s="81"/>
      <c r="B175" s="229"/>
      <c r="C175" s="148"/>
      <c r="D175" s="148"/>
      <c r="E175" s="148"/>
      <c r="F175" s="145"/>
      <c r="G175" s="146"/>
      <c r="H175" s="146"/>
      <c r="I175" s="146"/>
      <c r="J175" s="147"/>
    </row>
    <row r="176" spans="1:10" s="82" customFormat="1" ht="14.25">
      <c r="A176" s="84"/>
      <c r="B176" s="229"/>
      <c r="C176" s="148"/>
      <c r="D176" s="148"/>
      <c r="E176" s="148"/>
      <c r="F176" s="149"/>
      <c r="G176" s="150"/>
      <c r="H176" s="150"/>
      <c r="I176" s="150"/>
      <c r="J176" s="149"/>
    </row>
    <row r="177" spans="1:10" s="82" customFormat="1" ht="14.25">
      <c r="A177" s="81"/>
      <c r="B177" s="228"/>
      <c r="C177" s="146"/>
      <c r="D177" s="145"/>
      <c r="E177" s="145"/>
      <c r="F177" s="145"/>
      <c r="G177" s="146"/>
      <c r="H177" s="146"/>
      <c r="I177" s="146"/>
      <c r="J177" s="147"/>
    </row>
    <row r="178" spans="1:10" s="82" customFormat="1" ht="14.25">
      <c r="A178" s="81"/>
      <c r="B178" s="228"/>
      <c r="C178" s="146"/>
      <c r="D178" s="145"/>
      <c r="E178" s="145"/>
      <c r="F178" s="145"/>
      <c r="G178" s="146"/>
      <c r="H178" s="146"/>
      <c r="I178" s="146"/>
      <c r="J178" s="147"/>
    </row>
    <row r="179" spans="1:10" s="82" customFormat="1" ht="14.25">
      <c r="A179" s="81"/>
      <c r="B179" s="228"/>
      <c r="C179" s="146"/>
      <c r="D179" s="145"/>
      <c r="E179" s="145"/>
      <c r="F179" s="145"/>
      <c r="G179" s="146"/>
      <c r="H179" s="146"/>
      <c r="I179" s="146"/>
      <c r="J179" s="147"/>
    </row>
    <row r="180" spans="1:10" s="82" customFormat="1" ht="14.25">
      <c r="A180" s="81"/>
      <c r="B180" s="228"/>
      <c r="C180" s="146"/>
      <c r="D180" s="145"/>
      <c r="E180" s="145"/>
      <c r="F180" s="145"/>
      <c r="G180" s="146"/>
      <c r="H180" s="146"/>
      <c r="I180" s="146"/>
      <c r="J180" s="147"/>
    </row>
    <row r="181" spans="1:10" s="82" customFormat="1" ht="14.25">
      <c r="A181" s="81"/>
      <c r="B181" s="228"/>
      <c r="C181" s="146"/>
      <c r="D181" s="145"/>
      <c r="E181" s="145"/>
      <c r="F181" s="145"/>
      <c r="G181" s="146"/>
      <c r="H181" s="146"/>
      <c r="I181" s="146"/>
      <c r="J181" s="147"/>
    </row>
    <row r="182" spans="1:10" s="82" customFormat="1" ht="14.25">
      <c r="A182" s="81"/>
      <c r="B182" s="228"/>
      <c r="C182" s="146"/>
      <c r="D182" s="145"/>
      <c r="E182" s="145"/>
      <c r="F182" s="145"/>
      <c r="G182" s="146"/>
      <c r="H182" s="146"/>
      <c r="I182" s="146"/>
      <c r="J182" s="147"/>
    </row>
    <row r="183" spans="1:10" s="82" customFormat="1" ht="14.25">
      <c r="A183" s="81"/>
      <c r="B183" s="228"/>
      <c r="C183" s="146"/>
      <c r="D183" s="145"/>
      <c r="E183" s="145"/>
      <c r="F183" s="145"/>
      <c r="G183" s="146"/>
      <c r="H183" s="146"/>
      <c r="I183" s="146"/>
      <c r="J183" s="147"/>
    </row>
    <row r="184" spans="1:10" s="82" customFormat="1" ht="14.25">
      <c r="A184" s="81"/>
      <c r="B184" s="228"/>
      <c r="C184" s="146"/>
      <c r="D184" s="145"/>
      <c r="E184" s="145"/>
      <c r="F184" s="145"/>
      <c r="G184" s="146"/>
      <c r="H184" s="146"/>
      <c r="I184" s="146"/>
      <c r="J184" s="147"/>
    </row>
    <row r="185" spans="1:10" s="82" customFormat="1" ht="14.25">
      <c r="A185" s="81"/>
      <c r="B185" s="228"/>
      <c r="C185" s="146"/>
      <c r="D185" s="145"/>
      <c r="E185" s="145"/>
      <c r="F185" s="145"/>
      <c r="G185" s="146"/>
      <c r="H185" s="146"/>
      <c r="I185" s="146"/>
      <c r="J185" s="147"/>
    </row>
    <row r="186" spans="1:10" s="82" customFormat="1" ht="14.25">
      <c r="A186" s="81"/>
      <c r="B186" s="228"/>
      <c r="C186" s="146"/>
      <c r="D186" s="145"/>
      <c r="E186" s="145"/>
      <c r="F186" s="145"/>
      <c r="G186" s="146"/>
      <c r="H186" s="146"/>
      <c r="I186" s="146"/>
      <c r="J186" s="147"/>
    </row>
    <row r="187" spans="1:10" s="82" customFormat="1" ht="14.25">
      <c r="A187" s="81"/>
      <c r="B187" s="228"/>
      <c r="C187" s="146"/>
      <c r="D187" s="145"/>
      <c r="E187" s="145"/>
      <c r="F187" s="145"/>
      <c r="G187" s="146"/>
      <c r="H187" s="146"/>
      <c r="I187" s="146"/>
      <c r="J187" s="147"/>
    </row>
    <row r="188" spans="1:10" s="82" customFormat="1" ht="14.25">
      <c r="A188" s="84"/>
      <c r="B188" s="259"/>
      <c r="C188" s="259"/>
      <c r="D188" s="259"/>
      <c r="E188" s="155"/>
      <c r="F188" s="149"/>
      <c r="G188" s="150"/>
      <c r="H188" s="150"/>
      <c r="I188" s="150"/>
      <c r="J188" s="149"/>
    </row>
    <row r="189" spans="1:10" s="82" customFormat="1" ht="14.25">
      <c r="A189" s="81"/>
      <c r="B189" s="228"/>
      <c r="C189" s="146"/>
      <c r="D189" s="145"/>
      <c r="E189" s="145"/>
      <c r="F189" s="145"/>
      <c r="G189" s="146"/>
      <c r="H189" s="146"/>
      <c r="I189" s="146"/>
      <c r="J189" s="147"/>
    </row>
    <row r="190" spans="1:10" s="82" customFormat="1" ht="14.25">
      <c r="A190" s="81"/>
      <c r="B190" s="228"/>
      <c r="C190" s="146"/>
      <c r="D190" s="145"/>
      <c r="E190" s="145"/>
      <c r="F190" s="145"/>
      <c r="G190" s="146"/>
      <c r="H190" s="146"/>
      <c r="I190" s="146"/>
      <c r="J190" s="147"/>
    </row>
    <row r="191" spans="1:10" s="82" customFormat="1" ht="14.25">
      <c r="A191" s="81"/>
      <c r="B191" s="228"/>
      <c r="C191" s="146"/>
      <c r="D191" s="145"/>
      <c r="E191" s="145"/>
      <c r="F191" s="145"/>
      <c r="G191" s="146"/>
      <c r="H191" s="146"/>
      <c r="I191" s="146"/>
      <c r="J191" s="147"/>
    </row>
    <row r="192" spans="1:10" s="82" customFormat="1" ht="14.25">
      <c r="A192" s="84"/>
      <c r="B192" s="259"/>
      <c r="C192" s="259"/>
      <c r="D192" s="259"/>
      <c r="E192" s="155"/>
      <c r="F192" s="149"/>
      <c r="G192" s="150"/>
      <c r="H192" s="150"/>
      <c r="I192" s="150"/>
      <c r="J192" s="149"/>
    </row>
    <row r="193" spans="1:10" s="82" customFormat="1" ht="14.25">
      <c r="A193" s="81"/>
      <c r="B193" s="228"/>
      <c r="C193" s="146"/>
      <c r="D193" s="145"/>
      <c r="E193" s="145"/>
      <c r="F193" s="145"/>
      <c r="G193" s="146"/>
      <c r="H193" s="146"/>
      <c r="I193" s="146"/>
      <c r="J193" s="147"/>
    </row>
    <row r="194" spans="1:10" s="82" customFormat="1" ht="14.25">
      <c r="A194" s="81"/>
      <c r="B194" s="228"/>
      <c r="C194" s="146"/>
      <c r="D194" s="145"/>
      <c r="E194" s="145"/>
      <c r="F194" s="145"/>
      <c r="G194" s="146"/>
      <c r="H194" s="146"/>
      <c r="I194" s="146"/>
      <c r="J194" s="147"/>
    </row>
    <row r="195" spans="1:10" s="82" customFormat="1" ht="14.25">
      <c r="A195" s="81"/>
      <c r="B195" s="228"/>
      <c r="C195" s="146"/>
      <c r="D195" s="145"/>
      <c r="E195" s="145"/>
      <c r="F195" s="145"/>
      <c r="G195" s="146"/>
      <c r="H195" s="146"/>
      <c r="I195" s="146"/>
      <c r="J195" s="147"/>
    </row>
    <row r="196" spans="1:10" s="82" customFormat="1" ht="14.25">
      <c r="A196" s="84"/>
      <c r="B196" s="259"/>
      <c r="C196" s="259"/>
      <c r="D196" s="259"/>
      <c r="E196" s="155"/>
      <c r="F196" s="149"/>
      <c r="G196" s="150"/>
      <c r="H196" s="150"/>
      <c r="I196" s="150"/>
      <c r="J196" s="149"/>
    </row>
    <row r="197" spans="1:10" s="82" customFormat="1" ht="14.25">
      <c r="A197" s="81"/>
      <c r="B197" s="228"/>
      <c r="C197" s="146"/>
      <c r="D197" s="145"/>
      <c r="E197" s="145"/>
      <c r="F197" s="145"/>
      <c r="G197" s="146"/>
      <c r="H197" s="146"/>
      <c r="I197" s="146"/>
      <c r="J197" s="147"/>
    </row>
    <row r="198" spans="1:10" s="82" customFormat="1" ht="14.25">
      <c r="A198" s="81"/>
      <c r="B198" s="228"/>
      <c r="C198" s="146"/>
      <c r="D198" s="145"/>
      <c r="E198" s="145"/>
      <c r="F198" s="145"/>
      <c r="G198" s="146"/>
      <c r="H198" s="146"/>
      <c r="I198" s="146"/>
      <c r="J198" s="147"/>
    </row>
    <row r="199" spans="1:10" s="82" customFormat="1" ht="14.25">
      <c r="A199" s="84"/>
      <c r="B199" s="259"/>
      <c r="C199" s="259"/>
      <c r="D199" s="259"/>
      <c r="E199" s="155"/>
      <c r="F199" s="149"/>
      <c r="G199" s="150"/>
      <c r="H199" s="150"/>
      <c r="I199" s="150"/>
      <c r="J199" s="149"/>
    </row>
    <row r="200" spans="1:10" s="82" customFormat="1" ht="14.25">
      <c r="A200" s="81"/>
      <c r="B200" s="228"/>
      <c r="C200" s="146"/>
      <c r="D200" s="145"/>
      <c r="E200" s="145"/>
      <c r="F200" s="145"/>
      <c r="G200" s="146"/>
      <c r="H200" s="146"/>
      <c r="I200" s="146"/>
      <c r="J200" s="147"/>
    </row>
    <row r="201" spans="1:10" s="82" customFormat="1" ht="14.25">
      <c r="A201" s="81"/>
      <c r="B201" s="228"/>
      <c r="C201" s="146"/>
      <c r="D201" s="145"/>
      <c r="E201" s="145"/>
      <c r="F201" s="145"/>
      <c r="G201" s="146"/>
      <c r="H201" s="146"/>
      <c r="I201" s="146"/>
      <c r="J201" s="147"/>
    </row>
    <row r="202" spans="1:10" s="82" customFormat="1" ht="14.25">
      <c r="A202" s="81"/>
      <c r="B202" s="228"/>
      <c r="C202" s="146"/>
      <c r="D202" s="145"/>
      <c r="E202" s="145"/>
      <c r="F202" s="145"/>
      <c r="G202" s="146"/>
      <c r="H202" s="146"/>
      <c r="I202" s="146"/>
      <c r="J202" s="147"/>
    </row>
    <row r="203" spans="1:10" s="82" customFormat="1" ht="14.25">
      <c r="A203" s="81"/>
      <c r="B203" s="228"/>
      <c r="C203" s="146"/>
      <c r="D203" s="145"/>
      <c r="E203" s="145"/>
      <c r="F203" s="145"/>
      <c r="G203" s="146"/>
      <c r="H203" s="146"/>
      <c r="I203" s="146"/>
      <c r="J203" s="147"/>
    </row>
    <row r="204" spans="1:10" s="82" customFormat="1" ht="14.25">
      <c r="A204" s="81"/>
      <c r="B204" s="228"/>
      <c r="C204" s="146"/>
      <c r="D204" s="145"/>
      <c r="E204" s="145"/>
      <c r="F204" s="145"/>
      <c r="G204" s="146"/>
      <c r="H204" s="146"/>
      <c r="I204" s="146"/>
      <c r="J204" s="147"/>
    </row>
  </sheetData>
  <mergeCells count="15">
    <mergeCell ref="B199:D199"/>
    <mergeCell ref="B156:D156"/>
    <mergeCell ref="B188:D188"/>
    <mergeCell ref="B192:D192"/>
    <mergeCell ref="B196:D196"/>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05:I262" xr:uid="{00000000-0002-0000-0500-000002000000}">
      <formula1>#REF!</formula1>
      <formula2>0</formula2>
    </dataValidation>
    <dataValidation type="list" allowBlank="1" sqref="G150:I204 H101:J149 G19:I100"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5" customWidth="1"/>
    <col min="2" max="2" width="16.140625" style="86" customWidth="1"/>
    <col min="3" max="3" width="19" style="86" customWidth="1"/>
    <col min="4" max="4" width="20.42578125" style="86" customWidth="1"/>
    <col min="5" max="5" width="16.28515625" style="86" customWidth="1"/>
    <col min="6" max="6" width="19" style="86" customWidth="1"/>
    <col min="7" max="7" width="15" style="87" customWidth="1"/>
    <col min="8" max="8" width="23.5703125" style="87" customWidth="1"/>
    <col min="9" max="9" width="25.42578125" style="87" customWidth="1"/>
    <col min="10" max="10" width="21" style="87" customWidth="1"/>
    <col min="11" max="11" width="11.42578125" style="87" customWidth="1"/>
    <col min="12" max="12" width="17.28515625" style="87" customWidth="1"/>
    <col min="13" max="13" width="17.28515625" style="86" customWidth="1"/>
    <col min="14" max="14" width="14.140625" style="86" customWidth="1"/>
    <col min="15" max="15" width="18.42578125" style="86" customWidth="1"/>
    <col min="16" max="1024" width="9.140625" style="86"/>
  </cols>
  <sheetData>
    <row r="1" spans="1:12">
      <c r="G1" s="88" t="s">
        <v>108</v>
      </c>
    </row>
    <row r="2" spans="1:12" s="90" customFormat="1" ht="26.25">
      <c r="A2" s="89"/>
      <c r="C2" s="261" t="s">
        <v>109</v>
      </c>
      <c r="D2" s="261"/>
      <c r="E2" s="261"/>
      <c r="F2" s="261"/>
      <c r="G2" s="261"/>
      <c r="H2" s="91" t="s">
        <v>110</v>
      </c>
      <c r="I2" s="92"/>
      <c r="J2" s="92"/>
      <c r="K2" s="92"/>
      <c r="L2" s="92"/>
    </row>
    <row r="3" spans="1:12" s="90" customFormat="1" ht="23.25">
      <c r="A3" s="89"/>
      <c r="C3" s="262" t="s">
        <v>111</v>
      </c>
      <c r="D3" s="262"/>
      <c r="E3" s="93"/>
      <c r="F3" s="263" t="s">
        <v>112</v>
      </c>
      <c r="G3" s="263"/>
      <c r="H3" s="92"/>
      <c r="I3" s="92"/>
      <c r="J3" s="94"/>
      <c r="K3" s="92"/>
      <c r="L3" s="92"/>
    </row>
    <row r="4" spans="1:12">
      <c r="A4" s="89"/>
      <c r="D4" s="95"/>
      <c r="E4" s="95"/>
      <c r="H4" s="96"/>
    </row>
    <row r="5" spans="1:12" s="97" customFormat="1">
      <c r="A5" s="89"/>
      <c r="D5" s="98"/>
      <c r="E5" s="98"/>
      <c r="G5" s="99"/>
      <c r="H5" s="100"/>
      <c r="I5" s="99"/>
      <c r="J5" s="99"/>
      <c r="K5" s="99"/>
      <c r="L5" s="99"/>
    </row>
    <row r="6" spans="1:12" ht="21.75" customHeight="1">
      <c r="B6" s="264" t="s">
        <v>113</v>
      </c>
      <c r="C6" s="264"/>
      <c r="D6" s="101"/>
      <c r="E6" s="101"/>
      <c r="F6" s="101"/>
      <c r="G6" s="102"/>
      <c r="H6" s="102"/>
    </row>
    <row r="7" spans="1:12">
      <c r="B7" s="103" t="s">
        <v>114</v>
      </c>
      <c r="C7" s="104"/>
      <c r="D7" s="104"/>
      <c r="E7" s="104"/>
      <c r="F7" s="104"/>
      <c r="G7" s="105"/>
    </row>
    <row r="8" spans="1:12">
      <c r="A8" s="106" t="s">
        <v>58</v>
      </c>
      <c r="B8" s="107" t="s">
        <v>115</v>
      </c>
      <c r="C8" s="107" t="s">
        <v>116</v>
      </c>
      <c r="D8" s="107" t="s">
        <v>117</v>
      </c>
      <c r="E8" s="107" t="s">
        <v>118</v>
      </c>
      <c r="F8" s="107" t="s">
        <v>119</v>
      </c>
      <c r="G8" s="107" t="s">
        <v>120</v>
      </c>
      <c r="H8" s="107" t="s">
        <v>121</v>
      </c>
      <c r="I8" s="108" t="s">
        <v>122</v>
      </c>
      <c r="L8" s="86"/>
    </row>
    <row r="9" spans="1:12" s="113" customFormat="1" ht="14.25">
      <c r="A9" s="109"/>
      <c r="B9" s="110" t="s">
        <v>123</v>
      </c>
      <c r="C9" s="110" t="s">
        <v>124</v>
      </c>
      <c r="D9" s="110" t="s">
        <v>125</v>
      </c>
      <c r="E9" s="110" t="s">
        <v>126</v>
      </c>
      <c r="F9" s="110" t="s">
        <v>127</v>
      </c>
      <c r="G9" s="110" t="s">
        <v>128</v>
      </c>
      <c r="H9" s="110" t="s">
        <v>129</v>
      </c>
      <c r="I9" s="111"/>
      <c r="J9" s="112"/>
      <c r="K9" s="112"/>
    </row>
    <row r="10" spans="1:12">
      <c r="A10" s="114">
        <v>1</v>
      </c>
      <c r="B10" s="115" t="s">
        <v>66</v>
      </c>
      <c r="C10" s="115" t="s">
        <v>130</v>
      </c>
      <c r="D10" s="115" t="s">
        <v>131</v>
      </c>
      <c r="E10" s="115" t="s">
        <v>132</v>
      </c>
      <c r="F10" s="115" t="s">
        <v>133</v>
      </c>
      <c r="G10" s="115" t="s">
        <v>134</v>
      </c>
      <c r="H10" s="115" t="s">
        <v>134</v>
      </c>
      <c r="I10" s="116"/>
      <c r="L10" s="86"/>
    </row>
    <row r="11" spans="1:12" ht="20.25" customHeight="1">
      <c r="A11" s="114">
        <v>2</v>
      </c>
      <c r="B11" s="115" t="s">
        <v>67</v>
      </c>
      <c r="C11" s="115" t="s">
        <v>135</v>
      </c>
      <c r="D11" s="115" t="s">
        <v>136</v>
      </c>
      <c r="E11" s="115" t="s">
        <v>137</v>
      </c>
      <c r="F11" s="115" t="s">
        <v>133</v>
      </c>
      <c r="G11" s="115" t="s">
        <v>134</v>
      </c>
      <c r="H11" s="115" t="s">
        <v>138</v>
      </c>
      <c r="I11" s="116" t="s">
        <v>139</v>
      </c>
      <c r="L11" s="86"/>
    </row>
    <row r="12" spans="1:12" ht="20.25" customHeight="1">
      <c r="A12" s="114">
        <v>3</v>
      </c>
      <c r="B12" s="115" t="s">
        <v>140</v>
      </c>
      <c r="C12" s="115" t="s">
        <v>141</v>
      </c>
      <c r="D12" s="115" t="s">
        <v>136</v>
      </c>
      <c r="E12" s="115" t="s">
        <v>132</v>
      </c>
      <c r="F12" s="115" t="s">
        <v>142</v>
      </c>
      <c r="G12" s="115" t="s">
        <v>134</v>
      </c>
      <c r="H12" s="115" t="s">
        <v>134</v>
      </c>
      <c r="I12" s="116"/>
      <c r="L12" s="86"/>
    </row>
    <row r="13" spans="1:12" ht="15" customHeight="1">
      <c r="B13" s="117"/>
      <c r="C13" s="104"/>
      <c r="D13" s="104"/>
      <c r="E13" s="104"/>
      <c r="F13" s="104"/>
      <c r="G13" s="105"/>
    </row>
    <row r="14" spans="1:12" ht="21.75" customHeight="1">
      <c r="B14" s="264" t="s">
        <v>143</v>
      </c>
      <c r="C14" s="264"/>
      <c r="D14" s="264"/>
      <c r="E14" s="101"/>
      <c r="F14" s="101"/>
      <c r="G14" s="102"/>
      <c r="H14" s="102"/>
    </row>
    <row r="15" spans="1:12">
      <c r="B15" s="103" t="s">
        <v>144</v>
      </c>
      <c r="C15" s="104"/>
      <c r="D15" s="104"/>
      <c r="E15" s="104"/>
      <c r="F15" s="104"/>
      <c r="G15" s="105"/>
    </row>
    <row r="16" spans="1:12" ht="31.5" customHeight="1">
      <c r="A16" s="106" t="s">
        <v>58</v>
      </c>
      <c r="B16" s="107" t="s">
        <v>145</v>
      </c>
      <c r="C16" s="107" t="s">
        <v>41</v>
      </c>
      <c r="D16" s="107" t="s">
        <v>43</v>
      </c>
      <c r="E16" s="107" t="s">
        <v>138</v>
      </c>
      <c r="F16" s="107" t="s">
        <v>45</v>
      </c>
      <c r="G16" s="107" t="s">
        <v>146</v>
      </c>
      <c r="L16" s="86"/>
    </row>
    <row r="17" spans="1:12" s="113" customFormat="1" ht="51">
      <c r="A17" s="109"/>
      <c r="B17" s="110" t="s">
        <v>123</v>
      </c>
      <c r="C17" s="118" t="s">
        <v>147</v>
      </c>
      <c r="D17" s="118" t="s">
        <v>148</v>
      </c>
      <c r="E17" s="118" t="s">
        <v>149</v>
      </c>
      <c r="F17" s="118" t="s">
        <v>150</v>
      </c>
      <c r="G17" s="118" t="s">
        <v>151</v>
      </c>
      <c r="H17" s="112"/>
      <c r="I17" s="112"/>
      <c r="J17" s="112"/>
      <c r="K17" s="112"/>
    </row>
    <row r="18" spans="1:12">
      <c r="A18" s="114">
        <v>1</v>
      </c>
      <c r="B18" s="115" t="s">
        <v>66</v>
      </c>
      <c r="C18" s="119">
        <f>'User Story 1'!D11</f>
        <v>0</v>
      </c>
      <c r="D18" s="119">
        <f>'User Story 1'!D12</f>
        <v>0</v>
      </c>
      <c r="E18" s="119">
        <f>'User Story 1'!D14</f>
        <v>0</v>
      </c>
      <c r="F18" s="119">
        <f>'User Story 1'!D13</f>
        <v>0</v>
      </c>
      <c r="G18" s="119">
        <f>'User Story 1'!D15</f>
        <v>0</v>
      </c>
      <c r="L18" s="86"/>
    </row>
    <row r="19" spans="1:12" ht="20.25" customHeight="1">
      <c r="A19" s="114">
        <v>2</v>
      </c>
      <c r="B19" s="115" t="s">
        <v>140</v>
      </c>
      <c r="C19" s="119" t="e">
        <f>#REF!</f>
        <v>#REF!</v>
      </c>
      <c r="D19" s="119" t="e">
        <f>#REF!</f>
        <v>#REF!</v>
      </c>
      <c r="E19" s="119" t="e">
        <f>#REF!</f>
        <v>#REF!</v>
      </c>
      <c r="F19" s="119" t="e">
        <f>#REF!</f>
        <v>#REF!</v>
      </c>
      <c r="G19" s="119" t="e">
        <f>#REF!</f>
        <v>#REF!</v>
      </c>
      <c r="L19" s="86"/>
    </row>
    <row r="20" spans="1:12" ht="20.25" customHeight="1">
      <c r="A20" s="114">
        <v>3</v>
      </c>
      <c r="B20" s="115" t="s">
        <v>100</v>
      </c>
      <c r="C20" s="119" t="e">
        <f>SUM(C18:C19)</f>
        <v>#REF!</v>
      </c>
      <c r="D20" s="119" t="e">
        <f>SUM(D18:D19)</f>
        <v>#REF!</v>
      </c>
      <c r="E20" s="119" t="e">
        <f>SUM(E18:E19)</f>
        <v>#REF!</v>
      </c>
      <c r="F20" s="119" t="e">
        <f>SUM(F18:F19)</f>
        <v>#REF!</v>
      </c>
      <c r="G20" s="119" t="e">
        <f>SUM(G18:G19)</f>
        <v>#REF!</v>
      </c>
      <c r="L20" s="86"/>
    </row>
    <row r="21" spans="1:12" ht="20.25" customHeight="1">
      <c r="A21" s="120"/>
      <c r="B21" s="121"/>
      <c r="C21" s="122" t="s">
        <v>152</v>
      </c>
      <c r="D21" s="123" t="e">
        <f>SUM(C20,D20,G20)/SUM(C20:G20)</f>
        <v>#REF!</v>
      </c>
      <c r="E21" s="124"/>
      <c r="F21" s="124"/>
      <c r="G21" s="124"/>
      <c r="L21" s="86"/>
    </row>
    <row r="22" spans="1:12">
      <c r="B22" s="117"/>
      <c r="C22" s="104"/>
      <c r="D22" s="104"/>
      <c r="E22" s="104"/>
      <c r="F22" s="104"/>
      <c r="G22" s="105"/>
    </row>
    <row r="23" spans="1:12" ht="21.75" customHeight="1">
      <c r="B23" s="264" t="s">
        <v>153</v>
      </c>
      <c r="C23" s="264"/>
      <c r="D23" s="264"/>
      <c r="E23" s="101"/>
      <c r="F23" s="101"/>
      <c r="G23" s="102"/>
      <c r="H23" s="102"/>
    </row>
    <row r="24" spans="1:12" ht="21.75" customHeight="1">
      <c r="B24" s="103" t="s">
        <v>154</v>
      </c>
      <c r="C24" s="125"/>
      <c r="D24" s="125"/>
      <c r="E24" s="101"/>
      <c r="F24" s="101"/>
      <c r="G24" s="102"/>
      <c r="H24" s="102"/>
    </row>
    <row r="25" spans="1:12">
      <c r="B25" s="126" t="s">
        <v>155</v>
      </c>
      <c r="C25" s="104"/>
      <c r="D25" s="104"/>
      <c r="E25" s="104"/>
      <c r="F25" s="104"/>
      <c r="G25" s="105"/>
    </row>
    <row r="26" spans="1:12" ht="18.75" customHeight="1">
      <c r="A26" s="106" t="s">
        <v>58</v>
      </c>
      <c r="B26" s="107" t="s">
        <v>156</v>
      </c>
      <c r="C26" s="107" t="s">
        <v>157</v>
      </c>
      <c r="D26" s="107" t="s">
        <v>158</v>
      </c>
      <c r="E26" s="107" t="s">
        <v>159</v>
      </c>
      <c r="F26" s="107" t="s">
        <v>160</v>
      </c>
      <c r="G26" s="265" t="s">
        <v>107</v>
      </c>
      <c r="H26" s="265"/>
    </row>
    <row r="27" spans="1:12">
      <c r="A27" s="114">
        <v>1</v>
      </c>
      <c r="B27" s="115" t="s">
        <v>161</v>
      </c>
      <c r="C27" s="119" t="e">
        <f>COUNTIFS(#REF!, "*Critical*",#REF!,"*Open*")</f>
        <v>#REF!</v>
      </c>
      <c r="D27" s="119" t="e">
        <f>COUNTIFS(#REF!, "*Critical*",#REF!,"*Resolved*")</f>
        <v>#REF!</v>
      </c>
      <c r="E27" s="119" t="e">
        <f>COUNTIFS(#REF!, "*Critical*",#REF!,"*Reopened*")</f>
        <v>#REF!</v>
      </c>
      <c r="F27" s="119" t="e">
        <f>COUNTIFS(#REF!, "*Critical*",#REF!,"*Closed*") + COUNTIFS(#REF!, "*Critical*",#REF!,"*Ready for client test*")</f>
        <v>#REF!</v>
      </c>
      <c r="G27" s="266"/>
      <c r="H27" s="266"/>
    </row>
    <row r="28" spans="1:12" ht="20.25" customHeight="1">
      <c r="A28" s="114">
        <v>2</v>
      </c>
      <c r="B28" s="115" t="s">
        <v>162</v>
      </c>
      <c r="C28" s="119" t="e">
        <f>COUNTIFS(#REF!, "*Major*",#REF!,"*Open*")</f>
        <v>#REF!</v>
      </c>
      <c r="D28" s="119" t="e">
        <f>COUNTIFS(#REF!, "*Major*",#REF!,"*Resolved*")</f>
        <v>#REF!</v>
      </c>
      <c r="E28" s="119" t="e">
        <f>COUNTIFS(#REF!, "*Major*",#REF!,"*Reopened*")</f>
        <v>#REF!</v>
      </c>
      <c r="F28" s="119" t="e">
        <f>COUNTIFS(#REF!, "*Major*",#REF!,"*Closed*") + COUNTIFS(#REF!, "*Major*",#REF!,"*Ready for client test*")</f>
        <v>#REF!</v>
      </c>
      <c r="G28" s="266"/>
      <c r="H28" s="266"/>
    </row>
    <row r="29" spans="1:12" ht="20.25" customHeight="1">
      <c r="A29" s="114">
        <v>3</v>
      </c>
      <c r="B29" s="115" t="s">
        <v>163</v>
      </c>
      <c r="C29" s="119" t="e">
        <f>COUNTIFS(#REF!, "*Normal*",#REF!,"*Open*")</f>
        <v>#REF!</v>
      </c>
      <c r="D29" s="119" t="e">
        <f>COUNTIFS(#REF!, "*Normal*",#REF!,"*Resolved*")</f>
        <v>#REF!</v>
      </c>
      <c r="E29" s="119" t="e">
        <f>COUNTIFS(#REF!, "*Normal*",#REF!,"*Reopened*")</f>
        <v>#REF!</v>
      </c>
      <c r="F29" s="119" t="e">
        <f>COUNTIFS(#REF!, "*Normal*",#REF!,"*Closed*") + COUNTIFS(#REF!, "*Normal*",#REF!,"*Ready for client test*")</f>
        <v>#REF!</v>
      </c>
      <c r="G29" s="266"/>
      <c r="H29" s="266"/>
    </row>
    <row r="30" spans="1:12" ht="20.25" customHeight="1">
      <c r="A30" s="114">
        <v>4</v>
      </c>
      <c r="B30" s="115" t="s">
        <v>164</v>
      </c>
      <c r="C30" s="119" t="e">
        <f>COUNTIFS(#REF!, "*Minor*",#REF!,"*Open*")</f>
        <v>#REF!</v>
      </c>
      <c r="D30" s="119" t="e">
        <f>COUNTIFS(#REF!, "*Minor*",#REF!,"*Resolved*")</f>
        <v>#REF!</v>
      </c>
      <c r="E30" s="119" t="e">
        <f>COUNTIFS(#REF!, "*Minor*",#REF!,"*Reopened*")</f>
        <v>#REF!</v>
      </c>
      <c r="F30" s="119" t="e">
        <f>COUNTIFS(#REF!, "*Minor*",#REF!,"*Closed*") + COUNTIFS(#REF!, "*Minor*",#REF!,"*Ready for client test*")</f>
        <v>#REF!</v>
      </c>
      <c r="G30" s="266"/>
      <c r="H30" s="266"/>
    </row>
    <row r="31" spans="1:12" ht="20.25" customHeight="1">
      <c r="A31" s="114"/>
      <c r="B31" s="106" t="s">
        <v>100</v>
      </c>
      <c r="C31" s="127" t="e">
        <f>SUM(C27:C30)</f>
        <v>#REF!</v>
      </c>
      <c r="D31" s="106">
        <v>0</v>
      </c>
      <c r="E31" s="106">
        <v>0</v>
      </c>
      <c r="F31" s="127" t="e">
        <f>SUM(F27:F30)</f>
        <v>#REF!</v>
      </c>
      <c r="G31" s="266"/>
      <c r="H31" s="266"/>
    </row>
    <row r="32" spans="1:12" ht="20.25" customHeight="1">
      <c r="A32" s="120"/>
      <c r="B32" s="121"/>
      <c r="C32" s="124"/>
      <c r="D32" s="124"/>
      <c r="E32" s="124"/>
      <c r="F32" s="124"/>
      <c r="G32" s="124"/>
      <c r="H32" s="124"/>
    </row>
    <row r="33" spans="1:12">
      <c r="B33" s="126" t="s">
        <v>165</v>
      </c>
      <c r="C33" s="104"/>
      <c r="D33" s="104"/>
      <c r="E33" s="104"/>
      <c r="F33" s="104"/>
      <c r="G33" s="105"/>
    </row>
    <row r="34" spans="1:12" ht="18.75" customHeight="1">
      <c r="A34" s="106" t="s">
        <v>58</v>
      </c>
      <c r="B34" s="107" t="s">
        <v>166</v>
      </c>
      <c r="C34" s="107" t="s">
        <v>167</v>
      </c>
      <c r="D34" s="107" t="s">
        <v>168</v>
      </c>
      <c r="E34" s="107" t="s">
        <v>119</v>
      </c>
      <c r="F34" s="267" t="s">
        <v>122</v>
      </c>
      <c r="G34" s="267"/>
    </row>
    <row r="35" spans="1:12" s="113" customFormat="1" ht="14.25">
      <c r="A35" s="109"/>
      <c r="B35" s="110" t="s">
        <v>169</v>
      </c>
      <c r="C35" s="118" t="s">
        <v>170</v>
      </c>
      <c r="D35" s="118" t="s">
        <v>171</v>
      </c>
      <c r="E35" s="118" t="s">
        <v>127</v>
      </c>
      <c r="F35" s="268"/>
      <c r="G35" s="268"/>
      <c r="H35" s="112"/>
      <c r="I35" s="112"/>
      <c r="J35" s="112"/>
      <c r="K35" s="112"/>
      <c r="L35" s="112"/>
    </row>
    <row r="36" spans="1:12">
      <c r="A36" s="114">
        <v>1</v>
      </c>
      <c r="B36" s="115" t="s">
        <v>172</v>
      </c>
      <c r="C36" s="119" t="s">
        <v>173</v>
      </c>
      <c r="D36" s="119" t="s">
        <v>164</v>
      </c>
      <c r="E36" s="119" t="s">
        <v>133</v>
      </c>
      <c r="F36" s="266"/>
      <c r="G36" s="266"/>
    </row>
    <row r="37" spans="1:12" ht="20.25" customHeight="1">
      <c r="A37" s="114">
        <v>2</v>
      </c>
      <c r="B37" s="115" t="s">
        <v>174</v>
      </c>
      <c r="C37" s="119" t="s">
        <v>175</v>
      </c>
      <c r="D37" s="119" t="s">
        <v>164</v>
      </c>
      <c r="E37" s="119" t="s">
        <v>133</v>
      </c>
      <c r="F37" s="266"/>
      <c r="G37" s="266"/>
    </row>
    <row r="38" spans="1:12" ht="20.25" customHeight="1">
      <c r="A38" s="120"/>
      <c r="B38" s="121"/>
      <c r="C38" s="124"/>
      <c r="D38" s="124"/>
      <c r="E38" s="124"/>
      <c r="F38" s="124"/>
      <c r="G38" s="124"/>
      <c r="H38" s="124"/>
    </row>
    <row r="39" spans="1:12" ht="21.75" customHeight="1">
      <c r="B39" s="264" t="s">
        <v>176</v>
      </c>
      <c r="C39" s="264"/>
      <c r="D39" s="101"/>
      <c r="E39" s="101"/>
      <c r="F39" s="101"/>
      <c r="G39" s="102"/>
      <c r="H39" s="102"/>
    </row>
    <row r="40" spans="1:12">
      <c r="B40" s="103" t="s">
        <v>177</v>
      </c>
      <c r="C40" s="104"/>
      <c r="D40" s="104"/>
      <c r="E40" s="104"/>
      <c r="F40" s="104"/>
      <c r="G40" s="105"/>
    </row>
    <row r="41" spans="1:12" ht="18.75" customHeight="1">
      <c r="A41" s="106" t="s">
        <v>58</v>
      </c>
      <c r="B41" s="107" t="s">
        <v>62</v>
      </c>
      <c r="C41" s="267" t="s">
        <v>178</v>
      </c>
      <c r="D41" s="267"/>
      <c r="E41" s="267" t="s">
        <v>179</v>
      </c>
      <c r="F41" s="267"/>
      <c r="G41" s="267"/>
      <c r="H41" s="106" t="s">
        <v>180</v>
      </c>
    </row>
    <row r="42" spans="1:12" ht="34.5" customHeight="1">
      <c r="A42" s="114">
        <v>1</v>
      </c>
      <c r="B42" s="128" t="s">
        <v>181</v>
      </c>
      <c r="C42" s="269" t="s">
        <v>182</v>
      </c>
      <c r="D42" s="269"/>
      <c r="E42" s="269" t="s">
        <v>183</v>
      </c>
      <c r="F42" s="269"/>
      <c r="G42" s="269"/>
      <c r="H42" s="129"/>
    </row>
    <row r="43" spans="1:12" ht="34.5" customHeight="1">
      <c r="A43" s="114">
        <v>2</v>
      </c>
      <c r="B43" s="128" t="s">
        <v>181</v>
      </c>
      <c r="C43" s="269" t="s">
        <v>182</v>
      </c>
      <c r="D43" s="269"/>
      <c r="E43" s="269" t="s">
        <v>183</v>
      </c>
      <c r="F43" s="269"/>
      <c r="G43" s="269"/>
      <c r="H43" s="129"/>
    </row>
    <row r="44" spans="1:12" ht="34.5" customHeight="1">
      <c r="A44" s="114">
        <v>3</v>
      </c>
      <c r="B44" s="128" t="s">
        <v>181</v>
      </c>
      <c r="C44" s="269" t="s">
        <v>182</v>
      </c>
      <c r="D44" s="269"/>
      <c r="E44" s="269" t="s">
        <v>183</v>
      </c>
      <c r="F44" s="269"/>
      <c r="G44" s="269"/>
      <c r="H44" s="129"/>
    </row>
    <row r="45" spans="1:12">
      <c r="B45" s="130"/>
      <c r="C45" s="130"/>
      <c r="D45" s="130"/>
      <c r="E45" s="131"/>
      <c r="F45" s="104"/>
      <c r="G45" s="105"/>
    </row>
    <row r="46" spans="1:12" ht="21.75" customHeight="1">
      <c r="B46" s="264" t="s">
        <v>184</v>
      </c>
      <c r="C46" s="264"/>
      <c r="D46" s="101"/>
      <c r="E46" s="101"/>
      <c r="F46" s="101"/>
      <c r="G46" s="102"/>
      <c r="H46" s="102"/>
    </row>
    <row r="47" spans="1:12">
      <c r="B47" s="103" t="s">
        <v>185</v>
      </c>
      <c r="C47" s="130"/>
      <c r="D47" s="130"/>
      <c r="E47" s="131"/>
      <c r="F47" s="104"/>
      <c r="G47" s="105"/>
    </row>
    <row r="48" spans="1:12" s="133" customFormat="1" ht="21" customHeight="1">
      <c r="A48" s="271" t="s">
        <v>58</v>
      </c>
      <c r="B48" s="272" t="s">
        <v>186</v>
      </c>
      <c r="C48" s="267" t="s">
        <v>187</v>
      </c>
      <c r="D48" s="267"/>
      <c r="E48" s="267"/>
      <c r="F48" s="267"/>
      <c r="G48" s="273" t="s">
        <v>152</v>
      </c>
      <c r="H48" s="273" t="s">
        <v>186</v>
      </c>
      <c r="I48" s="270" t="s">
        <v>188</v>
      </c>
      <c r="J48" s="132"/>
      <c r="K48" s="132"/>
      <c r="L48" s="132"/>
    </row>
    <row r="49" spans="1:9">
      <c r="A49" s="271"/>
      <c r="B49" s="272"/>
      <c r="C49" s="134" t="s">
        <v>161</v>
      </c>
      <c r="D49" s="134" t="s">
        <v>162</v>
      </c>
      <c r="E49" s="135" t="s">
        <v>163</v>
      </c>
      <c r="F49" s="135" t="s">
        <v>164</v>
      </c>
      <c r="G49" s="273"/>
      <c r="H49" s="273"/>
      <c r="I49" s="270"/>
    </row>
    <row r="50" spans="1:9" ht="38.25">
      <c r="A50" s="271"/>
      <c r="B50" s="272"/>
      <c r="C50" s="136" t="s">
        <v>189</v>
      </c>
      <c r="D50" s="136" t="s">
        <v>190</v>
      </c>
      <c r="E50" s="136" t="s">
        <v>191</v>
      </c>
      <c r="F50" s="136" t="s">
        <v>192</v>
      </c>
      <c r="G50" s="137" t="s">
        <v>193</v>
      </c>
      <c r="H50" s="137" t="s">
        <v>194</v>
      </c>
      <c r="I50" s="137" t="s">
        <v>194</v>
      </c>
    </row>
    <row r="51" spans="1:9" ht="38.25">
      <c r="A51" s="114">
        <v>1</v>
      </c>
      <c r="B51" s="109" t="s">
        <v>195</v>
      </c>
      <c r="C51" s="136" t="s">
        <v>189</v>
      </c>
      <c r="D51" s="136" t="s">
        <v>190</v>
      </c>
      <c r="E51" s="136" t="s">
        <v>191</v>
      </c>
      <c r="F51" s="136" t="s">
        <v>192</v>
      </c>
      <c r="G51" s="138" t="s">
        <v>193</v>
      </c>
      <c r="H51" s="138" t="s">
        <v>194</v>
      </c>
      <c r="I51" s="138" t="s">
        <v>194</v>
      </c>
    </row>
    <row r="52" spans="1:9">
      <c r="A52" s="114">
        <v>2</v>
      </c>
      <c r="B52" s="114" t="s">
        <v>65</v>
      </c>
      <c r="C52" s="138">
        <v>0</v>
      </c>
      <c r="D52" s="138">
        <v>0</v>
      </c>
      <c r="E52" s="138">
        <v>0</v>
      </c>
      <c r="F52" s="139" t="e">
        <f>SUM(C31:E31)</f>
        <v>#REF!</v>
      </c>
      <c r="G52" s="140" t="e">
        <f>D21</f>
        <v>#REF!</v>
      </c>
      <c r="H52" s="138" t="s">
        <v>194</v>
      </c>
      <c r="I52" s="138" t="s">
        <v>194</v>
      </c>
    </row>
    <row r="53" spans="1:9" ht="18.75" customHeight="1">
      <c r="B53" s="141"/>
    </row>
    <row r="54" spans="1:9">
      <c r="B54" s="142"/>
    </row>
    <row r="55" spans="1:9">
      <c r="B55" s="142"/>
    </row>
    <row r="56" spans="1:9">
      <c r="B56" s="142"/>
    </row>
    <row r="57" spans="1:9">
      <c r="B57" s="142"/>
    </row>
    <row r="58" spans="1:9">
      <c r="B58" s="142"/>
    </row>
    <row r="59" spans="1:9">
      <c r="B59" s="142"/>
    </row>
    <row r="60" spans="1:9">
      <c r="B60" s="142"/>
    </row>
    <row r="61" spans="1:9">
      <c r="B61" s="142"/>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2022-11-01T18:07:24Z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