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2015FALLJS01\WIP\Users\HuyNM\Report 4\"/>
    </mc:Choice>
  </mc:AlternateContent>
  <bookViews>
    <workbookView xWindow="0" yWindow="0" windowWidth="20490" windowHeight="7755" tabRatio="886" firstSheet="3" activeTab="3"/>
  </bookViews>
  <sheets>
    <sheet name="Guidleline" sheetId="1" r:id="rId1"/>
    <sheet name="Cover" sheetId="4" r:id="rId2"/>
    <sheet name="FunctionList" sheetId="5" r:id="rId3"/>
    <sheet name="Test Report" sheetId="6" r:id="rId4"/>
    <sheet name="CreateProject" sheetId="7" r:id="rId5"/>
    <sheet name="EditProjectBasic" sheetId="14" r:id="rId6"/>
    <sheet name="EditProjectStory" sheetId="11" r:id="rId7"/>
    <sheet name="GetProjectBasic" sheetId="15" r:id="rId8"/>
    <sheet name="GetProjectStory" sheetId="9" r:id="rId9"/>
    <sheet name="SubmitProject" sheetId="12" r:id="rId10"/>
    <sheet name="GetQuestion" sheetId="31" r:id="rId11"/>
    <sheet name="AdminGetProjectDetail" sheetId="30" r:id="rId12"/>
    <sheet name="AdminStatisticTable" sheetId="29" r:id="rId13"/>
    <sheet name="AdminProjectStatistic" sheetId="28" r:id="rId14"/>
    <sheet name="AdminGetTopProjectList" sheetId="27" r:id="rId15"/>
    <sheet name="AdminDashboardInfo" sheetId="26" r:id="rId16"/>
    <sheet name="AdminChangeProjectStatus" sheetId="25" r:id="rId17"/>
    <sheet name="GetProjectList" sheetId="24" r:id="rId18"/>
    <sheet name="GetPendingProjectList" sheetId="23" r:id="rId19"/>
    <sheet name="AdminProjectGeneralInfo" sheetId="22" r:id="rId20"/>
    <sheet name="AdminGetBackingDetail" sheetId="21" r:id="rId21"/>
    <sheet name="GetBackProjectInfo" sheetId="17" r:id="rId22"/>
    <sheet name="BackProject" sheetId="19" r:id="rId23"/>
    <sheet name="CaculateProjectPoint" sheetId="20" r:id="rId24"/>
  </sheets>
  <definedNames>
    <definedName name="ACTION" localSheetId="16">#REF!</definedName>
    <definedName name="ACTION" localSheetId="15">#REF!</definedName>
    <definedName name="ACTION" localSheetId="20">#REF!</definedName>
    <definedName name="ACTION" localSheetId="11">#REF!</definedName>
    <definedName name="ACTION" localSheetId="14">#REF!</definedName>
    <definedName name="ACTION" localSheetId="19">#REF!</definedName>
    <definedName name="ACTION" localSheetId="13">#REF!</definedName>
    <definedName name="ACTION" localSheetId="12">#REF!</definedName>
    <definedName name="ACTION" localSheetId="22">#REF!</definedName>
    <definedName name="ACTION" localSheetId="23">#REF!</definedName>
    <definedName name="ACTION" localSheetId="18">#REF!</definedName>
    <definedName name="ACTION" localSheetId="17">#REF!</definedName>
    <definedName name="ACTION" localSheetId="10">#REF!</definedName>
    <definedName name="ACTION">#REF!</definedName>
    <definedName name="GetNumberNewMessage" localSheetId="16">#REF!</definedName>
    <definedName name="GetNumberNewMessage" localSheetId="15">#REF!</definedName>
    <definedName name="GetNumberNewMessage" localSheetId="20">#REF!</definedName>
    <definedName name="GetNumberNewMessage" localSheetId="11">#REF!</definedName>
    <definedName name="GetNumberNewMessage" localSheetId="14">#REF!</definedName>
    <definedName name="GetNumberNewMessage" localSheetId="19">#REF!</definedName>
    <definedName name="GetNumberNewMessage" localSheetId="13">#REF!</definedName>
    <definedName name="GetNumberNewMessage" localSheetId="12">#REF!</definedName>
    <definedName name="GetNumberNewMessage" localSheetId="18">#REF!</definedName>
    <definedName name="GetNumberNewMessage" localSheetId="17">#REF!</definedName>
    <definedName name="GetNumberNewMessage" localSheetId="10">#REF!</definedName>
    <definedName name="GetNumberNewMessage">#REF!</definedName>
    <definedName name="_xlnm.Print_Area" localSheetId="16">AdminChangeProjectStatus!$A$1:$Q$36</definedName>
    <definedName name="_xlnm.Print_Area" localSheetId="15">AdminDashboardInfo!$A$1:$Q$38</definedName>
    <definedName name="_xlnm.Print_Area" localSheetId="20">AdminGetBackingDetail!$A$1:$Q$36</definedName>
    <definedName name="_xlnm.Print_Area" localSheetId="11">AdminGetProjectDetail!$A$1:$Q$35</definedName>
    <definedName name="_xlnm.Print_Area" localSheetId="14">AdminGetTopProjectList!$A$1:$Q$38</definedName>
    <definedName name="_xlnm.Print_Area" localSheetId="19">AdminProjectGeneralInfo!$A$1:$Q$43</definedName>
    <definedName name="_xlnm.Print_Area" localSheetId="13">AdminProjectStatistic!$A$1:$Q$35</definedName>
    <definedName name="_xlnm.Print_Area" localSheetId="12">AdminStatisticTable!$A$1:$Q$35</definedName>
    <definedName name="_xlnm.Print_Area" localSheetId="22">BackProject!$A$1:$Q$46</definedName>
    <definedName name="_xlnm.Print_Area" localSheetId="23">CaculateProjectPoint!$A$1:$Q$36</definedName>
    <definedName name="_xlnm.Print_Area" localSheetId="4">CreateProject!$A$1:$Q$34</definedName>
    <definedName name="_xlnm.Print_Area" localSheetId="5">EditProjectBasic!$A$1:$Q$39</definedName>
    <definedName name="_xlnm.Print_Area" localSheetId="6">EditProjectStory!$A$1:$Q$39</definedName>
    <definedName name="_xlnm.Print_Area" localSheetId="2">FunctionList!$A$1:$H$59</definedName>
    <definedName name="_xlnm.Print_Area" localSheetId="21">GetBackProjectInfo!$A$1:$Q$33</definedName>
    <definedName name="_xlnm.Print_Area" localSheetId="18">GetPendingProjectList!$A$1:$Q$34</definedName>
    <definedName name="_xlnm.Print_Area" localSheetId="7">GetProjectBasic!$A$1:$Q$39</definedName>
    <definedName name="_xlnm.Print_Area" localSheetId="17">GetProjectList!$A$1:$Q$34</definedName>
    <definedName name="_xlnm.Print_Area" localSheetId="8">GetProjectStory!$A$1:$Q$39</definedName>
    <definedName name="_xlnm.Print_Area" localSheetId="10">GetQuestion!$A$1:$Q$35</definedName>
    <definedName name="_xlnm.Print_Area" localSheetId="0">Guidleline!$A$1:$A$90</definedName>
    <definedName name="_xlnm.Print_Area" localSheetId="9">SubmitProject!$A$1:$Q$41</definedName>
    <definedName name="_xlnm.Print_Area" localSheetId="3">'Test Report'!$A$1:$I$57</definedName>
    <definedName name="Z_2C0D9096_8D85_462A_A9B5_0B488ADB4269_.wvu.Cols" localSheetId="16" hidden="1">AdminChangeProjectStatus!#REF!</definedName>
    <definedName name="Z_2C0D9096_8D85_462A_A9B5_0B488ADB4269_.wvu.Cols" localSheetId="15" hidden="1">AdminDashboardInfo!#REF!</definedName>
    <definedName name="Z_2C0D9096_8D85_462A_A9B5_0B488ADB4269_.wvu.Cols" localSheetId="20" hidden="1">AdminGetBackingDetail!#REF!</definedName>
    <definedName name="Z_2C0D9096_8D85_462A_A9B5_0B488ADB4269_.wvu.Cols" localSheetId="11" hidden="1">AdminGetProjectDetail!#REF!</definedName>
    <definedName name="Z_2C0D9096_8D85_462A_A9B5_0B488ADB4269_.wvu.Cols" localSheetId="14" hidden="1">AdminGetTopProjectList!#REF!</definedName>
    <definedName name="Z_2C0D9096_8D85_462A_A9B5_0B488ADB4269_.wvu.Cols" localSheetId="19" hidden="1">AdminProjectGeneralInfo!#REF!</definedName>
    <definedName name="Z_2C0D9096_8D85_462A_A9B5_0B488ADB4269_.wvu.Cols" localSheetId="13" hidden="1">AdminProjectStatistic!#REF!</definedName>
    <definedName name="Z_2C0D9096_8D85_462A_A9B5_0B488ADB4269_.wvu.Cols" localSheetId="12" hidden="1">AdminStatisticTable!#REF!</definedName>
    <definedName name="Z_2C0D9096_8D85_462A_A9B5_0B488ADB4269_.wvu.Cols" localSheetId="22" hidden="1">BackProject!#REF!</definedName>
    <definedName name="Z_2C0D9096_8D85_462A_A9B5_0B488ADB4269_.wvu.Cols" localSheetId="23" hidden="1">CaculateProjectPoint!#REF!</definedName>
    <definedName name="Z_2C0D9096_8D85_462A_A9B5_0B488ADB4269_.wvu.Cols" localSheetId="4" hidden="1">CreateProject!#REF!</definedName>
    <definedName name="Z_2C0D9096_8D85_462A_A9B5_0B488ADB4269_.wvu.Cols" localSheetId="5" hidden="1">EditProjectBasic!#REF!</definedName>
    <definedName name="Z_2C0D9096_8D85_462A_A9B5_0B488ADB4269_.wvu.Cols" localSheetId="6" hidden="1">EditProjectStory!#REF!</definedName>
    <definedName name="Z_2C0D9096_8D85_462A_A9B5_0B488ADB4269_.wvu.Cols" localSheetId="21" hidden="1">GetBackProjectInfo!#REF!</definedName>
    <definedName name="Z_2C0D9096_8D85_462A_A9B5_0B488ADB4269_.wvu.Cols" localSheetId="18" hidden="1">GetPendingProjectList!#REF!</definedName>
    <definedName name="Z_2C0D9096_8D85_462A_A9B5_0B488ADB4269_.wvu.Cols" localSheetId="7" hidden="1">GetProjectBasic!#REF!</definedName>
    <definedName name="Z_2C0D9096_8D85_462A_A9B5_0B488ADB4269_.wvu.Cols" localSheetId="17" hidden="1">GetProjectList!#REF!</definedName>
    <definedName name="Z_2C0D9096_8D85_462A_A9B5_0B488ADB4269_.wvu.Cols" localSheetId="8" hidden="1">GetProjectStory!#REF!</definedName>
    <definedName name="Z_2C0D9096_8D85_462A_A9B5_0B488ADB4269_.wvu.Cols" localSheetId="10" hidden="1">GetQuestion!#REF!</definedName>
    <definedName name="Z_2C0D9096_8D85_462A_A9B5_0B488ADB4269_.wvu.Cols" localSheetId="9" hidden="1">SubmitProject!#REF!</definedName>
    <definedName name="Z_2C0D9096_8D85_462A_A9B5_0B488ADB4269_.wvu.PrintArea" localSheetId="3" hidden="1">'Test Report'!$A:$I</definedName>
    <definedName name="Z_6F1DCD5D_5DAC_4817_BF40_2B66F6F593E6_.wvu.Cols" localSheetId="16" hidden="1">AdminChangeProjectStatus!#REF!</definedName>
    <definedName name="Z_6F1DCD5D_5DAC_4817_BF40_2B66F6F593E6_.wvu.Cols" localSheetId="15" hidden="1">AdminDashboardInfo!#REF!</definedName>
    <definedName name="Z_6F1DCD5D_5DAC_4817_BF40_2B66F6F593E6_.wvu.Cols" localSheetId="20" hidden="1">AdminGetBackingDetail!#REF!</definedName>
    <definedName name="Z_6F1DCD5D_5DAC_4817_BF40_2B66F6F593E6_.wvu.Cols" localSheetId="11" hidden="1">AdminGetProjectDetail!#REF!</definedName>
    <definedName name="Z_6F1DCD5D_5DAC_4817_BF40_2B66F6F593E6_.wvu.Cols" localSheetId="14" hidden="1">AdminGetTopProjectList!#REF!</definedName>
    <definedName name="Z_6F1DCD5D_5DAC_4817_BF40_2B66F6F593E6_.wvu.Cols" localSheetId="19" hidden="1">AdminProjectGeneralInfo!#REF!</definedName>
    <definedName name="Z_6F1DCD5D_5DAC_4817_BF40_2B66F6F593E6_.wvu.Cols" localSheetId="13" hidden="1">AdminProjectStatistic!#REF!</definedName>
    <definedName name="Z_6F1DCD5D_5DAC_4817_BF40_2B66F6F593E6_.wvu.Cols" localSheetId="12" hidden="1">AdminStatisticTable!#REF!</definedName>
    <definedName name="Z_6F1DCD5D_5DAC_4817_BF40_2B66F6F593E6_.wvu.Cols" localSheetId="22" hidden="1">BackProject!#REF!</definedName>
    <definedName name="Z_6F1DCD5D_5DAC_4817_BF40_2B66F6F593E6_.wvu.Cols" localSheetId="23" hidden="1">CaculateProjectPoint!#REF!</definedName>
    <definedName name="Z_6F1DCD5D_5DAC_4817_BF40_2B66F6F593E6_.wvu.Cols" localSheetId="4" hidden="1">CreateProject!#REF!</definedName>
    <definedName name="Z_6F1DCD5D_5DAC_4817_BF40_2B66F6F593E6_.wvu.Cols" localSheetId="5" hidden="1">EditProjectBasic!#REF!</definedName>
    <definedName name="Z_6F1DCD5D_5DAC_4817_BF40_2B66F6F593E6_.wvu.Cols" localSheetId="6" hidden="1">EditProjectStory!#REF!</definedName>
    <definedName name="Z_6F1DCD5D_5DAC_4817_BF40_2B66F6F593E6_.wvu.Cols" localSheetId="21" hidden="1">GetBackProjectInfo!#REF!</definedName>
    <definedName name="Z_6F1DCD5D_5DAC_4817_BF40_2B66F6F593E6_.wvu.Cols" localSheetId="18" hidden="1">GetPendingProjectList!#REF!</definedName>
    <definedName name="Z_6F1DCD5D_5DAC_4817_BF40_2B66F6F593E6_.wvu.Cols" localSheetId="7" hidden="1">GetProjectBasic!#REF!</definedName>
    <definedName name="Z_6F1DCD5D_5DAC_4817_BF40_2B66F6F593E6_.wvu.Cols" localSheetId="17" hidden="1">GetProjectList!#REF!</definedName>
    <definedName name="Z_6F1DCD5D_5DAC_4817_BF40_2B66F6F593E6_.wvu.Cols" localSheetId="8" hidden="1">GetProjectStory!#REF!</definedName>
    <definedName name="Z_6F1DCD5D_5DAC_4817_BF40_2B66F6F593E6_.wvu.Cols" localSheetId="10" hidden="1">GetQuestion!#REF!</definedName>
    <definedName name="Z_6F1DCD5D_5DAC_4817_BF40_2B66F6F593E6_.wvu.Cols" localSheetId="9" hidden="1">SubmitProject!#REF!</definedName>
    <definedName name="Z_6F1DCD5D_5DAC_4817_BF40_2B66F6F593E6_.wvu.PrintArea" localSheetId="3" hidden="1">'Test Report'!$A:$I</definedName>
    <definedName name="Z_BE54E0AD_3725_4423_92D7_4F1C045BE1BC_.wvu.Cols" localSheetId="16" hidden="1">AdminChangeProjectStatus!#REF!</definedName>
    <definedName name="Z_BE54E0AD_3725_4423_92D7_4F1C045BE1BC_.wvu.Cols" localSheetId="15" hidden="1">AdminDashboardInfo!#REF!</definedName>
    <definedName name="Z_BE54E0AD_3725_4423_92D7_4F1C045BE1BC_.wvu.Cols" localSheetId="20" hidden="1">AdminGetBackingDetail!#REF!</definedName>
    <definedName name="Z_BE54E0AD_3725_4423_92D7_4F1C045BE1BC_.wvu.Cols" localSheetId="11" hidden="1">AdminGetProjectDetail!#REF!</definedName>
    <definedName name="Z_BE54E0AD_3725_4423_92D7_4F1C045BE1BC_.wvu.Cols" localSheetId="14" hidden="1">AdminGetTopProjectList!#REF!</definedName>
    <definedName name="Z_BE54E0AD_3725_4423_92D7_4F1C045BE1BC_.wvu.Cols" localSheetId="19" hidden="1">AdminProjectGeneralInfo!#REF!</definedName>
    <definedName name="Z_BE54E0AD_3725_4423_92D7_4F1C045BE1BC_.wvu.Cols" localSheetId="13" hidden="1">AdminProjectStatistic!#REF!</definedName>
    <definedName name="Z_BE54E0AD_3725_4423_92D7_4F1C045BE1BC_.wvu.Cols" localSheetId="12" hidden="1">AdminStatisticTable!#REF!</definedName>
    <definedName name="Z_BE54E0AD_3725_4423_92D7_4F1C045BE1BC_.wvu.Cols" localSheetId="22" hidden="1">BackProject!#REF!</definedName>
    <definedName name="Z_BE54E0AD_3725_4423_92D7_4F1C045BE1BC_.wvu.Cols" localSheetId="23" hidden="1">CaculateProjectPoint!#REF!</definedName>
    <definedName name="Z_BE54E0AD_3725_4423_92D7_4F1C045BE1BC_.wvu.Cols" localSheetId="4" hidden="1">CreateProject!#REF!</definedName>
    <definedName name="Z_BE54E0AD_3725_4423_92D7_4F1C045BE1BC_.wvu.Cols" localSheetId="5" hidden="1">EditProjectBasic!#REF!</definedName>
    <definedName name="Z_BE54E0AD_3725_4423_92D7_4F1C045BE1BC_.wvu.Cols" localSheetId="6" hidden="1">EditProjectStory!#REF!</definedName>
    <definedName name="Z_BE54E0AD_3725_4423_92D7_4F1C045BE1BC_.wvu.Cols" localSheetId="21" hidden="1">GetBackProjectInfo!#REF!</definedName>
    <definedName name="Z_BE54E0AD_3725_4423_92D7_4F1C045BE1BC_.wvu.Cols" localSheetId="18" hidden="1">GetPendingProjectList!#REF!</definedName>
    <definedName name="Z_BE54E0AD_3725_4423_92D7_4F1C045BE1BC_.wvu.Cols" localSheetId="7" hidden="1">GetProjectBasic!#REF!</definedName>
    <definedName name="Z_BE54E0AD_3725_4423_92D7_4F1C045BE1BC_.wvu.Cols" localSheetId="17" hidden="1">GetProjectList!#REF!</definedName>
    <definedName name="Z_BE54E0AD_3725_4423_92D7_4F1C045BE1BC_.wvu.Cols" localSheetId="8" hidden="1">GetProjectStory!#REF!</definedName>
    <definedName name="Z_BE54E0AD_3725_4423_92D7_4F1C045BE1BC_.wvu.Cols" localSheetId="10" hidden="1">GetQuestion!#REF!</definedName>
    <definedName name="Z_BE54E0AD_3725_4423_92D7_4F1C045BE1BC_.wvu.Cols" localSheetId="9" hidden="1">SubmitProject!#REF!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I31" i="6" l="1"/>
  <c r="H31" i="6"/>
  <c r="G31" i="6"/>
  <c r="F31" i="6"/>
  <c r="E31" i="6"/>
  <c r="D31" i="6"/>
  <c r="C31" i="6"/>
  <c r="B31" i="6"/>
  <c r="L6" i="31"/>
  <c r="K6" i="31"/>
  <c r="J6" i="31"/>
  <c r="I6" i="31"/>
  <c r="C6" i="31"/>
  <c r="A6" i="31"/>
  <c r="E6" i="31" s="1"/>
  <c r="C3" i="31"/>
  <c r="I3" i="31" s="1"/>
  <c r="I2" i="31"/>
  <c r="I30" i="6"/>
  <c r="E30" i="6"/>
  <c r="D30" i="6"/>
  <c r="C30" i="6"/>
  <c r="B30" i="6"/>
  <c r="L6" i="30"/>
  <c r="K6" i="30"/>
  <c r="H30" i="6" s="1"/>
  <c r="J6" i="30"/>
  <c r="G30" i="6" s="1"/>
  <c r="I6" i="30"/>
  <c r="F30" i="6" s="1"/>
  <c r="E6" i="30"/>
  <c r="C6" i="30"/>
  <c r="A6" i="30"/>
  <c r="C3" i="30"/>
  <c r="I3" i="30" s="1"/>
  <c r="I2" i="30"/>
  <c r="I29" i="6"/>
  <c r="B29" i="6"/>
  <c r="L6" i="29"/>
  <c r="K6" i="29"/>
  <c r="H29" i="6" s="1"/>
  <c r="J6" i="29"/>
  <c r="G29" i="6" s="1"/>
  <c r="I6" i="29"/>
  <c r="F29" i="6" s="1"/>
  <c r="C6" i="29"/>
  <c r="D29" i="6" s="1"/>
  <c r="A6" i="29"/>
  <c r="C29" i="6" s="1"/>
  <c r="I3" i="29"/>
  <c r="C3" i="29"/>
  <c r="I2" i="29"/>
  <c r="B28" i="6"/>
  <c r="L6" i="28"/>
  <c r="I28" i="6" s="1"/>
  <c r="K6" i="28"/>
  <c r="H28" i="6" s="1"/>
  <c r="J6" i="28"/>
  <c r="G28" i="6" s="1"/>
  <c r="I6" i="28"/>
  <c r="F28" i="6" s="1"/>
  <c r="C6" i="28"/>
  <c r="D28" i="6" s="1"/>
  <c r="A6" i="28"/>
  <c r="C28" i="6" s="1"/>
  <c r="C3" i="28"/>
  <c r="I3" i="28" s="1"/>
  <c r="I2" i="28"/>
  <c r="I27" i="6"/>
  <c r="H27" i="6"/>
  <c r="G27" i="6"/>
  <c r="F27" i="6"/>
  <c r="E27" i="6"/>
  <c r="D27" i="6"/>
  <c r="C27" i="6"/>
  <c r="B27" i="6"/>
  <c r="L6" i="27"/>
  <c r="K6" i="27"/>
  <c r="J6" i="27"/>
  <c r="I6" i="27"/>
  <c r="C6" i="27"/>
  <c r="A6" i="27"/>
  <c r="E6" i="27" s="1"/>
  <c r="I3" i="27"/>
  <c r="C3" i="27"/>
  <c r="I2" i="27"/>
  <c r="C26" i="6"/>
  <c r="B26" i="6"/>
  <c r="L6" i="26"/>
  <c r="I26" i="6" s="1"/>
  <c r="K6" i="26"/>
  <c r="H26" i="6" s="1"/>
  <c r="J6" i="26"/>
  <c r="G26" i="6" s="1"/>
  <c r="I6" i="26"/>
  <c r="F26" i="6" s="1"/>
  <c r="C6" i="26"/>
  <c r="D26" i="6" s="1"/>
  <c r="A6" i="26"/>
  <c r="C3" i="26"/>
  <c r="I3" i="26" s="1"/>
  <c r="I2" i="26"/>
  <c r="E6" i="29" l="1"/>
  <c r="E29" i="6" s="1"/>
  <c r="E6" i="28"/>
  <c r="E28" i="6" s="1"/>
  <c r="E6" i="26"/>
  <c r="E26" i="6" s="1"/>
  <c r="B25" i="6" l="1"/>
  <c r="L6" i="25"/>
  <c r="I25" i="6" s="1"/>
  <c r="K6" i="25"/>
  <c r="H25" i="6" s="1"/>
  <c r="J6" i="25"/>
  <c r="G25" i="6" s="1"/>
  <c r="I6" i="25"/>
  <c r="F25" i="6" s="1"/>
  <c r="C6" i="25"/>
  <c r="D25" i="6" s="1"/>
  <c r="A6" i="25"/>
  <c r="C25" i="6" s="1"/>
  <c r="C3" i="25"/>
  <c r="I3" i="25" s="1"/>
  <c r="I2" i="25"/>
  <c r="I24" i="6"/>
  <c r="H24" i="6"/>
  <c r="G24" i="6"/>
  <c r="F24" i="6"/>
  <c r="D24" i="6"/>
  <c r="E24" i="6"/>
  <c r="C24" i="6"/>
  <c r="B24" i="6"/>
  <c r="L6" i="24"/>
  <c r="K6" i="24"/>
  <c r="J6" i="24"/>
  <c r="I6" i="24"/>
  <c r="C6" i="24"/>
  <c r="A6" i="24"/>
  <c r="E6" i="24" s="1"/>
  <c r="I3" i="24"/>
  <c r="C3" i="24"/>
  <c r="I2" i="24"/>
  <c r="B23" i="6"/>
  <c r="L6" i="23"/>
  <c r="I23" i="6" s="1"/>
  <c r="K6" i="23"/>
  <c r="H23" i="6" s="1"/>
  <c r="J6" i="23"/>
  <c r="G23" i="6" s="1"/>
  <c r="I6" i="23"/>
  <c r="F23" i="6" s="1"/>
  <c r="C6" i="23"/>
  <c r="D23" i="6" s="1"/>
  <c r="A6" i="23"/>
  <c r="C3" i="23"/>
  <c r="I3" i="23" s="1"/>
  <c r="I2" i="23"/>
  <c r="E6" i="25" l="1"/>
  <c r="E25" i="6" s="1"/>
  <c r="E6" i="23"/>
  <c r="E23" i="6" s="1"/>
  <c r="C23" i="6"/>
  <c r="B22" i="6"/>
  <c r="B21" i="6"/>
  <c r="C21" i="6"/>
  <c r="D21" i="6"/>
  <c r="E21" i="6"/>
  <c r="F21" i="6"/>
  <c r="G21" i="6"/>
  <c r="H21" i="6"/>
  <c r="I21" i="6"/>
  <c r="L6" i="22"/>
  <c r="I22" i="6" s="1"/>
  <c r="K6" i="22"/>
  <c r="H22" i="6" s="1"/>
  <c r="J6" i="22"/>
  <c r="G22" i="6" s="1"/>
  <c r="I6" i="22"/>
  <c r="F22" i="6" s="1"/>
  <c r="C6" i="22"/>
  <c r="A6" i="22"/>
  <c r="C22" i="6" s="1"/>
  <c r="C3" i="22"/>
  <c r="I3" i="22" s="1"/>
  <c r="I2" i="22"/>
  <c r="L6" i="21"/>
  <c r="K6" i="21"/>
  <c r="J6" i="21"/>
  <c r="I6" i="21"/>
  <c r="C6" i="21"/>
  <c r="A6" i="21"/>
  <c r="E6" i="21" s="1"/>
  <c r="I3" i="21"/>
  <c r="C3" i="21"/>
  <c r="I2" i="21"/>
  <c r="D15" i="6"/>
  <c r="E6" i="22" l="1"/>
  <c r="E22" i="6" s="1"/>
  <c r="D22" i="6"/>
  <c r="F39" i="5" l="1"/>
  <c r="F40" i="5"/>
  <c r="F41" i="5"/>
  <c r="F42" i="5"/>
  <c r="F29" i="5"/>
  <c r="F19" i="5"/>
  <c r="F20" i="5"/>
  <c r="F21" i="5"/>
  <c r="F22" i="5"/>
  <c r="F23" i="5"/>
  <c r="F24" i="5"/>
  <c r="F25" i="5"/>
  <c r="F26" i="5"/>
  <c r="F27" i="5"/>
  <c r="F28" i="5"/>
  <c r="F30" i="5"/>
  <c r="F31" i="5"/>
  <c r="F32" i="5"/>
  <c r="F33" i="5"/>
  <c r="F34" i="5"/>
  <c r="F35" i="5"/>
  <c r="F36" i="5"/>
  <c r="F37" i="5"/>
  <c r="F38" i="5"/>
  <c r="F17" i="5"/>
  <c r="B6" i="4"/>
  <c r="B20" i="6" l="1"/>
  <c r="F18" i="5"/>
  <c r="L6" i="20"/>
  <c r="I20" i="6" s="1"/>
  <c r="K6" i="20"/>
  <c r="H20" i="6" s="1"/>
  <c r="J6" i="20"/>
  <c r="G20" i="6" s="1"/>
  <c r="I6" i="20"/>
  <c r="F20" i="6" s="1"/>
  <c r="C6" i="20"/>
  <c r="D20" i="6" s="1"/>
  <c r="A6" i="20"/>
  <c r="C3" i="20"/>
  <c r="I3" i="20" s="1"/>
  <c r="I2" i="20"/>
  <c r="L6" i="19"/>
  <c r="K6" i="19"/>
  <c r="J6" i="19"/>
  <c r="I6" i="19"/>
  <c r="F19" i="6" s="1"/>
  <c r="C6" i="19"/>
  <c r="A6" i="19"/>
  <c r="C3" i="19"/>
  <c r="I3" i="19" s="1"/>
  <c r="I2" i="19"/>
  <c r="K6" i="17"/>
  <c r="C6" i="17"/>
  <c r="C6" i="9"/>
  <c r="K6" i="9"/>
  <c r="C6" i="15"/>
  <c r="K6" i="15"/>
  <c r="K6" i="14"/>
  <c r="C6" i="14"/>
  <c r="K6" i="11"/>
  <c r="C6" i="11"/>
  <c r="L6" i="12"/>
  <c r="C6" i="7"/>
  <c r="A6" i="7"/>
  <c r="L6" i="7"/>
  <c r="K6" i="12"/>
  <c r="C6" i="12"/>
  <c r="K6" i="7"/>
  <c r="I6" i="12"/>
  <c r="J6" i="12"/>
  <c r="E6" i="20" l="1"/>
  <c r="E20" i="6" s="1"/>
  <c r="C20" i="6"/>
  <c r="E6" i="19"/>
  <c r="C19" i="6"/>
  <c r="G19" i="6"/>
  <c r="D19" i="6"/>
  <c r="H19" i="6"/>
  <c r="I19" i="6"/>
  <c r="B18" i="6"/>
  <c r="B19" i="6"/>
  <c r="L6" i="17"/>
  <c r="I18" i="6" s="1"/>
  <c r="H18" i="6"/>
  <c r="J6" i="17"/>
  <c r="G18" i="6" s="1"/>
  <c r="I6" i="17"/>
  <c r="F18" i="6" s="1"/>
  <c r="D18" i="6"/>
  <c r="A6" i="17"/>
  <c r="C3" i="17"/>
  <c r="I3" i="17" s="1"/>
  <c r="I2" i="17"/>
  <c r="F16" i="5"/>
  <c r="B13" i="6"/>
  <c r="B14" i="6"/>
  <c r="B15" i="6"/>
  <c r="B16" i="6"/>
  <c r="B17" i="6"/>
  <c r="H13" i="6"/>
  <c r="D13" i="6"/>
  <c r="B12" i="6"/>
  <c r="I2" i="7"/>
  <c r="I6" i="7"/>
  <c r="F12" i="6" s="1"/>
  <c r="F4" i="6"/>
  <c r="F10" i="5"/>
  <c r="F11" i="5"/>
  <c r="F12" i="5"/>
  <c r="F13" i="5"/>
  <c r="F14" i="5"/>
  <c r="F15" i="5"/>
  <c r="L6" i="15"/>
  <c r="I15" i="6" s="1"/>
  <c r="H15" i="6"/>
  <c r="J6" i="15"/>
  <c r="I6" i="15"/>
  <c r="A6" i="15"/>
  <c r="C15" i="6" s="1"/>
  <c r="C3" i="15"/>
  <c r="I3" i="15" s="1"/>
  <c r="I2" i="15"/>
  <c r="L6" i="14"/>
  <c r="I13" i="6" s="1"/>
  <c r="J6" i="14"/>
  <c r="G13" i="6" s="1"/>
  <c r="I6" i="14"/>
  <c r="F13" i="6" s="1"/>
  <c r="A6" i="14"/>
  <c r="C3" i="14"/>
  <c r="I3" i="14" s="1"/>
  <c r="I17" i="6"/>
  <c r="H17" i="6"/>
  <c r="G17" i="6"/>
  <c r="F17" i="6"/>
  <c r="D17" i="6"/>
  <c r="A6" i="12"/>
  <c r="C17" i="6" s="1"/>
  <c r="C3" i="12"/>
  <c r="I3" i="12" s="1"/>
  <c r="I2" i="12"/>
  <c r="L6" i="11"/>
  <c r="I14" i="6" s="1"/>
  <c r="H14" i="6"/>
  <c r="J6" i="11"/>
  <c r="G14" i="6" s="1"/>
  <c r="I6" i="11"/>
  <c r="F14" i="6" s="1"/>
  <c r="D14" i="6"/>
  <c r="A6" i="11"/>
  <c r="C14" i="6" s="1"/>
  <c r="C3" i="11"/>
  <c r="I3" i="11" s="1"/>
  <c r="I2" i="11"/>
  <c r="L6" i="9"/>
  <c r="I16" i="6" s="1"/>
  <c r="H16" i="6"/>
  <c r="J6" i="9"/>
  <c r="G16" i="6" s="1"/>
  <c r="I6" i="9"/>
  <c r="F16" i="6" s="1"/>
  <c r="D16" i="6"/>
  <c r="A6" i="9"/>
  <c r="C16" i="6" s="1"/>
  <c r="C3" i="9"/>
  <c r="I3" i="9" s="1"/>
  <c r="I2" i="9"/>
  <c r="F6" i="6"/>
  <c r="F5" i="6"/>
  <c r="C3" i="7"/>
  <c r="I3" i="7" s="1"/>
  <c r="I12" i="6"/>
  <c r="H12" i="6"/>
  <c r="J6" i="7"/>
  <c r="G12" i="6" s="1"/>
  <c r="D12" i="6"/>
  <c r="C12" i="6"/>
  <c r="E4" i="5"/>
  <c r="B5" i="6"/>
  <c r="B6" i="6" s="1"/>
  <c r="E5" i="5"/>
  <c r="B4" i="6"/>
  <c r="E19" i="6" l="1"/>
  <c r="E6" i="17"/>
  <c r="E18" i="6" s="1"/>
  <c r="E6" i="14"/>
  <c r="E13" i="6" s="1"/>
  <c r="E6" i="12"/>
  <c r="E17" i="6" s="1"/>
  <c r="D33" i="6"/>
  <c r="C18" i="6"/>
  <c r="C13" i="6"/>
  <c r="E6" i="9"/>
  <c r="E16" i="6" s="1"/>
  <c r="F15" i="6"/>
  <c r="F33" i="6" s="1"/>
  <c r="E6" i="15"/>
  <c r="G15" i="6"/>
  <c r="G33" i="6" s="1"/>
  <c r="E6" i="11"/>
  <c r="E14" i="6" s="1"/>
  <c r="H33" i="6"/>
  <c r="I33" i="6"/>
  <c r="E6" i="7"/>
  <c r="E12" i="6" s="1"/>
  <c r="E15" i="6" l="1"/>
  <c r="E33" i="6" s="1"/>
  <c r="D39" i="6"/>
  <c r="C33" i="6"/>
  <c r="D35" i="6" s="1"/>
  <c r="D38" i="6"/>
  <c r="D37" i="6"/>
  <c r="D36" i="6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<sst xmlns="http://schemas.openxmlformats.org/spreadsheetml/2006/main" count="1117" uniqueCount="233">
  <si>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</si>
  <si>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</si>
  <si>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</si>
  <si>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</si>
  <si>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</si>
  <si>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</si>
  <si>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</si>
  <si>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</si>
  <si>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</si>
  <si>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</si>
  <si>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</si>
  <si>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</si>
  <si>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</si>
  <si>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</si>
  <si>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</si>
  <si>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</si>
  <si>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</si>
  <si>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</si>
  <si>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</si>
  <si>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</si>
  <si>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</si>
  <si>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</si>
  <si>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</si>
  <si>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</si>
  <si>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</si>
  <si>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</si>
  <si>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</si>
  <si>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</si>
  <si>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</si>
  <si>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</si>
  <si>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</si>
  <si>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</si>
  <si>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</si>
  <si>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</si>
  <si>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</si>
  <si>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</si>
  <si>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</si>
  <si>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</si>
  <si>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</si>
  <si>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</si>
  <si>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</si>
  <si>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</si>
  <si>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</si>
  <si>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</si>
  <si>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</si>
  <si>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</si>
  <si>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</si>
  <si>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</si>
  <si>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</si>
  <si>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</si>
  <si>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</si>
  <si>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</si>
  <si>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</si>
  <si>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</si>
  <si>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</si>
  <si>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</si>
  <si>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</si>
  <si>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</si>
  <si>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</si>
  <si>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</si>
  <si>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</si>
  <si>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</si>
  <si>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</si>
  <si>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</si>
  <si>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</si>
  <si>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</si>
  <si>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</si>
  <si>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</si>
  <si>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</si>
  <si>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</si>
  <si>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</si>
  <si>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</si>
  <si>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</si>
  <si>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</si>
  <si>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</si>
  <si>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</si>
  <si>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</si>
  <si>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</si>
  <si>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</si>
  <si>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</si>
  <si>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</si>
  <si>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</si>
  <si>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</si>
  <si>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</si>
  <si>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</si>
  <si>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</si>
  <si>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</si>
  <si>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</si>
  <si>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</si>
  <si>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</si>
  <si>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</si>
  <si>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</si>
  <si>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</si>
  <si>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</si>
  <si>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</si>
  <si>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</si>
  <si>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</si>
  <si>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</si>
  <si>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</si>
  <si>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</si>
  <si>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</si>
  <si>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</si>
  <si>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</si>
  <si>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</si>
  <si>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</si>
  <si>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</si>
  <si>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</si>
  <si>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</si>
  <si>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</si>
  <si>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Precondition</t>
  </si>
  <si>
    <t>Dandelion</t>
  </si>
  <si>
    <t>DDL</t>
  </si>
  <si>
    <t>userName</t>
  </si>
  <si>
    <t>Database exist user with userName ="Acctest001"</t>
  </si>
  <si>
    <t>Database not exist user with userName ="Acctest00100"</t>
  </si>
  <si>
    <t>Acctest00100</t>
  </si>
  <si>
    <t>Acctest001</t>
  </si>
  <si>
    <t>ManhLNSE02619</t>
  </si>
  <si>
    <t>throw UserNotFoundException</t>
  </si>
  <si>
    <t>List enviroment requires in this system
1. Server: Localhost: IIS Server
2. Database server: SQL Server 2012
3. Browser: Firefox 30, Google Chrome 40</t>
  </si>
  <si>
    <t>username</t>
  </si>
  <si>
    <t>throw new UserNotFoundException</t>
  </si>
  <si>
    <t>throw new KeyNotFoundException</t>
  </si>
  <si>
    <t>Reposository: Message</t>
  </si>
  <si>
    <t>HuyNMSE02723</t>
  </si>
  <si>
    <t>ProjectResponsitoy</t>
  </si>
  <si>
    <t>CreatProject</t>
  </si>
  <si>
    <t>EditProjectBasic</t>
  </si>
  <si>
    <t>EditProjectStory</t>
  </si>
  <si>
    <t>GetProjectBasic</t>
  </si>
  <si>
    <t>GetProjectStory</t>
  </si>
  <si>
    <t>SubmitProject</t>
  </si>
  <si>
    <t>GetBackProjectInfo</t>
  </si>
  <si>
    <t>BackProject</t>
  </si>
  <si>
    <t>CaculateProjectPoint</t>
  </si>
  <si>
    <t>AdminGetBackingDetail</t>
  </si>
  <si>
    <t>AdminProjectGeneralInfo</t>
  </si>
  <si>
    <t>GetPendingProjectList</t>
  </si>
  <si>
    <t>GetProjectList</t>
  </si>
  <si>
    <t>AdminChangeProjectStatus</t>
  </si>
  <si>
    <t>AdminDashboardInfo</t>
  </si>
  <si>
    <t>AdminGetTopProjectList</t>
  </si>
  <si>
    <t>AdminProjectStatistic</t>
  </si>
  <si>
    <t>AdminStatisticTable</t>
  </si>
  <si>
    <t>AdminGetProjectDetail</t>
  </si>
  <si>
    <t>GetQuestion</t>
  </si>
  <si>
    <t>CreateQuestion</t>
  </si>
  <si>
    <t>EditQuestion</t>
  </si>
  <si>
    <t>EditSingleQuestion</t>
  </si>
  <si>
    <t>DeleteQuestion</t>
  </si>
  <si>
    <t>GetRewardPkg</t>
  </si>
  <si>
    <t>CreateRewardPkg</t>
  </si>
  <si>
    <t>EditRewardPkg</t>
  </si>
  <si>
    <t>DeleteRewardPkg</t>
  </si>
  <si>
    <t>GetUpdateLog</t>
  </si>
  <si>
    <t>CreateUpdateLog</t>
  </si>
  <si>
    <t>EditUpdateLog</t>
  </si>
  <si>
    <t>EditSingleUpdateLog</t>
  </si>
  <si>
    <t>DeleteUpdateLog</t>
  </si>
  <si>
    <t>CreateProject</t>
  </si>
  <si>
    <t>return ProjectCode</t>
  </si>
  <si>
    <t>=C2</t>
  </si>
  <si>
    <t>Database exist project with projectId ="1"</t>
  </si>
  <si>
    <t>Database not exist project with projectId ="10"</t>
  </si>
  <si>
    <t>project</t>
  </si>
  <si>
    <t>projectId</t>
  </si>
  <si>
    <t>throw new NotPermissionException</t>
  </si>
  <si>
    <t>return updateProjectDTO</t>
  </si>
  <si>
    <t>Database exist account with username = "Acctest001" is creator of project with projectId ="1"</t>
  </si>
  <si>
    <t>Database exist account with username = "Acctest00100" is not creator of project with projectId ="1"</t>
  </si>
  <si>
    <t>return projectDTO</t>
  </si>
  <si>
    <t>return projectBasicDTO</t>
  </si>
  <si>
    <t>throw new  NotPermissionException</t>
  </si>
  <si>
    <t>return errorList</t>
  </si>
  <si>
    <t>return projectInforDTO</t>
  </si>
  <si>
    <t>project with projectId = "1" has rewardPkg with rewardPkgId = "1"</t>
  </si>
  <si>
    <t>project with projectId = "1" hasn't rewardPkg with rewardPkgId = "10"</t>
  </si>
  <si>
    <t>rewardPkg</t>
  </si>
  <si>
    <t>rewardPkgId</t>
  </si>
  <si>
    <t>return projectCode</t>
  </si>
  <si>
    <t>UTCID05</t>
  </si>
  <si>
    <t>Database exist project with projectCode ="PRJ000001"</t>
  </si>
  <si>
    <t>Database not exist project with projectCode ="PRJ000010"</t>
  </si>
  <si>
    <t>projectCode</t>
  </si>
  <si>
    <t>PRJ000001</t>
  </si>
  <si>
    <t>PRJ000010</t>
  </si>
  <si>
    <t>Update "PointOfTheDay" of project</t>
  </si>
  <si>
    <t>Database exist backing with backingId ="1"</t>
  </si>
  <si>
    <t>Database not exist backing with backingId ="10"</t>
  </si>
  <si>
    <t>backing</t>
  </si>
  <si>
    <t>backingId</t>
  </si>
  <si>
    <t>Return projectBackDTO</t>
  </si>
  <si>
    <t>Database has 1 pending projects</t>
  </si>
  <si>
    <t>Database has 1 suspended projects</t>
  </si>
  <si>
    <t>Database has 3 approved projects</t>
  </si>
  <si>
    <t>Database has 2 funed projects</t>
  </si>
  <si>
    <t>Database has 1 expired projects</t>
  </si>
  <si>
    <t>Database has 6  projects</t>
  </si>
  <si>
    <t>Return AdminProjectInfoDTO</t>
  </si>
  <si>
    <t>ApprovedProject</t>
  </si>
  <si>
    <t>ExpriredProject</t>
  </si>
  <si>
    <t>SucceedProject</t>
  </si>
  <si>
    <t>PendingProject</t>
  </si>
  <si>
    <t>SuspendedProject</t>
  </si>
  <si>
    <t>TotalProject</t>
  </si>
  <si>
    <t>Return List&lt;ProjectBasicListDTO&gt;</t>
  </si>
  <si>
    <t>Database has 2 pending projects</t>
  </si>
  <si>
    <t>Database has 6 projects</t>
  </si>
  <si>
    <t>Database exist project with projectId = "1" and status = "pending"</t>
  </si>
  <si>
    <t>Database not exist project with projectId = "10"</t>
  </si>
  <si>
    <t>Throw new KeyNotFoundException</t>
  </si>
  <si>
    <t>Return</t>
  </si>
  <si>
    <t>status</t>
  </si>
  <si>
    <t>approved</t>
  </si>
  <si>
    <t>updateStatus</t>
  </si>
  <si>
    <t>Return AdminDashboardInfoDTO</t>
  </si>
  <si>
    <t>Database has 2 "approved" projects</t>
  </si>
  <si>
    <t>Database has 1 "pending" projects</t>
  </si>
  <si>
    <t>LiveProject</t>
  </si>
  <si>
    <t>Count</t>
  </si>
  <si>
    <t>Database has 6 "expired" and "isFuned" projects</t>
  </si>
  <si>
    <t>Return AdminProjectStatisticDTO</t>
  </si>
  <si>
    <t>year</t>
  </si>
  <si>
    <t>Database has 6 "created" projects at month = "12" year = "2015"</t>
  </si>
  <si>
    <t>month</t>
  </si>
  <si>
    <t>created</t>
  </si>
  <si>
    <t>Return List&lt;AdminDashboardInfoDTO&gt;</t>
  </si>
  <si>
    <t>option</t>
  </si>
  <si>
    <t>Database exist project with projectCode = "PRJ000001"</t>
  </si>
  <si>
    <t>Database not exist project with projectCode = "PRJ000010"</t>
  </si>
  <si>
    <t>Return ProjectDetailDTO</t>
  </si>
  <si>
    <t>Database exist project with projectId = "1"</t>
  </si>
  <si>
    <t>Return List&lt;QuestionDTO&gt;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</si>
</sst>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4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62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5" fillId="26" borderId="13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9" xfId="78" applyFont="1" applyFill="1" applyBorder="1" applyAlignment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20" xfId="78" applyNumberFormat="1" applyFont="1" applyFill="1" applyBorder="1" applyAlignment="1">
      <alignment vertical="center"/>
    </xf>
    <xf numFmtId="49" fontId="22" fillId="24" borderId="21" xfId="78" applyNumberFormat="1" applyFont="1" applyFill="1" applyBorder="1" applyAlignment="1">
      <alignment horizontal="left" vertical="center"/>
    </xf>
    <xf numFmtId="49" fontId="22" fillId="24" borderId="21" xfId="78" applyNumberFormat="1" applyFont="1" applyFill="1" applyBorder="1" applyAlignment="1">
      <alignment horizontal="left" vertical="center" wrapText="1"/>
    </xf>
    <xf numFmtId="0" fontId="22" fillId="24" borderId="21" xfId="78" applyFont="1" applyFill="1" applyBorder="1" applyAlignment="1">
      <alignment horizontal="left" vertical="center"/>
    </xf>
    <xf numFmtId="0" fontId="22" fillId="24" borderId="22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23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4" xfId="78" applyNumberFormat="1" applyFont="1" applyFill="1" applyBorder="1" applyAlignment="1">
      <alignment horizontal="center"/>
    </xf>
    <xf numFmtId="0" fontId="30" fillId="25" borderId="20" xfId="78" applyNumberFormat="1" applyFont="1" applyFill="1" applyBorder="1" applyAlignment="1">
      <alignment horizontal="center"/>
    </xf>
    <xf numFmtId="0" fontId="30" fillId="25" borderId="21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3" fillId="0" borderId="25" xfId="78" applyFont="1" applyBorder="1"/>
    <xf numFmtId="0" fontId="34" fillId="0" borderId="25" xfId="78" applyFont="1" applyBorder="1" applyAlignment="1">
      <alignment horizontal="left"/>
    </xf>
    <xf numFmtId="0" fontId="33" fillId="0" borderId="0" xfId="78" applyFont="1"/>
    <xf numFmtId="0" fontId="33" fillId="0" borderId="0" xfId="78" applyFont="1" applyAlignment="1">
      <alignment horizontal="right"/>
    </xf>
    <xf numFmtId="49" fontId="33" fillId="0" borderId="0" xfId="78" applyNumberFormat="1" applyFont="1"/>
    <xf numFmtId="0" fontId="34" fillId="0" borderId="0" xfId="78" applyFont="1" applyAlignment="1">
      <alignment horizontal="left"/>
    </xf>
    <xf numFmtId="0" fontId="33" fillId="27" borderId="26" xfId="78" applyFont="1" applyFill="1" applyBorder="1" applyAlignment="1">
      <alignment horizontal="center" vertical="top"/>
    </xf>
    <xf numFmtId="0" fontId="33" fillId="27" borderId="27" xfId="78" applyFont="1" applyFill="1" applyBorder="1" applyAlignment="1">
      <alignment horizontal="right" vertical="top"/>
    </xf>
    <xf numFmtId="0" fontId="34" fillId="27" borderId="28" xfId="78" applyFont="1" applyFill="1" applyBorder="1" applyAlignment="1">
      <alignment horizontal="left" vertical="top"/>
    </xf>
    <xf numFmtId="0" fontId="33" fillId="27" borderId="29" xfId="78" applyFont="1" applyFill="1" applyBorder="1" applyAlignment="1">
      <alignment horizontal="center" vertical="top"/>
    </xf>
    <xf numFmtId="0" fontId="33" fillId="27" borderId="30" xfId="78" applyFont="1" applyFill="1" applyBorder="1" applyAlignment="1">
      <alignment horizontal="right" vertical="top"/>
    </xf>
    <xf numFmtId="0" fontId="34" fillId="27" borderId="31" xfId="78" applyFont="1" applyFill="1" applyBorder="1" applyAlignment="1"/>
    <xf numFmtId="0" fontId="34" fillId="27" borderId="32" xfId="78" applyFont="1" applyFill="1" applyBorder="1" applyAlignment="1"/>
    <xf numFmtId="0" fontId="33" fillId="27" borderId="33" xfId="78" applyFont="1" applyFill="1" applyBorder="1" applyAlignment="1">
      <alignment horizontal="right"/>
    </xf>
    <xf numFmtId="0" fontId="34" fillId="27" borderId="34" xfId="78" applyFont="1" applyFill="1" applyBorder="1" applyAlignment="1"/>
    <xf numFmtId="0" fontId="33" fillId="27" borderId="26" xfId="78" applyFont="1" applyFill="1" applyBorder="1" applyAlignment="1"/>
    <xf numFmtId="0" fontId="33" fillId="27" borderId="27" xfId="78" applyFont="1" applyFill="1" applyBorder="1" applyAlignment="1">
      <alignment horizontal="right"/>
    </xf>
    <xf numFmtId="165" fontId="33" fillId="0" borderId="35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1" fontId="22" fillId="24" borderId="36" xfId="78" applyNumberFormat="1" applyFont="1" applyFill="1" applyBorder="1" applyAlignment="1">
      <alignment horizontal="center" vertical="center"/>
    </xf>
    <xf numFmtId="0" fontId="41" fillId="28" borderId="0" xfId="0" applyFont="1" applyFill="1" applyAlignment="1">
      <alignment horizontal="center"/>
    </xf>
    <xf numFmtId="0" fontId="42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4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46" fillId="28" borderId="0" xfId="0" applyFont="1" applyFill="1" applyAlignment="1">
      <alignment horizontal="justify"/>
    </xf>
    <xf numFmtId="0" fontId="46" fillId="28" borderId="0" xfId="0" applyFont="1" applyFill="1">
      <alignment vertical="center"/>
    </xf>
    <xf numFmtId="0" fontId="44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9" fillId="28" borderId="0" xfId="0" applyFont="1" applyFill="1" applyAlignment="1">
      <alignment horizontal="justify"/>
    </xf>
    <xf numFmtId="0" fontId="47" fillId="28" borderId="0" xfId="0" applyFont="1" applyFill="1">
      <alignment vertical="center"/>
    </xf>
    <xf numFmtId="0" fontId="28" fillId="24" borderId="37" xfId="78" applyFont="1" applyFill="1" applyBorder="1" applyAlignment="1">
      <alignment horizontal="left"/>
    </xf>
    <xf numFmtId="49" fontId="40" fillId="24" borderId="14" xfId="67" applyNumberFormat="1" applyFont="1" applyFill="1" applyBorder="1"/>
    <xf numFmtId="0" fontId="48" fillId="29" borderId="0" xfId="0" applyFont="1" applyFill="1">
      <alignment vertical="center"/>
    </xf>
    <xf numFmtId="0" fontId="33" fillId="0" borderId="35" xfId="78" applyFont="1" applyBorder="1" applyAlignment="1">
      <alignment horizontal="center"/>
    </xf>
    <xf numFmtId="0" fontId="28" fillId="24" borderId="37" xfId="78" applyFont="1" applyFill="1" applyBorder="1" applyAlignment="1">
      <alignment horizontal="left" vertical="center"/>
    </xf>
    <xf numFmtId="0" fontId="28" fillId="24" borderId="37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9" fillId="0" borderId="0" xfId="78" applyFont="1" applyFill="1" applyBorder="1" applyAlignment="1">
      <alignment vertical="top"/>
    </xf>
    <xf numFmtId="0" fontId="49" fillId="29" borderId="38" xfId="78" applyFont="1" applyFill="1" applyBorder="1" applyAlignment="1">
      <alignment vertical="center"/>
    </xf>
    <xf numFmtId="0" fontId="49" fillId="29" borderId="38" xfId="78" applyFont="1" applyFill="1" applyBorder="1" applyAlignment="1">
      <alignment vertical="top"/>
    </xf>
    <xf numFmtId="0" fontId="49" fillId="29" borderId="39" xfId="78" applyFont="1" applyFill="1" applyBorder="1" applyAlignment="1">
      <alignment vertical="top"/>
    </xf>
    <xf numFmtId="0" fontId="49" fillId="29" borderId="39" xfId="78" applyFont="1" applyFill="1" applyBorder="1" applyAlignment="1">
      <alignment vertical="center"/>
    </xf>
    <xf numFmtId="0" fontId="34" fillId="27" borderId="31" xfId="78" applyFont="1" applyFill="1" applyBorder="1" applyAlignment="1">
      <alignment horizontal="left" vertical="top"/>
    </xf>
    <xf numFmtId="0" fontId="33" fillId="27" borderId="32" xfId="78" applyFont="1" applyFill="1" applyBorder="1" applyAlignment="1">
      <alignment horizontal="center" vertical="top"/>
    </xf>
    <xf numFmtId="0" fontId="33" fillId="27" borderId="33" xfId="78" applyFont="1" applyFill="1" applyBorder="1" applyAlignment="1">
      <alignment horizontal="right" vertical="top"/>
    </xf>
    <xf numFmtId="0" fontId="49" fillId="29" borderId="40" xfId="78" applyFont="1" applyFill="1" applyBorder="1" applyAlignment="1">
      <alignment horizontal="left"/>
    </xf>
    <xf numFmtId="0" fontId="50" fillId="29" borderId="40" xfId="78" applyFont="1" applyFill="1" applyBorder="1"/>
    <xf numFmtId="0" fontId="50" fillId="29" borderId="40" xfId="78" applyFont="1" applyFill="1" applyBorder="1" applyAlignment="1">
      <alignment horizontal="right"/>
    </xf>
    <xf numFmtId="0" fontId="49" fillId="29" borderId="40" xfId="78" applyFont="1" applyFill="1" applyBorder="1" applyAlignment="1">
      <alignment vertical="top" textRotation="180"/>
    </xf>
    <xf numFmtId="164" fontId="49" fillId="25" borderId="41" xfId="78" applyNumberFormat="1" applyFont="1" applyFill="1" applyBorder="1" applyAlignment="1">
      <alignment horizontal="center" vertical="center"/>
    </xf>
    <xf numFmtId="0" fontId="34" fillId="0" borderId="42" xfId="78" applyFont="1" applyBorder="1" applyAlignment="1">
      <alignment horizontal="center"/>
    </xf>
    <xf numFmtId="0" fontId="33" fillId="0" borderId="43" xfId="78" applyFont="1" applyBorder="1" applyAlignment="1">
      <alignment horizontal="center"/>
    </xf>
    <xf numFmtId="0" fontId="33" fillId="0" borderId="42" xfId="78" applyFont="1" applyBorder="1" applyAlignment="1">
      <alignment horizontal="center"/>
    </xf>
    <xf numFmtId="0" fontId="22" fillId="0" borderId="14" xfId="78" applyFont="1" applyBorder="1"/>
    <xf numFmtId="0" fontId="22" fillId="0" borderId="21" xfId="78" applyFont="1" applyBorder="1"/>
    <xf numFmtId="0" fontId="51" fillId="0" borderId="44" xfId="78" applyFont="1" applyBorder="1" applyAlignment="1">
      <alignment vertical="center"/>
    </xf>
    <xf numFmtId="0" fontId="23" fillId="24" borderId="45" xfId="78" applyFont="1" applyFill="1" applyBorder="1" applyAlignment="1">
      <alignment horizontal="left" indent="1"/>
    </xf>
    <xf numFmtId="0" fontId="22" fillId="0" borderId="46" xfId="78" applyFont="1" applyBorder="1"/>
    <xf numFmtId="14" fontId="39" fillId="0" borderId="10" xfId="78" applyNumberFormat="1" applyFont="1" applyBorder="1" applyAlignment="1">
      <alignment horizontal="left"/>
    </xf>
    <xf numFmtId="0" fontId="39" fillId="0" borderId="10" xfId="78" applyFont="1" applyBorder="1" applyAlignment="1">
      <alignment horizontal="left"/>
    </xf>
    <xf numFmtId="0" fontId="28" fillId="0" borderId="45" xfId="78" applyFont="1" applyFill="1" applyBorder="1"/>
    <xf numFmtId="0" fontId="24" fillId="0" borderId="46" xfId="78" applyFont="1" applyBorder="1" applyAlignment="1">
      <alignment horizontal="left" indent="1"/>
    </xf>
    <xf numFmtId="0" fontId="22" fillId="0" borderId="45" xfId="78" applyFont="1" applyFill="1" applyBorder="1"/>
    <xf numFmtId="0" fontId="28" fillId="0" borderId="45" xfId="78" applyFont="1" applyBorder="1" applyAlignment="1">
      <alignment horizontal="left"/>
    </xf>
    <xf numFmtId="14" fontId="39" fillId="0" borderId="15" xfId="78" applyNumberFormat="1" applyFont="1" applyBorder="1" applyAlignment="1">
      <alignment horizontal="center" vertical="top" wrapText="1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9" fillId="0" borderId="19" xfId="78" applyFont="1" applyBorder="1" applyAlignment="1">
      <alignment vertical="top" wrapText="1"/>
    </xf>
    <xf numFmtId="0" fontId="22" fillId="0" borderId="19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19" xfId="78" applyFont="1" applyBorder="1"/>
    <xf numFmtId="0" fontId="22" fillId="0" borderId="36" xfId="78" applyFont="1" applyBorder="1" applyAlignment="1">
      <alignment horizontal="left" indent="1"/>
    </xf>
    <xf numFmtId="49" fontId="22" fillId="0" borderId="21" xfId="78" applyNumberFormat="1" applyFont="1" applyBorder="1" applyAlignment="1">
      <alignment vertical="top"/>
    </xf>
    <xf numFmtId="0" fontId="22" fillId="0" borderId="22" xfId="78" applyFont="1" applyBorder="1"/>
    <xf numFmtId="0" fontId="33" fillId="24" borderId="47" xfId="78" applyNumberFormat="1" applyFont="1" applyFill="1" applyBorder="1" applyAlignment="1">
      <alignment horizontal="center" vertical="center"/>
    </xf>
    <xf numFmtId="0" fontId="33" fillId="0" borderId="0" xfId="78" applyFont="1" applyBorder="1"/>
    <xf numFmtId="0" fontId="34" fillId="0" borderId="31" xfId="78" applyFont="1" applyBorder="1" applyAlignment="1">
      <alignment horizontal="center"/>
    </xf>
    <xf numFmtId="0" fontId="52" fillId="27" borderId="26" xfId="78" applyFont="1" applyFill="1" applyBorder="1" applyAlignment="1">
      <alignment horizontal="center" vertical="top"/>
    </xf>
    <xf numFmtId="0" fontId="52" fillId="27" borderId="27" xfId="78" applyFont="1" applyFill="1" applyBorder="1" applyAlignment="1">
      <alignment horizontal="right" vertical="top"/>
    </xf>
    <xf numFmtId="0" fontId="33" fillId="0" borderId="34" xfId="78" applyFont="1" applyBorder="1" applyAlignment="1">
      <alignment horizontal="center"/>
    </xf>
    <xf numFmtId="0" fontId="53" fillId="27" borderId="34" xfId="78" applyFont="1" applyFill="1" applyBorder="1" applyAlignment="1">
      <alignment horizontal="left" vertical="top"/>
    </xf>
    <xf numFmtId="0" fontId="33" fillId="27" borderId="34" xfId="78" applyFont="1" applyFill="1" applyBorder="1" applyAlignment="1">
      <alignment horizontal="left" vertical="top"/>
    </xf>
    <xf numFmtId="0" fontId="33" fillId="0" borderId="28" xfId="78" applyFont="1" applyBorder="1" applyAlignment="1">
      <alignment horizontal="center"/>
    </xf>
    <xf numFmtId="0" fontId="33" fillId="0" borderId="31" xfId="78" applyFont="1" applyBorder="1" applyAlignment="1">
      <alignment horizontal="center"/>
    </xf>
    <xf numFmtId="0" fontId="33" fillId="27" borderId="0" xfId="78" applyFont="1" applyFill="1" applyBorder="1" applyAlignment="1"/>
    <xf numFmtId="0" fontId="33" fillId="27" borderId="48" xfId="78" applyFont="1" applyFill="1" applyBorder="1" applyAlignment="1">
      <alignment horizontal="right"/>
    </xf>
    <xf numFmtId="0" fontId="34" fillId="0" borderId="49" xfId="78" applyFont="1" applyBorder="1" applyAlignment="1">
      <alignment horizontal="center"/>
    </xf>
    <xf numFmtId="0" fontId="33" fillId="30" borderId="34" xfId="78" applyFont="1" applyFill="1" applyBorder="1" applyAlignment="1">
      <alignment horizontal="center"/>
    </xf>
    <xf numFmtId="0" fontId="33" fillId="30" borderId="35" xfId="78" applyFont="1" applyFill="1" applyBorder="1" applyAlignment="1">
      <alignment horizontal="center"/>
    </xf>
    <xf numFmtId="0" fontId="34" fillId="30" borderId="50" xfId="78" applyFont="1" applyFill="1" applyBorder="1" applyAlignment="1">
      <alignment horizontal="center"/>
    </xf>
    <xf numFmtId="0" fontId="34" fillId="30" borderId="49" xfId="78" applyFont="1" applyFill="1" applyBorder="1" applyAlignment="1">
      <alignment horizontal="center"/>
    </xf>
    <xf numFmtId="0" fontId="33" fillId="30" borderId="51" xfId="78" applyFont="1" applyFill="1" applyBorder="1" applyAlignment="1">
      <alignment horizontal="center"/>
    </xf>
    <xf numFmtId="0" fontId="49" fillId="29" borderId="52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1" fontId="12" fillId="24" borderId="14" xfId="67" applyNumberFormat="1" applyFill="1" applyBorder="1" applyAlignment="1" applyProtection="1">
      <alignment horizontal="left" vertical="center"/>
    </xf>
    <xf numFmtId="0" fontId="33" fillId="0" borderId="54" xfId="78" applyFont="1" applyBorder="1" applyAlignment="1">
      <alignment horizontal="center"/>
    </xf>
    <xf numFmtId="0" fontId="33" fillId="0" borderId="53" xfId="78" applyFont="1" applyBorder="1" applyAlignment="1">
      <alignment horizontal="center"/>
    </xf>
    <xf numFmtId="0" fontId="33" fillId="0" borderId="49" xfId="78" applyFont="1" applyBorder="1" applyAlignment="1">
      <alignment horizontal="center"/>
    </xf>
    <xf numFmtId="0" fontId="33" fillId="0" borderId="50" xfId="78" applyFont="1" applyBorder="1" applyAlignment="1">
      <alignment horizontal="center"/>
    </xf>
    <xf numFmtId="0" fontId="34" fillId="27" borderId="34" xfId="78" applyFont="1" applyFill="1" applyBorder="1" applyAlignment="1">
      <alignment horizontal="left" vertical="top"/>
    </xf>
    <xf numFmtId="1" fontId="22" fillId="24" borderId="86" xfId="78" applyNumberFormat="1" applyFont="1" applyFill="1" applyBorder="1" applyAlignment="1">
      <alignment horizontal="center" vertical="center"/>
    </xf>
    <xf numFmtId="1" fontId="22" fillId="24" borderId="87" xfId="78" applyNumberFormat="1" applyFont="1" applyFill="1" applyBorder="1" applyAlignment="1">
      <alignment vertical="center"/>
    </xf>
    <xf numFmtId="49" fontId="22" fillId="24" borderId="88" xfId="78" applyNumberFormat="1" applyFont="1" applyFill="1" applyBorder="1" applyAlignment="1">
      <alignment horizontal="left" vertical="center"/>
    </xf>
    <xf numFmtId="0" fontId="22" fillId="24" borderId="88" xfId="78" applyFont="1" applyFill="1" applyBorder="1" applyAlignment="1">
      <alignment horizontal="left" vertical="center"/>
    </xf>
    <xf numFmtId="0" fontId="22" fillId="24" borderId="89" xfId="78" applyFont="1" applyFill="1" applyBorder="1" applyAlignment="1">
      <alignment horizontal="left" vertical="center"/>
    </xf>
    <xf numFmtId="0" fontId="39" fillId="0" borderId="37" xfId="78" applyFont="1" applyBorder="1" applyAlignment="1">
      <alignment horizontal="left"/>
    </xf>
    <xf numFmtId="0" fontId="28" fillId="24" borderId="37" xfId="78" applyFont="1" applyFill="1" applyBorder="1" applyAlignment="1">
      <alignment horizontal="left" vertical="center"/>
    </xf>
    <xf numFmtId="0" fontId="39" fillId="0" borderId="37" xfId="78" applyFont="1" applyBorder="1" applyAlignment="1">
      <alignment horizontal="left" vertical="center"/>
    </xf>
    <xf numFmtId="0" fontId="51" fillId="0" borderId="55" xfId="78" applyFont="1" applyBorder="1" applyAlignment="1">
      <alignment horizontal="center" vertical="center"/>
    </xf>
    <xf numFmtId="0" fontId="51" fillId="0" borderId="56" xfId="78" applyFont="1" applyBorder="1" applyAlignment="1">
      <alignment horizontal="center" vertical="center"/>
    </xf>
    <xf numFmtId="0" fontId="51" fillId="0" borderId="10" xfId="78" applyFont="1" applyBorder="1" applyAlignment="1">
      <alignment horizontal="center" vertical="center"/>
    </xf>
    <xf numFmtId="1" fontId="28" fillId="24" borderId="37" xfId="78" applyNumberFormat="1" applyFont="1" applyFill="1" applyBorder="1" applyAlignment="1">
      <alignment vertical="center" wrapText="1"/>
    </xf>
    <xf numFmtId="1" fontId="28" fillId="24" borderId="57" xfId="78" applyNumberFormat="1" applyFont="1" applyFill="1" applyBorder="1" applyAlignment="1"/>
    <xf numFmtId="0" fontId="39" fillId="24" borderId="57" xfId="78" applyFont="1" applyFill="1" applyBorder="1" applyAlignment="1">
      <alignment horizontal="left"/>
    </xf>
    <xf numFmtId="0" fontId="39" fillId="24" borderId="56" xfId="78" applyFont="1" applyFill="1" applyBorder="1" applyAlignment="1">
      <alignment horizontal="left"/>
    </xf>
    <xf numFmtId="0" fontId="39" fillId="24" borderId="10" xfId="78" applyFont="1" applyFill="1" applyBorder="1" applyAlignment="1">
      <alignment horizontal="left"/>
    </xf>
    <xf numFmtId="0" fontId="39" fillId="24" borderId="57" xfId="78" applyFont="1" applyFill="1" applyBorder="1" applyAlignment="1">
      <alignment horizontal="left" vertical="top" wrapText="1"/>
    </xf>
    <xf numFmtId="0" fontId="39" fillId="24" borderId="56" xfId="78" applyFont="1" applyFill="1" applyBorder="1" applyAlignment="1">
      <alignment horizontal="left" vertical="top" wrapText="1"/>
    </xf>
    <xf numFmtId="0" fontId="39" fillId="24" borderId="10" xfId="78" applyFont="1" applyFill="1" applyBorder="1" applyAlignment="1">
      <alignment horizontal="left" vertical="top" wrapText="1"/>
    </xf>
    <xf numFmtId="0" fontId="39" fillId="24" borderId="37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9" fillId="24" borderId="37" xfId="78" applyFont="1" applyFill="1" applyBorder="1" applyAlignment="1">
      <alignment horizontal="left"/>
    </xf>
    <xf numFmtId="0" fontId="28" fillId="24" borderId="37" xfId="78" applyFont="1" applyFill="1" applyBorder="1" applyAlignment="1">
      <alignment horizontal="left"/>
    </xf>
    <xf numFmtId="14" fontId="39" fillId="24" borderId="57" xfId="78" applyNumberFormat="1" applyFont="1" applyFill="1" applyBorder="1" applyAlignment="1">
      <alignment horizontal="left" vertical="top"/>
    </xf>
    <xf numFmtId="14" fontId="39" fillId="24" borderId="56" xfId="78" applyNumberFormat="1" applyFont="1" applyFill="1" applyBorder="1" applyAlignment="1">
      <alignment horizontal="left" vertical="top"/>
    </xf>
    <xf numFmtId="14" fontId="39" fillId="24" borderId="10" xfId="78" applyNumberFormat="1" applyFont="1" applyFill="1" applyBorder="1" applyAlignment="1">
      <alignment horizontal="left" vertical="top"/>
    </xf>
    <xf numFmtId="0" fontId="33" fillId="0" borderId="34" xfId="78" applyFont="1" applyBorder="1" applyAlignment="1">
      <alignment horizontal="left" vertical="top"/>
    </xf>
    <xf numFmtId="0" fontId="33" fillId="0" borderId="26" xfId="78" applyFont="1" applyBorder="1" applyAlignment="1">
      <alignment horizontal="left" vertical="top"/>
    </xf>
    <xf numFmtId="0" fontId="33" fillId="0" borderId="27" xfId="78" applyFont="1" applyBorder="1" applyAlignment="1">
      <alignment horizontal="left" vertical="top"/>
    </xf>
    <xf numFmtId="0" fontId="35" fillId="24" borderId="58" xfId="77" applyFont="1" applyFill="1" applyBorder="1" applyAlignment="1">
      <alignment horizontal="left" wrapText="1"/>
    </xf>
    <xf numFmtId="0" fontId="35" fillId="24" borderId="59" xfId="77" applyFont="1" applyFill="1" applyBorder="1" applyAlignment="1">
      <alignment horizontal="left" wrapText="1"/>
    </xf>
    <xf numFmtId="0" fontId="35" fillId="24" borderId="60" xfId="77" applyFont="1" applyFill="1" applyBorder="1" applyAlignment="1">
      <alignment horizontal="left" wrapText="1"/>
    </xf>
    <xf numFmtId="0" fontId="34" fillId="24" borderId="55" xfId="78" applyFont="1" applyFill="1" applyBorder="1" applyAlignment="1">
      <alignment horizontal="center" vertical="center" wrapText="1"/>
    </xf>
    <xf numFmtId="0" fontId="34" fillId="24" borderId="56" xfId="78" applyFont="1" applyFill="1" applyBorder="1" applyAlignment="1">
      <alignment horizontal="center" vertical="center" wrapText="1"/>
    </xf>
    <xf numFmtId="0" fontId="34" fillId="24" borderId="61" xfId="78" applyFont="1" applyFill="1" applyBorder="1" applyAlignment="1">
      <alignment horizontal="center" vertical="center" wrapText="1"/>
    </xf>
    <xf numFmtId="0" fontId="33" fillId="24" borderId="47" xfId="78" applyFont="1" applyFill="1" applyBorder="1" applyAlignment="1">
      <alignment horizontal="center" vertical="center"/>
    </xf>
    <xf numFmtId="0" fontId="33" fillId="24" borderId="62" xfId="78" applyFont="1" applyFill="1" applyBorder="1" applyAlignment="1">
      <alignment horizontal="center" vertical="center"/>
    </xf>
    <xf numFmtId="0" fontId="33" fillId="24" borderId="63" xfId="78" applyFont="1" applyFill="1" applyBorder="1" applyAlignment="1">
      <alignment horizontal="center" vertical="center"/>
    </xf>
    <xf numFmtId="0" fontId="33" fillId="0" borderId="31" xfId="78" applyFont="1" applyFill="1" applyBorder="1" applyAlignment="1">
      <alignment horizontal="left"/>
    </xf>
    <xf numFmtId="0" fontId="33" fillId="0" borderId="32" xfId="78" applyFont="1" applyFill="1" applyBorder="1" applyAlignment="1">
      <alignment horizontal="left"/>
    </xf>
    <xf numFmtId="0" fontId="33" fillId="0" borderId="33" xfId="78" applyFont="1" applyFill="1" applyBorder="1" applyAlignment="1">
      <alignment horizontal="left"/>
    </xf>
    <xf numFmtId="0" fontId="33" fillId="0" borderId="34" xfId="78" applyFont="1" applyBorder="1" applyAlignment="1">
      <alignment horizontal="left"/>
    </xf>
    <xf numFmtId="0" fontId="33" fillId="0" borderId="26" xfId="78" applyFont="1" applyBorder="1" applyAlignment="1">
      <alignment horizontal="left"/>
    </xf>
    <xf numFmtId="0" fontId="33" fillId="0" borderId="27" xfId="78" applyFont="1" applyBorder="1" applyAlignment="1">
      <alignment horizontal="left"/>
    </xf>
    <xf numFmtId="0" fontId="34" fillId="24" borderId="64" xfId="78" applyFont="1" applyFill="1" applyBorder="1" applyAlignment="1">
      <alignment horizontal="center" vertical="center" wrapText="1"/>
    </xf>
    <xf numFmtId="0" fontId="33" fillId="24" borderId="68" xfId="78" applyFont="1" applyFill="1" applyBorder="1" applyAlignment="1">
      <alignment horizontal="center" vertical="center"/>
    </xf>
    <xf numFmtId="0" fontId="33" fillId="24" borderId="69" xfId="78" applyFont="1" applyFill="1" applyBorder="1" applyAlignment="1">
      <alignment horizontal="center" vertical="center"/>
    </xf>
    <xf numFmtId="0" fontId="34" fillId="24" borderId="57" xfId="78" applyFont="1" applyFill="1" applyBorder="1" applyAlignment="1">
      <alignment horizontal="center" vertical="center" wrapText="1"/>
    </xf>
    <xf numFmtId="0" fontId="34" fillId="24" borderId="70" xfId="77" applyFont="1" applyFill="1" applyBorder="1" applyAlignment="1">
      <alignment horizontal="left" wrapText="1"/>
    </xf>
    <xf numFmtId="0" fontId="34" fillId="24" borderId="71" xfId="77" applyFont="1" applyFill="1" applyBorder="1" applyAlignment="1">
      <alignment horizontal="left" wrapText="1"/>
    </xf>
    <xf numFmtId="49" fontId="35" fillId="24" borderId="72" xfId="77" applyNumberFormat="1" applyFont="1" applyFill="1" applyBorder="1" applyAlignment="1">
      <alignment horizontal="left" wrapText="1"/>
    </xf>
    <xf numFmtId="0" fontId="35" fillId="24" borderId="71" xfId="77" applyFont="1" applyFill="1" applyBorder="1" applyAlignment="1">
      <alignment horizontal="left" wrapText="1"/>
    </xf>
    <xf numFmtId="0" fontId="33" fillId="24" borderId="73" xfId="78" applyFont="1" applyFill="1" applyBorder="1" applyAlignment="1">
      <alignment horizontal="center" vertical="center"/>
    </xf>
    <xf numFmtId="0" fontId="33" fillId="24" borderId="74" xfId="78" applyFont="1" applyFill="1" applyBorder="1" applyAlignment="1">
      <alignment horizontal="center" vertical="center"/>
    </xf>
    <xf numFmtId="0" fontId="34" fillId="24" borderId="75" xfId="77" applyFont="1" applyFill="1" applyBorder="1" applyAlignment="1">
      <alignment horizontal="left" wrapText="1"/>
    </xf>
    <xf numFmtId="0" fontId="34" fillId="24" borderId="10" xfId="77" applyFont="1" applyFill="1" applyBorder="1" applyAlignment="1">
      <alignment horizontal="left" wrapText="1"/>
    </xf>
    <xf numFmtId="49" fontId="33" fillId="24" borderId="72" xfId="77" applyNumberFormat="1" applyFont="1" applyFill="1" applyBorder="1" applyAlignment="1">
      <alignment horizontal="left" wrapText="1"/>
    </xf>
    <xf numFmtId="0" fontId="33" fillId="24" borderId="71" xfId="77" applyNumberFormat="1" applyFont="1" applyFill="1" applyBorder="1" applyAlignment="1">
      <alignment horizontal="left" wrapText="1"/>
    </xf>
    <xf numFmtId="0" fontId="33" fillId="24" borderId="76" xfId="77" applyNumberFormat="1" applyFont="1" applyFill="1" applyBorder="1" applyAlignment="1">
      <alignment horizontal="left" wrapText="1"/>
    </xf>
    <xf numFmtId="0" fontId="35" fillId="24" borderId="77" xfId="77" applyFont="1" applyFill="1" applyBorder="1" applyAlignment="1">
      <alignment horizontal="left" wrapText="1"/>
    </xf>
    <xf numFmtId="0" fontId="35" fillId="24" borderId="78" xfId="77" applyFont="1" applyFill="1" applyBorder="1" applyAlignment="1">
      <alignment horizontal="left" wrapText="1"/>
    </xf>
    <xf numFmtId="0" fontId="35" fillId="24" borderId="79" xfId="77" applyFont="1" applyFill="1" applyBorder="1" applyAlignment="1">
      <alignment horizontal="left" wrapText="1"/>
    </xf>
    <xf numFmtId="0" fontId="35" fillId="24" borderId="80" xfId="77" applyFont="1" applyFill="1" applyBorder="1" applyAlignment="1">
      <alignment horizontal="left" wrapText="1"/>
    </xf>
    <xf numFmtId="0" fontId="35" fillId="24" borderId="81" xfId="77" applyFont="1" applyFill="1" applyBorder="1" applyAlignment="1">
      <alignment horizontal="left" wrapText="1"/>
    </xf>
    <xf numFmtId="0" fontId="34" fillId="24" borderId="75" xfId="78" applyFont="1" applyFill="1" applyBorder="1" applyAlignment="1">
      <alignment horizontal="center" vertical="center"/>
    </xf>
    <xf numFmtId="0" fontId="34" fillId="24" borderId="10" xfId="78" applyFont="1" applyFill="1" applyBorder="1" applyAlignment="1">
      <alignment horizontal="center" vertical="center"/>
    </xf>
    <xf numFmtId="0" fontId="34" fillId="24" borderId="65" xfId="77" applyFont="1" applyFill="1" applyBorder="1" applyAlignment="1">
      <alignment horizontal="left" wrapText="1"/>
    </xf>
    <xf numFmtId="0" fontId="34" fillId="24" borderId="66" xfId="77" applyFont="1" applyFill="1" applyBorder="1" applyAlignment="1">
      <alignment horizontal="left" wrapText="1"/>
    </xf>
    <xf numFmtId="0" fontId="34" fillId="24" borderId="67" xfId="77" applyFont="1" applyFill="1" applyBorder="1" applyAlignment="1">
      <alignment horizontal="left" wrapText="1"/>
    </xf>
    <xf numFmtId="0" fontId="34" fillId="24" borderId="34" xfId="77" applyFont="1" applyFill="1" applyBorder="1" applyAlignment="1">
      <alignment horizontal="left" wrapText="1"/>
    </xf>
    <xf numFmtId="0" fontId="34" fillId="24" borderId="26" xfId="77" applyFont="1" applyFill="1" applyBorder="1" applyAlignment="1">
      <alignment horizontal="left" wrapText="1"/>
    </xf>
    <xf numFmtId="0" fontId="34" fillId="24" borderId="27" xfId="77" applyFont="1" applyFill="1" applyBorder="1" applyAlignment="1">
      <alignment horizontal="left" wrapText="1"/>
    </xf>
    <xf numFmtId="0" fontId="33" fillId="0" borderId="82" xfId="78" applyFont="1" applyFill="1" applyBorder="1" applyAlignment="1">
      <alignment horizontal="left"/>
    </xf>
    <xf numFmtId="0" fontId="33" fillId="0" borderId="83" xfId="78" applyFont="1" applyFill="1" applyBorder="1" applyAlignment="1">
      <alignment horizontal="left"/>
    </xf>
    <xf numFmtId="0" fontId="33" fillId="0" borderId="84" xfId="78" applyFont="1" applyFill="1" applyBorder="1" applyAlignment="1">
      <alignment horizontal="left"/>
    </xf>
    <xf numFmtId="0" fontId="34" fillId="27" borderId="34" xfId="78" applyFont="1" applyFill="1" applyBorder="1" applyAlignment="1">
      <alignment horizontal="left"/>
    </xf>
    <xf numFmtId="0" fontId="34" fillId="27" borderId="26" xfId="78" applyFont="1" applyFill="1" applyBorder="1" applyAlignment="1">
      <alignment horizontal="left"/>
    </xf>
    <xf numFmtId="0" fontId="34" fillId="27" borderId="27" xfId="78" applyFont="1" applyFill="1" applyBorder="1" applyAlignment="1">
      <alignment horizontal="left"/>
    </xf>
    <xf numFmtId="0" fontId="49" fillId="29" borderId="39" xfId="78" applyFont="1" applyFill="1" applyBorder="1" applyAlignment="1">
      <alignment horizontal="center" vertical="top"/>
    </xf>
    <xf numFmtId="0" fontId="49" fillId="29" borderId="38" xfId="78" applyFont="1" applyFill="1" applyBorder="1" applyAlignment="1">
      <alignment horizontal="center" vertical="top"/>
    </xf>
    <xf numFmtId="0" fontId="49" fillId="29" borderId="85" xfId="78" applyFont="1" applyFill="1" applyBorder="1" applyAlignment="1">
      <alignment horizontal="center" vertical="top"/>
    </xf>
    <xf numFmtId="0" fontId="53" fillId="27" borderId="53" xfId="78" applyFont="1" applyFill="1" applyBorder="1" applyAlignment="1">
      <alignment horizontal="left" vertical="top"/>
    </xf>
    <xf numFmtId="0" fontId="52" fillId="27" borderId="90" xfId="78" applyFont="1" applyFill="1" applyBorder="1" applyAlignment="1">
      <alignment horizontal="center" vertical="top"/>
    </xf>
    <xf numFmtId="0" fontId="52" fillId="27" borderId="91" xfId="78" applyFont="1" applyFill="1" applyBorder="1" applyAlignment="1">
      <alignment horizontal="right" vertical="top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Report'!$F$33:$H$33</c:f>
              <c:numCache>
                <c:formatCode>General</c:formatCode>
                <c:ptCount val="3"/>
                <c:pt idx="0">
                  <c:v>21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Report'!$F$32:$H$32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Report'!$F$33:$H$33</c:f>
              <c:numCache>
                <c:formatCode>General</c:formatCode>
                <c:ptCount val="3"/>
                <c:pt idx="0">
                  <c:v>21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Report'!$C$33:$E$33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Report'!$C$32:$E$32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Report'!$C$33:$E$33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112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40</xdr:row>
      <xdr:rowOff>0</xdr:rowOff>
    </xdr:from>
    <xdr:to>
      <xdr:col>9</xdr:col>
      <xdr:colOff>0</xdr:colOff>
      <xdr:row>55</xdr:row>
      <xdr:rowOff>9525</xdr:rowOff>
    </xdr:to>
    <xdr:graphicFrame macro="">
      <xdr:nvGraphicFramePr>
        <xdr:cNvPr id="237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19050</xdr:rowOff>
    </xdr:from>
    <xdr:to>
      <xdr:col>3</xdr:col>
      <xdr:colOff>238125</xdr:colOff>
      <xdr:row>55</xdr:row>
      <xdr:rowOff>0</xdr:rowOff>
    </xdr:to>
    <xdr:graphicFrame macro="">
      <xdr:nvGraphicFramePr>
        <xdr:cNvPr id="237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1"/>
  <sheetViews>
    <sheetView workbookViewId="0"/>
  </sheetViews>
  <sheetFormatPr defaultRowHeight="14.25"/>
  <cols>
    <col min="1" max="1" width="119.375" style="97" customWidth="1"/>
    <col min="2" max="16384" width="9" style="97"/>
  </cols>
  <sheetData>
    <row r="1" spans="1:1" s="94" customFormat="1" ht="22.5">
      <c r="A1" s="93" t="s">
        <v>58</v>
      </c>
    </row>
    <row r="2" spans="1:1" s="94" customFormat="1" ht="22.5">
      <c r="A2" s="93"/>
    </row>
    <row r="3" spans="1:1" s="95" customFormat="1" ht="18">
      <c r="A3" s="98" t="s">
        <v>74</v>
      </c>
    </row>
    <row r="4" spans="1:1" ht="15" customHeight="1">
      <c r="A4" s="101" t="s">
        <v>56</v>
      </c>
    </row>
    <row r="5" spans="1:1" ht="15" customHeight="1">
      <c r="A5" s="101" t="s">
        <v>79</v>
      </c>
    </row>
    <row r="6" spans="1:1" ht="38.25">
      <c r="A6" s="102" t="s">
        <v>94</v>
      </c>
    </row>
    <row r="7" spans="1:1" ht="29.25" customHeight="1">
      <c r="A7" s="102" t="s">
        <v>97</v>
      </c>
    </row>
    <row r="8" spans="1:1" ht="30" customHeight="1">
      <c r="A8" s="103" t="s">
        <v>81</v>
      </c>
    </row>
    <row r="9" spans="1:1" s="106" customFormat="1" ht="16.5" customHeight="1">
      <c r="A9" s="105" t="s">
        <v>95</v>
      </c>
    </row>
    <row r="10" spans="1:1" ht="16.5" customHeight="1">
      <c r="A10" s="96"/>
    </row>
    <row r="11" spans="1:1" s="95" customFormat="1" ht="18">
      <c r="A11" s="98" t="s">
        <v>57</v>
      </c>
    </row>
    <row r="12" spans="1:1" s="99" customFormat="1" ht="15">
      <c r="A12" s="104" t="s">
        <v>48</v>
      </c>
    </row>
    <row r="13" spans="1:1" s="99" customFormat="1" ht="15">
      <c r="A13" s="104"/>
    </row>
    <row r="14" spans="1:1" s="99" customFormat="1" ht="15">
      <c r="A14" s="104"/>
    </row>
    <row r="15" spans="1:1" s="99" customFormat="1" ht="15">
      <c r="A15" s="104"/>
    </row>
    <row r="16" spans="1:1" s="99" customFormat="1" ht="15">
      <c r="A16" s="104"/>
    </row>
    <row r="17" spans="1:1" s="99" customFormat="1" ht="15">
      <c r="A17" s="104"/>
    </row>
    <row r="18" spans="1:1" s="99" customFormat="1" ht="15">
      <c r="A18" s="104"/>
    </row>
    <row r="19" spans="1:1" s="99" customFormat="1" ht="15">
      <c r="A19" s="104"/>
    </row>
    <row r="20" spans="1:1" s="99" customFormat="1" ht="15">
      <c r="A20" s="104"/>
    </row>
    <row r="21" spans="1:1" s="99" customFormat="1" ht="15">
      <c r="A21" s="104"/>
    </row>
    <row r="22" spans="1:1" s="99" customFormat="1" ht="15">
      <c r="A22" s="104"/>
    </row>
    <row r="23" spans="1:1" s="99" customFormat="1" ht="15">
      <c r="A23" s="104"/>
    </row>
    <row r="24" spans="1:1" s="99" customFormat="1" ht="15">
      <c r="A24" s="104"/>
    </row>
    <row r="25" spans="1:1" s="99" customFormat="1" ht="15">
      <c r="A25" s="104"/>
    </row>
    <row r="26" spans="1:1" s="99" customFormat="1" ht="15">
      <c r="A26" s="104"/>
    </row>
    <row r="27" spans="1:1" s="99" customFormat="1" ht="15">
      <c r="A27" s="104"/>
    </row>
    <row r="28" spans="1:1" s="99" customFormat="1" ht="15">
      <c r="A28" s="104"/>
    </row>
    <row r="29" spans="1:1" s="99" customFormat="1" ht="15">
      <c r="A29" s="104"/>
    </row>
    <row r="30" spans="1:1" s="99" customFormat="1" ht="15">
      <c r="A30" s="104"/>
    </row>
    <row r="31" spans="1:1" s="99" customFormat="1" ht="15">
      <c r="A31" s="104"/>
    </row>
    <row r="32" spans="1:1" s="99" customFormat="1" ht="15">
      <c r="A32" s="104"/>
    </row>
    <row r="33" spans="1:1" s="99" customFormat="1" ht="15">
      <c r="A33" s="104"/>
    </row>
    <row r="34" spans="1:1" s="99" customFormat="1" ht="15">
      <c r="A34" s="104"/>
    </row>
    <row r="35" spans="1:1" s="99" customFormat="1" ht="15">
      <c r="A35" s="104"/>
    </row>
    <row r="36" spans="1:1" s="99" customFormat="1" ht="15">
      <c r="A36" s="104"/>
    </row>
    <row r="37" spans="1:1" s="99" customFormat="1" ht="15">
      <c r="A37" s="104"/>
    </row>
    <row r="38" spans="1:1" s="99" customFormat="1" ht="15">
      <c r="A38" s="104"/>
    </row>
    <row r="39" spans="1:1" s="99" customFormat="1" ht="15">
      <c r="A39" s="104"/>
    </row>
    <row r="40" spans="1:1" s="99" customFormat="1" ht="15">
      <c r="A40" s="104"/>
    </row>
    <row r="41" spans="1:1" s="99" customFormat="1" ht="15">
      <c r="A41" s="104"/>
    </row>
    <row r="42" spans="1:1" s="99" customFormat="1" ht="15">
      <c r="A42" s="104"/>
    </row>
    <row r="43" spans="1:1" s="99" customFormat="1" ht="15">
      <c r="A43" s="104"/>
    </row>
    <row r="44" spans="1:1" s="99" customFormat="1" ht="15">
      <c r="A44" s="104"/>
    </row>
    <row r="45" spans="1:1" s="99" customFormat="1" ht="15">
      <c r="A45" s="104"/>
    </row>
    <row r="46" spans="1:1" s="99" customFormat="1" ht="15">
      <c r="A46" s="104"/>
    </row>
    <row r="47" spans="1:1" s="99" customFormat="1" ht="15">
      <c r="A47" s="104"/>
    </row>
    <row r="48" spans="1:1" s="99" customFormat="1" ht="15">
      <c r="A48" s="104"/>
    </row>
    <row r="49" spans="1:2" s="99" customFormat="1" ht="15">
      <c r="A49" s="104"/>
    </row>
    <row r="50" spans="1:2" s="99" customFormat="1" ht="15">
      <c r="A50" s="104"/>
    </row>
    <row r="51" spans="1:2" s="99" customFormat="1" ht="15">
      <c r="A51" s="104"/>
    </row>
    <row r="52" spans="1:2" s="99" customFormat="1" ht="15">
      <c r="A52" s="104"/>
    </row>
    <row r="53" spans="1:2" s="99" customFormat="1" ht="15">
      <c r="A53" s="104"/>
    </row>
    <row r="54" spans="1:2" s="99" customFormat="1" ht="15">
      <c r="A54" s="104"/>
    </row>
    <row r="55" spans="1:2" ht="25.5">
      <c r="A55" s="101" t="s">
        <v>82</v>
      </c>
    </row>
    <row r="56" spans="1:2">
      <c r="A56" s="101" t="s">
        <v>83</v>
      </c>
    </row>
    <row r="57" spans="1:2">
      <c r="A57" s="102" t="s">
        <v>84</v>
      </c>
    </row>
    <row r="58" spans="1:2">
      <c r="A58" s="96"/>
    </row>
    <row r="59" spans="1:2" s="99" customFormat="1" ht="15">
      <c r="A59" s="104" t="s">
        <v>59</v>
      </c>
    </row>
    <row r="60" spans="1:2">
      <c r="A60" s="101" t="s">
        <v>60</v>
      </c>
      <c r="B60" s="96"/>
    </row>
    <row r="61" spans="1:2">
      <c r="A61" s="104" t="s">
        <v>85</v>
      </c>
    </row>
    <row r="62" spans="1:2">
      <c r="A62" s="101" t="s">
        <v>61</v>
      </c>
      <c r="B62" s="96"/>
    </row>
    <row r="63" spans="1:2" ht="25.5">
      <c r="A63" s="102" t="s">
        <v>62</v>
      </c>
    </row>
    <row r="64" spans="1:2">
      <c r="A64" s="101" t="s">
        <v>63</v>
      </c>
      <c r="B64" s="100"/>
    </row>
    <row r="65" spans="1:4">
      <c r="A65" s="101" t="s">
        <v>64</v>
      </c>
      <c r="B65" s="96"/>
    </row>
    <row r="66" spans="1:4">
      <c r="A66" s="101" t="s">
        <v>98</v>
      </c>
      <c r="B66" s="96"/>
    </row>
    <row r="67" spans="1:4">
      <c r="A67" s="101" t="s">
        <v>65</v>
      </c>
      <c r="B67" s="96"/>
      <c r="C67" s="96" t="s">
        <v>44</v>
      </c>
      <c r="D67" s="96" t="s">
        <v>44</v>
      </c>
    </row>
    <row r="68" spans="1:4">
      <c r="A68" s="101" t="s">
        <v>45</v>
      </c>
    </row>
    <row r="69" spans="1:4">
      <c r="A69" s="101" t="s">
        <v>75</v>
      </c>
      <c r="B69" s="96"/>
    </row>
    <row r="70" spans="1:4">
      <c r="A70" s="101" t="s">
        <v>76</v>
      </c>
    </row>
    <row r="71" spans="1:4">
      <c r="A71" s="101" t="s">
        <v>77</v>
      </c>
    </row>
    <row r="72" spans="1:4">
      <c r="A72" s="101" t="s">
        <v>78</v>
      </c>
      <c r="B72" s="96"/>
      <c r="C72" s="96" t="s">
        <v>44</v>
      </c>
    </row>
    <row r="73" spans="1:4">
      <c r="A73" s="104" t="s">
        <v>86</v>
      </c>
    </row>
    <row r="74" spans="1:4" ht="30" customHeight="1">
      <c r="A74" s="102" t="s">
        <v>66</v>
      </c>
    </row>
    <row r="75" spans="1:4">
      <c r="A75" s="101" t="s">
        <v>46</v>
      </c>
    </row>
    <row r="76" spans="1:4">
      <c r="A76" s="101" t="s">
        <v>67</v>
      </c>
    </row>
    <row r="77" spans="1:4">
      <c r="A77" s="101" t="s">
        <v>68</v>
      </c>
      <c r="B77" s="96"/>
    </row>
    <row r="78" spans="1:4">
      <c r="A78" s="101" t="s">
        <v>69</v>
      </c>
      <c r="B78" s="96"/>
    </row>
    <row r="79" spans="1:4">
      <c r="A79" s="104" t="s">
        <v>87</v>
      </c>
    </row>
    <row r="80" spans="1:4">
      <c r="A80" s="101" t="s">
        <v>70</v>
      </c>
    </row>
    <row r="81" spans="1:2" ht="38.25">
      <c r="A81" s="103" t="s">
        <v>80</v>
      </c>
      <c r="B81" s="96"/>
    </row>
    <row r="82" spans="1:2">
      <c r="A82" s="103"/>
      <c r="B82" s="96"/>
    </row>
    <row r="83" spans="1:2" s="99" customFormat="1" ht="15">
      <c r="A83" s="104" t="s">
        <v>71</v>
      </c>
    </row>
    <row r="84" spans="1:2">
      <c r="A84" s="101" t="s">
        <v>88</v>
      </c>
    </row>
    <row r="85" spans="1:2">
      <c r="A85" s="101" t="s">
        <v>89</v>
      </c>
    </row>
    <row r="86" spans="1:2">
      <c r="A86" s="101" t="s">
        <v>90</v>
      </c>
    </row>
    <row r="87" spans="1:2">
      <c r="A87" s="101" t="s">
        <v>91</v>
      </c>
    </row>
    <row r="88" spans="1:2">
      <c r="A88" s="101" t="s">
        <v>92</v>
      </c>
    </row>
    <row r="89" spans="1:2">
      <c r="A89" s="101" t="s">
        <v>93</v>
      </c>
    </row>
    <row r="90" spans="1:2">
      <c r="A90" s="96" t="s">
        <v>47</v>
      </c>
    </row>
    <row r="91" spans="1:2">
      <c r="A91" s="96"/>
    </row>
  </sheetData>
  <phoneticPr fontId="38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60"/>
  <sheetViews>
    <sheetView zoomScaleNormal="100" workbookViewId="0">
      <selection activeCell="B10" sqref="B10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45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131</v>
      </c>
      <c r="D2" s="229"/>
      <c r="E2" s="244" t="s">
        <v>14</v>
      </c>
      <c r="F2" s="245"/>
      <c r="G2" s="245"/>
      <c r="H2" s="246"/>
      <c r="I2" s="234" t="str">
        <f>C2</f>
        <v>SubmitProject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COUNTIF(E26:HM26,"P")</f>
        <v>4</v>
      </c>
      <c r="B6" s="231"/>
      <c r="C6" s="224">
        <f>COUNTIF(E26:HO26,"F")</f>
        <v>0</v>
      </c>
      <c r="D6" s="214"/>
      <c r="E6" s="213">
        <f>SUM(L6,- A6,- C6)</f>
        <v>0</v>
      </c>
      <c r="F6" s="214"/>
      <c r="G6" s="214"/>
      <c r="H6" s="223"/>
      <c r="I6" s="152">
        <f>COUNTIF(E25:HM25,"N")</f>
        <v>1</v>
      </c>
      <c r="J6" s="152">
        <f>COUNTIF(E25:HM25,"A")</f>
        <v>3</v>
      </c>
      <c r="K6" s="152">
        <f>COUNTIF(E25:HO25,"B")</f>
        <v>0</v>
      </c>
      <c r="L6" s="213">
        <f>COUNTA(E8:R8)</f>
        <v>4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6" t="s">
        <v>108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168</v>
      </c>
      <c r="C11" s="121"/>
      <c r="D11" s="122"/>
      <c r="E11" s="130" t="s">
        <v>72</v>
      </c>
      <c r="F11" s="130"/>
      <c r="G11" s="110" t="s">
        <v>72</v>
      </c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169</v>
      </c>
      <c r="C12" s="121"/>
      <c r="D12" s="122"/>
      <c r="E12" s="130"/>
      <c r="F12" s="110" t="s">
        <v>72</v>
      </c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3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 thickBot="1">
      <c r="A14" s="116"/>
      <c r="B14" s="120"/>
      <c r="C14" s="121"/>
      <c r="D14" s="122"/>
      <c r="E14" s="130"/>
      <c r="F14" s="130"/>
      <c r="G14" s="130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9" t="s">
        <v>54</v>
      </c>
      <c r="B15" s="120" t="s">
        <v>120</v>
      </c>
      <c r="C15" s="121"/>
      <c r="D15" s="122"/>
      <c r="E15" s="128"/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/>
      <c r="C16" s="155"/>
      <c r="D16" s="156" t="s">
        <v>35</v>
      </c>
      <c r="E16" s="110"/>
      <c r="F16" s="110"/>
      <c r="G16" s="110"/>
      <c r="H16" s="110" t="s">
        <v>72</v>
      </c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116</v>
      </c>
      <c r="E17" s="110" t="s">
        <v>72</v>
      </c>
      <c r="F17" s="110"/>
      <c r="G17" s="110" t="s">
        <v>72</v>
      </c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115</v>
      </c>
      <c r="E18" s="110"/>
      <c r="F18" s="110" t="s">
        <v>72</v>
      </c>
      <c r="G18" s="110"/>
      <c r="H18" s="110"/>
      <c r="I18" s="110"/>
      <c r="J18" s="110"/>
      <c r="K18" s="110"/>
      <c r="L18" s="110"/>
      <c r="M18" s="157"/>
      <c r="N18" s="157"/>
      <c r="O18" s="110"/>
      <c r="P18" s="110"/>
      <c r="Q18" s="157"/>
      <c r="R18" s="110"/>
    </row>
    <row r="19" spans="1:18" ht="14.25" customHeight="1">
      <c r="A19" s="116"/>
      <c r="B19" s="177" t="s">
        <v>164</v>
      </c>
      <c r="C19" s="79"/>
      <c r="D19" s="80"/>
      <c r="E19" s="130"/>
      <c r="F19" s="130"/>
      <c r="G19" s="130"/>
      <c r="H19" s="130"/>
      <c r="I19" s="110"/>
      <c r="J19" s="110"/>
      <c r="K19" s="110"/>
      <c r="L19" s="110"/>
      <c r="M19" s="157"/>
      <c r="N19" s="157"/>
      <c r="O19" s="110"/>
      <c r="P19" s="110"/>
      <c r="Q19" s="157"/>
      <c r="R19" s="110"/>
    </row>
    <row r="20" spans="1:18" ht="14.25" customHeight="1">
      <c r="A20" s="116"/>
      <c r="B20" s="159"/>
      <c r="C20" s="79" t="s">
        <v>165</v>
      </c>
      <c r="D20" s="80">
        <v>1</v>
      </c>
      <c r="E20" s="110"/>
      <c r="F20" s="110" t="s">
        <v>72</v>
      </c>
      <c r="G20" s="110" t="s">
        <v>72</v>
      </c>
      <c r="H20" s="110" t="s">
        <v>72</v>
      </c>
      <c r="I20" s="110"/>
      <c r="J20" s="110"/>
      <c r="K20" s="110"/>
      <c r="L20" s="110"/>
      <c r="M20" s="157"/>
      <c r="N20" s="157"/>
      <c r="O20" s="157"/>
      <c r="P20" s="157"/>
      <c r="Q20" s="157"/>
      <c r="R20" s="110"/>
    </row>
    <row r="21" spans="1:18" ht="14.25" customHeight="1" thickBot="1">
      <c r="A21" s="116"/>
      <c r="B21" s="81"/>
      <c r="C21" s="82" t="s">
        <v>165</v>
      </c>
      <c r="D21" s="83">
        <v>10</v>
      </c>
      <c r="E21" s="110" t="s">
        <v>72</v>
      </c>
      <c r="F21" s="110"/>
      <c r="G21" s="110"/>
      <c r="H21" s="110"/>
      <c r="I21" s="110"/>
      <c r="J21" s="157"/>
      <c r="K21" s="157"/>
      <c r="L21" s="157"/>
      <c r="M21" s="157"/>
      <c r="N21" s="110"/>
      <c r="O21" s="110"/>
      <c r="P21" s="110"/>
      <c r="Q21" s="157"/>
      <c r="R21" s="110"/>
    </row>
    <row r="22" spans="1:18" ht="13.5" customHeight="1" thickTop="1">
      <c r="A22" s="118" t="s">
        <v>55</v>
      </c>
      <c r="B22" s="84" t="s">
        <v>122</v>
      </c>
      <c r="C22" s="85"/>
      <c r="D22" s="86"/>
      <c r="E22" s="130" t="s">
        <v>72</v>
      </c>
      <c r="F22" s="110"/>
      <c r="G22" s="130"/>
      <c r="H22" s="110"/>
      <c r="I22" s="110"/>
      <c r="J22" s="157"/>
      <c r="K22" s="157"/>
      <c r="L22" s="157"/>
      <c r="M22" s="157"/>
      <c r="N22" s="110"/>
      <c r="O22" s="110"/>
      <c r="P22" s="110"/>
      <c r="Q22" s="157"/>
      <c r="R22" s="110"/>
    </row>
    <row r="23" spans="1:18" ht="13.5" customHeight="1">
      <c r="A23" s="117"/>
      <c r="B23" s="87" t="s">
        <v>172</v>
      </c>
      <c r="C23" s="88"/>
      <c r="D23" s="89"/>
      <c r="E23" s="110"/>
      <c r="F23" s="110" t="s">
        <v>72</v>
      </c>
      <c r="G23" s="110"/>
      <c r="H23" s="110" t="s">
        <v>72</v>
      </c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 thickBot="1">
      <c r="A24" s="117"/>
      <c r="B24" s="84" t="s">
        <v>173</v>
      </c>
      <c r="C24" s="84"/>
      <c r="D24" s="89"/>
      <c r="E24" s="110"/>
      <c r="F24" s="110"/>
      <c r="G24" s="110" t="s">
        <v>72</v>
      </c>
      <c r="H24" s="110"/>
      <c r="I24" s="110"/>
      <c r="J24" s="110"/>
      <c r="K24" s="110"/>
      <c r="L24" s="110"/>
      <c r="M24" s="157"/>
      <c r="N24" s="157"/>
      <c r="O24" s="110"/>
      <c r="P24" s="110"/>
      <c r="Q24" s="157"/>
      <c r="R24" s="110"/>
    </row>
    <row r="25" spans="1:18" ht="13.5" customHeight="1" thickTop="1">
      <c r="A25" s="118" t="s">
        <v>36</v>
      </c>
      <c r="B25" s="250" t="s">
        <v>37</v>
      </c>
      <c r="C25" s="251"/>
      <c r="D25" s="252"/>
      <c r="E25" s="169" t="s">
        <v>40</v>
      </c>
      <c r="F25" s="169" t="s">
        <v>40</v>
      </c>
      <c r="G25" s="169" t="s">
        <v>38</v>
      </c>
      <c r="H25" s="169" t="s">
        <v>40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 spans="1:18" ht="13.5" customHeight="1">
      <c r="A26" s="117"/>
      <c r="B26" s="219" t="s">
        <v>41</v>
      </c>
      <c r="C26" s="220"/>
      <c r="D26" s="221"/>
      <c r="E26" s="110" t="s">
        <v>42</v>
      </c>
      <c r="F26" s="110" t="s">
        <v>42</v>
      </c>
      <c r="G26" s="110" t="s">
        <v>42</v>
      </c>
      <c r="H26" s="110" t="s">
        <v>42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spans="1:18" ht="64.5" customHeight="1">
      <c r="A27" s="117"/>
      <c r="B27" s="204" t="s">
        <v>43</v>
      </c>
      <c r="C27" s="205"/>
      <c r="D27" s="206"/>
      <c r="E27" s="90">
        <v>42334</v>
      </c>
      <c r="F27" s="90">
        <v>42334</v>
      </c>
      <c r="G27" s="90">
        <v>42334</v>
      </c>
      <c r="H27" s="90">
        <v>42334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ht="13.5" customHeight="1">
      <c r="A28" s="115"/>
    </row>
    <row r="45" spans="2:4" ht="24" customHeight="1">
      <c r="B45" s="75"/>
      <c r="D45" s="75"/>
    </row>
    <row r="46" spans="2:4" ht="39" customHeight="1">
      <c r="B46" s="75"/>
      <c r="D46" s="75"/>
    </row>
    <row r="58" spans="2:4" ht="57" customHeight="1">
      <c r="B58" s="75"/>
      <c r="D58" s="75"/>
    </row>
    <row r="59" spans="2:4" ht="10.5">
      <c r="B59" s="75"/>
      <c r="D59" s="75"/>
    </row>
    <row r="60" spans="2:4" ht="10.5">
      <c r="B60" s="75"/>
      <c r="D60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7:D27"/>
    <mergeCell ref="A6:B6"/>
    <mergeCell ref="C6:D6"/>
    <mergeCell ref="E6:H6"/>
    <mergeCell ref="L6:R6"/>
    <mergeCell ref="B26:D26"/>
    <mergeCell ref="B25:D25"/>
  </mergeCells>
  <dataValidations count="3">
    <dataValidation type="list" allowBlank="1" showInputMessage="1" showErrorMessage="1" sqref="E26:R26">
      <formula1>"P,F,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E24:R24 E9:G23 H9 H11 H15:R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Normal="100" workbookViewId="0">
      <selection sqref="A1:R35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145</v>
      </c>
      <c r="D2" s="229"/>
      <c r="E2" s="244" t="s">
        <v>14</v>
      </c>
      <c r="F2" s="245"/>
      <c r="G2" s="245"/>
      <c r="H2" s="246"/>
      <c r="I2" s="234" t="str">
        <f>C2</f>
        <v>GetQuestion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COUNTIF(E20:HM20,"P")</f>
        <v>2</v>
      </c>
      <c r="B6" s="231"/>
      <c r="C6" s="224">
        <f>COUNTIF(E20:HO20,"F")</f>
        <v>0</v>
      </c>
      <c r="D6" s="214"/>
      <c r="E6" s="213">
        <f>SUM(L6,- A6,- C6)</f>
        <v>0</v>
      </c>
      <c r="F6" s="214"/>
      <c r="G6" s="214"/>
      <c r="H6" s="223"/>
      <c r="I6" s="152">
        <f>COUNTIF(E19:HM19,"N")</f>
        <v>1</v>
      </c>
      <c r="J6" s="152">
        <f>COUNTIF(E19:HM19,"A")</f>
        <v>1</v>
      </c>
      <c r="K6" s="152">
        <f>COUNTIF(E19:HO19,"B")</f>
        <v>0</v>
      </c>
      <c r="L6" s="213">
        <f>COUNTA(E8:P8)</f>
        <v>2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231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209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164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 t="s">
        <v>165</v>
      </c>
      <c r="D13" s="156">
        <v>1</v>
      </c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 t="s">
        <v>165</v>
      </c>
      <c r="D14" s="83">
        <v>10</v>
      </c>
      <c r="E14" s="129"/>
      <c r="F14" s="110" t="s">
        <v>72</v>
      </c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232</v>
      </c>
      <c r="C15" s="85"/>
      <c r="D15" s="86"/>
      <c r="E15" s="130" t="s">
        <v>72</v>
      </c>
      <c r="F15" s="11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 t="s">
        <v>210</v>
      </c>
      <c r="C16" s="88"/>
      <c r="D16" s="89"/>
      <c r="E16" s="110"/>
      <c r="F16" s="110" t="s">
        <v>72</v>
      </c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7"/>
      <c r="B17" s="87"/>
      <c r="C17" s="88"/>
      <c r="D17" s="89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 thickBo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Top="1">
      <c r="A19" s="118" t="s">
        <v>36</v>
      </c>
      <c r="B19" s="250" t="s">
        <v>37</v>
      </c>
      <c r="C19" s="251"/>
      <c r="D19" s="252"/>
      <c r="E19" s="169" t="s">
        <v>38</v>
      </c>
      <c r="F19" s="169" t="s">
        <v>40</v>
      </c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</row>
    <row r="20" spans="1:18" ht="13.5" customHeight="1">
      <c r="A20" s="117"/>
      <c r="B20" s="219" t="s">
        <v>41</v>
      </c>
      <c r="C20" s="220"/>
      <c r="D20" s="221"/>
      <c r="E20" s="110" t="s">
        <v>42</v>
      </c>
      <c r="F20" s="110" t="s">
        <v>42</v>
      </c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</row>
    <row r="21" spans="1:18" ht="64.5" customHeight="1">
      <c r="A21" s="117"/>
      <c r="B21" s="204" t="s">
        <v>43</v>
      </c>
      <c r="C21" s="205"/>
      <c r="D21" s="206"/>
      <c r="E21" s="90">
        <v>42334</v>
      </c>
      <c r="F21" s="90">
        <v>42334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</row>
    <row r="22" spans="1:18" ht="13.5" customHeight="1">
      <c r="A22" s="115"/>
    </row>
    <row r="39" spans="2:4" ht="24" customHeight="1">
      <c r="B39" s="75"/>
      <c r="D39" s="75"/>
    </row>
    <row r="40" spans="2:4" ht="39" customHeight="1">
      <c r="B40" s="75"/>
      <c r="D40" s="75"/>
    </row>
    <row r="52" spans="2:4" ht="57" customHeight="1">
      <c r="B52" s="75"/>
      <c r="D52" s="75"/>
    </row>
    <row r="53" spans="2:4" ht="10.5">
      <c r="B53" s="75"/>
      <c r="D53" s="75"/>
    </row>
    <row r="54" spans="2:4" ht="10.5">
      <c r="B54" s="75"/>
      <c r="D54" s="75"/>
    </row>
  </sheetData>
  <mergeCells count="22">
    <mergeCell ref="B21:D21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2:H13 E9:G13 I12:R18 E14:H18">
      <formula1>"O, "</formula1>
    </dataValidation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Normal="100" workbookViewId="0">
      <selection activeCell="J13" sqref="J13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144</v>
      </c>
      <c r="D2" s="229"/>
      <c r="E2" s="244" t="s">
        <v>14</v>
      </c>
      <c r="F2" s="245"/>
      <c r="G2" s="245"/>
      <c r="H2" s="246"/>
      <c r="I2" s="234" t="str">
        <f>C2</f>
        <v>AdminGetProjectDetail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COUNTIF(E20:HM20,"P")</f>
        <v>2</v>
      </c>
      <c r="B6" s="231"/>
      <c r="C6" s="224">
        <f>COUNTIF(E20:HO20,"F")</f>
        <v>0</v>
      </c>
      <c r="D6" s="214"/>
      <c r="E6" s="213">
        <f>SUM(L6,- A6,- C6)</f>
        <v>0</v>
      </c>
      <c r="F6" s="214"/>
      <c r="G6" s="214"/>
      <c r="H6" s="223"/>
      <c r="I6" s="152">
        <f>COUNTIF(E19:HM19,"N")</f>
        <v>1</v>
      </c>
      <c r="J6" s="152">
        <f>COUNTIF(E19:HM19,"A")</f>
        <v>1</v>
      </c>
      <c r="K6" s="152">
        <f>COUNTIF(E19:HO19,"B")</f>
        <v>0</v>
      </c>
      <c r="L6" s="213">
        <f>COUNTA(E8:P8)</f>
        <v>2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228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229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164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 t="s">
        <v>183</v>
      </c>
      <c r="D13" s="156" t="s">
        <v>184</v>
      </c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 t="s">
        <v>183</v>
      </c>
      <c r="D14" s="83" t="s">
        <v>185</v>
      </c>
      <c r="E14" s="129"/>
      <c r="F14" s="110" t="s">
        <v>72</v>
      </c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230</v>
      </c>
      <c r="C15" s="85"/>
      <c r="D15" s="86"/>
      <c r="E15" s="130" t="s">
        <v>72</v>
      </c>
      <c r="F15" s="11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 t="s">
        <v>210</v>
      </c>
      <c r="C16" s="88"/>
      <c r="D16" s="89"/>
      <c r="E16" s="110"/>
      <c r="F16" s="110" t="s">
        <v>72</v>
      </c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7"/>
      <c r="B17" s="87"/>
      <c r="C17" s="88"/>
      <c r="D17" s="89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 thickBo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Top="1">
      <c r="A19" s="118" t="s">
        <v>36</v>
      </c>
      <c r="B19" s="250" t="s">
        <v>37</v>
      </c>
      <c r="C19" s="251"/>
      <c r="D19" s="252"/>
      <c r="E19" s="169" t="s">
        <v>38</v>
      </c>
      <c r="F19" s="169" t="s">
        <v>40</v>
      </c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</row>
    <row r="20" spans="1:18" ht="13.5" customHeight="1">
      <c r="A20" s="117"/>
      <c r="B20" s="219" t="s">
        <v>41</v>
      </c>
      <c r="C20" s="220"/>
      <c r="D20" s="221"/>
      <c r="E20" s="110" t="s">
        <v>42</v>
      </c>
      <c r="F20" s="110" t="s">
        <v>42</v>
      </c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</row>
    <row r="21" spans="1:18" ht="64.5" customHeight="1">
      <c r="A21" s="117"/>
      <c r="B21" s="204" t="s">
        <v>43</v>
      </c>
      <c r="C21" s="205"/>
      <c r="D21" s="206"/>
      <c r="E21" s="90">
        <v>42334</v>
      </c>
      <c r="F21" s="90">
        <v>42334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</row>
    <row r="22" spans="1:18" ht="13.5" customHeight="1">
      <c r="A22" s="115"/>
    </row>
    <row r="39" spans="2:4" ht="24" customHeight="1">
      <c r="B39" s="75"/>
      <c r="D39" s="75"/>
    </row>
    <row r="40" spans="2:4" ht="39" customHeight="1">
      <c r="B40" s="75"/>
      <c r="D40" s="75"/>
    </row>
    <row r="52" spans="2:4" ht="57" customHeight="1">
      <c r="B52" s="75"/>
      <c r="D52" s="75"/>
    </row>
    <row r="53" spans="2:4" ht="10.5">
      <c r="B53" s="75"/>
      <c r="D53" s="75"/>
    </row>
    <row r="54" spans="2:4" ht="10.5">
      <c r="B54" s="75"/>
      <c r="D54" s="75"/>
    </row>
  </sheetData>
  <mergeCells count="22">
    <mergeCell ref="B21:D21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  <dataValidation type="list" allowBlank="1" showInputMessage="1" showErrorMessage="1" sqref="H12:H13 E9:G13 I12:R18 E14:H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4" zoomScaleNormal="100" workbookViewId="0">
      <selection activeCell="U17" sqref="U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143</v>
      </c>
      <c r="D2" s="229"/>
      <c r="E2" s="244" t="s">
        <v>14</v>
      </c>
      <c r="F2" s="245"/>
      <c r="G2" s="245"/>
      <c r="H2" s="246"/>
      <c r="I2" s="234" t="str">
        <f>C2</f>
        <v>AdminStatisticTable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COUNTIF(E20:HM20,"P")</f>
        <v>2</v>
      </c>
      <c r="B6" s="231"/>
      <c r="C6" s="224">
        <f>COUNTIF(E20:HO20,"F")</f>
        <v>0</v>
      </c>
      <c r="D6" s="214"/>
      <c r="E6" s="213">
        <f>SUM(L6,- A6,- C6)</f>
        <v>0</v>
      </c>
      <c r="F6" s="214"/>
      <c r="G6" s="214"/>
      <c r="H6" s="223"/>
      <c r="I6" s="152">
        <f>COUNTIF(E19:HM19,"N")</f>
        <v>2</v>
      </c>
      <c r="J6" s="152">
        <f>COUNTIF(E19:HM19,"A")</f>
        <v>0</v>
      </c>
      <c r="K6" s="152">
        <f>COUNTIF(E19:HO19,"B")</f>
        <v>0</v>
      </c>
      <c r="L6" s="213">
        <f>COUNTA(E8:P8)</f>
        <v>2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223</v>
      </c>
      <c r="C9" s="121"/>
      <c r="D9" s="122"/>
      <c r="E9" s="110" t="s">
        <v>72</v>
      </c>
      <c r="F9" s="110" t="s">
        <v>72</v>
      </c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/>
      <c r="C10" s="121"/>
      <c r="D10" s="122"/>
      <c r="E10" s="110"/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227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 t="s">
        <v>222</v>
      </c>
      <c r="D13" s="156"/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 t="s">
        <v>224</v>
      </c>
      <c r="D14" s="83"/>
      <c r="E14" s="129"/>
      <c r="F14" s="110" t="s">
        <v>72</v>
      </c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226</v>
      </c>
      <c r="C15" s="85"/>
      <c r="D15" s="86"/>
      <c r="E15" s="130" t="s">
        <v>72</v>
      </c>
      <c r="F15" s="110" t="s">
        <v>72</v>
      </c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/>
      <c r="C16" s="88"/>
      <c r="D16" s="89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7"/>
      <c r="B17" s="87"/>
      <c r="C17" s="88"/>
      <c r="D17" s="89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 thickBo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Top="1">
      <c r="A19" s="118" t="s">
        <v>36</v>
      </c>
      <c r="B19" s="250" t="s">
        <v>37</v>
      </c>
      <c r="C19" s="251"/>
      <c r="D19" s="252"/>
      <c r="E19" s="169" t="s">
        <v>38</v>
      </c>
      <c r="F19" s="169" t="s">
        <v>38</v>
      </c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</row>
    <row r="20" spans="1:18" ht="13.5" customHeight="1">
      <c r="A20" s="117"/>
      <c r="B20" s="219" t="s">
        <v>41</v>
      </c>
      <c r="C20" s="220"/>
      <c r="D20" s="221"/>
      <c r="E20" s="110" t="s">
        <v>42</v>
      </c>
      <c r="F20" s="110" t="s">
        <v>42</v>
      </c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</row>
    <row r="21" spans="1:18" ht="64.5" customHeight="1">
      <c r="A21" s="117"/>
      <c r="B21" s="204" t="s">
        <v>43</v>
      </c>
      <c r="C21" s="205"/>
      <c r="D21" s="206"/>
      <c r="E21" s="90">
        <v>42334</v>
      </c>
      <c r="F21" s="90">
        <v>42334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</row>
    <row r="22" spans="1:18" ht="13.5" customHeight="1">
      <c r="A22" s="115"/>
    </row>
    <row r="39" spans="2:4" ht="24" customHeight="1">
      <c r="B39" s="75"/>
      <c r="D39" s="75"/>
    </row>
    <row r="40" spans="2:4" ht="39" customHeight="1">
      <c r="B40" s="75"/>
      <c r="D40" s="75"/>
    </row>
    <row r="52" spans="2:4" ht="57" customHeight="1">
      <c r="B52" s="75"/>
      <c r="D52" s="75"/>
    </row>
    <row r="53" spans="2:4" ht="10.5">
      <c r="B53" s="75"/>
      <c r="D53" s="75"/>
    </row>
    <row r="54" spans="2:4" ht="10.5">
      <c r="B54" s="75"/>
      <c r="D54" s="75"/>
    </row>
  </sheetData>
  <mergeCells count="22">
    <mergeCell ref="B21:D21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2:H13 E9:G13 I12:R18 E14:H18">
      <formula1>"O, "</formula1>
    </dataValidation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6" zoomScaleNormal="100" workbookViewId="0">
      <selection activeCell="E21" sqref="E21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142</v>
      </c>
      <c r="D2" s="229"/>
      <c r="E2" s="244" t="s">
        <v>14</v>
      </c>
      <c r="F2" s="245"/>
      <c r="G2" s="245"/>
      <c r="H2" s="246"/>
      <c r="I2" s="234" t="str">
        <f>C2</f>
        <v>AdminProjectStatistic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COUNTIF(E20:HM20,"P")</f>
        <v>1</v>
      </c>
      <c r="B6" s="231"/>
      <c r="C6" s="224">
        <f>COUNTIF(E20:HO20,"F")</f>
        <v>0</v>
      </c>
      <c r="D6" s="214"/>
      <c r="E6" s="213">
        <f>SUM(L6,- A6,- C6)</f>
        <v>0</v>
      </c>
      <c r="F6" s="214"/>
      <c r="G6" s="214"/>
      <c r="H6" s="223"/>
      <c r="I6" s="152">
        <f>COUNTIF(E19:HM19,"N")</f>
        <v>1</v>
      </c>
      <c r="J6" s="152">
        <f>COUNTIF(E19:HM19,"A")</f>
        <v>0</v>
      </c>
      <c r="K6" s="152">
        <f>COUNTIF(E19:HO19,"B")</f>
        <v>0</v>
      </c>
      <c r="L6" s="213">
        <f>COUNTA(E8:P8)</f>
        <v>1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223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/>
      <c r="C10" s="121"/>
      <c r="D10" s="122"/>
      <c r="E10" s="110"/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222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>
        <v>2015</v>
      </c>
      <c r="D13" s="156"/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/>
      <c r="D14" s="83"/>
      <c r="E14" s="129"/>
      <c r="F14" s="129"/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221</v>
      </c>
      <c r="C15" s="85"/>
      <c r="D15" s="86"/>
      <c r="E15" s="130"/>
      <c r="F15" s="13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/>
      <c r="C16" s="88" t="s">
        <v>224</v>
      </c>
      <c r="D16" s="89">
        <v>12</v>
      </c>
      <c r="E16" s="110" t="s">
        <v>72</v>
      </c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7"/>
      <c r="B17" s="87"/>
      <c r="C17" s="88" t="s">
        <v>225</v>
      </c>
      <c r="D17" s="89">
        <v>6</v>
      </c>
      <c r="E17" s="110" t="s">
        <v>72</v>
      </c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 thickBo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Top="1">
      <c r="A19" s="118" t="s">
        <v>36</v>
      </c>
      <c r="B19" s="250" t="s">
        <v>37</v>
      </c>
      <c r="C19" s="251"/>
      <c r="D19" s="252"/>
      <c r="E19" s="169" t="s">
        <v>38</v>
      </c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</row>
    <row r="20" spans="1:18" ht="13.5" customHeight="1">
      <c r="A20" s="117"/>
      <c r="B20" s="219" t="s">
        <v>41</v>
      </c>
      <c r="C20" s="220"/>
      <c r="D20" s="221"/>
      <c r="E20" s="110" t="s">
        <v>42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</row>
    <row r="21" spans="1:18" ht="64.5" customHeight="1">
      <c r="A21" s="117"/>
      <c r="B21" s="204" t="s">
        <v>43</v>
      </c>
      <c r="C21" s="205"/>
      <c r="D21" s="206"/>
      <c r="E21" s="90">
        <v>42334</v>
      </c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</row>
    <row r="22" spans="1:18" ht="13.5" customHeight="1">
      <c r="A22" s="115"/>
    </row>
    <row r="39" spans="2:4" ht="24" customHeight="1">
      <c r="B39" s="75"/>
      <c r="D39" s="75"/>
    </row>
    <row r="40" spans="2:4" ht="39" customHeight="1">
      <c r="B40" s="75"/>
      <c r="D40" s="75"/>
    </row>
    <row r="52" spans="2:4" ht="57" customHeight="1">
      <c r="B52" s="75"/>
      <c r="D52" s="75"/>
    </row>
    <row r="53" spans="2:4" ht="10.5">
      <c r="B53" s="75"/>
      <c r="D53" s="75"/>
    </row>
    <row r="54" spans="2:4" ht="10.5">
      <c r="B54" s="75"/>
      <c r="D54" s="75"/>
    </row>
  </sheetData>
  <mergeCells count="22">
    <mergeCell ref="B21:D21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  <dataValidation type="list" allowBlank="1" showInputMessage="1" showErrorMessage="1" sqref="H12:H13 E14:H18 E9:G13 I12:R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4" zoomScaleNormal="100" workbookViewId="0">
      <selection activeCell="C4" sqref="C4:R4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141</v>
      </c>
      <c r="D2" s="229"/>
      <c r="E2" s="244" t="s">
        <v>14</v>
      </c>
      <c r="F2" s="245"/>
      <c r="G2" s="245"/>
      <c r="H2" s="246"/>
      <c r="I2" s="234" t="str">
        <f>C2</f>
        <v>AdminGetTopProjectList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COUNTIF(E23:HM23,"P")</f>
        <v>1</v>
      </c>
      <c r="B6" s="231"/>
      <c r="C6" s="224">
        <f>COUNTIF(E23:HO23,"F")</f>
        <v>0</v>
      </c>
      <c r="D6" s="214"/>
      <c r="E6" s="213">
        <f>SUM(L6,- A6,- C6)</f>
        <v>0</v>
      </c>
      <c r="F6" s="214"/>
      <c r="G6" s="214"/>
      <c r="H6" s="223"/>
      <c r="I6" s="152">
        <f>COUNTIF(E22:HM22,"N")</f>
        <v>1</v>
      </c>
      <c r="J6" s="152">
        <f>COUNTIF(E22:HM22,"A")</f>
        <v>0</v>
      </c>
      <c r="K6" s="152">
        <f>COUNTIF(E22:HO22,"B")</f>
        <v>0</v>
      </c>
      <c r="L6" s="213">
        <f>COUNTA(E8:P8)</f>
        <v>1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220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/>
      <c r="C10" s="121"/>
      <c r="D10" s="122"/>
      <c r="E10" s="110"/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/>
      <c r="C12" s="121"/>
      <c r="D12" s="122"/>
      <c r="E12" s="110"/>
      <c r="F12" s="130"/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 thickBo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9" t="s">
        <v>54</v>
      </c>
      <c r="B14" s="120"/>
      <c r="C14" s="121"/>
      <c r="D14" s="122"/>
      <c r="E14" s="128"/>
      <c r="F14" s="128"/>
      <c r="G14" s="128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58"/>
      <c r="C15" s="155"/>
      <c r="D15" s="156"/>
      <c r="E15" s="110"/>
      <c r="F15" s="110"/>
      <c r="G15" s="110"/>
      <c r="H15" s="110"/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>
      <c r="A16" s="116"/>
      <c r="B16" s="259"/>
      <c r="C16" s="260"/>
      <c r="D16" s="261"/>
      <c r="E16" s="173"/>
      <c r="F16" s="173"/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 thickBot="1">
      <c r="A17" s="116"/>
      <c r="B17" s="81"/>
      <c r="C17" s="82"/>
      <c r="D17" s="83"/>
      <c r="E17" s="129"/>
      <c r="F17" s="129"/>
      <c r="G17" s="129"/>
      <c r="H17" s="129"/>
      <c r="I17" s="129"/>
      <c r="J17" s="129"/>
      <c r="K17" s="129"/>
      <c r="L17" s="129"/>
      <c r="M17" s="160"/>
      <c r="N17" s="160"/>
      <c r="O17" s="160"/>
      <c r="P17" s="160"/>
      <c r="Q17" s="160"/>
      <c r="R17" s="129"/>
    </row>
    <row r="18" spans="1:18" ht="13.5" customHeight="1" thickTop="1">
      <c r="A18" s="118" t="s">
        <v>55</v>
      </c>
      <c r="B18" s="87" t="s">
        <v>205</v>
      </c>
      <c r="C18" s="85"/>
      <c r="D18" s="86"/>
      <c r="E18" s="130"/>
      <c r="F18" s="130"/>
      <c r="G18" s="130"/>
      <c r="H18" s="130"/>
      <c r="I18" s="130"/>
      <c r="J18" s="130"/>
      <c r="K18" s="130"/>
      <c r="L18" s="130"/>
      <c r="M18" s="161"/>
      <c r="N18" s="161"/>
      <c r="O18" s="161"/>
      <c r="P18" s="161"/>
      <c r="Q18" s="161"/>
      <c r="R18" s="130"/>
    </row>
    <row r="19" spans="1:18" ht="13.5" customHeight="1">
      <c r="A19" s="117"/>
      <c r="B19" s="87"/>
      <c r="C19" s="88" t="s">
        <v>219</v>
      </c>
      <c r="D19" s="89">
        <v>5</v>
      </c>
      <c r="E19" s="110" t="s">
        <v>72</v>
      </c>
      <c r="F19" s="110"/>
      <c r="G19" s="110"/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>
      <c r="A20" s="117"/>
      <c r="B20" s="87"/>
      <c r="C20" s="88"/>
      <c r="D20" s="89"/>
      <c r="E20" s="110"/>
      <c r="F20" s="110"/>
      <c r="G20" s="110"/>
      <c r="H20" s="110"/>
      <c r="I20" s="110"/>
      <c r="J20" s="110"/>
      <c r="K20" s="110"/>
      <c r="L20" s="110"/>
      <c r="M20" s="157"/>
      <c r="N20" s="157"/>
      <c r="O20" s="157"/>
      <c r="P20" s="157"/>
      <c r="Q20" s="157"/>
      <c r="R20" s="110"/>
    </row>
    <row r="21" spans="1:18" ht="13.5" customHeight="1" thickBot="1">
      <c r="A21" s="117"/>
      <c r="B21" s="87"/>
      <c r="C21" s="88"/>
      <c r="D21" s="89"/>
      <c r="E21" s="110"/>
      <c r="F21" s="110"/>
      <c r="G21" s="110"/>
      <c r="H21" s="110"/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 thickTop="1">
      <c r="A22" s="118" t="s">
        <v>36</v>
      </c>
      <c r="B22" s="250" t="s">
        <v>37</v>
      </c>
      <c r="C22" s="251"/>
      <c r="D22" s="252"/>
      <c r="E22" s="169" t="s">
        <v>38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</row>
    <row r="23" spans="1:18" ht="13.5" customHeight="1">
      <c r="A23" s="117"/>
      <c r="B23" s="219" t="s">
        <v>41</v>
      </c>
      <c r="C23" s="220"/>
      <c r="D23" s="221"/>
      <c r="E23" s="110" t="s">
        <v>42</v>
      </c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</row>
    <row r="24" spans="1:18" ht="64.5" customHeight="1">
      <c r="A24" s="117"/>
      <c r="B24" s="204" t="s">
        <v>43</v>
      </c>
      <c r="C24" s="205"/>
      <c r="D24" s="206"/>
      <c r="E24" s="90">
        <v>42334</v>
      </c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3.5" customHeight="1">
      <c r="A25" s="115"/>
    </row>
    <row r="42" spans="2:4" ht="24" customHeight="1">
      <c r="B42" s="75"/>
      <c r="D42" s="75"/>
    </row>
    <row r="43" spans="2:4" ht="39" customHeight="1">
      <c r="B43" s="75"/>
      <c r="D43" s="75"/>
    </row>
    <row r="55" spans="2:4" ht="57" customHeight="1">
      <c r="B55" s="75"/>
      <c r="D55" s="75"/>
    </row>
    <row r="56" spans="2:4" ht="10.5">
      <c r="B56" s="75"/>
      <c r="D56" s="75"/>
    </row>
    <row r="57" spans="2:4" ht="10.5">
      <c r="B57" s="75"/>
      <c r="D57" s="75"/>
    </row>
  </sheetData>
  <mergeCells count="22">
    <mergeCell ref="B24:D24"/>
    <mergeCell ref="A6:B6"/>
    <mergeCell ref="C6:D6"/>
    <mergeCell ref="E6:H6"/>
    <mergeCell ref="L6:R6"/>
    <mergeCell ref="B22:D22"/>
    <mergeCell ref="B23:D23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16 I14:R21 H14:H16 E17:H21">
      <formula1>"O, "</formula1>
    </dataValidation>
    <dataValidation type="list" allowBlank="1" showInputMessage="1" showErrorMessage="1" sqref="E22:R22">
      <formula1>"N,A,B, "</formula1>
    </dataValidation>
    <dataValidation type="list" allowBlank="1" showInputMessage="1" showErrorMessage="1" sqref="E23:R2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Normal="100" workbookViewId="0">
      <selection activeCell="M21" sqref="M21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140</v>
      </c>
      <c r="D2" s="229"/>
      <c r="E2" s="244" t="s">
        <v>14</v>
      </c>
      <c r="F2" s="245"/>
      <c r="G2" s="245"/>
      <c r="H2" s="246"/>
      <c r="I2" s="234" t="str">
        <f>C2</f>
        <v>AdminDashboardInfo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COUNTIF(E23:HM23,"P")</f>
        <v>1</v>
      </c>
      <c r="B6" s="231"/>
      <c r="C6" s="224">
        <f>COUNTIF(E23:HO23,"F")</f>
        <v>0</v>
      </c>
      <c r="D6" s="214"/>
      <c r="E6" s="213">
        <f>SUM(L6,- A6,- C6)</f>
        <v>0</v>
      </c>
      <c r="F6" s="214"/>
      <c r="G6" s="214"/>
      <c r="H6" s="223"/>
      <c r="I6" s="152">
        <f>COUNTIF(E22:HM22,"N")</f>
        <v>1</v>
      </c>
      <c r="J6" s="152">
        <f>COUNTIF(E22:HM22,"A")</f>
        <v>0</v>
      </c>
      <c r="K6" s="152">
        <f>COUNTIF(E22:HO22,"B")</f>
        <v>0</v>
      </c>
      <c r="L6" s="213">
        <f>COUNTA(E8:P8)</f>
        <v>1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207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216</v>
      </c>
      <c r="C10" s="121"/>
      <c r="D10" s="122"/>
      <c r="E10" s="11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217</v>
      </c>
      <c r="C11" s="121"/>
      <c r="D11" s="122"/>
      <c r="E11" s="110" t="s">
        <v>72</v>
      </c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/>
      <c r="C12" s="121"/>
      <c r="D12" s="122"/>
      <c r="E12" s="110"/>
      <c r="F12" s="130"/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 thickBo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9" t="s">
        <v>54</v>
      </c>
      <c r="B14" s="120"/>
      <c r="C14" s="121"/>
      <c r="D14" s="122"/>
      <c r="E14" s="128"/>
      <c r="F14" s="128"/>
      <c r="G14" s="128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58"/>
      <c r="C15" s="155"/>
      <c r="D15" s="156"/>
      <c r="E15" s="110"/>
      <c r="F15" s="110"/>
      <c r="G15" s="110"/>
      <c r="H15" s="110"/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>
      <c r="A16" s="116"/>
      <c r="B16" s="259"/>
      <c r="C16" s="260"/>
      <c r="D16" s="261"/>
      <c r="E16" s="173"/>
      <c r="F16" s="173"/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 thickBot="1">
      <c r="A17" s="116"/>
      <c r="B17" s="81"/>
      <c r="C17" s="82"/>
      <c r="D17" s="83"/>
      <c r="E17" s="129"/>
      <c r="F17" s="129"/>
      <c r="G17" s="129"/>
      <c r="H17" s="129"/>
      <c r="I17" s="129"/>
      <c r="J17" s="129"/>
      <c r="K17" s="129"/>
      <c r="L17" s="129"/>
      <c r="M17" s="160"/>
      <c r="N17" s="160"/>
      <c r="O17" s="160"/>
      <c r="P17" s="160"/>
      <c r="Q17" s="160"/>
      <c r="R17" s="129"/>
    </row>
    <row r="18" spans="1:18" ht="13.5" customHeight="1" thickTop="1">
      <c r="A18" s="118" t="s">
        <v>55</v>
      </c>
      <c r="B18" s="87" t="s">
        <v>215</v>
      </c>
      <c r="C18" s="85"/>
      <c r="D18" s="86"/>
      <c r="E18" s="130"/>
      <c r="F18" s="130"/>
      <c r="G18" s="130"/>
      <c r="H18" s="130"/>
      <c r="I18" s="130"/>
      <c r="J18" s="130"/>
      <c r="K18" s="130"/>
      <c r="L18" s="130"/>
      <c r="M18" s="161"/>
      <c r="N18" s="161"/>
      <c r="O18" s="161"/>
      <c r="P18" s="161"/>
      <c r="Q18" s="161"/>
      <c r="R18" s="130"/>
    </row>
    <row r="19" spans="1:18" ht="13.5" customHeight="1">
      <c r="A19" s="117"/>
      <c r="B19" s="87"/>
      <c r="C19" s="88" t="s">
        <v>204</v>
      </c>
      <c r="D19" s="89">
        <v>6</v>
      </c>
      <c r="E19" s="110" t="s">
        <v>72</v>
      </c>
      <c r="F19" s="110"/>
      <c r="G19" s="110"/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>
      <c r="A20" s="117"/>
      <c r="B20" s="87"/>
      <c r="C20" s="88" t="s">
        <v>218</v>
      </c>
      <c r="D20" s="89">
        <v>2</v>
      </c>
      <c r="E20" s="110" t="s">
        <v>72</v>
      </c>
      <c r="F20" s="110"/>
      <c r="G20" s="110"/>
      <c r="H20" s="110"/>
      <c r="I20" s="110"/>
      <c r="J20" s="110"/>
      <c r="K20" s="110"/>
      <c r="L20" s="110"/>
      <c r="M20" s="157"/>
      <c r="N20" s="157"/>
      <c r="O20" s="157"/>
      <c r="P20" s="157"/>
      <c r="Q20" s="157"/>
      <c r="R20" s="110"/>
    </row>
    <row r="21" spans="1:18" ht="13.5" customHeight="1" thickBot="1">
      <c r="A21" s="117"/>
      <c r="B21" s="87"/>
      <c r="C21" s="88" t="s">
        <v>202</v>
      </c>
      <c r="D21" s="89">
        <v>1</v>
      </c>
      <c r="E21" s="110" t="s">
        <v>72</v>
      </c>
      <c r="F21" s="110"/>
      <c r="G21" s="110"/>
      <c r="H21" s="110"/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 thickTop="1">
      <c r="A22" s="118" t="s">
        <v>36</v>
      </c>
      <c r="B22" s="250" t="s">
        <v>37</v>
      </c>
      <c r="C22" s="251"/>
      <c r="D22" s="252"/>
      <c r="E22" s="169" t="s">
        <v>38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</row>
    <row r="23" spans="1:18" ht="13.5" customHeight="1">
      <c r="A23" s="117"/>
      <c r="B23" s="219" t="s">
        <v>41</v>
      </c>
      <c r="C23" s="220"/>
      <c r="D23" s="221"/>
      <c r="E23" s="110" t="s">
        <v>42</v>
      </c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</row>
    <row r="24" spans="1:18" ht="64.5" customHeight="1">
      <c r="A24" s="117"/>
      <c r="B24" s="204" t="s">
        <v>43</v>
      </c>
      <c r="C24" s="205"/>
      <c r="D24" s="206"/>
      <c r="E24" s="90">
        <v>42334</v>
      </c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3.5" customHeight="1">
      <c r="A25" s="115"/>
    </row>
    <row r="42" spans="2:4" ht="24" customHeight="1">
      <c r="B42" s="75"/>
      <c r="D42" s="75"/>
    </row>
    <row r="43" spans="2:4" ht="39" customHeight="1">
      <c r="B43" s="75"/>
      <c r="D43" s="75"/>
    </row>
    <row r="55" spans="2:4" ht="57" customHeight="1">
      <c r="B55" s="75"/>
      <c r="D55" s="75"/>
    </row>
    <row r="56" spans="2:4" ht="10.5">
      <c r="B56" s="75"/>
      <c r="D56" s="75"/>
    </row>
    <row r="57" spans="2:4" ht="10.5">
      <c r="B57" s="75"/>
      <c r="D57" s="75"/>
    </row>
  </sheetData>
  <mergeCells count="22">
    <mergeCell ref="B24:D24"/>
    <mergeCell ref="A6:B6"/>
    <mergeCell ref="C6:D6"/>
    <mergeCell ref="E6:H6"/>
    <mergeCell ref="L6:R6"/>
    <mergeCell ref="B22:D22"/>
    <mergeCell ref="B23:D23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3:R23">
      <formula1>"P,F, "</formula1>
    </dataValidation>
    <dataValidation type="list" allowBlank="1" showInputMessage="1" showErrorMessage="1" sqref="E22:R22">
      <formula1>"N,A,B, "</formula1>
    </dataValidation>
    <dataValidation type="list" allowBlank="1" showInputMessage="1" showErrorMessage="1" sqref="E9:G16 I14:R21 H14:H16 E17:H2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4" zoomScaleNormal="100" workbookViewId="0">
      <selection activeCell="F11" sqref="F11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139</v>
      </c>
      <c r="D2" s="229"/>
      <c r="E2" s="244" t="s">
        <v>14</v>
      </c>
      <c r="F2" s="245"/>
      <c r="G2" s="245"/>
      <c r="H2" s="246"/>
      <c r="I2" s="234" t="str">
        <f>C2</f>
        <v>AdminChangeProjectStatus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COUNTIF(E21:HM21,"P")</f>
        <v>2</v>
      </c>
      <c r="B6" s="231"/>
      <c r="C6" s="224">
        <f>COUNTIF(E21:HO21,"F")</f>
        <v>0</v>
      </c>
      <c r="D6" s="214"/>
      <c r="E6" s="213">
        <f>SUM(L6,- A6,- C6)</f>
        <v>0</v>
      </c>
      <c r="F6" s="214"/>
      <c r="G6" s="214"/>
      <c r="H6" s="223"/>
      <c r="I6" s="152">
        <f>COUNTIF(E20:HM20,"N")</f>
        <v>1</v>
      </c>
      <c r="J6" s="152">
        <f>COUNTIF(E20:HM20,"A")</f>
        <v>1</v>
      </c>
      <c r="K6" s="152">
        <f>COUNTIF(E20:HO20,"B")</f>
        <v>0</v>
      </c>
      <c r="L6" s="213">
        <f>COUNTA(E8:P8)</f>
        <v>2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208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209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164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 t="s">
        <v>165</v>
      </c>
      <c r="D13" s="156">
        <v>1</v>
      </c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>
      <c r="A14" s="116"/>
      <c r="B14" s="259"/>
      <c r="C14" s="260" t="s">
        <v>165</v>
      </c>
      <c r="D14" s="261">
        <v>10</v>
      </c>
      <c r="E14" s="173"/>
      <c r="F14" s="173"/>
      <c r="G14" s="173"/>
      <c r="H14" s="173"/>
      <c r="I14" s="173"/>
      <c r="J14" s="173"/>
      <c r="K14" s="173"/>
      <c r="L14" s="173"/>
      <c r="M14" s="174"/>
      <c r="N14" s="174"/>
      <c r="O14" s="174"/>
      <c r="P14" s="174"/>
      <c r="Q14" s="174"/>
      <c r="R14" s="173"/>
    </row>
    <row r="15" spans="1:20" ht="13.5" customHeight="1" thickBot="1">
      <c r="A15" s="116"/>
      <c r="B15" s="81"/>
      <c r="C15" s="82" t="s">
        <v>214</v>
      </c>
      <c r="D15" s="83" t="s">
        <v>213</v>
      </c>
      <c r="E15" s="129" t="s">
        <v>72</v>
      </c>
      <c r="F15" s="129" t="s">
        <v>72</v>
      </c>
      <c r="G15" s="129"/>
      <c r="H15" s="129"/>
      <c r="I15" s="129"/>
      <c r="J15" s="129"/>
      <c r="K15" s="129"/>
      <c r="L15" s="129"/>
      <c r="M15" s="160"/>
      <c r="N15" s="160"/>
      <c r="O15" s="160"/>
      <c r="P15" s="160"/>
      <c r="Q15" s="160"/>
      <c r="R15" s="129"/>
    </row>
    <row r="16" spans="1:20" ht="13.5" customHeight="1" thickTop="1">
      <c r="A16" s="118" t="s">
        <v>55</v>
      </c>
      <c r="B16" s="87" t="s">
        <v>211</v>
      </c>
      <c r="C16" s="85"/>
      <c r="D16" s="86"/>
      <c r="E16" s="130"/>
      <c r="F16" s="130"/>
      <c r="G16" s="130"/>
      <c r="H16" s="130"/>
      <c r="I16" s="130"/>
      <c r="J16" s="130"/>
      <c r="K16" s="130"/>
      <c r="L16" s="130"/>
      <c r="M16" s="161"/>
      <c r="N16" s="161"/>
      <c r="O16" s="161"/>
      <c r="P16" s="161"/>
      <c r="Q16" s="161"/>
      <c r="R16" s="130"/>
    </row>
    <row r="17" spans="1:18" ht="13.5" customHeight="1">
      <c r="A17" s="117"/>
      <c r="B17" s="87"/>
      <c r="C17" s="88" t="s">
        <v>212</v>
      </c>
      <c r="D17" s="89" t="s">
        <v>213</v>
      </c>
      <c r="E17" s="110" t="s">
        <v>72</v>
      </c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7"/>
      <c r="B18" s="87" t="s">
        <v>210</v>
      </c>
      <c r="C18" s="88"/>
      <c r="D18" s="89"/>
      <c r="E18" s="110"/>
      <c r="F18" s="110" t="s">
        <v>72</v>
      </c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7"/>
      <c r="B19" s="87"/>
      <c r="C19" s="88"/>
      <c r="D19" s="89"/>
      <c r="E19" s="110"/>
      <c r="F19" s="110"/>
      <c r="G19" s="110"/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 thickTop="1">
      <c r="A20" s="118" t="s">
        <v>36</v>
      </c>
      <c r="B20" s="250" t="s">
        <v>37</v>
      </c>
      <c r="C20" s="251"/>
      <c r="D20" s="252"/>
      <c r="E20" s="169" t="s">
        <v>38</v>
      </c>
      <c r="F20" s="169" t="s">
        <v>40</v>
      </c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8" ht="13.5" customHeight="1">
      <c r="A21" s="117"/>
      <c r="B21" s="219" t="s">
        <v>41</v>
      </c>
      <c r="C21" s="220"/>
      <c r="D21" s="221"/>
      <c r="E21" s="110" t="s">
        <v>42</v>
      </c>
      <c r="F21" s="110" t="s">
        <v>42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64.5" customHeight="1">
      <c r="A22" s="117"/>
      <c r="B22" s="204" t="s">
        <v>43</v>
      </c>
      <c r="C22" s="205"/>
      <c r="D22" s="206"/>
      <c r="E22" s="90">
        <v>42334</v>
      </c>
      <c r="F22" s="90">
        <v>42334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3.5" customHeight="1">
      <c r="A23" s="115"/>
    </row>
    <row r="40" spans="2:4" ht="24" customHeight="1">
      <c r="B40" s="75"/>
      <c r="D40" s="75"/>
    </row>
    <row r="41" spans="2:4" ht="39" customHeight="1">
      <c r="B41" s="75"/>
      <c r="D41" s="75"/>
    </row>
    <row r="53" spans="2:4" ht="57" customHeight="1">
      <c r="B53" s="75"/>
      <c r="D53" s="75"/>
    </row>
    <row r="54" spans="2:4" ht="10.5">
      <c r="B54" s="75"/>
      <c r="D54" s="75"/>
    </row>
    <row r="55" spans="2:4" ht="10.5">
      <c r="B55" s="75"/>
      <c r="D55" s="75"/>
    </row>
  </sheetData>
  <mergeCells count="22">
    <mergeCell ref="B22:D22"/>
    <mergeCell ref="A6:B6"/>
    <mergeCell ref="C6:D6"/>
    <mergeCell ref="E6:H6"/>
    <mergeCell ref="L6:R6"/>
    <mergeCell ref="B20:D20"/>
    <mergeCell ref="B21:D2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5:H19 E9:G14 H12:H14 I12:R19">
      <formula1>"O,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" zoomScaleNormal="100" workbookViewId="0">
      <selection activeCell="C17" sqref="C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138</v>
      </c>
      <c r="D2" s="229"/>
      <c r="E2" s="244" t="s">
        <v>14</v>
      </c>
      <c r="F2" s="245"/>
      <c r="G2" s="245"/>
      <c r="H2" s="246"/>
      <c r="I2" s="234" t="str">
        <f>C2</f>
        <v>GetProjectList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COUNTIF(E19:HM19,"P")</f>
        <v>1</v>
      </c>
      <c r="B6" s="231"/>
      <c r="C6" s="224">
        <f>COUNTIF(E19:HO19,"F")</f>
        <v>0</v>
      </c>
      <c r="D6" s="214"/>
      <c r="E6" s="213">
        <f>SUM(L6,- A6,- C6)</f>
        <v>0</v>
      </c>
      <c r="F6" s="214"/>
      <c r="G6" s="214"/>
      <c r="H6" s="223"/>
      <c r="I6" s="152">
        <f>COUNTIF(E18:HM18,"N")</f>
        <v>1</v>
      </c>
      <c r="J6" s="152">
        <f>COUNTIF(E18:HM18,"A")</f>
        <v>0</v>
      </c>
      <c r="K6" s="152">
        <f>COUNTIF(E18:HO18,"B")</f>
        <v>0</v>
      </c>
      <c r="L6" s="213">
        <f>COUNTA(E8:P8)</f>
        <v>1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207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/>
      <c r="C10" s="121"/>
      <c r="D10" s="122"/>
      <c r="E10" s="110"/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/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/>
      <c r="D13" s="156"/>
      <c r="E13" s="110"/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/>
      <c r="D14" s="83"/>
      <c r="E14" s="129"/>
      <c r="F14" s="129"/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205</v>
      </c>
      <c r="C15" s="85"/>
      <c r="D15" s="86"/>
      <c r="E15" s="130"/>
      <c r="F15" s="13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/>
      <c r="C16" s="88" t="s">
        <v>219</v>
      </c>
      <c r="D16" s="89">
        <v>6</v>
      </c>
      <c r="E16" s="110" t="s">
        <v>72</v>
      </c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 thickBot="1">
      <c r="A17" s="117"/>
      <c r="B17" s="87"/>
      <c r="C17" s="88"/>
      <c r="D17" s="89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 thickTop="1">
      <c r="A18" s="118" t="s">
        <v>36</v>
      </c>
      <c r="B18" s="250" t="s">
        <v>37</v>
      </c>
      <c r="C18" s="251"/>
      <c r="D18" s="252"/>
      <c r="E18" s="169" t="s">
        <v>38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8" ht="13.5" customHeight="1">
      <c r="A19" s="117"/>
      <c r="B19" s="219" t="s">
        <v>41</v>
      </c>
      <c r="C19" s="220"/>
      <c r="D19" s="221"/>
      <c r="E19" s="110" t="s">
        <v>42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ht="64.5" customHeight="1">
      <c r="A20" s="117"/>
      <c r="B20" s="204" t="s">
        <v>43</v>
      </c>
      <c r="C20" s="205"/>
      <c r="D20" s="206"/>
      <c r="E20" s="90">
        <v>42334</v>
      </c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</row>
    <row r="21" spans="1:18" ht="13.5" customHeight="1">
      <c r="A21" s="115"/>
    </row>
    <row r="38" spans="2:4" ht="24" customHeight="1">
      <c r="B38" s="75"/>
      <c r="D38" s="75"/>
    </row>
    <row r="39" spans="2:4" ht="39" customHeight="1">
      <c r="B39" s="75"/>
      <c r="D39" s="75"/>
    </row>
    <row r="51" spans="2:4" ht="57" customHeight="1">
      <c r="B51" s="75"/>
      <c r="D51" s="75"/>
    </row>
    <row r="52" spans="2:4" ht="10.5">
      <c r="B52" s="75"/>
      <c r="D52" s="75"/>
    </row>
    <row r="53" spans="2:4" ht="10.5">
      <c r="B53" s="75"/>
      <c r="D53" s="75"/>
    </row>
  </sheetData>
  <mergeCells count="22">
    <mergeCell ref="B20:D20"/>
    <mergeCell ref="A6:B6"/>
    <mergeCell ref="C6:D6"/>
    <mergeCell ref="E6:H6"/>
    <mergeCell ref="L6:R6"/>
    <mergeCell ref="B18:D18"/>
    <mergeCell ref="B19:D19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E14:H17 E9:G13 H12:H13 I12:R1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" zoomScaleNormal="100" workbookViewId="0">
      <selection activeCell="C17" sqref="C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137</v>
      </c>
      <c r="D2" s="229"/>
      <c r="E2" s="244" t="s">
        <v>14</v>
      </c>
      <c r="F2" s="245"/>
      <c r="G2" s="245"/>
      <c r="H2" s="246"/>
      <c r="I2" s="234" t="str">
        <f>C2</f>
        <v>GetPendingProjectList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COUNTIF(E19:HM19,"P")</f>
        <v>1</v>
      </c>
      <c r="B6" s="231"/>
      <c r="C6" s="224">
        <f>COUNTIF(E19:HO19,"F")</f>
        <v>0</v>
      </c>
      <c r="D6" s="214"/>
      <c r="E6" s="213">
        <f>SUM(L6,- A6,- C6)</f>
        <v>0</v>
      </c>
      <c r="F6" s="214"/>
      <c r="G6" s="214"/>
      <c r="H6" s="223"/>
      <c r="I6" s="152">
        <f>COUNTIF(E18:HM18,"N")</f>
        <v>1</v>
      </c>
      <c r="J6" s="152">
        <f>COUNTIF(E18:HM18,"A")</f>
        <v>0</v>
      </c>
      <c r="K6" s="152">
        <f>COUNTIF(E18:HO18,"B")</f>
        <v>0</v>
      </c>
      <c r="L6" s="213">
        <f>COUNTA(E8:P8)</f>
        <v>1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206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/>
      <c r="C10" s="121"/>
      <c r="D10" s="122"/>
      <c r="E10" s="110"/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/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/>
      <c r="D13" s="156"/>
      <c r="E13" s="110"/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/>
      <c r="D14" s="83"/>
      <c r="E14" s="129"/>
      <c r="F14" s="129"/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205</v>
      </c>
      <c r="C15" s="85"/>
      <c r="D15" s="86"/>
      <c r="E15" s="130"/>
      <c r="F15" s="13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/>
      <c r="C16" s="88" t="s">
        <v>219</v>
      </c>
      <c r="D16" s="89">
        <v>2</v>
      </c>
      <c r="E16" s="110" t="s">
        <v>72</v>
      </c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 thickBot="1">
      <c r="A17" s="117"/>
      <c r="B17" s="87"/>
      <c r="C17" s="88"/>
      <c r="D17" s="89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 thickTop="1">
      <c r="A18" s="118" t="s">
        <v>36</v>
      </c>
      <c r="B18" s="250" t="s">
        <v>37</v>
      </c>
      <c r="C18" s="251"/>
      <c r="D18" s="252"/>
      <c r="E18" s="169" t="s">
        <v>38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8" ht="13.5" customHeight="1">
      <c r="A19" s="117"/>
      <c r="B19" s="219" t="s">
        <v>41</v>
      </c>
      <c r="C19" s="220"/>
      <c r="D19" s="221"/>
      <c r="E19" s="110" t="s">
        <v>42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ht="64.5" customHeight="1">
      <c r="A20" s="117"/>
      <c r="B20" s="204" t="s">
        <v>43</v>
      </c>
      <c r="C20" s="205"/>
      <c r="D20" s="206"/>
      <c r="E20" s="90">
        <v>42334</v>
      </c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</row>
    <row r="21" spans="1:18" ht="13.5" customHeight="1">
      <c r="A21" s="115"/>
    </row>
    <row r="38" spans="2:4" ht="24" customHeight="1">
      <c r="B38" s="75"/>
      <c r="D38" s="75"/>
    </row>
    <row r="39" spans="2:4" ht="39" customHeight="1">
      <c r="B39" s="75"/>
      <c r="D39" s="75"/>
    </row>
    <row r="51" spans="2:4" ht="57" customHeight="1">
      <c r="B51" s="75"/>
      <c r="D51" s="75"/>
    </row>
    <row r="52" spans="2:4" ht="10.5">
      <c r="B52" s="75"/>
      <c r="D52" s="75"/>
    </row>
    <row r="53" spans="2:4" ht="10.5">
      <c r="B53" s="75"/>
      <c r="D53" s="75"/>
    </row>
  </sheetData>
  <mergeCells count="22">
    <mergeCell ref="B20:D20"/>
    <mergeCell ref="A6:B6"/>
    <mergeCell ref="C6:D6"/>
    <mergeCell ref="E6:H6"/>
    <mergeCell ref="L6:R6"/>
    <mergeCell ref="B18:D18"/>
    <mergeCell ref="B19:D19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4:H17 E9:G13 H12:H13 I12:R17">
      <formula1>"O,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B8" sqref="B8"/>
    </sheetView>
  </sheetViews>
  <sheetFormatPr defaultRowHeight="12.75"/>
  <cols>
    <col min="1" max="1" width="23" style="19" customWidth="1"/>
    <col min="2" max="2" width="10" style="2" customWidth="1"/>
    <col min="3" max="3" width="16.125" style="2" customWidth="1"/>
    <col min="4" max="4" width="11.25" style="2" customWidth="1"/>
    <col min="5" max="5" width="38" style="2" customWidth="1"/>
    <col min="6" max="6" width="48.25" style="2" customWidth="1"/>
    <col min="7" max="16384" width="9" style="2"/>
  </cols>
  <sheetData>
    <row r="2" spans="1:6" s="1" customFormat="1" ht="75.75" customHeight="1">
      <c r="A2" s="133" t="s">
        <v>99</v>
      </c>
      <c r="B2" s="186" t="s">
        <v>100</v>
      </c>
      <c r="C2" s="187"/>
      <c r="D2" s="187"/>
      <c r="E2" s="187"/>
      <c r="F2" s="188"/>
    </row>
    <row r="3" spans="1:6">
      <c r="A3" s="134"/>
      <c r="B3" s="8"/>
      <c r="C3" s="9"/>
      <c r="D3" s="9"/>
      <c r="E3" s="58"/>
      <c r="F3" s="135"/>
    </row>
    <row r="4" spans="1:6" ht="14.25" customHeight="1">
      <c r="A4" s="107" t="s">
        <v>0</v>
      </c>
      <c r="B4" s="183" t="s">
        <v>110</v>
      </c>
      <c r="C4" s="183"/>
      <c r="D4" s="183"/>
      <c r="E4" s="107" t="s">
        <v>1</v>
      </c>
      <c r="F4" s="4" t="s">
        <v>124</v>
      </c>
    </row>
    <row r="5" spans="1:6" ht="14.25" customHeight="1">
      <c r="A5" s="107" t="s">
        <v>2</v>
      </c>
      <c r="B5" s="183" t="s">
        <v>111</v>
      </c>
      <c r="C5" s="183"/>
      <c r="D5" s="183"/>
      <c r="E5" s="107" t="s">
        <v>3</v>
      </c>
      <c r="F5" s="4" t="s">
        <v>117</v>
      </c>
    </row>
    <row r="6" spans="1:6" ht="15.75" customHeight="1">
      <c r="A6" s="184" t="s">
        <v>4</v>
      </c>
      <c r="B6" s="185" t="str">
        <f>B5&amp;"_UnitTestCase_ProjectRepository_v1.0.xls"</f>
        <v>DDL_UnitTestCase_ProjectRepository_v1.0.xls</v>
      </c>
      <c r="C6" s="185"/>
      <c r="D6" s="185"/>
      <c r="E6" s="107" t="s">
        <v>5</v>
      </c>
      <c r="F6" s="136">
        <v>42334</v>
      </c>
    </row>
    <row r="7" spans="1:6" ht="13.5" customHeight="1">
      <c r="A7" s="184"/>
      <c r="B7" s="185"/>
      <c r="C7" s="185"/>
      <c r="D7" s="185"/>
      <c r="E7" s="107" t="s">
        <v>6</v>
      </c>
      <c r="F7" s="137" t="s">
        <v>107</v>
      </c>
    </row>
    <row r="8" spans="1:6">
      <c r="A8" s="138"/>
      <c r="B8" s="5"/>
      <c r="C8" s="6"/>
      <c r="D8" s="6"/>
      <c r="E8" s="7"/>
      <c r="F8" s="139"/>
    </row>
    <row r="9" spans="1:6">
      <c r="A9" s="140"/>
      <c r="B9" s="9"/>
      <c r="C9" s="9"/>
      <c r="D9" s="9"/>
      <c r="E9" s="9"/>
      <c r="F9" s="135"/>
    </row>
    <row r="10" spans="1:6">
      <c r="A10" s="141" t="s">
        <v>7</v>
      </c>
      <c r="B10" s="9"/>
      <c r="C10" s="9"/>
      <c r="D10" s="9"/>
      <c r="E10" s="9"/>
      <c r="F10" s="135"/>
    </row>
    <row r="11" spans="1:6" s="10" customFormat="1">
      <c r="A11" s="11" t="s">
        <v>8</v>
      </c>
      <c r="B11" s="12" t="s">
        <v>6</v>
      </c>
      <c r="C11" s="12" t="s">
        <v>101</v>
      </c>
      <c r="D11" s="12" t="s">
        <v>102</v>
      </c>
      <c r="E11" s="12" t="s">
        <v>103</v>
      </c>
      <c r="F11" s="13" t="s">
        <v>104</v>
      </c>
    </row>
    <row r="12" spans="1:6" s="14" customFormat="1" ht="26.25" customHeight="1">
      <c r="A12" s="142">
        <v>42334</v>
      </c>
      <c r="B12" s="143" t="s">
        <v>105</v>
      </c>
      <c r="C12" s="16"/>
      <c r="D12" s="144" t="s">
        <v>40</v>
      </c>
      <c r="E12" s="17" t="s">
        <v>106</v>
      </c>
      <c r="F12" s="145"/>
    </row>
    <row r="13" spans="1:6" s="14" customFormat="1" ht="21.75" customHeight="1">
      <c r="A13" s="18"/>
      <c r="B13" s="15"/>
      <c r="C13" s="16"/>
      <c r="D13" s="16"/>
      <c r="E13" s="16"/>
      <c r="F13" s="146"/>
    </row>
    <row r="14" spans="1:6" s="14" customFormat="1" ht="19.5" customHeight="1">
      <c r="A14" s="18"/>
      <c r="B14" s="15"/>
      <c r="C14" s="16"/>
      <c r="D14" s="16"/>
      <c r="E14" s="16"/>
      <c r="F14" s="146"/>
    </row>
    <row r="15" spans="1:6" s="14" customFormat="1" ht="21.75" customHeight="1">
      <c r="A15" s="18"/>
      <c r="B15" s="15"/>
      <c r="C15" s="16"/>
      <c r="D15" s="16"/>
      <c r="E15" s="16"/>
      <c r="F15" s="146"/>
    </row>
    <row r="16" spans="1:6" s="14" customFormat="1" ht="21.75" customHeight="1">
      <c r="A16" s="18"/>
      <c r="B16" s="15"/>
      <c r="C16" s="42"/>
      <c r="D16" s="16"/>
      <c r="E16" s="16"/>
      <c r="F16" s="146"/>
    </row>
    <row r="17" spans="1:6" s="14" customFormat="1" ht="19.5" customHeight="1">
      <c r="A17" s="18"/>
      <c r="B17" s="15"/>
      <c r="C17" s="16"/>
      <c r="D17" s="16"/>
      <c r="E17" s="16"/>
      <c r="F17" s="146"/>
    </row>
    <row r="18" spans="1:6" s="14" customFormat="1" ht="21.75" customHeight="1">
      <c r="A18" s="18"/>
      <c r="B18" s="15"/>
      <c r="C18" s="16"/>
      <c r="D18" s="16"/>
      <c r="E18" s="16"/>
      <c r="F18" s="146"/>
    </row>
    <row r="19" spans="1:6" s="14" customFormat="1" ht="19.5" customHeight="1">
      <c r="A19" s="18"/>
      <c r="B19" s="15"/>
      <c r="C19" s="16"/>
      <c r="D19" s="16"/>
      <c r="E19" s="16"/>
      <c r="F19" s="146"/>
    </row>
    <row r="20" spans="1:6">
      <c r="A20" s="147"/>
      <c r="B20" s="15"/>
      <c r="C20" s="131"/>
      <c r="D20" s="131"/>
      <c r="E20" s="131"/>
      <c r="F20" s="148"/>
    </row>
    <row r="21" spans="1:6">
      <c r="A21" s="147"/>
      <c r="B21" s="15"/>
      <c r="C21" s="131"/>
      <c r="D21" s="131"/>
      <c r="E21" s="131"/>
      <c r="F21" s="148"/>
    </row>
    <row r="22" spans="1:6">
      <c r="A22" s="147"/>
      <c r="B22" s="15"/>
      <c r="C22" s="131"/>
      <c r="D22" s="131"/>
      <c r="E22" s="131"/>
      <c r="F22" s="148"/>
    </row>
    <row r="23" spans="1:6">
      <c r="A23" s="147"/>
      <c r="B23" s="15"/>
      <c r="C23" s="131"/>
      <c r="D23" s="131"/>
      <c r="E23" s="131"/>
      <c r="F23" s="148"/>
    </row>
    <row r="24" spans="1:6">
      <c r="A24" s="147"/>
      <c r="B24" s="15"/>
      <c r="C24" s="131"/>
      <c r="D24" s="131"/>
      <c r="E24" s="131"/>
      <c r="F24" s="148"/>
    </row>
    <row r="25" spans="1:6">
      <c r="A25" s="147"/>
      <c r="B25" s="15"/>
      <c r="C25" s="131"/>
      <c r="D25" s="131"/>
      <c r="E25" s="131"/>
      <c r="F25" s="148"/>
    </row>
    <row r="26" spans="1:6">
      <c r="A26" s="147"/>
      <c r="B26" s="15"/>
      <c r="C26" s="131"/>
      <c r="D26" s="131"/>
      <c r="E26" s="131"/>
      <c r="F26" s="148"/>
    </row>
    <row r="27" spans="1:6">
      <c r="A27" s="149"/>
      <c r="B27" s="150"/>
      <c r="C27" s="132"/>
      <c r="D27" s="132"/>
      <c r="E27" s="132"/>
      <c r="F27" s="151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6" zoomScaleNormal="100" workbookViewId="0">
      <selection activeCell="L29" sqref="L29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136</v>
      </c>
      <c r="D2" s="229"/>
      <c r="E2" s="244" t="s">
        <v>14</v>
      </c>
      <c r="F2" s="245"/>
      <c r="G2" s="245"/>
      <c r="H2" s="246"/>
      <c r="I2" s="234" t="str">
        <f>C2</f>
        <v>AdminProjectGeneralInfo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COUNTIF(E28:HM28,"P")</f>
        <v>1</v>
      </c>
      <c r="B6" s="231"/>
      <c r="C6" s="224">
        <f>COUNTIF(E28:HO28,"F")</f>
        <v>0</v>
      </c>
      <c r="D6" s="214"/>
      <c r="E6" s="213">
        <f>SUM(L6,- A6,- C6)</f>
        <v>0</v>
      </c>
      <c r="F6" s="214"/>
      <c r="G6" s="214"/>
      <c r="H6" s="223"/>
      <c r="I6" s="152">
        <f>COUNTIF(E27:HM27,"N")</f>
        <v>1</v>
      </c>
      <c r="J6" s="152">
        <f>COUNTIF(E27:HM27,"A")</f>
        <v>0</v>
      </c>
      <c r="K6" s="152">
        <f>COUNTIF(E27:HO27,"B")</f>
        <v>0</v>
      </c>
      <c r="L6" s="213">
        <f>COUNTA(E8:P8)</f>
        <v>1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192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194</v>
      </c>
      <c r="C10" s="121"/>
      <c r="D10" s="122"/>
      <c r="E10" s="11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193</v>
      </c>
      <c r="C11" s="121"/>
      <c r="D11" s="122"/>
      <c r="E11" s="110" t="s">
        <v>72</v>
      </c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195</v>
      </c>
      <c r="C12" s="121"/>
      <c r="D12" s="122"/>
      <c r="E12" s="110" t="s">
        <v>72</v>
      </c>
      <c r="F12" s="130"/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 t="s">
        <v>197</v>
      </c>
      <c r="C13" s="121"/>
      <c r="D13" s="122"/>
      <c r="E13" s="110" t="s">
        <v>72</v>
      </c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 thickBot="1">
      <c r="A14" s="116"/>
      <c r="B14" s="120" t="s">
        <v>196</v>
      </c>
      <c r="C14" s="121"/>
      <c r="D14" s="122"/>
      <c r="E14" s="110" t="s">
        <v>72</v>
      </c>
      <c r="F14" s="130"/>
      <c r="G14" s="130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9" t="s">
        <v>54</v>
      </c>
      <c r="B15" s="120"/>
      <c r="C15" s="121"/>
      <c r="D15" s="122"/>
      <c r="E15" s="128"/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/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6"/>
      <c r="B19" s="81"/>
      <c r="C19" s="82"/>
      <c r="D19" s="83"/>
      <c r="E19" s="129"/>
      <c r="F19" s="129"/>
      <c r="G19" s="129"/>
      <c r="H19" s="129"/>
      <c r="I19" s="129"/>
      <c r="J19" s="129"/>
      <c r="K19" s="129"/>
      <c r="L19" s="129"/>
      <c r="M19" s="160"/>
      <c r="N19" s="160"/>
      <c r="O19" s="160"/>
      <c r="P19" s="160"/>
      <c r="Q19" s="160"/>
      <c r="R19" s="129"/>
    </row>
    <row r="20" spans="1:18" ht="13.5" customHeight="1" thickTop="1">
      <c r="A20" s="118" t="s">
        <v>55</v>
      </c>
      <c r="B20" s="87" t="s">
        <v>198</v>
      </c>
      <c r="C20" s="85"/>
      <c r="D20" s="86"/>
      <c r="E20" s="130"/>
      <c r="F20" s="130"/>
      <c r="G20" s="130"/>
      <c r="H20" s="130"/>
      <c r="I20" s="130"/>
      <c r="J20" s="130"/>
      <c r="K20" s="130"/>
      <c r="L20" s="130"/>
      <c r="M20" s="161"/>
      <c r="N20" s="161"/>
      <c r="O20" s="161"/>
      <c r="P20" s="161"/>
      <c r="Q20" s="161"/>
      <c r="R20" s="130"/>
    </row>
    <row r="21" spans="1:18" ht="13.5" customHeight="1">
      <c r="A21" s="117"/>
      <c r="B21" s="87"/>
      <c r="C21" s="88" t="s">
        <v>199</v>
      </c>
      <c r="D21" s="89">
        <v>3</v>
      </c>
      <c r="E21" s="110" t="s">
        <v>72</v>
      </c>
      <c r="F21" s="110"/>
      <c r="G21" s="110"/>
      <c r="H21" s="110"/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>
      <c r="A22" s="117"/>
      <c r="B22" s="87"/>
      <c r="C22" s="88" t="s">
        <v>200</v>
      </c>
      <c r="D22" s="89">
        <v>1</v>
      </c>
      <c r="E22" s="110" t="s">
        <v>72</v>
      </c>
      <c r="F22" s="110"/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>
      <c r="A23" s="117"/>
      <c r="B23" s="87"/>
      <c r="C23" s="88" t="s">
        <v>201</v>
      </c>
      <c r="D23" s="89">
        <v>2</v>
      </c>
      <c r="E23" s="110" t="s">
        <v>72</v>
      </c>
      <c r="F23" s="110"/>
      <c r="G23" s="110"/>
      <c r="H23" s="110"/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>
      <c r="A24" s="117"/>
      <c r="B24" s="87"/>
      <c r="C24" s="88" t="s">
        <v>202</v>
      </c>
      <c r="D24" s="89">
        <v>1</v>
      </c>
      <c r="E24" s="110" t="s">
        <v>72</v>
      </c>
      <c r="F24" s="110"/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>
      <c r="A25" s="117"/>
      <c r="B25" s="87"/>
      <c r="C25" s="88" t="s">
        <v>203</v>
      </c>
      <c r="D25" s="89">
        <v>1</v>
      </c>
      <c r="E25" s="110" t="s">
        <v>72</v>
      </c>
      <c r="F25" s="110"/>
      <c r="G25" s="110"/>
      <c r="H25" s="110"/>
      <c r="I25" s="110"/>
      <c r="J25" s="110"/>
      <c r="K25" s="110"/>
      <c r="L25" s="110"/>
      <c r="M25" s="157"/>
      <c r="N25" s="157"/>
      <c r="O25" s="157"/>
      <c r="P25" s="157"/>
      <c r="Q25" s="157"/>
      <c r="R25" s="110"/>
    </row>
    <row r="26" spans="1:18" ht="13.5" customHeight="1" thickBot="1">
      <c r="A26" s="117"/>
      <c r="B26" s="87"/>
      <c r="C26" s="88" t="s">
        <v>204</v>
      </c>
      <c r="D26" s="89">
        <v>6</v>
      </c>
      <c r="E26" s="110" t="s">
        <v>72</v>
      </c>
      <c r="F26" s="110"/>
      <c r="G26" s="110"/>
      <c r="H26" s="110"/>
      <c r="I26" s="110"/>
      <c r="J26" s="110"/>
      <c r="K26" s="110"/>
      <c r="L26" s="110"/>
      <c r="M26" s="157"/>
      <c r="N26" s="157"/>
      <c r="O26" s="157"/>
      <c r="P26" s="157"/>
      <c r="Q26" s="157"/>
      <c r="R26" s="110"/>
    </row>
    <row r="27" spans="1:18" ht="13.5" customHeight="1" thickTop="1">
      <c r="A27" s="118" t="s">
        <v>36</v>
      </c>
      <c r="B27" s="250" t="s">
        <v>37</v>
      </c>
      <c r="C27" s="251"/>
      <c r="D27" s="252"/>
      <c r="E27" s="169" t="s">
        <v>38</v>
      </c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</row>
    <row r="28" spans="1:18" ht="13.5" customHeight="1">
      <c r="A28" s="117"/>
      <c r="B28" s="219" t="s">
        <v>41</v>
      </c>
      <c r="C28" s="220"/>
      <c r="D28" s="221"/>
      <c r="E28" s="110" t="s">
        <v>42</v>
      </c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</row>
    <row r="29" spans="1:18" ht="64.5" customHeight="1">
      <c r="A29" s="117"/>
      <c r="B29" s="204" t="s">
        <v>43</v>
      </c>
      <c r="C29" s="205"/>
      <c r="D29" s="206"/>
      <c r="E29" s="90">
        <v>42334</v>
      </c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</row>
    <row r="30" spans="1:18" ht="13.5" customHeight="1">
      <c r="A30" s="115"/>
    </row>
    <row r="47" spans="2:4" ht="24" customHeight="1">
      <c r="B47" s="75"/>
      <c r="D47" s="75"/>
    </row>
    <row r="48" spans="2:4" ht="39" customHeight="1">
      <c r="B48" s="75"/>
      <c r="D48" s="75"/>
    </row>
    <row r="60" spans="2:4" ht="57" customHeight="1">
      <c r="B60" s="75"/>
      <c r="D60" s="75"/>
    </row>
    <row r="61" spans="2:4" ht="10.5">
      <c r="B61" s="75"/>
      <c r="D61" s="75"/>
    </row>
    <row r="62" spans="2:4" ht="10.5">
      <c r="B62" s="75"/>
      <c r="D62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9:D29"/>
    <mergeCell ref="A6:B6"/>
    <mergeCell ref="C6:D6"/>
    <mergeCell ref="E6:H6"/>
    <mergeCell ref="L6:R6"/>
    <mergeCell ref="B27:D27"/>
    <mergeCell ref="B28:D28"/>
  </mergeCells>
  <dataValidations count="3">
    <dataValidation type="list" allowBlank="1" showInputMessage="1" showErrorMessage="1" sqref="E28:R28">
      <formula1>"P,F, "</formula1>
    </dataValidation>
    <dataValidation type="list" allowBlank="1" showInputMessage="1" showErrorMessage="1" sqref="E27:R27">
      <formula1>"N,A,B, "</formula1>
    </dataValidation>
    <dataValidation type="list" allowBlank="1" showInputMessage="1" showErrorMessage="1" sqref="H15:H18 E9:G18 I15:R26 E19:H2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sqref="A1:R36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135</v>
      </c>
      <c r="D2" s="229"/>
      <c r="E2" s="244" t="s">
        <v>14</v>
      </c>
      <c r="F2" s="245"/>
      <c r="G2" s="245"/>
      <c r="H2" s="246"/>
      <c r="I2" s="234" t="str">
        <f>C2</f>
        <v>AdminGetBackingDetail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COUNTIF(E21:HM21,"P")</f>
        <v>2</v>
      </c>
      <c r="B6" s="231"/>
      <c r="C6" s="224">
        <f>COUNTIF(E21:HO21,"F")</f>
        <v>0</v>
      </c>
      <c r="D6" s="214"/>
      <c r="E6" s="213">
        <f>SUM(L6,- A6,- C6)</f>
        <v>0</v>
      </c>
      <c r="F6" s="214"/>
      <c r="G6" s="214"/>
      <c r="H6" s="223"/>
      <c r="I6" s="152">
        <f>COUNTIF(E20:HM20,"N")</f>
        <v>1</v>
      </c>
      <c r="J6" s="152">
        <f>COUNTIF(E20:HM20,"A")</f>
        <v>1</v>
      </c>
      <c r="K6" s="152">
        <f>COUNTIF(E20:HO20,"B")</f>
        <v>0</v>
      </c>
      <c r="L6" s="213">
        <f>COUNTA(E8:P8)</f>
        <v>2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187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188</v>
      </c>
      <c r="C10" s="121"/>
      <c r="D10" s="122"/>
      <c r="E10" s="13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189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58"/>
      <c r="C12" s="155" t="s">
        <v>190</v>
      </c>
      <c r="D12" s="156">
        <v>1</v>
      </c>
      <c r="E12" s="110" t="s">
        <v>72</v>
      </c>
      <c r="F12" s="110"/>
      <c r="G12" s="110"/>
      <c r="H12" s="110"/>
      <c r="I12" s="110"/>
      <c r="J12" s="110"/>
      <c r="K12" s="110"/>
      <c r="L12" s="110"/>
      <c r="M12" s="157"/>
      <c r="N12" s="157"/>
      <c r="O12" s="157"/>
      <c r="P12" s="157"/>
      <c r="Q12" s="157"/>
      <c r="R12" s="110"/>
    </row>
    <row r="13" spans="1:20" ht="13.5" customHeight="1">
      <c r="A13" s="116"/>
      <c r="B13" s="158"/>
      <c r="C13" s="155" t="s">
        <v>190</v>
      </c>
      <c r="D13" s="156">
        <v>10</v>
      </c>
      <c r="E13" s="110"/>
      <c r="F13" s="110" t="s">
        <v>72</v>
      </c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>
      <c r="A14" s="116"/>
      <c r="B14" s="158"/>
      <c r="C14" s="155"/>
      <c r="D14" s="156"/>
      <c r="E14" s="110"/>
      <c r="F14" s="110"/>
      <c r="G14" s="110"/>
      <c r="H14" s="110"/>
      <c r="I14" s="110"/>
      <c r="J14" s="110"/>
      <c r="K14" s="110"/>
      <c r="L14" s="110"/>
      <c r="M14" s="157"/>
      <c r="N14" s="157"/>
      <c r="O14" s="157"/>
      <c r="P14" s="157"/>
      <c r="Q14" s="157"/>
      <c r="R14" s="110"/>
    </row>
    <row r="15" spans="1:20" ht="13.5" customHeight="1" thickBot="1">
      <c r="A15" s="116"/>
      <c r="B15" s="81"/>
      <c r="C15" s="82"/>
      <c r="D15" s="83"/>
      <c r="E15" s="129"/>
      <c r="F15" s="129"/>
      <c r="G15" s="129"/>
      <c r="H15" s="129"/>
      <c r="I15" s="129"/>
      <c r="J15" s="129"/>
      <c r="K15" s="129"/>
      <c r="L15" s="129"/>
      <c r="M15" s="160"/>
      <c r="N15" s="160"/>
      <c r="O15" s="160"/>
      <c r="P15" s="160"/>
      <c r="Q15" s="160"/>
      <c r="R15" s="129"/>
    </row>
    <row r="16" spans="1:20" ht="13.5" customHeight="1" thickTop="1">
      <c r="A16" s="118" t="s">
        <v>55</v>
      </c>
      <c r="B16" s="87" t="s">
        <v>122</v>
      </c>
      <c r="C16" s="85"/>
      <c r="D16" s="86"/>
      <c r="E16" s="130"/>
      <c r="F16" s="130" t="s">
        <v>72</v>
      </c>
      <c r="G16" s="130"/>
      <c r="H16" s="130"/>
      <c r="I16" s="130"/>
      <c r="J16" s="130"/>
      <c r="K16" s="130"/>
      <c r="L16" s="130"/>
      <c r="M16" s="161"/>
      <c r="N16" s="161"/>
      <c r="O16" s="161"/>
      <c r="P16" s="161"/>
      <c r="Q16" s="161"/>
      <c r="R16" s="130"/>
    </row>
    <row r="17" spans="1:18" ht="13.5" customHeight="1">
      <c r="A17" s="117"/>
      <c r="B17" s="87" t="s">
        <v>191</v>
      </c>
      <c r="C17" s="88"/>
      <c r="D17" s="89"/>
      <c r="E17" s="110" t="s">
        <v>72</v>
      </c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7"/>
      <c r="B19" s="84"/>
      <c r="C19" s="162"/>
      <c r="D19" s="163"/>
      <c r="E19" s="164"/>
      <c r="F19" s="164"/>
      <c r="G19" s="164"/>
      <c r="H19" s="164"/>
      <c r="I19" s="164"/>
      <c r="J19" s="164"/>
      <c r="K19" s="164"/>
      <c r="L19" s="164"/>
      <c r="M19" s="167"/>
      <c r="N19" s="167"/>
      <c r="O19" s="167"/>
      <c r="P19" s="167"/>
      <c r="Q19" s="167"/>
      <c r="R19" s="168"/>
    </row>
    <row r="20" spans="1:18" ht="13.5" customHeight="1" thickTop="1">
      <c r="A20" s="118" t="s">
        <v>36</v>
      </c>
      <c r="B20" s="250" t="s">
        <v>37</v>
      </c>
      <c r="C20" s="251"/>
      <c r="D20" s="252"/>
      <c r="E20" s="169" t="s">
        <v>38</v>
      </c>
      <c r="F20" s="169" t="s">
        <v>40</v>
      </c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8" ht="13.5" customHeight="1">
      <c r="A21" s="117"/>
      <c r="B21" s="219" t="s">
        <v>41</v>
      </c>
      <c r="C21" s="220"/>
      <c r="D21" s="221"/>
      <c r="E21" s="110" t="s">
        <v>42</v>
      </c>
      <c r="F21" s="110" t="s">
        <v>42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64.5" customHeight="1">
      <c r="A22" s="117"/>
      <c r="B22" s="204" t="s">
        <v>43</v>
      </c>
      <c r="C22" s="205"/>
      <c r="D22" s="206"/>
      <c r="E22" s="90">
        <v>42334</v>
      </c>
      <c r="F22" s="90">
        <v>42334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3.5" customHeight="1">
      <c r="A23" s="115"/>
    </row>
    <row r="40" spans="2:4" ht="24" customHeight="1">
      <c r="B40" s="75"/>
      <c r="D40" s="75"/>
    </row>
    <row r="41" spans="2:4" ht="39" customHeight="1">
      <c r="B41" s="75"/>
      <c r="D41" s="75"/>
    </row>
    <row r="53" spans="2:4" ht="57" customHeight="1">
      <c r="B53" s="75"/>
      <c r="D53" s="75"/>
    </row>
    <row r="54" spans="2:4" ht="10.5">
      <c r="B54" s="75"/>
      <c r="D54" s="75"/>
    </row>
    <row r="55" spans="2:4" ht="10.5">
      <c r="B55" s="75"/>
      <c r="D55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2:D22"/>
    <mergeCell ref="A6:B6"/>
    <mergeCell ref="C6:D6"/>
    <mergeCell ref="E6:H6"/>
    <mergeCell ref="L6:R6"/>
    <mergeCell ref="B20:D20"/>
    <mergeCell ref="B21:D21"/>
  </mergeCells>
  <dataValidations count="3">
    <dataValidation type="list" allowBlank="1" showInputMessage="1" showErrorMessage="1" sqref="H11:H14 E9:G14 I11:R19 E15:H19">
      <formula1>"O,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52"/>
  <sheetViews>
    <sheetView zoomScaleNormal="100" workbookViewId="0"/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132</v>
      </c>
      <c r="D2" s="229"/>
      <c r="E2" s="244" t="s">
        <v>14</v>
      </c>
      <c r="F2" s="245"/>
      <c r="G2" s="245"/>
      <c r="H2" s="246"/>
      <c r="I2" s="234" t="str">
        <f>C2</f>
        <v>GetBackProjectInfo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COUNTIF(E18:HM18,"P")</f>
        <v>2</v>
      </c>
      <c r="B6" s="231"/>
      <c r="C6" s="224">
        <f>COUNTIF(E18:HO18,"F")</f>
        <v>0</v>
      </c>
      <c r="D6" s="214"/>
      <c r="E6" s="213">
        <f>SUM(L6,- A6,- C6)</f>
        <v>0</v>
      </c>
      <c r="F6" s="214"/>
      <c r="G6" s="214"/>
      <c r="H6" s="223"/>
      <c r="I6" s="152">
        <f>COUNTIF(E17:HM17,"N")</f>
        <v>1</v>
      </c>
      <c r="J6" s="152">
        <f>COUNTIF(E17:HM17,"A")</f>
        <v>1</v>
      </c>
      <c r="K6" s="152">
        <f>COUNTIF(E17:HO17,"B")</f>
        <v>0</v>
      </c>
      <c r="L6" s="213">
        <f>COUNTA(E8:P8)</f>
        <v>2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162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163</v>
      </c>
      <c r="C10" s="121"/>
      <c r="D10" s="122"/>
      <c r="E10" s="13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164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58"/>
      <c r="C12" s="155" t="s">
        <v>165</v>
      </c>
      <c r="D12" s="156">
        <v>1</v>
      </c>
      <c r="E12" s="110" t="s">
        <v>72</v>
      </c>
      <c r="F12" s="110"/>
      <c r="G12" s="110"/>
      <c r="H12" s="110"/>
      <c r="I12" s="110"/>
      <c r="J12" s="110"/>
      <c r="K12" s="110"/>
      <c r="L12" s="110"/>
      <c r="M12" s="157"/>
      <c r="N12" s="157"/>
      <c r="O12" s="157"/>
      <c r="P12" s="157"/>
      <c r="Q12" s="157"/>
      <c r="R12" s="110"/>
    </row>
    <row r="13" spans="1:20" ht="13.5" customHeight="1" thickBot="1">
      <c r="A13" s="116"/>
      <c r="B13" s="158"/>
      <c r="C13" s="155" t="s">
        <v>165</v>
      </c>
      <c r="D13" s="156">
        <v>10</v>
      </c>
      <c r="E13" s="110"/>
      <c r="F13" s="110" t="s">
        <v>72</v>
      </c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>
      <c r="A14" s="118" t="s">
        <v>55</v>
      </c>
      <c r="B14" s="87" t="s">
        <v>122</v>
      </c>
      <c r="C14" s="85"/>
      <c r="D14" s="86"/>
      <c r="E14" s="130"/>
      <c r="F14" s="130" t="s">
        <v>72</v>
      </c>
      <c r="G14" s="130"/>
      <c r="H14" s="130"/>
      <c r="I14" s="130"/>
      <c r="J14" s="130"/>
      <c r="K14" s="130"/>
      <c r="L14" s="130"/>
      <c r="M14" s="161"/>
      <c r="N14" s="161"/>
      <c r="O14" s="161"/>
      <c r="P14" s="161"/>
      <c r="Q14" s="161"/>
      <c r="R14" s="130"/>
    </row>
    <row r="15" spans="1:20" ht="13.5" customHeight="1">
      <c r="A15" s="117"/>
      <c r="B15" s="87" t="s">
        <v>174</v>
      </c>
      <c r="C15" s="88"/>
      <c r="D15" s="89"/>
      <c r="E15" s="110" t="s">
        <v>72</v>
      </c>
      <c r="F15" s="110"/>
      <c r="G15" s="110"/>
      <c r="H15" s="110"/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 thickBot="1">
      <c r="A16" s="117"/>
      <c r="B16" s="84"/>
      <c r="C16" s="162"/>
      <c r="D16" s="163"/>
      <c r="E16" s="164"/>
      <c r="F16" s="164"/>
      <c r="G16" s="164"/>
      <c r="H16" s="164"/>
      <c r="I16" s="164"/>
      <c r="J16" s="164"/>
      <c r="K16" s="164"/>
      <c r="L16" s="164"/>
      <c r="M16" s="167"/>
      <c r="N16" s="167"/>
      <c r="O16" s="167"/>
      <c r="P16" s="167"/>
      <c r="Q16" s="167"/>
      <c r="R16" s="168"/>
    </row>
    <row r="17" spans="1:18" ht="13.5" customHeight="1" thickTop="1">
      <c r="A17" s="118" t="s">
        <v>36</v>
      </c>
      <c r="B17" s="250" t="s">
        <v>37</v>
      </c>
      <c r="C17" s="251"/>
      <c r="D17" s="252"/>
      <c r="E17" s="169" t="s">
        <v>38</v>
      </c>
      <c r="F17" s="169" t="s">
        <v>40</v>
      </c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</row>
    <row r="18" spans="1:18" ht="13.5" customHeight="1">
      <c r="A18" s="117"/>
      <c r="B18" s="219" t="s">
        <v>41</v>
      </c>
      <c r="C18" s="220"/>
      <c r="D18" s="221"/>
      <c r="E18" s="110" t="s">
        <v>42</v>
      </c>
      <c r="F18" s="110" t="s">
        <v>42</v>
      </c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spans="1:18" ht="64.5" customHeight="1">
      <c r="A19" s="117"/>
      <c r="B19" s="204" t="s">
        <v>43</v>
      </c>
      <c r="C19" s="205"/>
      <c r="D19" s="206"/>
      <c r="E19" s="90">
        <v>42334</v>
      </c>
      <c r="F19" s="90">
        <v>42334</v>
      </c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</row>
    <row r="20" spans="1:18" ht="13.5" customHeight="1">
      <c r="A20" s="115"/>
    </row>
    <row r="37" spans="2:4" ht="24" customHeight="1">
      <c r="B37" s="75"/>
      <c r="D37" s="75"/>
    </row>
    <row r="38" spans="2:4" ht="39" customHeight="1">
      <c r="B38" s="75"/>
      <c r="D38" s="75"/>
    </row>
    <row r="50" spans="2:4" ht="57" customHeight="1">
      <c r="B50" s="75"/>
      <c r="D50" s="75"/>
    </row>
    <row r="51" spans="2:4" ht="10.5">
      <c r="B51" s="75"/>
      <c r="D51" s="75"/>
    </row>
    <row r="52" spans="2:4" ht="10.5">
      <c r="B52" s="75"/>
      <c r="D52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19:D19"/>
    <mergeCell ref="A6:B6"/>
    <mergeCell ref="C6:D6"/>
    <mergeCell ref="E6:H6"/>
    <mergeCell ref="L6:R6"/>
    <mergeCell ref="B17:D17"/>
    <mergeCell ref="B18:D18"/>
  </mergeCells>
  <dataValidations count="3"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  <dataValidation type="list" allowBlank="1" showInputMessage="1" showErrorMessage="1" sqref="E9:G13 H11:R13 E14:R1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zoomScaleNormal="100" workbookViewId="0">
      <selection activeCell="B9" sqref="B9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3.1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133</v>
      </c>
      <c r="D2" s="229"/>
      <c r="E2" s="244" t="s">
        <v>14</v>
      </c>
      <c r="F2" s="245"/>
      <c r="G2" s="245"/>
      <c r="H2" s="246"/>
      <c r="I2" s="234" t="str">
        <f>C2</f>
        <v>BackProject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COUNTIF(E31:HM31,"P")</f>
        <v>5</v>
      </c>
      <c r="B6" s="231"/>
      <c r="C6" s="224">
        <f>COUNTIF(E31:HO31,"F")</f>
        <v>0</v>
      </c>
      <c r="D6" s="214"/>
      <c r="E6" s="213">
        <f>SUM(L6,- A6,- C6)</f>
        <v>0</v>
      </c>
      <c r="F6" s="214"/>
      <c r="G6" s="214"/>
      <c r="H6" s="223"/>
      <c r="I6" s="152">
        <f>COUNTIF(E30:HM30,"N")</f>
        <v>1</v>
      </c>
      <c r="J6" s="152">
        <f>COUNTIF(E30:HM30,"A")</f>
        <v>4</v>
      </c>
      <c r="K6" s="152">
        <f>COUNTIF(E30:HO30,"B")</f>
        <v>0</v>
      </c>
      <c r="L6" s="213">
        <f>COUNTA(E8:P8)</f>
        <v>5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 t="s">
        <v>180</v>
      </c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162</v>
      </c>
      <c r="C9" s="121"/>
      <c r="D9" s="122"/>
      <c r="E9" s="110" t="s">
        <v>72</v>
      </c>
      <c r="F9" s="110" t="s">
        <v>72</v>
      </c>
      <c r="G9" s="110" t="s">
        <v>72</v>
      </c>
      <c r="H9" s="128"/>
      <c r="I9" s="110" t="s">
        <v>72</v>
      </c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/>
      <c r="F10" s="130"/>
      <c r="G10" s="130"/>
      <c r="H10" s="110" t="s">
        <v>72</v>
      </c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113</v>
      </c>
      <c r="C11" s="121"/>
      <c r="D11" s="122"/>
      <c r="E11" s="130"/>
      <c r="F11" s="130" t="s">
        <v>72</v>
      </c>
      <c r="G11" s="130" t="s">
        <v>72</v>
      </c>
      <c r="H11" s="110" t="s">
        <v>72</v>
      </c>
      <c r="I11" s="110" t="s">
        <v>72</v>
      </c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114</v>
      </c>
      <c r="C12" s="121"/>
      <c r="D12" s="122"/>
      <c r="E12" s="130" t="s">
        <v>72</v>
      </c>
      <c r="F12" s="130"/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 t="s">
        <v>175</v>
      </c>
      <c r="C13" s="121"/>
      <c r="D13" s="122"/>
      <c r="E13" s="130" t="s">
        <v>72</v>
      </c>
      <c r="F13" s="130"/>
      <c r="G13" s="130" t="s">
        <v>72</v>
      </c>
      <c r="H13" s="110" t="s">
        <v>72</v>
      </c>
      <c r="I13" s="110" t="s">
        <v>72</v>
      </c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 thickBot="1">
      <c r="A14" s="116"/>
      <c r="B14" s="120" t="s">
        <v>176</v>
      </c>
      <c r="C14" s="121"/>
      <c r="D14" s="122"/>
      <c r="E14" s="130"/>
      <c r="F14" s="130" t="s">
        <v>72</v>
      </c>
      <c r="G14" s="130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9" t="s">
        <v>54</v>
      </c>
      <c r="B15" s="120" t="s">
        <v>120</v>
      </c>
      <c r="C15" s="121"/>
      <c r="D15" s="122"/>
      <c r="E15" s="128"/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/>
      <c r="C16" s="155"/>
      <c r="D16" s="156" t="s">
        <v>35</v>
      </c>
      <c r="E16" s="110"/>
      <c r="F16" s="110"/>
      <c r="G16" s="110"/>
      <c r="H16" s="110"/>
      <c r="I16" s="110" t="s">
        <v>72</v>
      </c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116</v>
      </c>
      <c r="E17" s="110"/>
      <c r="F17" s="110" t="s">
        <v>72</v>
      </c>
      <c r="G17" s="110" t="s">
        <v>72</v>
      </c>
      <c r="H17" s="110" t="s">
        <v>72</v>
      </c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115</v>
      </c>
      <c r="E18" s="110" t="s">
        <v>72</v>
      </c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4.25" customHeight="1">
      <c r="A19" s="116"/>
      <c r="B19" s="177" t="s">
        <v>164</v>
      </c>
      <c r="C19" s="79"/>
      <c r="D19" s="80"/>
      <c r="E19" s="130"/>
      <c r="F19" s="130"/>
      <c r="G19" s="130"/>
      <c r="H19" s="13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4.25" customHeight="1">
      <c r="A20" s="116"/>
      <c r="B20" s="159"/>
      <c r="C20" s="79" t="s">
        <v>165</v>
      </c>
      <c r="D20" s="80">
        <v>1</v>
      </c>
      <c r="E20" s="110" t="s">
        <v>72</v>
      </c>
      <c r="F20" s="110" t="s">
        <v>72</v>
      </c>
      <c r="G20" s="110" t="s">
        <v>72</v>
      </c>
      <c r="H20" s="110"/>
      <c r="I20" s="110" t="s">
        <v>72</v>
      </c>
      <c r="J20" s="110"/>
      <c r="K20" s="110"/>
      <c r="L20" s="110"/>
      <c r="M20" s="157"/>
      <c r="N20" s="157"/>
      <c r="O20" s="157"/>
      <c r="P20" s="157"/>
      <c r="Q20" s="157"/>
      <c r="R20" s="110"/>
    </row>
    <row r="21" spans="1:18" ht="14.25" customHeight="1">
      <c r="A21" s="116"/>
      <c r="B21" s="159"/>
      <c r="C21" s="79" t="s">
        <v>165</v>
      </c>
      <c r="D21" s="80">
        <v>10</v>
      </c>
      <c r="E21" s="110"/>
      <c r="F21" s="110"/>
      <c r="G21" s="110"/>
      <c r="H21" s="110" t="s">
        <v>72</v>
      </c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4.25" customHeight="1">
      <c r="A22" s="116"/>
      <c r="B22" s="177" t="s">
        <v>177</v>
      </c>
      <c r="C22" s="79"/>
      <c r="D22" s="80"/>
      <c r="E22" s="110"/>
      <c r="F22" s="110"/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4.25" customHeight="1">
      <c r="A23" s="116"/>
      <c r="B23" s="159"/>
      <c r="C23" s="79" t="s">
        <v>178</v>
      </c>
      <c r="D23" s="80">
        <v>1</v>
      </c>
      <c r="E23" s="110" t="s">
        <v>72</v>
      </c>
      <c r="F23" s="110"/>
      <c r="G23" s="110" t="s">
        <v>72</v>
      </c>
      <c r="H23" s="110" t="s">
        <v>72</v>
      </c>
      <c r="I23" s="110" t="s">
        <v>72</v>
      </c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4.25" customHeight="1">
      <c r="A24" s="116"/>
      <c r="B24" s="159"/>
      <c r="C24" s="79" t="s">
        <v>178</v>
      </c>
      <c r="D24" s="80">
        <v>10</v>
      </c>
      <c r="E24" s="110"/>
      <c r="F24" s="110" t="s">
        <v>72</v>
      </c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 thickBot="1">
      <c r="A25" s="116"/>
      <c r="B25" s="81"/>
      <c r="C25" s="82"/>
      <c r="D25" s="83"/>
      <c r="E25" s="129"/>
      <c r="F25" s="129"/>
      <c r="G25" s="129"/>
      <c r="H25" s="129"/>
      <c r="I25" s="129"/>
      <c r="J25" s="129"/>
      <c r="K25" s="129"/>
      <c r="L25" s="129"/>
      <c r="M25" s="160"/>
      <c r="N25" s="160"/>
      <c r="O25" s="160"/>
      <c r="P25" s="160"/>
      <c r="Q25" s="160"/>
      <c r="R25" s="129"/>
    </row>
    <row r="26" spans="1:18" ht="13.5" customHeight="1" thickTop="1">
      <c r="A26" s="118" t="s">
        <v>55</v>
      </c>
      <c r="B26" s="87" t="s">
        <v>121</v>
      </c>
      <c r="C26" s="85"/>
      <c r="D26" s="86"/>
      <c r="E26" s="130" t="s">
        <v>72</v>
      </c>
      <c r="F26" s="130"/>
      <c r="G26" s="130"/>
      <c r="H26" s="130"/>
      <c r="I26" s="110" t="s">
        <v>72</v>
      </c>
      <c r="J26" s="130"/>
      <c r="K26" s="130"/>
      <c r="L26" s="130"/>
      <c r="M26" s="161"/>
      <c r="N26" s="161"/>
      <c r="O26" s="161"/>
      <c r="P26" s="161"/>
      <c r="Q26" s="161"/>
      <c r="R26" s="130"/>
    </row>
    <row r="27" spans="1:18" ht="13.5" customHeight="1">
      <c r="A27" s="117"/>
      <c r="B27" s="87" t="s">
        <v>122</v>
      </c>
      <c r="C27" s="88"/>
      <c r="D27" s="89"/>
      <c r="E27" s="110"/>
      <c r="F27" s="110" t="s">
        <v>72</v>
      </c>
      <c r="G27" s="110"/>
      <c r="H27" s="110" t="s">
        <v>72</v>
      </c>
      <c r="I27" s="110"/>
      <c r="J27" s="110"/>
      <c r="K27" s="110"/>
      <c r="L27" s="110"/>
      <c r="M27" s="157"/>
      <c r="N27" s="157"/>
      <c r="O27" s="157"/>
      <c r="P27" s="157"/>
      <c r="Q27" s="157"/>
      <c r="R27" s="110"/>
    </row>
    <row r="28" spans="1:18" ht="13.5" customHeight="1">
      <c r="A28" s="117"/>
      <c r="B28" s="87" t="s">
        <v>179</v>
      </c>
      <c r="C28" s="88"/>
      <c r="D28" s="89"/>
      <c r="E28" s="110"/>
      <c r="F28" s="110"/>
      <c r="G28" s="110" t="s">
        <v>72</v>
      </c>
      <c r="H28" s="110"/>
      <c r="I28" s="110"/>
      <c r="J28" s="110"/>
      <c r="K28" s="110"/>
      <c r="L28" s="110"/>
      <c r="M28" s="157"/>
      <c r="N28" s="157"/>
      <c r="O28" s="157"/>
      <c r="P28" s="157"/>
      <c r="Q28" s="157"/>
      <c r="R28" s="110"/>
    </row>
    <row r="29" spans="1:18" ht="13.5" customHeight="1" thickBot="1">
      <c r="A29" s="117"/>
      <c r="B29" s="84"/>
      <c r="C29" s="162"/>
      <c r="D29" s="163"/>
      <c r="E29" s="164"/>
      <c r="F29" s="164"/>
      <c r="G29" s="164"/>
      <c r="H29" s="164"/>
      <c r="I29" s="164"/>
      <c r="J29" s="164"/>
      <c r="K29" s="164"/>
      <c r="L29" s="164"/>
      <c r="M29" s="167"/>
      <c r="N29" s="167"/>
      <c r="O29" s="167"/>
      <c r="P29" s="167"/>
      <c r="Q29" s="167"/>
      <c r="R29" s="168"/>
    </row>
    <row r="30" spans="1:18" ht="13.5" customHeight="1" thickTop="1">
      <c r="A30" s="118" t="s">
        <v>36</v>
      </c>
      <c r="B30" s="250" t="s">
        <v>37</v>
      </c>
      <c r="C30" s="251"/>
      <c r="D30" s="252"/>
      <c r="E30" s="169" t="s">
        <v>40</v>
      </c>
      <c r="F30" s="169" t="s">
        <v>40</v>
      </c>
      <c r="G30" s="169" t="s">
        <v>38</v>
      </c>
      <c r="H30" s="169" t="s">
        <v>40</v>
      </c>
      <c r="I30" s="169" t="s">
        <v>40</v>
      </c>
      <c r="J30" s="169"/>
      <c r="K30" s="169"/>
      <c r="L30" s="169"/>
      <c r="M30" s="169"/>
      <c r="N30" s="169"/>
      <c r="O30" s="169"/>
      <c r="P30" s="169"/>
      <c r="Q30" s="169"/>
      <c r="R30" s="169"/>
    </row>
    <row r="31" spans="1:18" ht="13.5" customHeight="1">
      <c r="A31" s="117"/>
      <c r="B31" s="219" t="s">
        <v>41</v>
      </c>
      <c r="C31" s="220"/>
      <c r="D31" s="221"/>
      <c r="E31" s="110" t="s">
        <v>42</v>
      </c>
      <c r="F31" s="110" t="s">
        <v>42</v>
      </c>
      <c r="G31" s="110" t="s">
        <v>42</v>
      </c>
      <c r="H31" s="110" t="s">
        <v>42</v>
      </c>
      <c r="I31" s="110" t="s">
        <v>42</v>
      </c>
      <c r="J31" s="110"/>
      <c r="K31" s="110"/>
      <c r="L31" s="110"/>
      <c r="M31" s="110"/>
      <c r="N31" s="110"/>
      <c r="O31" s="110"/>
      <c r="P31" s="110"/>
      <c r="Q31" s="110"/>
      <c r="R31" s="110"/>
    </row>
    <row r="32" spans="1:18" ht="64.5" customHeight="1">
      <c r="A32" s="117"/>
      <c r="B32" s="204" t="s">
        <v>43</v>
      </c>
      <c r="C32" s="205"/>
      <c r="D32" s="206"/>
      <c r="E32" s="90">
        <v>42334</v>
      </c>
      <c r="F32" s="90">
        <v>42334</v>
      </c>
      <c r="G32" s="90">
        <v>42334</v>
      </c>
      <c r="H32" s="90">
        <v>42334</v>
      </c>
      <c r="I32" s="90">
        <v>42334</v>
      </c>
      <c r="J32" s="90"/>
      <c r="K32" s="90"/>
      <c r="L32" s="90"/>
      <c r="M32" s="90"/>
      <c r="N32" s="90"/>
      <c r="O32" s="90"/>
      <c r="P32" s="90"/>
      <c r="Q32" s="90"/>
      <c r="R32" s="90"/>
    </row>
    <row r="33" spans="1:1" ht="13.5" customHeight="1">
      <c r="A33" s="115"/>
    </row>
    <row r="50" spans="2:4" ht="24" customHeight="1">
      <c r="B50" s="75"/>
      <c r="D50" s="75"/>
    </row>
    <row r="51" spans="2:4" ht="39" customHeight="1">
      <c r="B51" s="75"/>
      <c r="D51" s="75"/>
    </row>
    <row r="63" spans="2:4" ht="57" customHeight="1">
      <c r="B63" s="75"/>
      <c r="D63" s="75"/>
    </row>
    <row r="64" spans="2:4" ht="10.5">
      <c r="B64" s="75"/>
      <c r="D64" s="75"/>
    </row>
    <row r="65" spans="2:4" ht="10.5">
      <c r="B65" s="75"/>
      <c r="D65" s="75"/>
    </row>
  </sheetData>
  <mergeCells count="22">
    <mergeCell ref="B32:D32"/>
    <mergeCell ref="A6:B6"/>
    <mergeCell ref="C6:D6"/>
    <mergeCell ref="E6:H6"/>
    <mergeCell ref="L6:R6"/>
    <mergeCell ref="B30:D30"/>
    <mergeCell ref="B31:D3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21 H13:I13 E22:H29 H15:H21 H10:H11 I9 I11 I15:R29">
      <formula1>"O, "</formula1>
    </dataValidation>
    <dataValidation type="list" allowBlank="1" showInputMessage="1" showErrorMessage="1" sqref="E30:R30">
      <formula1>"N,A,B, "</formula1>
    </dataValidation>
    <dataValidation type="list" allowBlank="1" showInputMessage="1" showErrorMessage="1" sqref="E31:R31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activeCell="AB36" sqref="AB36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134</v>
      </c>
      <c r="D2" s="229"/>
      <c r="E2" s="244" t="s">
        <v>14</v>
      </c>
      <c r="F2" s="245"/>
      <c r="G2" s="245"/>
      <c r="H2" s="246"/>
      <c r="I2" s="234" t="str">
        <f>C2</f>
        <v>CaculateProjectPoint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COUNTIF(E21:HM21,"P")</f>
        <v>2</v>
      </c>
      <c r="B6" s="231"/>
      <c r="C6" s="224">
        <f>COUNTIF(E21:HO21,"F")</f>
        <v>0</v>
      </c>
      <c r="D6" s="214"/>
      <c r="E6" s="213">
        <f>SUM(L6,- A6,- C6)</f>
        <v>0</v>
      </c>
      <c r="F6" s="214"/>
      <c r="G6" s="214"/>
      <c r="H6" s="223"/>
      <c r="I6" s="152">
        <f>COUNTIF(E20:HM20,"N")</f>
        <v>1</v>
      </c>
      <c r="J6" s="152">
        <f>COUNTIF(E20:HM20,"A")</f>
        <v>1</v>
      </c>
      <c r="K6" s="152">
        <f>COUNTIF(E20:HO20,"B")</f>
        <v>0</v>
      </c>
      <c r="L6" s="213">
        <f>COUNTA(E8:P8)</f>
        <v>2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181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182</v>
      </c>
      <c r="C10" s="121"/>
      <c r="D10" s="122"/>
      <c r="E10" s="13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164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58"/>
      <c r="C12" s="155" t="s">
        <v>183</v>
      </c>
      <c r="D12" s="156" t="s">
        <v>184</v>
      </c>
      <c r="E12" s="110" t="s">
        <v>72</v>
      </c>
      <c r="F12" s="110"/>
      <c r="G12" s="110"/>
      <c r="H12" s="110"/>
      <c r="I12" s="110"/>
      <c r="J12" s="110"/>
      <c r="K12" s="110"/>
      <c r="L12" s="110"/>
      <c r="M12" s="157"/>
      <c r="N12" s="157"/>
      <c r="O12" s="157"/>
      <c r="P12" s="157"/>
      <c r="Q12" s="157"/>
      <c r="R12" s="110"/>
    </row>
    <row r="13" spans="1:20" ht="13.5" customHeight="1">
      <c r="A13" s="116"/>
      <c r="B13" s="158"/>
      <c r="C13" s="155" t="s">
        <v>183</v>
      </c>
      <c r="D13" s="156" t="s">
        <v>185</v>
      </c>
      <c r="E13" s="110"/>
      <c r="F13" s="110" t="s">
        <v>72</v>
      </c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>
      <c r="A14" s="116"/>
      <c r="B14" s="158"/>
      <c r="C14" s="155"/>
      <c r="D14" s="156"/>
      <c r="E14" s="110"/>
      <c r="F14" s="110"/>
      <c r="G14" s="110"/>
      <c r="H14" s="110"/>
      <c r="I14" s="110"/>
      <c r="J14" s="110"/>
      <c r="K14" s="110"/>
      <c r="L14" s="110"/>
      <c r="M14" s="157"/>
      <c r="N14" s="157"/>
      <c r="O14" s="157"/>
      <c r="P14" s="157"/>
      <c r="Q14" s="157"/>
      <c r="R14" s="110"/>
    </row>
    <row r="15" spans="1:20" ht="13.5" customHeight="1" thickBot="1">
      <c r="A15" s="116"/>
      <c r="B15" s="81"/>
      <c r="C15" s="82"/>
      <c r="D15" s="83"/>
      <c r="E15" s="129"/>
      <c r="F15" s="129"/>
      <c r="G15" s="129"/>
      <c r="H15" s="129"/>
      <c r="I15" s="129"/>
      <c r="J15" s="129"/>
      <c r="K15" s="129"/>
      <c r="L15" s="129"/>
      <c r="M15" s="160"/>
      <c r="N15" s="160"/>
      <c r="O15" s="160"/>
      <c r="P15" s="160"/>
      <c r="Q15" s="160"/>
      <c r="R15" s="129"/>
    </row>
    <row r="16" spans="1:20" ht="13.5" customHeight="1" thickTop="1">
      <c r="A16" s="118" t="s">
        <v>55</v>
      </c>
      <c r="B16" s="87" t="s">
        <v>122</v>
      </c>
      <c r="C16" s="85"/>
      <c r="D16" s="86"/>
      <c r="E16" s="130"/>
      <c r="F16" s="130" t="s">
        <v>72</v>
      </c>
      <c r="G16" s="130"/>
      <c r="H16" s="130"/>
      <c r="I16" s="130"/>
      <c r="J16" s="130"/>
      <c r="K16" s="130"/>
      <c r="L16" s="130"/>
      <c r="M16" s="161"/>
      <c r="N16" s="161"/>
      <c r="O16" s="161"/>
      <c r="P16" s="161"/>
      <c r="Q16" s="161"/>
      <c r="R16" s="130"/>
    </row>
    <row r="17" spans="1:18" ht="13.5" customHeight="1">
      <c r="A17" s="117"/>
      <c r="B17" s="87" t="s">
        <v>186</v>
      </c>
      <c r="C17" s="88"/>
      <c r="D17" s="89"/>
      <c r="E17" s="110" t="s">
        <v>72</v>
      </c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7"/>
      <c r="B19" s="84"/>
      <c r="C19" s="162"/>
      <c r="D19" s="163"/>
      <c r="E19" s="164"/>
      <c r="F19" s="164"/>
      <c r="G19" s="164"/>
      <c r="H19" s="164"/>
      <c r="I19" s="164"/>
      <c r="J19" s="164"/>
      <c r="K19" s="164"/>
      <c r="L19" s="164"/>
      <c r="M19" s="167"/>
      <c r="N19" s="167"/>
      <c r="O19" s="167"/>
      <c r="P19" s="167"/>
      <c r="Q19" s="167"/>
      <c r="R19" s="168"/>
    </row>
    <row r="20" spans="1:18" ht="13.5" customHeight="1" thickTop="1">
      <c r="A20" s="118" t="s">
        <v>36</v>
      </c>
      <c r="B20" s="250" t="s">
        <v>37</v>
      </c>
      <c r="C20" s="251"/>
      <c r="D20" s="252"/>
      <c r="E20" s="169" t="s">
        <v>38</v>
      </c>
      <c r="F20" s="169" t="s">
        <v>40</v>
      </c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8" ht="13.5" customHeight="1">
      <c r="A21" s="117"/>
      <c r="B21" s="219" t="s">
        <v>41</v>
      </c>
      <c r="C21" s="220"/>
      <c r="D21" s="221"/>
      <c r="E21" s="110" t="s">
        <v>42</v>
      </c>
      <c r="F21" s="110" t="s">
        <v>42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64.5" customHeight="1">
      <c r="A22" s="117"/>
      <c r="B22" s="204" t="s">
        <v>43</v>
      </c>
      <c r="C22" s="205"/>
      <c r="D22" s="206"/>
      <c r="E22" s="90">
        <v>42334</v>
      </c>
      <c r="F22" s="90">
        <v>42334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3.5" customHeight="1">
      <c r="A23" s="115"/>
    </row>
    <row r="40" spans="2:4" ht="24" customHeight="1">
      <c r="B40" s="75"/>
      <c r="D40" s="75"/>
    </row>
    <row r="41" spans="2:4" ht="39" customHeight="1">
      <c r="B41" s="75"/>
      <c r="D41" s="75"/>
    </row>
    <row r="53" spans="2:4" ht="57" customHeight="1">
      <c r="B53" s="75"/>
      <c r="D53" s="75"/>
    </row>
    <row r="54" spans="2:4" ht="10.5">
      <c r="B54" s="75"/>
      <c r="D54" s="75"/>
    </row>
    <row r="55" spans="2:4" ht="10.5">
      <c r="B55" s="75"/>
      <c r="D55" s="75"/>
    </row>
  </sheetData>
  <mergeCells count="22">
    <mergeCell ref="B22:D22"/>
    <mergeCell ref="A6:B6"/>
    <mergeCell ref="C6:D6"/>
    <mergeCell ref="E6:H6"/>
    <mergeCell ref="L6:R6"/>
    <mergeCell ref="B20:D20"/>
    <mergeCell ref="B21:D2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H11:H14 E9:G14 I11:R19 E15:H1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43"/>
  <sheetViews>
    <sheetView topLeftCell="A20" zoomScaleNormal="100" workbookViewId="0">
      <selection activeCell="D28" sqref="D28"/>
    </sheetView>
  </sheetViews>
  <sheetFormatPr defaultRowHeight="12.75"/>
  <cols>
    <col min="1" max="1" width="7.125" style="52" customWidth="1"/>
    <col min="2" max="2" width="14.75" style="52" customWidth="1"/>
    <col min="3" max="3" width="19.125" style="52" customWidth="1"/>
    <col min="4" max="4" width="21.625" style="21" customWidth="1"/>
    <col min="5" max="5" width="21" style="22" customWidth="1"/>
    <col min="6" max="6" width="22.75" style="21" customWidth="1"/>
    <col min="7" max="7" width="22.5" style="21" customWidth="1"/>
    <col min="8" max="8" width="33.75" style="21" customWidth="1"/>
    <col min="9" max="16384" width="9" style="3"/>
  </cols>
  <sheetData>
    <row r="2" spans="1:8" ht="25.5">
      <c r="A2" s="20"/>
      <c r="B2" s="20"/>
      <c r="C2" s="20"/>
      <c r="E2" s="23" t="s">
        <v>9</v>
      </c>
      <c r="F2" s="23"/>
      <c r="G2" s="24"/>
    </row>
    <row r="3" spans="1:8" ht="13.5" customHeight="1">
      <c r="A3" s="20"/>
      <c r="B3" s="20"/>
      <c r="C3" s="20"/>
      <c r="F3" s="25"/>
      <c r="G3" s="25"/>
    </row>
    <row r="4" spans="1:8" ht="14.25" customHeight="1">
      <c r="A4" s="190" t="s">
        <v>0</v>
      </c>
      <c r="B4" s="190"/>
      <c r="C4" s="190"/>
      <c r="D4" s="190"/>
      <c r="E4" s="191" t="str">
        <f>Cover!B4</f>
        <v>Dandelion</v>
      </c>
      <c r="F4" s="192"/>
      <c r="G4" s="192"/>
      <c r="H4" s="193"/>
    </row>
    <row r="5" spans="1:8" ht="14.25" customHeight="1">
      <c r="A5" s="190" t="s">
        <v>2</v>
      </c>
      <c r="B5" s="190"/>
      <c r="C5" s="190"/>
      <c r="D5" s="190"/>
      <c r="E5" s="191" t="str">
        <f>Cover!B5</f>
        <v>DDL</v>
      </c>
      <c r="F5" s="192"/>
      <c r="G5" s="192"/>
      <c r="H5" s="193"/>
    </row>
    <row r="6" spans="1:8" s="26" customFormat="1" ht="80.25" customHeight="1">
      <c r="A6" s="189" t="s">
        <v>10</v>
      </c>
      <c r="B6" s="189"/>
      <c r="C6" s="189"/>
      <c r="D6" s="189"/>
      <c r="E6" s="194" t="s">
        <v>119</v>
      </c>
      <c r="F6" s="195"/>
      <c r="G6" s="195"/>
      <c r="H6" s="196"/>
    </row>
    <row r="7" spans="1:8">
      <c r="A7" s="27"/>
      <c r="B7" s="27"/>
      <c r="C7" s="27"/>
      <c r="D7" s="28"/>
      <c r="E7" s="29"/>
      <c r="F7" s="28"/>
      <c r="G7" s="28"/>
      <c r="H7" s="28"/>
    </row>
    <row r="8" spans="1:8" s="33" customFormat="1">
      <c r="A8" s="30"/>
      <c r="B8" s="30"/>
      <c r="C8" s="30"/>
      <c r="D8" s="31"/>
      <c r="E8" s="32"/>
      <c r="F8" s="31"/>
      <c r="G8" s="31"/>
      <c r="H8" s="31"/>
    </row>
    <row r="9" spans="1:8" s="41" customFormat="1" ht="24" customHeight="1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73</v>
      </c>
      <c r="F9" s="37" t="s">
        <v>15</v>
      </c>
      <c r="G9" s="39" t="s">
        <v>16</v>
      </c>
      <c r="H9" s="40" t="s">
        <v>17</v>
      </c>
    </row>
    <row r="10" spans="1:8" ht="13.5">
      <c r="A10" s="91">
        <v>1</v>
      </c>
      <c r="B10" s="42"/>
      <c r="C10" s="42" t="s">
        <v>125</v>
      </c>
      <c r="D10" s="42" t="s">
        <v>126</v>
      </c>
      <c r="E10" s="42" t="s">
        <v>126</v>
      </c>
      <c r="F10" s="172" t="str">
        <f t="shared" ref="F10:F16" si="0">E10</f>
        <v>CreatProject</v>
      </c>
      <c r="G10" s="44"/>
      <c r="H10" s="45"/>
    </row>
    <row r="11" spans="1:8" ht="13.5">
      <c r="A11" s="91">
        <v>2</v>
      </c>
      <c r="B11" s="42"/>
      <c r="C11" s="42" t="s">
        <v>125</v>
      </c>
      <c r="D11" s="42" t="s">
        <v>127</v>
      </c>
      <c r="E11" s="42" t="s">
        <v>127</v>
      </c>
      <c r="F11" s="172" t="str">
        <f t="shared" si="0"/>
        <v>EditProjectBasic</v>
      </c>
      <c r="G11" s="44"/>
      <c r="H11" s="45"/>
    </row>
    <row r="12" spans="1:8" ht="13.5">
      <c r="A12" s="91">
        <v>3</v>
      </c>
      <c r="B12" s="42"/>
      <c r="C12" s="42" t="s">
        <v>125</v>
      </c>
      <c r="D12" s="42" t="s">
        <v>128</v>
      </c>
      <c r="E12" s="42" t="s">
        <v>128</v>
      </c>
      <c r="F12" s="172" t="str">
        <f t="shared" si="0"/>
        <v>EditProjectStory</v>
      </c>
      <c r="G12" s="44"/>
      <c r="H12" s="45"/>
    </row>
    <row r="13" spans="1:8" ht="13.5">
      <c r="A13" s="91">
        <v>4</v>
      </c>
      <c r="B13" s="42"/>
      <c r="C13" s="42" t="s">
        <v>125</v>
      </c>
      <c r="D13" s="42" t="s">
        <v>129</v>
      </c>
      <c r="E13" s="42" t="s">
        <v>129</v>
      </c>
      <c r="F13" s="172" t="str">
        <f t="shared" si="0"/>
        <v>GetProjectBasic</v>
      </c>
      <c r="G13" s="44"/>
      <c r="H13" s="45"/>
    </row>
    <row r="14" spans="1:8" ht="13.5">
      <c r="A14" s="91">
        <v>5</v>
      </c>
      <c r="B14" s="42"/>
      <c r="C14" s="42" t="s">
        <v>125</v>
      </c>
      <c r="D14" s="42" t="s">
        <v>130</v>
      </c>
      <c r="E14" s="42" t="s">
        <v>130</v>
      </c>
      <c r="F14" s="172" t="str">
        <f t="shared" si="0"/>
        <v>GetProjectStory</v>
      </c>
      <c r="G14" s="44"/>
      <c r="H14" s="45"/>
    </row>
    <row r="15" spans="1:8" ht="13.5">
      <c r="A15" s="91">
        <v>6</v>
      </c>
      <c r="B15" s="42"/>
      <c r="C15" s="42" t="s">
        <v>125</v>
      </c>
      <c r="D15" s="42" t="s">
        <v>131</v>
      </c>
      <c r="E15" s="42" t="s">
        <v>131</v>
      </c>
      <c r="F15" s="172" t="str">
        <f t="shared" si="0"/>
        <v>SubmitProject</v>
      </c>
      <c r="G15" s="44"/>
      <c r="H15" s="45"/>
    </row>
    <row r="16" spans="1:8" ht="13.5">
      <c r="A16" s="91">
        <v>7</v>
      </c>
      <c r="B16" s="42"/>
      <c r="C16" s="42" t="s">
        <v>125</v>
      </c>
      <c r="D16" s="43" t="s">
        <v>132</v>
      </c>
      <c r="E16" s="43" t="s">
        <v>132</v>
      </c>
      <c r="F16" s="172" t="str">
        <f t="shared" si="0"/>
        <v>GetBackProjectInfo</v>
      </c>
      <c r="G16" s="44"/>
      <c r="H16" s="45"/>
    </row>
    <row r="17" spans="1:8" ht="13.5">
      <c r="A17" s="91">
        <v>8</v>
      </c>
      <c r="B17" s="42"/>
      <c r="C17" s="42" t="s">
        <v>125</v>
      </c>
      <c r="D17" s="43" t="s">
        <v>133</v>
      </c>
      <c r="E17" s="43" t="s">
        <v>133</v>
      </c>
      <c r="F17" s="172" t="str">
        <f>E17</f>
        <v>BackProject</v>
      </c>
      <c r="G17" s="46"/>
      <c r="H17" s="45"/>
    </row>
    <row r="18" spans="1:8" ht="13.5">
      <c r="A18" s="91">
        <v>9</v>
      </c>
      <c r="B18" s="42"/>
      <c r="C18" s="42" t="s">
        <v>125</v>
      </c>
      <c r="D18" s="43" t="s">
        <v>134</v>
      </c>
      <c r="E18" s="43" t="s">
        <v>134</v>
      </c>
      <c r="F18" s="172" t="str">
        <f t="shared" ref="F18:F19" si="1">E18</f>
        <v>CaculateProjectPoint</v>
      </c>
      <c r="G18" s="46"/>
      <c r="H18" s="45"/>
    </row>
    <row r="19" spans="1:8" ht="13.5">
      <c r="A19" s="91">
        <v>10</v>
      </c>
      <c r="B19" s="42"/>
      <c r="C19" s="42" t="s">
        <v>125</v>
      </c>
      <c r="D19" s="43" t="s">
        <v>135</v>
      </c>
      <c r="E19" s="43" t="s">
        <v>135</v>
      </c>
      <c r="F19" s="172" t="str">
        <f t="shared" si="1"/>
        <v>AdminGetBackingDetail</v>
      </c>
      <c r="G19" s="46"/>
      <c r="H19" s="45"/>
    </row>
    <row r="20" spans="1:8" ht="13.5">
      <c r="A20" s="91">
        <v>11</v>
      </c>
      <c r="B20" s="42"/>
      <c r="C20" s="42" t="s">
        <v>125</v>
      </c>
      <c r="D20" s="43" t="s">
        <v>136</v>
      </c>
      <c r="E20" s="43" t="s">
        <v>136</v>
      </c>
      <c r="F20" s="172" t="str">
        <f t="shared" ref="F20:F42" si="2">E20</f>
        <v>AdminProjectGeneralInfo</v>
      </c>
      <c r="G20" s="46"/>
      <c r="H20" s="45"/>
    </row>
    <row r="21" spans="1:8" ht="13.5">
      <c r="A21" s="91">
        <v>12</v>
      </c>
      <c r="B21" s="42"/>
      <c r="C21" s="42" t="s">
        <v>125</v>
      </c>
      <c r="D21" s="43" t="s">
        <v>137</v>
      </c>
      <c r="E21" s="43" t="s">
        <v>137</v>
      </c>
      <c r="F21" s="172" t="str">
        <f t="shared" si="2"/>
        <v>GetPendingProjectList</v>
      </c>
      <c r="G21" s="46"/>
      <c r="H21" s="45"/>
    </row>
    <row r="22" spans="1:8" ht="13.5">
      <c r="A22" s="91">
        <v>13</v>
      </c>
      <c r="B22" s="42"/>
      <c r="C22" s="42" t="s">
        <v>125</v>
      </c>
      <c r="D22" s="43" t="s">
        <v>138</v>
      </c>
      <c r="E22" s="43" t="s">
        <v>138</v>
      </c>
      <c r="F22" s="172" t="str">
        <f t="shared" si="2"/>
        <v>GetProjectList</v>
      </c>
      <c r="G22" s="46"/>
      <c r="H22" s="45"/>
    </row>
    <row r="23" spans="1:8" ht="13.5">
      <c r="A23" s="178">
        <v>14</v>
      </c>
      <c r="B23" s="179"/>
      <c r="C23" s="179" t="s">
        <v>125</v>
      </c>
      <c r="D23" s="180" t="s">
        <v>139</v>
      </c>
      <c r="E23" s="180" t="s">
        <v>139</v>
      </c>
      <c r="F23" s="172" t="str">
        <f t="shared" si="2"/>
        <v>AdminChangeProjectStatus</v>
      </c>
      <c r="G23" s="181"/>
      <c r="H23" s="182"/>
    </row>
    <row r="24" spans="1:8" ht="13.5">
      <c r="A24" s="178">
        <v>15</v>
      </c>
      <c r="B24" s="179"/>
      <c r="C24" s="179" t="s">
        <v>125</v>
      </c>
      <c r="D24" s="180" t="s">
        <v>140</v>
      </c>
      <c r="E24" s="180" t="s">
        <v>140</v>
      </c>
      <c r="F24" s="172" t="str">
        <f t="shared" si="2"/>
        <v>AdminDashboardInfo</v>
      </c>
      <c r="G24" s="181"/>
      <c r="H24" s="182"/>
    </row>
    <row r="25" spans="1:8" ht="13.5">
      <c r="A25" s="178">
        <v>16</v>
      </c>
      <c r="B25" s="179"/>
      <c r="C25" s="179" t="s">
        <v>125</v>
      </c>
      <c r="D25" s="180" t="s">
        <v>141</v>
      </c>
      <c r="E25" s="180" t="s">
        <v>141</v>
      </c>
      <c r="F25" s="172" t="str">
        <f t="shared" si="2"/>
        <v>AdminGetTopProjectList</v>
      </c>
      <c r="G25" s="181"/>
      <c r="H25" s="182"/>
    </row>
    <row r="26" spans="1:8" ht="13.5">
      <c r="A26" s="178">
        <v>17</v>
      </c>
      <c r="B26" s="179"/>
      <c r="C26" s="179" t="s">
        <v>125</v>
      </c>
      <c r="D26" s="180" t="s">
        <v>142</v>
      </c>
      <c r="E26" s="180" t="s">
        <v>142</v>
      </c>
      <c r="F26" s="172" t="str">
        <f t="shared" si="2"/>
        <v>AdminProjectStatistic</v>
      </c>
      <c r="G26" s="181"/>
      <c r="H26" s="182"/>
    </row>
    <row r="27" spans="1:8" ht="13.5">
      <c r="A27" s="178">
        <v>18</v>
      </c>
      <c r="B27" s="179"/>
      <c r="C27" s="179" t="s">
        <v>125</v>
      </c>
      <c r="D27" s="180" t="s">
        <v>143</v>
      </c>
      <c r="E27" s="180" t="s">
        <v>143</v>
      </c>
      <c r="F27" s="172" t="str">
        <f t="shared" si="2"/>
        <v>AdminStatisticTable</v>
      </c>
      <c r="G27" s="181"/>
      <c r="H27" s="182"/>
    </row>
    <row r="28" spans="1:8" ht="13.5">
      <c r="A28" s="178">
        <v>19</v>
      </c>
      <c r="B28" s="179"/>
      <c r="C28" s="179" t="s">
        <v>125</v>
      </c>
      <c r="D28" s="180" t="s">
        <v>144</v>
      </c>
      <c r="E28" s="180" t="s">
        <v>144</v>
      </c>
      <c r="F28" s="172" t="str">
        <f t="shared" si="2"/>
        <v>AdminGetProjectDetail</v>
      </c>
      <c r="G28" s="181"/>
      <c r="H28" s="182"/>
    </row>
    <row r="29" spans="1:8" ht="13.5">
      <c r="A29" s="178">
        <v>20</v>
      </c>
      <c r="B29" s="179"/>
      <c r="C29" s="179" t="s">
        <v>125</v>
      </c>
      <c r="D29" s="180" t="s">
        <v>145</v>
      </c>
      <c r="E29" s="180" t="s">
        <v>145</v>
      </c>
      <c r="F29" s="172" t="str">
        <f t="shared" si="2"/>
        <v>GetQuestion</v>
      </c>
      <c r="G29" s="181"/>
      <c r="H29" s="182"/>
    </row>
    <row r="30" spans="1:8" ht="13.5">
      <c r="A30" s="178">
        <v>21</v>
      </c>
      <c r="B30" s="179"/>
      <c r="C30" s="179" t="s">
        <v>125</v>
      </c>
      <c r="D30" s="180" t="s">
        <v>146</v>
      </c>
      <c r="E30" s="180" t="s">
        <v>146</v>
      </c>
      <c r="F30" s="172" t="str">
        <f t="shared" si="2"/>
        <v>CreateQuestion</v>
      </c>
      <c r="G30" s="181"/>
      <c r="H30" s="182"/>
    </row>
    <row r="31" spans="1:8" ht="13.5">
      <c r="A31" s="178">
        <v>22</v>
      </c>
      <c r="B31" s="179"/>
      <c r="C31" s="179" t="s">
        <v>125</v>
      </c>
      <c r="D31" s="180" t="s">
        <v>147</v>
      </c>
      <c r="E31" s="180" t="s">
        <v>147</v>
      </c>
      <c r="F31" s="172" t="str">
        <f t="shared" si="2"/>
        <v>EditQuestion</v>
      </c>
      <c r="G31" s="181"/>
      <c r="H31" s="182"/>
    </row>
    <row r="32" spans="1:8" ht="13.5">
      <c r="A32" s="178">
        <v>23</v>
      </c>
      <c r="B32" s="179"/>
      <c r="C32" s="179" t="s">
        <v>125</v>
      </c>
      <c r="D32" s="180" t="s">
        <v>148</v>
      </c>
      <c r="E32" s="180" t="s">
        <v>148</v>
      </c>
      <c r="F32" s="172" t="str">
        <f t="shared" si="2"/>
        <v>EditSingleQuestion</v>
      </c>
      <c r="G32" s="181"/>
      <c r="H32" s="182"/>
    </row>
    <row r="33" spans="1:8" ht="13.5">
      <c r="A33" s="178">
        <v>24</v>
      </c>
      <c r="B33" s="179"/>
      <c r="C33" s="179" t="s">
        <v>125</v>
      </c>
      <c r="D33" s="180" t="s">
        <v>149</v>
      </c>
      <c r="E33" s="180" t="s">
        <v>149</v>
      </c>
      <c r="F33" s="172" t="str">
        <f t="shared" si="2"/>
        <v>DeleteQuestion</v>
      </c>
      <c r="G33" s="181"/>
      <c r="H33" s="182"/>
    </row>
    <row r="34" spans="1:8" ht="13.5">
      <c r="A34" s="178">
        <v>25</v>
      </c>
      <c r="B34" s="179"/>
      <c r="C34" s="179" t="s">
        <v>125</v>
      </c>
      <c r="D34" s="180" t="s">
        <v>150</v>
      </c>
      <c r="E34" s="180" t="s">
        <v>150</v>
      </c>
      <c r="F34" s="172" t="str">
        <f t="shared" si="2"/>
        <v>GetRewardPkg</v>
      </c>
      <c r="G34" s="181"/>
      <c r="H34" s="182"/>
    </row>
    <row r="35" spans="1:8" ht="13.5">
      <c r="A35" s="178">
        <v>26</v>
      </c>
      <c r="B35" s="179"/>
      <c r="C35" s="179" t="s">
        <v>125</v>
      </c>
      <c r="D35" s="180" t="s">
        <v>151</v>
      </c>
      <c r="E35" s="180" t="s">
        <v>151</v>
      </c>
      <c r="F35" s="172" t="str">
        <f t="shared" si="2"/>
        <v>CreateRewardPkg</v>
      </c>
      <c r="G35" s="181"/>
      <c r="H35" s="182"/>
    </row>
    <row r="36" spans="1:8" ht="13.5">
      <c r="A36" s="178">
        <v>27</v>
      </c>
      <c r="B36" s="179"/>
      <c r="C36" s="179" t="s">
        <v>125</v>
      </c>
      <c r="D36" s="180" t="s">
        <v>152</v>
      </c>
      <c r="E36" s="180" t="s">
        <v>152</v>
      </c>
      <c r="F36" s="172" t="str">
        <f t="shared" si="2"/>
        <v>EditRewardPkg</v>
      </c>
      <c r="G36" s="181"/>
      <c r="H36" s="182"/>
    </row>
    <row r="37" spans="1:8" ht="13.5">
      <c r="A37" s="178">
        <v>28</v>
      </c>
      <c r="B37" s="179"/>
      <c r="C37" s="179" t="s">
        <v>125</v>
      </c>
      <c r="D37" s="180" t="s">
        <v>153</v>
      </c>
      <c r="E37" s="180" t="s">
        <v>153</v>
      </c>
      <c r="F37" s="172" t="str">
        <f t="shared" si="2"/>
        <v>DeleteRewardPkg</v>
      </c>
      <c r="G37" s="181"/>
      <c r="H37" s="182"/>
    </row>
    <row r="38" spans="1:8" ht="13.5">
      <c r="A38" s="178">
        <v>29</v>
      </c>
      <c r="B38" s="179"/>
      <c r="C38" s="179" t="s">
        <v>125</v>
      </c>
      <c r="D38" s="180" t="s">
        <v>154</v>
      </c>
      <c r="E38" s="180" t="s">
        <v>154</v>
      </c>
      <c r="F38" s="172" t="str">
        <f t="shared" si="2"/>
        <v>GetUpdateLog</v>
      </c>
      <c r="G38" s="181"/>
      <c r="H38" s="182"/>
    </row>
    <row r="39" spans="1:8" ht="13.5">
      <c r="A39" s="178">
        <v>30</v>
      </c>
      <c r="B39" s="179"/>
      <c r="C39" s="179" t="s">
        <v>125</v>
      </c>
      <c r="D39" s="180" t="s">
        <v>155</v>
      </c>
      <c r="E39" s="180" t="s">
        <v>155</v>
      </c>
      <c r="F39" s="172" t="str">
        <f t="shared" si="2"/>
        <v>CreateUpdateLog</v>
      </c>
      <c r="G39" s="181"/>
      <c r="H39" s="182"/>
    </row>
    <row r="40" spans="1:8" ht="13.5">
      <c r="A40" s="178">
        <v>31</v>
      </c>
      <c r="B40" s="179"/>
      <c r="C40" s="179" t="s">
        <v>125</v>
      </c>
      <c r="D40" s="180" t="s">
        <v>156</v>
      </c>
      <c r="E40" s="180" t="s">
        <v>156</v>
      </c>
      <c r="F40" s="172" t="str">
        <f t="shared" si="2"/>
        <v>EditUpdateLog</v>
      </c>
      <c r="G40" s="181"/>
      <c r="H40" s="182"/>
    </row>
    <row r="41" spans="1:8" ht="13.5">
      <c r="A41" s="178">
        <v>32</v>
      </c>
      <c r="B41" s="179"/>
      <c r="C41" s="179" t="s">
        <v>125</v>
      </c>
      <c r="D41" s="180" t="s">
        <v>157</v>
      </c>
      <c r="E41" s="180" t="s">
        <v>157</v>
      </c>
      <c r="F41" s="172" t="str">
        <f t="shared" si="2"/>
        <v>EditSingleUpdateLog</v>
      </c>
      <c r="G41" s="181"/>
      <c r="H41" s="182"/>
    </row>
    <row r="42" spans="1:8" ht="13.5">
      <c r="A42" s="178">
        <v>33</v>
      </c>
      <c r="B42" s="179"/>
      <c r="C42" s="179" t="s">
        <v>125</v>
      </c>
      <c r="D42" s="180" t="s">
        <v>158</v>
      </c>
      <c r="E42" s="180" t="s">
        <v>158</v>
      </c>
      <c r="F42" s="172" t="str">
        <f t="shared" si="2"/>
        <v>DeleteUpdateLog</v>
      </c>
      <c r="G42" s="181"/>
      <c r="H42" s="182"/>
    </row>
    <row r="43" spans="1:8">
      <c r="A43" s="92">
        <v>34</v>
      </c>
      <c r="B43" s="47"/>
      <c r="C43" s="47"/>
      <c r="D43" s="48"/>
      <c r="E43" s="49"/>
      <c r="F43" s="50"/>
      <c r="G43" s="50"/>
      <c r="H43" s="51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0" location="CreateProject!Print_Area" display="CreateProject!Print_Area"/>
    <hyperlink ref="F11" location="EditProjectBasic!Print_Area" display="EditProjectBasic!Print_Area"/>
    <hyperlink ref="F12" location="EditProjectStory!Print_Area" display="EditProjectStory!Print_Area"/>
    <hyperlink ref="F13" location="GetProjectBasic!Print_Area" display="GetProjectBasic!Print_Area"/>
    <hyperlink ref="F14" location="GetProjectStory!Print_Area" display="GetProjectStory!Print_Area"/>
    <hyperlink ref="F15" location="SubmitProject!Print_Area" display="SubmitProject!Print_Area"/>
    <hyperlink ref="F16" location="GetBackProjectInfo!A1" display="GetBackProjectInfo!A1"/>
    <hyperlink ref="F17" location="BackProject!Print_Area" display="BackProject!Print_Area"/>
    <hyperlink ref="F18" location="CaculateProjectPoint!Print_Area" display="CaculateProjectPoint!Print_Area"/>
    <hyperlink ref="F20" location="AdminProjectGeneralInfo!Print_Area" display="AdminProjectGeneralInfo!Print_Area"/>
    <hyperlink ref="F30" location="CreateNewConversation!A1" display="CreateNewConversation!A1"/>
    <hyperlink ref="F21" location="GetListConversation!A1" display="GetListConversation!A1"/>
    <hyperlink ref="F31" location="GetListConversation!A1" display="GetListConversation!A1"/>
    <hyperlink ref="F22" location="GetListSentConversation!A1" display="GetListSentConversation!A1"/>
    <hyperlink ref="F32" location="GetListSentConversation!A1" display="GetListSentConversation!A1"/>
    <hyperlink ref="F23" location="GetListReceivedConversation!A1" display="GetListReceivedConversation!A1"/>
    <hyperlink ref="F33" location="GetListReceivedConversation!A1" display="GetListReceivedConversation!A1"/>
    <hyperlink ref="F24" location="GetConveration!A1" display="GetConveration!A1"/>
    <hyperlink ref="F34" location="GetConveration!A1" display="GetConveration!A1"/>
    <hyperlink ref="F25" location="ReplyMessage!A1" display="ReplyMessage!A1"/>
    <hyperlink ref="F35" location="ReplyMessage!A1" display="ReplyMessage!A1"/>
    <hyperlink ref="F26" location="Delete!Print_Area" display="Delete!Print_Area"/>
    <hyperlink ref="F36" location="Delete!Print_Area" display="Delete!Print_Area"/>
    <hyperlink ref="F27" location="DeleteMessageList!Print_Area" display="DeleteMessageList!Print_Area"/>
    <hyperlink ref="F37" location="DeleteMessageList!Print_Area" display="DeleteMessageList!Print_Area"/>
    <hyperlink ref="F28" location="GetNumberNewMessage!A1" display="GetNumberNewMessage!A1"/>
    <hyperlink ref="F38" location="GetNumberNewMessage!A1" display="GetNumberNewMessage!A1"/>
    <hyperlink ref="F19" location="AdminGetBackingDetail!Print_Area" display="AdminGetBackingDetail!Print_Area"/>
    <hyperlink ref="F29" location="GetNumberNewMessage!A1" display="GetNumberNewMessage!A1"/>
    <hyperlink ref="F39:F42" location="GetNumberNewMessage!A1" display="GetNumberNewMessage!A1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9"/>
  <sheetViews>
    <sheetView tabSelected="1" topLeftCell="A13" zoomScaleNormal="100" workbookViewId="0">
      <selection activeCell="B28" sqref="B28"/>
    </sheetView>
  </sheetViews>
  <sheetFormatPr defaultRowHeight="12.75"/>
  <cols>
    <col min="1" max="1" width="15.375" style="3" customWidth="1"/>
    <col min="2" max="2" width="26.625" style="3" customWidth="1"/>
    <col min="3" max="3" width="12.125" style="3" customWidth="1"/>
    <col min="4" max="4" width="9.625" style="3" customWidth="1"/>
    <col min="5" max="5" width="9.75" style="3" customWidth="1"/>
    <col min="6" max="6" width="5.25" style="3" customWidth="1"/>
    <col min="7" max="7" width="7.5" style="3" customWidth="1"/>
    <col min="8" max="8" width="5.25" style="3" customWidth="1"/>
    <col min="9" max="9" width="21" style="3" customWidth="1"/>
    <col min="10" max="10" width="33.125" style="3" customWidth="1"/>
    <col min="11" max="16384" width="9" style="3"/>
  </cols>
  <sheetData>
    <row r="2" spans="1:10" ht="25.5" customHeight="1">
      <c r="A2" s="198" t="s">
        <v>18</v>
      </c>
      <c r="B2" s="198"/>
      <c r="C2" s="198"/>
      <c r="D2" s="198"/>
      <c r="E2" s="198"/>
      <c r="F2" s="198"/>
      <c r="G2" s="198"/>
      <c r="H2" s="198"/>
      <c r="I2" s="198"/>
    </row>
    <row r="3" spans="1:10" ht="14.25" customHeight="1">
      <c r="A3" s="53"/>
      <c r="B3" s="54"/>
      <c r="C3" s="54"/>
      <c r="D3" s="54"/>
      <c r="E3" s="54"/>
      <c r="F3" s="54"/>
      <c r="G3" s="54"/>
      <c r="H3" s="54"/>
      <c r="I3" s="55"/>
    </row>
    <row r="4" spans="1:10" ht="13.5" customHeight="1">
      <c r="A4" s="111" t="s">
        <v>0</v>
      </c>
      <c r="B4" s="199" t="str">
        <f>Cover!B4</f>
        <v>Dandelion</v>
      </c>
      <c r="C4" s="199"/>
      <c r="D4" s="200" t="s">
        <v>1</v>
      </c>
      <c r="E4" s="200"/>
      <c r="F4" s="191" t="str">
        <f>Cover!F4</f>
        <v>HuyNMSE02723</v>
      </c>
      <c r="G4" s="192"/>
      <c r="H4" s="192"/>
      <c r="I4" s="193"/>
    </row>
    <row r="5" spans="1:10" ht="13.5" customHeight="1">
      <c r="A5" s="111" t="s">
        <v>2</v>
      </c>
      <c r="B5" s="199" t="str">
        <f>Cover!B5</f>
        <v>DDL</v>
      </c>
      <c r="C5" s="199"/>
      <c r="D5" s="200" t="s">
        <v>3</v>
      </c>
      <c r="E5" s="200"/>
      <c r="F5" s="191" t="str">
        <f>Cover!F4</f>
        <v>HuyNMSE02723</v>
      </c>
      <c r="G5" s="192"/>
      <c r="H5" s="192"/>
      <c r="I5" s="193"/>
    </row>
    <row r="6" spans="1:10" ht="12.75" customHeight="1">
      <c r="A6" s="112" t="s">
        <v>4</v>
      </c>
      <c r="B6" s="199" t="str">
        <f>B5&amp;"_"&amp;"Test Report"&amp;"_"&amp;"v1.0"</f>
        <v>DDL_Test Report_v1.0</v>
      </c>
      <c r="C6" s="199"/>
      <c r="D6" s="200" t="s">
        <v>5</v>
      </c>
      <c r="E6" s="200"/>
      <c r="F6" s="201">
        <f>Cover!F6</f>
        <v>42334</v>
      </c>
      <c r="G6" s="202"/>
      <c r="H6" s="202"/>
      <c r="I6" s="203"/>
      <c r="J6" s="65"/>
    </row>
    <row r="7" spans="1:10" ht="15.75" customHeight="1">
      <c r="A7" s="112" t="s">
        <v>19</v>
      </c>
      <c r="B7" s="197" t="s">
        <v>123</v>
      </c>
      <c r="C7" s="197"/>
      <c r="D7" s="197"/>
      <c r="E7" s="197"/>
      <c r="F7" s="197"/>
      <c r="G7" s="197"/>
      <c r="H7" s="197"/>
      <c r="I7" s="197"/>
    </row>
    <row r="8" spans="1:10" ht="14.25" customHeight="1">
      <c r="A8" s="56"/>
      <c r="B8" s="57"/>
      <c r="C8" s="54"/>
      <c r="D8" s="54"/>
      <c r="E8" s="54"/>
      <c r="F8" s="54"/>
      <c r="G8" s="54"/>
      <c r="H8" s="54"/>
      <c r="I8" s="55"/>
    </row>
    <row r="9" spans="1:10">
      <c r="A9" s="56"/>
      <c r="B9" s="57"/>
      <c r="C9" s="54"/>
      <c r="D9" s="54"/>
      <c r="E9" s="54"/>
      <c r="F9" s="54"/>
      <c r="G9" s="54"/>
      <c r="H9" s="54"/>
      <c r="I9" s="55"/>
    </row>
    <row r="10" spans="1:10">
      <c r="A10" s="58"/>
      <c r="B10" s="58"/>
      <c r="C10" s="58"/>
      <c r="D10" s="58"/>
      <c r="E10" s="58"/>
      <c r="F10" s="58"/>
      <c r="G10" s="58"/>
      <c r="H10" s="58"/>
      <c r="I10" s="58"/>
    </row>
    <row r="11" spans="1:10" ht="14.25" customHeight="1">
      <c r="A11" s="59" t="s">
        <v>11</v>
      </c>
      <c r="B11" s="60" t="s">
        <v>96</v>
      </c>
      <c r="C11" s="61" t="s">
        <v>20</v>
      </c>
      <c r="D11" s="60" t="s">
        <v>21</v>
      </c>
      <c r="E11" s="62" t="s">
        <v>22</v>
      </c>
      <c r="F11" s="62" t="s">
        <v>38</v>
      </c>
      <c r="G11" s="62" t="s">
        <v>40</v>
      </c>
      <c r="H11" s="62" t="s">
        <v>39</v>
      </c>
      <c r="I11" s="63" t="s">
        <v>23</v>
      </c>
    </row>
    <row r="12" spans="1:10" ht="13.5">
      <c r="A12" s="64">
        <v>1</v>
      </c>
      <c r="B12" s="171" t="str">
        <f>FunctionList!E10</f>
        <v>CreatProject</v>
      </c>
      <c r="C12" s="65">
        <f>CreateProject!A6</f>
        <v>3</v>
      </c>
      <c r="D12" s="65">
        <f>CreateProject!C6</f>
        <v>0</v>
      </c>
      <c r="E12" s="65">
        <f>CreateProject!E6</f>
        <v>0</v>
      </c>
      <c r="F12" s="66">
        <f>CreateProject!I6</f>
        <v>1</v>
      </c>
      <c r="G12" s="65">
        <f>CreateProject!J6</f>
        <v>2</v>
      </c>
      <c r="H12" s="65">
        <f>CreateProject!K6</f>
        <v>0</v>
      </c>
      <c r="I12" s="65">
        <f>CreateProject!L6</f>
        <v>3</v>
      </c>
    </row>
    <row r="13" spans="1:10" ht="13.5">
      <c r="A13" s="64">
        <v>2</v>
      </c>
      <c r="B13" s="171" t="str">
        <f>FunctionList!E11</f>
        <v>EditProjectBasic</v>
      </c>
      <c r="C13" s="65">
        <f>EditProjectBasic!A6</f>
        <v>4</v>
      </c>
      <c r="D13" s="65">
        <f>EditProjectBasic!C6</f>
        <v>0</v>
      </c>
      <c r="E13" s="65">
        <f>EditProjectBasic!E6</f>
        <v>0</v>
      </c>
      <c r="F13" s="66">
        <f>EditProjectBasic!I6</f>
        <v>1</v>
      </c>
      <c r="G13" s="65">
        <f>EditProjectBasic!J6</f>
        <v>3</v>
      </c>
      <c r="H13" s="65">
        <f>EditProjectBasic!K6</f>
        <v>0</v>
      </c>
      <c r="I13" s="65">
        <f>EditProjectBasic!L6</f>
        <v>4</v>
      </c>
    </row>
    <row r="14" spans="1:10" ht="13.5">
      <c r="A14" s="64">
        <v>3</v>
      </c>
      <c r="B14" s="171" t="str">
        <f>FunctionList!E12</f>
        <v>EditProjectStory</v>
      </c>
      <c r="C14" s="65">
        <f>EditProjectStory!A6</f>
        <v>4</v>
      </c>
      <c r="D14" s="65">
        <f>EditProjectStory!C6</f>
        <v>0</v>
      </c>
      <c r="E14" s="65">
        <f>EditProjectStory!E6</f>
        <v>0</v>
      </c>
      <c r="F14" s="66">
        <f>EditProjectStory!I6</f>
        <v>1</v>
      </c>
      <c r="G14" s="65">
        <f>EditProjectStory!J6</f>
        <v>3</v>
      </c>
      <c r="H14" s="65">
        <f>EditProjectStory!K6</f>
        <v>0</v>
      </c>
      <c r="I14" s="65">
        <f>EditProjectStory!L6</f>
        <v>4</v>
      </c>
    </row>
    <row r="15" spans="1:10" ht="13.5">
      <c r="A15" s="64">
        <v>4</v>
      </c>
      <c r="B15" s="171" t="str">
        <f>FunctionList!E13</f>
        <v>GetProjectBasic</v>
      </c>
      <c r="C15" s="65">
        <f>GetProjectBasic!A6</f>
        <v>4</v>
      </c>
      <c r="D15" s="65">
        <f>GetProjectBasic!C6</f>
        <v>0</v>
      </c>
      <c r="E15" s="65">
        <f>GetProjectBasic!E6</f>
        <v>0</v>
      </c>
      <c r="F15" s="66">
        <f>GetProjectBasic!I6</f>
        <v>1</v>
      </c>
      <c r="G15" s="65">
        <f>GetProjectBasic!J6</f>
        <v>3</v>
      </c>
      <c r="H15" s="65">
        <f>GetProjectBasic!K6</f>
        <v>0</v>
      </c>
      <c r="I15" s="65">
        <f>GetProjectBasic!L6</f>
        <v>4</v>
      </c>
    </row>
    <row r="16" spans="1:10" ht="13.5">
      <c r="A16" s="64">
        <v>5</v>
      </c>
      <c r="B16" s="171" t="str">
        <f>FunctionList!E14</f>
        <v>GetProjectStory</v>
      </c>
      <c r="C16" s="65">
        <f>GetProjectStory!A6</f>
        <v>4</v>
      </c>
      <c r="D16" s="65">
        <f>GetProjectStory!C6</f>
        <v>0</v>
      </c>
      <c r="E16" s="65">
        <f>GetProjectStory!E6</f>
        <v>0</v>
      </c>
      <c r="F16" s="65">
        <f>GetProjectStory!I6</f>
        <v>1</v>
      </c>
      <c r="G16" s="65">
        <f>GetProjectStory!J6</f>
        <v>3</v>
      </c>
      <c r="H16" s="65">
        <f>GetProjectStory!K6</f>
        <v>0</v>
      </c>
      <c r="I16" s="65">
        <f>GetProjectStory!L6</f>
        <v>4</v>
      </c>
    </row>
    <row r="17" spans="1:9" ht="13.5">
      <c r="A17" s="64">
        <v>6</v>
      </c>
      <c r="B17" s="171" t="str">
        <f>FunctionList!E15</f>
        <v>SubmitProject</v>
      </c>
      <c r="C17" s="65">
        <f>SubmitProject!A6</f>
        <v>4</v>
      </c>
      <c r="D17" s="65">
        <f>SubmitProject!C6</f>
        <v>0</v>
      </c>
      <c r="E17" s="65">
        <f>SubmitProject!E6</f>
        <v>0</v>
      </c>
      <c r="F17" s="65">
        <f>SubmitProject!I6</f>
        <v>1</v>
      </c>
      <c r="G17" s="65">
        <f>SubmitProject!J6</f>
        <v>3</v>
      </c>
      <c r="H17" s="65">
        <f>SubmitProject!K6</f>
        <v>0</v>
      </c>
      <c r="I17" s="65">
        <f>SubmitProject!L6</f>
        <v>4</v>
      </c>
    </row>
    <row r="18" spans="1:9" ht="13.5">
      <c r="A18" s="64">
        <v>7</v>
      </c>
      <c r="B18" s="171" t="str">
        <f>FunctionList!E16</f>
        <v>GetBackProjectInfo</v>
      </c>
      <c r="C18" s="65">
        <f>GetBackProjectInfo!A6</f>
        <v>2</v>
      </c>
      <c r="D18" s="65">
        <f>GetBackProjectInfo!C6</f>
        <v>0</v>
      </c>
      <c r="E18" s="65">
        <f>GetBackProjectInfo!E6</f>
        <v>0</v>
      </c>
      <c r="F18" s="66">
        <f>GetBackProjectInfo!I6</f>
        <v>1</v>
      </c>
      <c r="G18" s="65">
        <f>GetBackProjectInfo!J6</f>
        <v>1</v>
      </c>
      <c r="H18" s="65">
        <f>GetBackProjectInfo!K6</f>
        <v>0</v>
      </c>
      <c r="I18" s="65">
        <f>GetBackProjectInfo!L6</f>
        <v>2</v>
      </c>
    </row>
    <row r="19" spans="1:9" ht="13.5">
      <c r="A19" s="64">
        <v>8</v>
      </c>
      <c r="B19" s="171" t="str">
        <f>FunctionList!E17</f>
        <v>BackProject</v>
      </c>
      <c r="C19" s="65">
        <f>BackProject!A6</f>
        <v>5</v>
      </c>
      <c r="D19" s="65">
        <f>BackProject!C6</f>
        <v>0</v>
      </c>
      <c r="E19" s="65">
        <f>BackProject!E6</f>
        <v>0</v>
      </c>
      <c r="F19" s="65">
        <f>BackProject!I6</f>
        <v>1</v>
      </c>
      <c r="G19" s="65">
        <f>BackProject!J6</f>
        <v>4</v>
      </c>
      <c r="H19" s="65">
        <f>BackProject!K6</f>
        <v>0</v>
      </c>
      <c r="I19" s="65">
        <f>BackProject!L6</f>
        <v>5</v>
      </c>
    </row>
    <row r="20" spans="1:9" ht="13.5">
      <c r="A20" s="64">
        <v>9</v>
      </c>
      <c r="B20" s="171" t="str">
        <f>FunctionList!E18</f>
        <v>CaculateProjectPoint</v>
      </c>
      <c r="C20" s="65">
        <f>CaculateProjectPoint!A6</f>
        <v>2</v>
      </c>
      <c r="D20" s="65">
        <f>CaculateProjectPoint!C6</f>
        <v>0</v>
      </c>
      <c r="E20" s="65">
        <f>CaculateProjectPoint!E6</f>
        <v>0</v>
      </c>
      <c r="F20" s="65">
        <f>CaculateProjectPoint!I6</f>
        <v>1</v>
      </c>
      <c r="G20" s="65">
        <f>CaculateProjectPoint!J6</f>
        <v>1</v>
      </c>
      <c r="H20" s="65">
        <f>CaculateProjectPoint!K6</f>
        <v>0</v>
      </c>
      <c r="I20" s="65">
        <f>CaculateProjectPoint!L6</f>
        <v>2</v>
      </c>
    </row>
    <row r="21" spans="1:9" ht="13.5">
      <c r="A21" s="64">
        <v>10</v>
      </c>
      <c r="B21" s="171" t="str">
        <f>FunctionList!E19</f>
        <v>AdminGetBackingDetail</v>
      </c>
      <c r="C21" s="65">
        <f>AdminGetBackingDetail!A6</f>
        <v>2</v>
      </c>
      <c r="D21" s="65">
        <f>AdminGetBackingDetail!C6</f>
        <v>0</v>
      </c>
      <c r="E21" s="65">
        <f>AdminGetBackingDetail!E6</f>
        <v>0</v>
      </c>
      <c r="F21" s="65">
        <f>AdminGetBackingDetail!I6</f>
        <v>1</v>
      </c>
      <c r="G21" s="65">
        <f>AdminGetBackingDetail!J6</f>
        <v>1</v>
      </c>
      <c r="H21" s="65">
        <f>AdminGetBackingDetail!K6</f>
        <v>0</v>
      </c>
      <c r="I21" s="65">
        <f>AdminGetBackingDetail!L6</f>
        <v>2</v>
      </c>
    </row>
    <row r="22" spans="1:9" ht="13.5">
      <c r="A22" s="64">
        <v>11</v>
      </c>
      <c r="B22" s="171" t="str">
        <f>FunctionList!E20</f>
        <v>AdminProjectGeneralInfo</v>
      </c>
      <c r="C22" s="65">
        <f>AdminProjectGeneralInfo!A6</f>
        <v>1</v>
      </c>
      <c r="D22" s="65">
        <f>AdminProjectGeneralInfo!C6</f>
        <v>0</v>
      </c>
      <c r="E22" s="65">
        <f>AdminProjectGeneralInfo!E6</f>
        <v>0</v>
      </c>
      <c r="F22" s="65">
        <f>AdminProjectGeneralInfo!I6</f>
        <v>1</v>
      </c>
      <c r="G22" s="65">
        <f>AdminProjectGeneralInfo!J6</f>
        <v>0</v>
      </c>
      <c r="H22" s="65">
        <f>AdminProjectGeneralInfo!K6</f>
        <v>0</v>
      </c>
      <c r="I22" s="65">
        <f>AdminProjectGeneralInfo!L6</f>
        <v>1</v>
      </c>
    </row>
    <row r="23" spans="1:9" ht="13.5">
      <c r="A23" s="64">
        <v>12</v>
      </c>
      <c r="B23" s="171" t="str">
        <f>FunctionList!E21</f>
        <v>GetPendingProjectList</v>
      </c>
      <c r="C23" s="65">
        <f>GetPendingProjectList!A6</f>
        <v>1</v>
      </c>
      <c r="D23" s="65">
        <f>GetPendingProjectList!C6</f>
        <v>0</v>
      </c>
      <c r="E23" s="65">
        <f>GetPendingProjectList!E6</f>
        <v>0</v>
      </c>
      <c r="F23" s="65">
        <f>GetPendingProjectList!I6</f>
        <v>1</v>
      </c>
      <c r="G23" s="65">
        <f>GetPendingProjectList!J6</f>
        <v>0</v>
      </c>
      <c r="H23" s="65">
        <f>GetPendingProjectList!K6</f>
        <v>0</v>
      </c>
      <c r="I23" s="65">
        <f>GetPendingProjectList!L6</f>
        <v>1</v>
      </c>
    </row>
    <row r="24" spans="1:9" ht="13.5">
      <c r="A24" s="64">
        <v>13</v>
      </c>
      <c r="B24" s="171" t="str">
        <f>FunctionList!E22</f>
        <v>GetProjectList</v>
      </c>
      <c r="C24" s="65">
        <f>GetProjectList!A6</f>
        <v>1</v>
      </c>
      <c r="D24" s="65">
        <f>GetProjectList!C6</f>
        <v>0</v>
      </c>
      <c r="E24" s="65">
        <f>GetProjectList!E6</f>
        <v>0</v>
      </c>
      <c r="F24" s="65">
        <f>GetProjectList!I6</f>
        <v>1</v>
      </c>
      <c r="G24" s="65">
        <f>GetProjectList!J6</f>
        <v>0</v>
      </c>
      <c r="H24" s="65">
        <f>GetProjectList!K6</f>
        <v>0</v>
      </c>
      <c r="I24" s="65">
        <f>GetProjectList!L6</f>
        <v>1</v>
      </c>
    </row>
    <row r="25" spans="1:9" ht="13.5">
      <c r="A25" s="64">
        <v>14</v>
      </c>
      <c r="B25" s="171" t="str">
        <f>FunctionList!E23</f>
        <v>AdminChangeProjectStatus</v>
      </c>
      <c r="C25" s="65">
        <f>AdminChangeProjectStatus!A6</f>
        <v>2</v>
      </c>
      <c r="D25" s="65">
        <f>AdminChangeProjectStatus!C6</f>
        <v>0</v>
      </c>
      <c r="E25" s="65">
        <f>AdminChangeProjectStatus!E6</f>
        <v>0</v>
      </c>
      <c r="F25" s="65">
        <f>AdminChangeProjectStatus!I6</f>
        <v>1</v>
      </c>
      <c r="G25" s="65">
        <f>AdminChangeProjectStatus!J6</f>
        <v>1</v>
      </c>
      <c r="H25" s="65">
        <f>AdminChangeProjectStatus!K6</f>
        <v>0</v>
      </c>
      <c r="I25" s="65">
        <f>AdminChangeProjectStatus!L6</f>
        <v>2</v>
      </c>
    </row>
    <row r="26" spans="1:9" ht="13.5">
      <c r="A26" s="64">
        <v>15</v>
      </c>
      <c r="B26" s="171" t="str">
        <f>FunctionList!E24</f>
        <v>AdminDashboardInfo</v>
      </c>
      <c r="C26" s="65">
        <f>AdminDashboardInfo!A6</f>
        <v>1</v>
      </c>
      <c r="D26" s="65">
        <f>AdminDashboardInfo!C6</f>
        <v>0</v>
      </c>
      <c r="E26" s="65">
        <f>AdminDashboardInfo!E6</f>
        <v>0</v>
      </c>
      <c r="F26" s="65">
        <f>AdminDashboardInfo!I6</f>
        <v>1</v>
      </c>
      <c r="G26" s="65">
        <f>AdminDashboardInfo!J6</f>
        <v>0</v>
      </c>
      <c r="H26" s="65">
        <f>AdminDashboardInfo!K6</f>
        <v>0</v>
      </c>
      <c r="I26" s="65">
        <f>AdminDashboardInfo!L6</f>
        <v>1</v>
      </c>
    </row>
    <row r="27" spans="1:9" ht="13.5">
      <c r="A27" s="64">
        <v>16</v>
      </c>
      <c r="B27" s="171" t="str">
        <f>FunctionList!E25</f>
        <v>AdminGetTopProjectList</v>
      </c>
      <c r="C27" s="65">
        <f>AdminGetTopProjectList!A6</f>
        <v>1</v>
      </c>
      <c r="D27" s="65">
        <f>AdminGetTopProjectList!C6</f>
        <v>0</v>
      </c>
      <c r="E27" s="65">
        <f>AdminGetTopProjectList!E6</f>
        <v>0</v>
      </c>
      <c r="F27" s="65">
        <f>AdminGetTopProjectList!I6</f>
        <v>1</v>
      </c>
      <c r="G27" s="65">
        <f>AdminGetTopProjectList!J6</f>
        <v>0</v>
      </c>
      <c r="H27" s="65">
        <f>AdminGetTopProjectList!K6</f>
        <v>0</v>
      </c>
      <c r="I27" s="65">
        <f>AdminGetTopProjectList!L6</f>
        <v>1</v>
      </c>
    </row>
    <row r="28" spans="1:9" ht="13.5">
      <c r="A28" s="64">
        <v>17</v>
      </c>
      <c r="B28" s="171" t="str">
        <f>FunctionList!E26</f>
        <v>AdminProjectStatistic</v>
      </c>
      <c r="C28" s="65">
        <f>AdminProjectStatistic!A6</f>
        <v>1</v>
      </c>
      <c r="D28" s="65">
        <f>AdminProjectStatistic!C6</f>
        <v>0</v>
      </c>
      <c r="E28" s="65">
        <f>AdminProjectStatistic!E6</f>
        <v>0</v>
      </c>
      <c r="F28" s="65">
        <f>AdminProjectStatistic!I6</f>
        <v>1</v>
      </c>
      <c r="G28" s="65">
        <f>AdminProjectStatistic!J6</f>
        <v>0</v>
      </c>
      <c r="H28" s="65">
        <f>AdminProjectStatistic!K6</f>
        <v>0</v>
      </c>
      <c r="I28" s="65">
        <f>AdminProjectStatistic!L6</f>
        <v>1</v>
      </c>
    </row>
    <row r="29" spans="1:9" ht="13.5">
      <c r="A29" s="64">
        <v>18</v>
      </c>
      <c r="B29" s="171" t="str">
        <f>FunctionList!E27</f>
        <v>AdminStatisticTable</v>
      </c>
      <c r="C29" s="65">
        <f>AdminStatisticTable!A6</f>
        <v>2</v>
      </c>
      <c r="D29" s="65">
        <f>AdminStatisticTable!C6</f>
        <v>0</v>
      </c>
      <c r="E29" s="65">
        <f>AdminStatisticTable!E6</f>
        <v>0</v>
      </c>
      <c r="F29" s="65">
        <f>AdminStatisticTable!I6</f>
        <v>2</v>
      </c>
      <c r="G29" s="65">
        <f>AdminStatisticTable!J6</f>
        <v>0</v>
      </c>
      <c r="H29" s="65">
        <f>AdminStatisticTable!K6</f>
        <v>0</v>
      </c>
      <c r="I29" s="65">
        <f>AdminStatisticTable!L6</f>
        <v>2</v>
      </c>
    </row>
    <row r="30" spans="1:9" ht="13.5">
      <c r="A30" s="64">
        <v>19</v>
      </c>
      <c r="B30" s="171" t="str">
        <f>FunctionList!E28</f>
        <v>AdminGetProjectDetail</v>
      </c>
      <c r="C30" s="65">
        <f>AdminGetProjectDetail!A6</f>
        <v>2</v>
      </c>
      <c r="D30" s="65">
        <f>AdminGetProjectDetail!C6</f>
        <v>0</v>
      </c>
      <c r="E30" s="65">
        <f>AdminGetProjectDetail!E6</f>
        <v>0</v>
      </c>
      <c r="F30" s="65">
        <f>AdminGetProjectDetail!I6</f>
        <v>1</v>
      </c>
      <c r="G30" s="65">
        <f>AdminGetProjectDetail!J6</f>
        <v>1</v>
      </c>
      <c r="H30" s="65">
        <f>AdminGetProjectDetail!K6</f>
        <v>0</v>
      </c>
      <c r="I30" s="65">
        <f>AdminGetProjectDetail!L6</f>
        <v>2</v>
      </c>
    </row>
    <row r="31" spans="1:9" ht="13.5">
      <c r="A31" s="64">
        <v>20</v>
      </c>
      <c r="B31" s="171" t="str">
        <f>FunctionList!E29</f>
        <v>GetQuestion</v>
      </c>
      <c r="C31" s="65">
        <f>GetQuestion!A6</f>
        <v>2</v>
      </c>
      <c r="D31" s="65">
        <f>GetQuestion!C6</f>
        <v>0</v>
      </c>
      <c r="E31" s="65">
        <f>GetQuestion!E6</f>
        <v>0</v>
      </c>
      <c r="F31" s="65">
        <f>GetQuestion!I6</f>
        <v>1</v>
      </c>
      <c r="G31" s="65">
        <f>GetQuestion!J6</f>
        <v>1</v>
      </c>
      <c r="H31" s="65">
        <f>GetQuestion!K6</f>
        <v>0</v>
      </c>
      <c r="I31" s="65">
        <f>GetQuestion!L6</f>
        <v>2</v>
      </c>
    </row>
    <row r="32" spans="1:9" ht="14.25">
      <c r="A32" s="64"/>
      <c r="B32" s="108"/>
      <c r="C32" s="65"/>
      <c r="D32" s="65"/>
      <c r="E32" s="65"/>
      <c r="F32" s="66"/>
      <c r="G32" s="65"/>
      <c r="H32" s="65"/>
      <c r="I32" s="65"/>
    </row>
    <row r="33" spans="1:9" ht="14.25">
      <c r="A33" s="67"/>
      <c r="B33" s="109" t="s">
        <v>24</v>
      </c>
      <c r="C33" s="68">
        <f t="shared" ref="C33:I33" si="0">SUM(C10:C32)</f>
        <v>48</v>
      </c>
      <c r="D33" s="68">
        <f t="shared" si="0"/>
        <v>0</v>
      </c>
      <c r="E33" s="68">
        <f t="shared" si="0"/>
        <v>0</v>
      </c>
      <c r="F33" s="68">
        <f t="shared" si="0"/>
        <v>21</v>
      </c>
      <c r="G33" s="68">
        <f t="shared" si="0"/>
        <v>27</v>
      </c>
      <c r="H33" s="68">
        <f t="shared" si="0"/>
        <v>0</v>
      </c>
      <c r="I33" s="68">
        <f t="shared" si="0"/>
        <v>48</v>
      </c>
    </row>
    <row r="34" spans="1:9">
      <c r="A34" s="69"/>
      <c r="B34" s="58"/>
      <c r="C34" s="70"/>
      <c r="D34" s="71"/>
      <c r="E34" s="71"/>
      <c r="F34" s="71"/>
      <c r="G34" s="71"/>
      <c r="H34" s="71"/>
      <c r="I34" s="71"/>
    </row>
    <row r="35" spans="1:9">
      <c r="A35" s="58"/>
      <c r="B35" s="113" t="s">
        <v>25</v>
      </c>
      <c r="C35" s="58"/>
      <c r="D35" s="114">
        <f>(C33+D33)*100/(I33)</f>
        <v>100</v>
      </c>
      <c r="E35" s="58" t="s">
        <v>26</v>
      </c>
      <c r="F35" s="58"/>
      <c r="G35" s="58"/>
      <c r="H35" s="58"/>
      <c r="I35" s="72"/>
    </row>
    <row r="36" spans="1:9">
      <c r="A36" s="58"/>
      <c r="B36" s="113" t="s">
        <v>27</v>
      </c>
      <c r="C36" s="58"/>
      <c r="D36" s="114">
        <f>C33*100/(I33)</f>
        <v>100</v>
      </c>
      <c r="E36" s="58" t="s">
        <v>26</v>
      </c>
      <c r="F36" s="58"/>
      <c r="G36" s="58"/>
      <c r="H36" s="58"/>
      <c r="I36" s="72"/>
    </row>
    <row r="37" spans="1:9">
      <c r="B37" s="113" t="s">
        <v>28</v>
      </c>
      <c r="C37" s="58"/>
      <c r="D37" s="114">
        <f>F33*100/I33</f>
        <v>43.75</v>
      </c>
      <c r="E37" s="58" t="s">
        <v>26</v>
      </c>
    </row>
    <row r="38" spans="1:9">
      <c r="B38" s="113" t="s">
        <v>29</v>
      </c>
      <c r="D38" s="114">
        <f>G33*100/I33</f>
        <v>56.25</v>
      </c>
      <c r="E38" s="58" t="s">
        <v>26</v>
      </c>
    </row>
    <row r="39" spans="1:9">
      <c r="B39" s="113" t="s">
        <v>30</v>
      </c>
      <c r="D39" s="114">
        <f>H33*100/I33</f>
        <v>0</v>
      </c>
      <c r="E39" s="58" t="s">
        <v>26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CreateNewConversation!A1" display="CreateNewConversation!A1"/>
    <hyperlink ref="B17" location="ReplyMessage!A1" display="ReplyMessage!A1"/>
    <hyperlink ref="B16" location="GetConveration!A1" display="GetConveration!A1"/>
    <hyperlink ref="B15" location="GetReportUsers!Print_Area" display="GetReportUsers!Print_Area"/>
    <hyperlink ref="B14" location="GetListSentConversation!A1" display="GetListSentConversation!A1"/>
    <hyperlink ref="B13" location="GetListConversation!A1" display="GetListConversation!A1"/>
    <hyperlink ref="B19" location="DeleteMessageList!Print_Area" display="DeleteMessageList!Print_Area"/>
    <hyperlink ref="B18" location="Delete!Print_Area" display="Delete!Print_Area"/>
    <hyperlink ref="B20" location="DeleteMessageList!Print_Area" display="DeleteMessageList!Print_Area"/>
    <hyperlink ref="B21" location="DeleteMessageList!Print_Area" display="DeleteMessageList!Print_Area"/>
    <hyperlink ref="B22" location="DeleteMessageList!Print_Area" display="DeleteMessageList!Print_Area"/>
    <hyperlink ref="B23" location="DeleteMessageList!Print_Area" display="DeleteMessageList!Print_Area"/>
    <hyperlink ref="B24" location="DeleteMessageList!Print_Area" display="DeleteMessageList!Print_Area"/>
    <hyperlink ref="B25" location="DeleteMessageList!Print_Area" display="DeleteMessageList!Print_Area"/>
    <hyperlink ref="B26" location="DeleteMessageList!Print_Area" display="DeleteMessageList!Print_Area"/>
    <hyperlink ref="B27" location="DeleteMessageList!Print_Area" display="DeleteMessageList!Print_Area"/>
    <hyperlink ref="B28" location="DeleteMessageList!Print_Area" display="DeleteMessageList!Print_Area"/>
    <hyperlink ref="B29" location="AdminStatisticTable!Print_Area" display="AdminStatisticTable!Print_Area"/>
    <hyperlink ref="B30" location="AdminGetProjectDetail!Print_Area" display="AdminGetProjectDetail!Print_Area"/>
    <hyperlink ref="B31" location="GetQuestion!Print_Area" display="GetQuestion!Print_Area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3"/>
  <sheetViews>
    <sheetView zoomScaleNormal="100" workbookViewId="0">
      <selection activeCell="B10" sqref="B10"/>
    </sheetView>
  </sheetViews>
  <sheetFormatPr defaultRowHeight="13.5" customHeight="1"/>
  <cols>
    <col min="1" max="1" width="10.87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159</v>
      </c>
      <c r="D2" s="229"/>
      <c r="E2" s="244" t="s">
        <v>14</v>
      </c>
      <c r="F2" s="245"/>
      <c r="G2" s="245"/>
      <c r="H2" s="246"/>
      <c r="I2" s="234" t="str">
        <f>C2</f>
        <v>CreateProject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COUNTIF(E19:HM19,"P")</f>
        <v>3</v>
      </c>
      <c r="B6" s="231"/>
      <c r="C6" s="224">
        <f>COUNTIF(E19:HO19,"F")</f>
        <v>0</v>
      </c>
      <c r="D6" s="214"/>
      <c r="E6" s="213">
        <f>SUM(L6,- A6,- C6)</f>
        <v>0</v>
      </c>
      <c r="F6" s="214"/>
      <c r="G6" s="214"/>
      <c r="H6" s="223"/>
      <c r="I6" s="152">
        <f>COUNTIF(E18:HM18,"N")</f>
        <v>1</v>
      </c>
      <c r="J6" s="152">
        <f>COUNTIF(E18:HM18,"A")</f>
        <v>2</v>
      </c>
      <c r="K6" s="152">
        <f>COUNTIF(E18:HO18,"B")</f>
        <v>0</v>
      </c>
      <c r="L6" s="213">
        <f>COUNTA(E8:R8)</f>
        <v>3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6" t="s">
        <v>109</v>
      </c>
      <c r="B9" s="120" t="s">
        <v>113</v>
      </c>
      <c r="C9" s="121"/>
      <c r="D9" s="122"/>
      <c r="E9" s="130"/>
      <c r="F9" s="110"/>
      <c r="G9" s="110" t="s">
        <v>72</v>
      </c>
      <c r="H9" s="130"/>
      <c r="I9" s="130"/>
      <c r="J9" s="130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114</v>
      </c>
      <c r="C10" s="121"/>
      <c r="D10" s="122"/>
      <c r="E10" s="130"/>
      <c r="F10" s="130" t="s">
        <v>72</v>
      </c>
      <c r="G10" s="130"/>
      <c r="H10" s="130"/>
      <c r="I10" s="130"/>
      <c r="J10" s="130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112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/>
      <c r="C12" s="121"/>
      <c r="D12" s="122" t="s">
        <v>35</v>
      </c>
      <c r="E12" s="130" t="s">
        <v>72</v>
      </c>
      <c r="F12" s="130"/>
      <c r="G12" s="130"/>
      <c r="H12" s="130"/>
      <c r="I12" s="130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 t="s">
        <v>115</v>
      </c>
      <c r="E13" s="130"/>
      <c r="F13" s="130" t="s">
        <v>72</v>
      </c>
      <c r="G13" s="130"/>
      <c r="H13" s="130"/>
      <c r="I13" s="130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/>
      <c r="D14" s="122" t="s">
        <v>116</v>
      </c>
      <c r="E14" s="130"/>
      <c r="F14" s="130"/>
      <c r="G14" s="130" t="s">
        <v>72</v>
      </c>
      <c r="H14" s="130"/>
      <c r="I14" s="130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7" t="s">
        <v>55</v>
      </c>
      <c r="B15" s="87" t="s">
        <v>118</v>
      </c>
      <c r="C15" s="85"/>
      <c r="D15" s="86"/>
      <c r="E15" s="130" t="s">
        <v>72</v>
      </c>
      <c r="F15" s="130" t="s">
        <v>72</v>
      </c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 t="s">
        <v>160</v>
      </c>
      <c r="C16" s="88"/>
      <c r="D16" s="89"/>
      <c r="E16" s="110"/>
      <c r="F16" s="110"/>
      <c r="G16" s="110" t="s">
        <v>72</v>
      </c>
      <c r="H16" s="110"/>
      <c r="I16" s="110"/>
      <c r="J16" s="110"/>
      <c r="K16" s="110"/>
      <c r="L16" s="110"/>
      <c r="M16" s="165"/>
      <c r="N16" s="165"/>
      <c r="O16" s="165"/>
      <c r="P16" s="165"/>
      <c r="Q16" s="165"/>
      <c r="R16" s="166"/>
    </row>
    <row r="17" spans="1:18" ht="13.5" customHeight="1" thickBot="1">
      <c r="A17" s="117"/>
      <c r="B17" s="87"/>
      <c r="C17" s="88"/>
      <c r="D17" s="89"/>
      <c r="E17" s="164"/>
      <c r="F17" s="164"/>
      <c r="G17" s="164"/>
      <c r="H17" s="164"/>
      <c r="I17" s="164"/>
      <c r="J17" s="164"/>
      <c r="K17" s="164"/>
      <c r="L17" s="164"/>
      <c r="M17" s="167"/>
      <c r="N17" s="167"/>
      <c r="O17" s="167"/>
      <c r="P17" s="167"/>
      <c r="Q17" s="167"/>
      <c r="R17" s="168"/>
    </row>
    <row r="18" spans="1:18" ht="13.5" customHeight="1" thickTop="1">
      <c r="A18" s="118" t="s">
        <v>36</v>
      </c>
      <c r="B18" s="216" t="s">
        <v>37</v>
      </c>
      <c r="C18" s="217"/>
      <c r="D18" s="218"/>
      <c r="E18" s="169" t="s">
        <v>40</v>
      </c>
      <c r="F18" s="169" t="s">
        <v>40</v>
      </c>
      <c r="G18" s="169" t="s">
        <v>38</v>
      </c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8" ht="13.5" customHeight="1">
      <c r="A19" s="117"/>
      <c r="B19" s="219" t="s">
        <v>41</v>
      </c>
      <c r="C19" s="220"/>
      <c r="D19" s="221"/>
      <c r="E19" s="110" t="s">
        <v>42</v>
      </c>
      <c r="F19" s="110" t="s">
        <v>42</v>
      </c>
      <c r="G19" s="110" t="s">
        <v>42</v>
      </c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ht="64.5" customHeight="1">
      <c r="A20" s="117"/>
      <c r="B20" s="204" t="s">
        <v>43</v>
      </c>
      <c r="C20" s="205"/>
      <c r="D20" s="206"/>
      <c r="E20" s="90">
        <v>42334</v>
      </c>
      <c r="F20" s="90">
        <v>42334</v>
      </c>
      <c r="G20" s="90">
        <v>42334</v>
      </c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</row>
    <row r="21" spans="1:18" ht="13.5" customHeight="1">
      <c r="A21" s="115"/>
    </row>
    <row r="38" ht="24" customHeight="1"/>
    <row r="39" ht="39" customHeight="1"/>
    <row r="51" ht="57" customHeight="1"/>
    <row r="52" ht="10.5"/>
    <row r="53" ht="10.5"/>
  </sheetData>
  <mergeCells count="22">
    <mergeCell ref="A2:B2"/>
    <mergeCell ref="C2:D2"/>
    <mergeCell ref="A6:B6"/>
    <mergeCell ref="A3:B3"/>
    <mergeCell ref="I2:R2"/>
    <mergeCell ref="I3:R3"/>
    <mergeCell ref="C3:D3"/>
    <mergeCell ref="A5:B5"/>
    <mergeCell ref="A4:B4"/>
    <mergeCell ref="E2:H2"/>
    <mergeCell ref="E3:H3"/>
    <mergeCell ref="B20:D20"/>
    <mergeCell ref="C4:R4"/>
    <mergeCell ref="L5:R5"/>
    <mergeCell ref="L6:R6"/>
    <mergeCell ref="B18:D18"/>
    <mergeCell ref="B19:D19"/>
    <mergeCell ref="E5:H5"/>
    <mergeCell ref="E6:H6"/>
    <mergeCell ref="C6:D6"/>
    <mergeCell ref="I5:K5"/>
    <mergeCell ref="C5:D5"/>
  </mergeCells>
  <phoneticPr fontId="32" type="noConversion"/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I9:I10 E9:G10 E11:R1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58"/>
  <sheetViews>
    <sheetView zoomScaleNormal="100" workbookViewId="0">
      <selection activeCell="F17" sqref="F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43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127</v>
      </c>
      <c r="D2" s="229"/>
      <c r="E2" s="244" t="s">
        <v>14</v>
      </c>
      <c r="F2" s="245"/>
      <c r="G2" s="245"/>
      <c r="H2" s="246"/>
      <c r="I2" s="234" t="s">
        <v>161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COUNTIF(E24:HM24,"P")</f>
        <v>4</v>
      </c>
      <c r="B6" s="231"/>
      <c r="C6" s="224">
        <f>COUNTIF(E24:HO24,"F")</f>
        <v>0</v>
      </c>
      <c r="D6" s="214"/>
      <c r="E6" s="213">
        <f>SUM(L6,- A6,- C6)</f>
        <v>0</v>
      </c>
      <c r="F6" s="214"/>
      <c r="G6" s="214"/>
      <c r="H6" s="223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13">
        <f>COUNTA(E8:P8)</f>
        <v>4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256" t="s">
        <v>108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257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257"/>
      <c r="B11" s="120" t="s">
        <v>168</v>
      </c>
      <c r="C11" s="121"/>
      <c r="D11" s="122"/>
      <c r="E11" s="130" t="s">
        <v>72</v>
      </c>
      <c r="F11" s="130" t="s">
        <v>72</v>
      </c>
      <c r="G11" s="130"/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258"/>
      <c r="B12" s="120" t="s">
        <v>169</v>
      </c>
      <c r="C12" s="121"/>
      <c r="D12" s="122"/>
      <c r="E12" s="13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164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 t="s">
        <v>165</v>
      </c>
      <c r="D14" s="122">
        <v>1</v>
      </c>
      <c r="E14" s="128"/>
      <c r="F14" s="130" t="s">
        <v>72</v>
      </c>
      <c r="G14" s="130" t="s">
        <v>72</v>
      </c>
      <c r="H14" s="130" t="s">
        <v>72</v>
      </c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20"/>
      <c r="C15" s="121" t="s">
        <v>165</v>
      </c>
      <c r="D15" s="122">
        <v>10</v>
      </c>
      <c r="E15" s="130" t="s">
        <v>72</v>
      </c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 t="s">
        <v>120</v>
      </c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35</v>
      </c>
      <c r="E17" s="110"/>
      <c r="F17" s="110"/>
      <c r="G17" s="110"/>
      <c r="H17" s="130" t="s">
        <v>72</v>
      </c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116</v>
      </c>
      <c r="E18" s="110" t="s">
        <v>72</v>
      </c>
      <c r="F18" s="110" t="s">
        <v>72</v>
      </c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4.25" customHeight="1" thickBot="1">
      <c r="A19" s="116"/>
      <c r="B19" s="159"/>
      <c r="C19" s="79"/>
      <c r="D19" s="80" t="s">
        <v>115</v>
      </c>
      <c r="E19" s="110"/>
      <c r="F19" s="110"/>
      <c r="G19" s="110" t="s">
        <v>72</v>
      </c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>
      <c r="A20" s="118" t="s">
        <v>55</v>
      </c>
      <c r="B20" s="84" t="s">
        <v>122</v>
      </c>
      <c r="C20" s="85"/>
      <c r="D20" s="86"/>
      <c r="E20" s="130" t="s">
        <v>72</v>
      </c>
      <c r="F20" s="130"/>
      <c r="G20" s="130"/>
      <c r="H20" s="130"/>
      <c r="I20" s="130"/>
      <c r="J20" s="130"/>
      <c r="K20" s="130"/>
      <c r="L20" s="130"/>
      <c r="M20" s="161"/>
      <c r="N20" s="161"/>
      <c r="O20" s="161"/>
      <c r="P20" s="161"/>
      <c r="Q20" s="161"/>
      <c r="R20" s="130"/>
    </row>
    <row r="21" spans="1:18" ht="13.5" customHeight="1">
      <c r="A21" s="117"/>
      <c r="B21" s="87" t="s">
        <v>166</v>
      </c>
      <c r="C21" s="88"/>
      <c r="D21" s="89"/>
      <c r="E21" s="110"/>
      <c r="F21" s="110"/>
      <c r="G21" s="110" t="s">
        <v>72</v>
      </c>
      <c r="H21" s="130" t="s">
        <v>72</v>
      </c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 thickBot="1">
      <c r="A22" s="117"/>
      <c r="B22" s="253" t="s">
        <v>167</v>
      </c>
      <c r="C22" s="254"/>
      <c r="D22" s="255"/>
      <c r="E22" s="130"/>
      <c r="F22" s="130" t="s">
        <v>72</v>
      </c>
      <c r="G22" s="175"/>
      <c r="H22" s="175"/>
      <c r="I22" s="175"/>
      <c r="J22" s="175"/>
      <c r="K22" s="175"/>
      <c r="L22" s="175"/>
      <c r="M22" s="176"/>
      <c r="N22" s="176"/>
      <c r="O22" s="176"/>
      <c r="P22" s="176"/>
      <c r="Q22" s="176"/>
      <c r="R22" s="175"/>
    </row>
    <row r="23" spans="1:18" ht="13.5" customHeight="1" thickTop="1">
      <c r="A23" s="118" t="s">
        <v>36</v>
      </c>
      <c r="B23" s="250" t="s">
        <v>37</v>
      </c>
      <c r="C23" s="251"/>
      <c r="D23" s="252"/>
      <c r="E23" s="169" t="s">
        <v>40</v>
      </c>
      <c r="F23" s="169" t="s">
        <v>38</v>
      </c>
      <c r="G23" s="169" t="s">
        <v>40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19" t="s">
        <v>41</v>
      </c>
      <c r="C24" s="220"/>
      <c r="D24" s="221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04" t="s">
        <v>43</v>
      </c>
      <c r="C25" s="205"/>
      <c r="D25" s="206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5:D25"/>
    <mergeCell ref="A6:B6"/>
    <mergeCell ref="C6:D6"/>
    <mergeCell ref="E6:H6"/>
    <mergeCell ref="L6:R6"/>
    <mergeCell ref="B23:D23"/>
    <mergeCell ref="B24:D24"/>
    <mergeCell ref="B22:D22"/>
    <mergeCell ref="A9:A12"/>
  </mergeCells>
  <dataValidations count="3">
    <dataValidation type="list" allowBlank="1" showInputMessage="1" showErrorMessage="1" sqref="E9:G12 H11 H9 E13:R22">
      <formula1>"O,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E24:R24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58"/>
  <sheetViews>
    <sheetView zoomScaleNormal="100" workbookViewId="0">
      <selection activeCell="B21" sqref="B21"/>
    </sheetView>
  </sheetViews>
  <sheetFormatPr defaultRowHeight="13.5" customHeight="1"/>
  <cols>
    <col min="1" max="1" width="10.875" style="75" customWidth="1"/>
    <col min="2" max="2" width="13.375" style="78" customWidth="1"/>
    <col min="3" max="3" width="15.375" style="75" customWidth="1"/>
    <col min="4" max="4" width="46.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128</v>
      </c>
      <c r="D2" s="229"/>
      <c r="E2" s="244" t="s">
        <v>14</v>
      </c>
      <c r="F2" s="245"/>
      <c r="G2" s="245"/>
      <c r="H2" s="246"/>
      <c r="I2" s="234" t="str">
        <f>C2</f>
        <v>EditProjectStory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COUNTIF(E24:HM24,"P")</f>
        <v>4</v>
      </c>
      <c r="B6" s="231"/>
      <c r="C6" s="224">
        <f>COUNTIF(E24:HO24,"F")</f>
        <v>0</v>
      </c>
      <c r="D6" s="214"/>
      <c r="E6" s="213">
        <f>SUM(L6,- A6,- C6)</f>
        <v>0</v>
      </c>
      <c r="F6" s="214"/>
      <c r="G6" s="214"/>
      <c r="H6" s="223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13">
        <f>COUNTA(E8:P8)</f>
        <v>4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109</v>
      </c>
      <c r="B9" s="120" t="s">
        <v>162</v>
      </c>
      <c r="C9" s="121"/>
      <c r="D9" s="122"/>
      <c r="E9" s="110" t="s">
        <v>72</v>
      </c>
      <c r="F9" s="110" t="s">
        <v>72</v>
      </c>
      <c r="G9" s="110" t="s">
        <v>72</v>
      </c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/>
      <c r="F10" s="130"/>
      <c r="G10" s="130"/>
      <c r="H10" s="110" t="s">
        <v>72</v>
      </c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 t="s">
        <v>168</v>
      </c>
      <c r="B11" s="120" t="s">
        <v>168</v>
      </c>
      <c r="C11" s="121"/>
      <c r="D11" s="122"/>
      <c r="E11" s="130"/>
      <c r="F11" s="130" t="s">
        <v>72</v>
      </c>
      <c r="G11" s="130"/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116"/>
      <c r="B12" s="120" t="s">
        <v>169</v>
      </c>
      <c r="C12" s="121"/>
      <c r="D12" s="122"/>
      <c r="E12" s="13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164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 t="s">
        <v>165</v>
      </c>
      <c r="D14" s="122">
        <v>1</v>
      </c>
      <c r="E14" s="130" t="s">
        <v>72</v>
      </c>
      <c r="F14" s="130" t="s">
        <v>72</v>
      </c>
      <c r="G14" s="130" t="s">
        <v>72</v>
      </c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20"/>
      <c r="C15" s="121" t="s">
        <v>165</v>
      </c>
      <c r="D15" s="122">
        <v>10</v>
      </c>
      <c r="E15" s="128"/>
      <c r="F15" s="128"/>
      <c r="G15" s="128"/>
      <c r="H15" s="130" t="s">
        <v>72</v>
      </c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 t="s">
        <v>120</v>
      </c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35</v>
      </c>
      <c r="E17" s="110" t="s">
        <v>72</v>
      </c>
      <c r="F17" s="110"/>
      <c r="G17" s="110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58"/>
      <c r="C18" s="155"/>
      <c r="D18" s="156" t="s">
        <v>116</v>
      </c>
      <c r="E18" s="110"/>
      <c r="F18" s="110" t="s">
        <v>72</v>
      </c>
      <c r="G18" s="110"/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 thickBot="1">
      <c r="A19" s="116"/>
      <c r="B19" s="159"/>
      <c r="C19" s="79"/>
      <c r="D19" s="80" t="s">
        <v>115</v>
      </c>
      <c r="E19" s="110"/>
      <c r="F19" s="110"/>
      <c r="G19" s="110" t="s">
        <v>72</v>
      </c>
      <c r="H19" s="110"/>
      <c r="I19" s="110"/>
      <c r="J19" s="110"/>
      <c r="K19" s="110"/>
      <c r="L19" s="157"/>
      <c r="M19" s="110"/>
      <c r="N19" s="110"/>
      <c r="O19" s="110"/>
      <c r="P19" s="110"/>
      <c r="Q19" s="110"/>
      <c r="R19" s="110"/>
    </row>
    <row r="20" spans="1:18" ht="13.5" customHeight="1">
      <c r="A20" s="118" t="s">
        <v>55</v>
      </c>
      <c r="B20" s="84" t="s">
        <v>122</v>
      </c>
      <c r="C20" s="85"/>
      <c r="D20" s="86"/>
      <c r="E20" s="130"/>
      <c r="F20" s="130"/>
      <c r="G20" s="130"/>
      <c r="H20" s="173" t="s">
        <v>72</v>
      </c>
      <c r="I20" s="173"/>
      <c r="J20" s="173"/>
      <c r="K20" s="173"/>
      <c r="L20" s="174"/>
      <c r="M20" s="173"/>
      <c r="N20" s="173"/>
      <c r="O20" s="173"/>
      <c r="P20" s="173"/>
      <c r="Q20" s="173"/>
      <c r="R20" s="173"/>
    </row>
    <row r="21" spans="1:18" ht="13.5" customHeight="1">
      <c r="A21" s="117"/>
      <c r="B21" s="87" t="s">
        <v>166</v>
      </c>
      <c r="C21" s="88"/>
      <c r="D21" s="89"/>
      <c r="E21" s="110" t="s">
        <v>72</v>
      </c>
      <c r="F21" s="110"/>
      <c r="G21" s="110" t="s">
        <v>72</v>
      </c>
      <c r="H21" s="173"/>
      <c r="I21" s="173"/>
      <c r="J21" s="173"/>
      <c r="K21" s="173"/>
      <c r="L21" s="174"/>
      <c r="M21" s="173"/>
      <c r="N21" s="173"/>
      <c r="O21" s="173"/>
      <c r="P21" s="173"/>
      <c r="Q21" s="173"/>
      <c r="R21" s="173"/>
    </row>
    <row r="22" spans="1:18" ht="13.5" customHeight="1" thickBot="1">
      <c r="A22" s="117"/>
      <c r="B22" s="253" t="s">
        <v>167</v>
      </c>
      <c r="C22" s="254"/>
      <c r="D22" s="255"/>
      <c r="E22" s="130"/>
      <c r="F22" s="130" t="s">
        <v>72</v>
      </c>
      <c r="G22" s="175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 thickTop="1">
      <c r="A23" s="118" t="s">
        <v>36</v>
      </c>
      <c r="B23" s="250" t="s">
        <v>37</v>
      </c>
      <c r="C23" s="251"/>
      <c r="D23" s="252"/>
      <c r="E23" s="169" t="s">
        <v>40</v>
      </c>
      <c r="F23" s="169" t="s">
        <v>38</v>
      </c>
      <c r="G23" s="169" t="s">
        <v>40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19" t="s">
        <v>41</v>
      </c>
      <c r="C24" s="220"/>
      <c r="D24" s="221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04" t="s">
        <v>43</v>
      </c>
      <c r="C25" s="205"/>
      <c r="D25" s="206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3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5:D25"/>
    <mergeCell ref="A6:B6"/>
    <mergeCell ref="C6:D6"/>
    <mergeCell ref="E6:H6"/>
    <mergeCell ref="L6:R6"/>
    <mergeCell ref="B23:D23"/>
    <mergeCell ref="B24:D24"/>
    <mergeCell ref="B22:D22"/>
  </mergeCells>
  <dataValidations count="3">
    <dataValidation type="list" allowBlank="1" showInputMessage="1" showErrorMessage="1" sqref="H10:H11 E9:G12 E13:R22">
      <formula1>"O, "</formula1>
    </dataValidation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58"/>
  <sheetViews>
    <sheetView zoomScaleNormal="100" workbookViewId="0">
      <selection activeCell="B21" sqref="B21"/>
    </sheetView>
  </sheetViews>
  <sheetFormatPr defaultRowHeight="13.5" customHeight="1"/>
  <cols>
    <col min="1" max="1" width="10.875" style="75" customWidth="1"/>
    <col min="2" max="2" width="13.375" style="78" customWidth="1"/>
    <col min="3" max="3" width="15.375" style="75" customWidth="1"/>
    <col min="4" max="4" width="45.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129</v>
      </c>
      <c r="D2" s="229"/>
      <c r="E2" s="244" t="s">
        <v>14</v>
      </c>
      <c r="F2" s="245"/>
      <c r="G2" s="245"/>
      <c r="H2" s="246"/>
      <c r="I2" s="234" t="str">
        <f>C2</f>
        <v>GetProjectBasic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COUNTIF(E24:HM24,"P")</f>
        <v>4</v>
      </c>
      <c r="B6" s="231"/>
      <c r="C6" s="224">
        <f>COUNTIF(E24:HO24,"F")</f>
        <v>0</v>
      </c>
      <c r="D6" s="214"/>
      <c r="E6" s="213">
        <f>SUM(L6,- A6,- C6)</f>
        <v>0</v>
      </c>
      <c r="F6" s="214"/>
      <c r="G6" s="214"/>
      <c r="H6" s="223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13">
        <f>COUNTA(E8:P8)</f>
        <v>4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109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168</v>
      </c>
      <c r="C11" s="121"/>
      <c r="D11" s="122"/>
      <c r="E11" s="130" t="s">
        <v>72</v>
      </c>
      <c r="F11" s="130" t="s">
        <v>72</v>
      </c>
      <c r="G11" s="130"/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116"/>
      <c r="B12" s="120" t="s">
        <v>169</v>
      </c>
      <c r="C12" s="121"/>
      <c r="D12" s="122"/>
      <c r="E12" s="13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164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 t="s">
        <v>165</v>
      </c>
      <c r="D14" s="122">
        <v>1</v>
      </c>
      <c r="E14" s="128"/>
      <c r="F14" s="130" t="s">
        <v>72</v>
      </c>
      <c r="G14" s="130" t="s">
        <v>72</v>
      </c>
      <c r="H14" s="130" t="s">
        <v>72</v>
      </c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20"/>
      <c r="C15" s="121" t="s">
        <v>165</v>
      </c>
      <c r="D15" s="122">
        <v>10</v>
      </c>
      <c r="E15" s="130" t="s">
        <v>72</v>
      </c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 t="s">
        <v>120</v>
      </c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35</v>
      </c>
      <c r="E17" s="110"/>
      <c r="F17" s="110"/>
      <c r="G17" s="110"/>
      <c r="H17" s="110" t="s">
        <v>72</v>
      </c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116</v>
      </c>
      <c r="E18" s="110" t="s">
        <v>72</v>
      </c>
      <c r="F18" s="110" t="s">
        <v>72</v>
      </c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4.25" customHeight="1" thickBot="1">
      <c r="A19" s="116"/>
      <c r="B19" s="159"/>
      <c r="C19" s="79"/>
      <c r="D19" s="80" t="s">
        <v>115</v>
      </c>
      <c r="E19" s="110"/>
      <c r="F19" s="110"/>
      <c r="G19" s="110" t="s">
        <v>72</v>
      </c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>
      <c r="A20" s="118" t="s">
        <v>55</v>
      </c>
      <c r="B20" s="84" t="s">
        <v>122</v>
      </c>
      <c r="C20" s="85"/>
      <c r="D20" s="86"/>
      <c r="E20" s="130" t="s">
        <v>72</v>
      </c>
      <c r="F20" s="130"/>
      <c r="G20" s="130"/>
      <c r="H20" s="130"/>
      <c r="I20" s="130"/>
      <c r="J20" s="130"/>
      <c r="K20" s="130"/>
      <c r="L20" s="130"/>
      <c r="M20" s="161"/>
      <c r="N20" s="161"/>
      <c r="O20" s="161"/>
      <c r="P20" s="161"/>
      <c r="Q20" s="161"/>
      <c r="R20" s="130"/>
    </row>
    <row r="21" spans="1:18" ht="13.5" customHeight="1">
      <c r="A21" s="117"/>
      <c r="B21" s="87" t="s">
        <v>172</v>
      </c>
      <c r="C21" s="88"/>
      <c r="D21" s="89"/>
      <c r="E21" s="110"/>
      <c r="F21" s="110"/>
      <c r="G21" s="110" t="s">
        <v>72</v>
      </c>
      <c r="H21" s="110" t="s">
        <v>72</v>
      </c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 thickBot="1">
      <c r="A22" s="117"/>
      <c r="B22" s="253" t="s">
        <v>170</v>
      </c>
      <c r="C22" s="254"/>
      <c r="D22" s="255"/>
      <c r="E22" s="130"/>
      <c r="F22" s="130" t="s">
        <v>72</v>
      </c>
      <c r="G22" s="175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 thickTop="1">
      <c r="A23" s="118" t="s">
        <v>36</v>
      </c>
      <c r="B23" s="250" t="s">
        <v>37</v>
      </c>
      <c r="C23" s="251"/>
      <c r="D23" s="252"/>
      <c r="E23" s="169" t="s">
        <v>40</v>
      </c>
      <c r="F23" s="169" t="s">
        <v>38</v>
      </c>
      <c r="G23" s="169" t="s">
        <v>40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19" t="s">
        <v>41</v>
      </c>
      <c r="C24" s="220"/>
      <c r="D24" s="221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04" t="s">
        <v>43</v>
      </c>
      <c r="C25" s="205"/>
      <c r="D25" s="206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3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5:D25"/>
    <mergeCell ref="A6:B6"/>
    <mergeCell ref="C6:D6"/>
    <mergeCell ref="E6:H6"/>
    <mergeCell ref="L6:R6"/>
    <mergeCell ref="B23:D23"/>
    <mergeCell ref="B24:D24"/>
    <mergeCell ref="B22:D22"/>
  </mergeCells>
  <dataValidations count="3"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H11 E9:G12 H9 E13:R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zoomScaleNormal="100" workbookViewId="0">
      <selection activeCell="B21" sqref="B21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45.1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26" t="s">
        <v>49</v>
      </c>
      <c r="B2" s="227"/>
      <c r="C2" s="228" t="s">
        <v>130</v>
      </c>
      <c r="D2" s="229"/>
      <c r="E2" s="244" t="s">
        <v>14</v>
      </c>
      <c r="F2" s="245"/>
      <c r="G2" s="245"/>
      <c r="H2" s="246"/>
      <c r="I2" s="234" t="str">
        <f>C2</f>
        <v>GetProjectStory</v>
      </c>
      <c r="J2" s="235"/>
      <c r="K2" s="235"/>
      <c r="L2" s="235"/>
      <c r="M2" s="235"/>
      <c r="N2" s="235"/>
      <c r="O2" s="235"/>
      <c r="P2" s="235"/>
      <c r="Q2" s="235"/>
      <c r="R2" s="236"/>
      <c r="T2" s="77"/>
    </row>
    <row r="3" spans="1:20" ht="30" customHeight="1">
      <c r="A3" s="232" t="s">
        <v>50</v>
      </c>
      <c r="B3" s="233"/>
      <c r="C3" s="240" t="str">
        <f>Cover!F4</f>
        <v>HuyNMSE02723</v>
      </c>
      <c r="D3" s="241"/>
      <c r="E3" s="247" t="s">
        <v>51</v>
      </c>
      <c r="F3" s="248"/>
      <c r="G3" s="248"/>
      <c r="H3" s="249"/>
      <c r="I3" s="237" t="str">
        <f>C3</f>
        <v>HuyNMSE02723</v>
      </c>
      <c r="J3" s="238"/>
      <c r="K3" s="238"/>
      <c r="L3" s="238"/>
      <c r="M3" s="238"/>
      <c r="N3" s="238"/>
      <c r="O3" s="238"/>
      <c r="P3" s="238"/>
      <c r="Q3" s="238"/>
      <c r="R3" s="239"/>
    </row>
    <row r="4" spans="1:20" ht="13.5" customHeight="1">
      <c r="A4" s="232" t="s">
        <v>52</v>
      </c>
      <c r="B4" s="233"/>
      <c r="C4" s="207"/>
      <c r="D4" s="207"/>
      <c r="E4" s="208"/>
      <c r="F4" s="208"/>
      <c r="G4" s="208"/>
      <c r="H4" s="208"/>
      <c r="I4" s="207"/>
      <c r="J4" s="207"/>
      <c r="K4" s="207"/>
      <c r="L4" s="207"/>
      <c r="M4" s="207"/>
      <c r="N4" s="207"/>
      <c r="O4" s="207"/>
      <c r="P4" s="207"/>
      <c r="Q4" s="207"/>
      <c r="R4" s="209"/>
    </row>
    <row r="5" spans="1:20" ht="13.5" customHeight="1">
      <c r="A5" s="242" t="s">
        <v>20</v>
      </c>
      <c r="B5" s="243"/>
      <c r="C5" s="225" t="s">
        <v>21</v>
      </c>
      <c r="D5" s="211"/>
      <c r="E5" s="210" t="s">
        <v>22</v>
      </c>
      <c r="F5" s="211"/>
      <c r="G5" s="211"/>
      <c r="H5" s="222"/>
      <c r="I5" s="211" t="s">
        <v>53</v>
      </c>
      <c r="J5" s="211"/>
      <c r="K5" s="211"/>
      <c r="L5" s="210" t="s">
        <v>23</v>
      </c>
      <c r="M5" s="211"/>
      <c r="N5" s="211"/>
      <c r="O5" s="211"/>
      <c r="P5" s="211"/>
      <c r="Q5" s="211"/>
      <c r="R5" s="212"/>
      <c r="T5" s="77"/>
    </row>
    <row r="6" spans="1:20" ht="13.5" customHeight="1" thickBot="1">
      <c r="A6" s="230">
        <f>COUNTIF(E24:HM24,"P")</f>
        <v>4</v>
      </c>
      <c r="B6" s="231"/>
      <c r="C6" s="224">
        <f>COUNTIF(E24:HO24,"F")</f>
        <v>0</v>
      </c>
      <c r="D6" s="214"/>
      <c r="E6" s="213">
        <f>SUM(L6,- A6,- C6)</f>
        <v>0</v>
      </c>
      <c r="F6" s="214"/>
      <c r="G6" s="214"/>
      <c r="H6" s="223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13">
        <f>COUNTA(E8:P8)</f>
        <v>4</v>
      </c>
      <c r="M6" s="214"/>
      <c r="N6" s="214"/>
      <c r="O6" s="214"/>
      <c r="P6" s="214"/>
      <c r="Q6" s="214"/>
      <c r="R6" s="215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168</v>
      </c>
      <c r="C11" s="121"/>
      <c r="D11" s="122"/>
      <c r="E11" s="130" t="s">
        <v>72</v>
      </c>
      <c r="F11" s="130"/>
      <c r="G11" s="130" t="s">
        <v>72</v>
      </c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116"/>
      <c r="B12" s="120" t="s">
        <v>169</v>
      </c>
      <c r="C12" s="121"/>
      <c r="D12" s="122"/>
      <c r="E12" s="130"/>
      <c r="F12" s="130" t="s">
        <v>72</v>
      </c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120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58"/>
      <c r="C14" s="155"/>
      <c r="D14" s="156" t="s">
        <v>35</v>
      </c>
      <c r="E14" s="110"/>
      <c r="F14" s="110"/>
      <c r="G14" s="110"/>
      <c r="H14" s="130" t="s">
        <v>72</v>
      </c>
      <c r="I14" s="110"/>
      <c r="J14" s="110"/>
      <c r="K14" s="110"/>
      <c r="L14" s="110"/>
      <c r="M14" s="157"/>
      <c r="N14" s="157"/>
      <c r="O14" s="157"/>
      <c r="P14" s="157"/>
      <c r="Q14" s="157"/>
      <c r="R14" s="110"/>
    </row>
    <row r="15" spans="1:20" ht="13.5" customHeight="1">
      <c r="A15" s="116"/>
      <c r="B15" s="158"/>
      <c r="C15" s="155"/>
      <c r="D15" s="156" t="s">
        <v>116</v>
      </c>
      <c r="E15" s="110" t="s">
        <v>72</v>
      </c>
      <c r="F15" s="110"/>
      <c r="G15" s="110" t="s">
        <v>72</v>
      </c>
      <c r="H15" s="110"/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>
      <c r="A16" s="116"/>
      <c r="B16" s="158"/>
      <c r="C16" s="155"/>
      <c r="D16" s="156" t="s">
        <v>115</v>
      </c>
      <c r="E16" s="110"/>
      <c r="F16" s="110" t="s">
        <v>72</v>
      </c>
      <c r="G16" s="110"/>
      <c r="H16" s="110"/>
      <c r="I16" s="110"/>
      <c r="J16" s="110"/>
      <c r="K16" s="110"/>
      <c r="L16" s="110"/>
      <c r="M16" s="157"/>
      <c r="N16" s="157"/>
      <c r="O16" s="110"/>
      <c r="P16" s="110"/>
      <c r="Q16" s="110"/>
      <c r="R16" s="110"/>
    </row>
    <row r="17" spans="1:18" ht="14.25" customHeight="1">
      <c r="A17" s="116"/>
      <c r="B17" s="177" t="s">
        <v>164</v>
      </c>
      <c r="C17" s="79"/>
      <c r="D17" s="8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10"/>
      <c r="P17" s="110"/>
      <c r="Q17" s="110"/>
      <c r="R17" s="110"/>
    </row>
    <row r="18" spans="1:18" ht="14.25" customHeight="1">
      <c r="A18" s="116"/>
      <c r="B18" s="159"/>
      <c r="C18" s="79" t="s">
        <v>165</v>
      </c>
      <c r="D18" s="80">
        <v>1</v>
      </c>
      <c r="E18" s="110"/>
      <c r="F18" s="110" t="s">
        <v>72</v>
      </c>
      <c r="G18" s="110" t="s">
        <v>72</v>
      </c>
      <c r="H18" s="130" t="s">
        <v>72</v>
      </c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spans="1:18" ht="13.5" customHeight="1" thickBot="1">
      <c r="A19" s="116"/>
      <c r="B19" s="81"/>
      <c r="C19" s="82" t="s">
        <v>165</v>
      </c>
      <c r="D19" s="83">
        <v>10</v>
      </c>
      <c r="E19" s="110" t="s">
        <v>72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ht="13.5" customHeight="1" thickTop="1">
      <c r="A20" s="118" t="s">
        <v>55</v>
      </c>
      <c r="B20" s="84" t="s">
        <v>122</v>
      </c>
      <c r="C20" s="85"/>
      <c r="D20" s="86"/>
      <c r="E20" s="130" t="s">
        <v>72</v>
      </c>
      <c r="F20" s="130"/>
      <c r="G20" s="130"/>
      <c r="H20" s="130"/>
      <c r="I20" s="130"/>
      <c r="J20" s="130"/>
      <c r="K20" s="130"/>
      <c r="L20" s="130"/>
      <c r="M20" s="130"/>
      <c r="N20" s="130"/>
      <c r="O20" s="110"/>
      <c r="P20" s="110"/>
      <c r="Q20" s="110"/>
      <c r="R20" s="110"/>
    </row>
    <row r="21" spans="1:18" ht="13.5" customHeight="1">
      <c r="A21" s="117"/>
      <c r="B21" s="87" t="s">
        <v>172</v>
      </c>
      <c r="C21" s="88"/>
      <c r="D21" s="89"/>
      <c r="E21" s="110"/>
      <c r="F21" s="110" t="s">
        <v>72</v>
      </c>
      <c r="G21" s="110"/>
      <c r="H21" s="130" t="s">
        <v>72</v>
      </c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13.5" customHeight="1" thickBot="1">
      <c r="A22" s="117"/>
      <c r="B22" s="84" t="s">
        <v>171</v>
      </c>
      <c r="C22" s="84"/>
      <c r="D22" s="89"/>
      <c r="E22" s="130"/>
      <c r="F22" s="130"/>
      <c r="G22" s="130" t="s">
        <v>72</v>
      </c>
      <c r="H22" s="130"/>
      <c r="I22" s="130"/>
      <c r="J22" s="130"/>
      <c r="K22" s="130"/>
      <c r="L22" s="130"/>
      <c r="M22" s="130"/>
      <c r="N22" s="130"/>
      <c r="O22" s="130"/>
      <c r="P22" s="130"/>
      <c r="Q22" s="110"/>
      <c r="R22" s="110"/>
    </row>
    <row r="23" spans="1:18" ht="13.5" customHeight="1" thickTop="1">
      <c r="A23" s="118" t="s">
        <v>36</v>
      </c>
      <c r="B23" s="250" t="s">
        <v>37</v>
      </c>
      <c r="C23" s="251"/>
      <c r="D23" s="252"/>
      <c r="E23" s="169" t="s">
        <v>40</v>
      </c>
      <c r="F23" s="169" t="s">
        <v>40</v>
      </c>
      <c r="G23" s="169" t="s">
        <v>38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19" t="s">
        <v>41</v>
      </c>
      <c r="C24" s="220"/>
      <c r="D24" s="221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04" t="s">
        <v>43</v>
      </c>
      <c r="C25" s="205"/>
      <c r="D25" s="206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5:D25"/>
    <mergeCell ref="A6:B6"/>
    <mergeCell ref="C6:D6"/>
    <mergeCell ref="E6:H6"/>
    <mergeCell ref="L6:R6"/>
    <mergeCell ref="B23:D23"/>
    <mergeCell ref="B24:D24"/>
  </mergeCells>
  <dataValidations count="3"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E9:G12 H11 H9 E13:R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23</vt:i4>
      </vt:variant>
    </vt:vector>
  </HeadingPairs>
  <TitlesOfParts>
    <vt:vector size="47" baseType="lpstr">
      <vt:lpstr>Guidleline</vt:lpstr>
      <vt:lpstr>Cover</vt:lpstr>
      <vt:lpstr>FunctionList</vt:lpstr>
      <vt:lpstr>Test Report</vt:lpstr>
      <vt:lpstr>CreateProject</vt:lpstr>
      <vt:lpstr>EditProjectBasic</vt:lpstr>
      <vt:lpstr>EditProjectStory</vt:lpstr>
      <vt:lpstr>GetProjectBasic</vt:lpstr>
      <vt:lpstr>GetProjectStory</vt:lpstr>
      <vt:lpstr>SubmitProject</vt:lpstr>
      <vt:lpstr>GetQuestion</vt:lpstr>
      <vt:lpstr>AdminGetProjectDetail</vt:lpstr>
      <vt:lpstr>AdminStatisticTable</vt:lpstr>
      <vt:lpstr>AdminProjectStatistic</vt:lpstr>
      <vt:lpstr>AdminGetTopProjectList</vt:lpstr>
      <vt:lpstr>AdminDashboardInfo</vt:lpstr>
      <vt:lpstr>AdminChangeProjectStatus</vt:lpstr>
      <vt:lpstr>GetProjectList</vt:lpstr>
      <vt:lpstr>GetPendingProjectList</vt:lpstr>
      <vt:lpstr>AdminProjectGeneralInfo</vt:lpstr>
      <vt:lpstr>AdminGetBackingDetail</vt:lpstr>
      <vt:lpstr>GetBackProjectInfo</vt:lpstr>
      <vt:lpstr>BackProject</vt:lpstr>
      <vt:lpstr>CaculateProjectPoint</vt:lpstr>
      <vt:lpstr>AdminChangeProjectStatus!Print_Area</vt:lpstr>
      <vt:lpstr>AdminDashboardInfo!Print_Area</vt:lpstr>
      <vt:lpstr>AdminGetBackingDetail!Print_Area</vt:lpstr>
      <vt:lpstr>AdminGetProjectDetail!Print_Area</vt:lpstr>
      <vt:lpstr>AdminGetTopProjectList!Print_Area</vt:lpstr>
      <vt:lpstr>AdminProjectGeneralInfo!Print_Area</vt:lpstr>
      <vt:lpstr>AdminProjectStatistic!Print_Area</vt:lpstr>
      <vt:lpstr>AdminStatisticTable!Print_Area</vt:lpstr>
      <vt:lpstr>BackProject!Print_Area</vt:lpstr>
      <vt:lpstr>CaculateProjectPoint!Print_Area</vt:lpstr>
      <vt:lpstr>CreateProject!Print_Area</vt:lpstr>
      <vt:lpstr>EditProjectBasic!Print_Area</vt:lpstr>
      <vt:lpstr>EditProjectStory!Print_Area</vt:lpstr>
      <vt:lpstr>FunctionList!Print_Area</vt:lpstr>
      <vt:lpstr>GetBackProjectInfo!Print_Area</vt:lpstr>
      <vt:lpstr>GetPendingProjectList!Print_Area</vt:lpstr>
      <vt:lpstr>GetProjectBasic!Print_Area</vt:lpstr>
      <vt:lpstr>GetProjectList!Print_Area</vt:lpstr>
      <vt:lpstr>GetProjectStory!Print_Area</vt:lpstr>
      <vt:lpstr>GetQuestion!Print_Area</vt:lpstr>
      <vt:lpstr>Guidleline!Print_Area</vt:lpstr>
      <vt:lpstr>SubmitProject!Print_Area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Mạnh Lưu</dc:creator>
  <cp:lastModifiedBy>huy nguyen</cp:lastModifiedBy>
  <cp:lastPrinted>2010-10-05T08:35:56Z</cp:lastPrinted>
  <dcterms:created xsi:type="dcterms:W3CDTF">2007-10-09T09:39:48Z</dcterms:created>
  <dcterms:modified xsi:type="dcterms:W3CDTF">2015-11-30T07:50:47Z</dcterms:modified>
</cp:coreProperties>
</file>