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7755" tabRatio="821" activeTab="3"/>
  </bookViews>
  <sheets>
    <sheet name="Cover" sheetId="1" r:id="rId1"/>
    <sheet name="Test case List" sheetId="2" r:id="rId2"/>
    <sheet name="Test Report" sheetId="5" r:id="rId3"/>
    <sheet name="Calculate" sheetId="12" r:id="rId4"/>
    <sheet name="Common" sheetId="14" r:id="rId5"/>
    <sheet name="Security" sheetId="13" r:id="rId6"/>
    <sheet name="UI" sheetId="9" r:id="rId7"/>
  </sheets>
  <externalReferences>
    <externalReference r:id="rId8"/>
  </externalReferences>
  <definedNames>
    <definedName name="ACTION" localSheetId="3">#REF!</definedName>
    <definedName name="ACTION" localSheetId="4">#REF!</definedName>
    <definedName name="ACTION" localSheetId="5">#REF!</definedName>
    <definedName name="ACTION">#REF!</definedName>
    <definedName name="d">'[1]Search grammar'!$C$45</definedName>
    <definedName name="Defect" comment="fsfsdfs" localSheetId="3">#REF!</definedName>
    <definedName name="Defect" comment="fsfsdfs" localSheetId="4">#REF!</definedName>
    <definedName name="Defect" comment="fsfsdfs" localSheetId="5">#REF!</definedName>
    <definedName name="Defect" comment="fsfsdfs">#REF!</definedName>
    <definedName name="dfsf" localSheetId="3">#REF!</definedName>
    <definedName name="dfsf" localSheetId="4">#REF!</definedName>
    <definedName name="dfsf" localSheetId="5">#REF!</definedName>
    <definedName name="dfsf">#REF!</definedName>
    <definedName name="Discover" localSheetId="3">#REF!</definedName>
    <definedName name="Discover" localSheetId="4">#REF!</definedName>
    <definedName name="Discover" localSheetId="5">#REF!</definedName>
    <definedName name="Discover">#REF!</definedName>
    <definedName name="Lỗi" localSheetId="3">#REF!</definedName>
    <definedName name="Lỗi" localSheetId="4">#REF!</definedName>
    <definedName name="Lỗi" localSheetId="5">#REF!</definedName>
    <definedName name="Lỗi">#REF!</definedName>
    <definedName name="Pass" localSheetId="3">#REF!</definedName>
    <definedName name="Pass" localSheetId="4">#REF!</definedName>
    <definedName name="Pass" localSheetId="5">#REF!</definedName>
    <definedName name="Pass">#REF!</definedName>
    <definedName name="Statistic" comment="fsfsdfs" localSheetId="3">#REF!</definedName>
    <definedName name="Statistic" comment="fsfsdfs" localSheetId="4">#REF!</definedName>
    <definedName name="Statistic" comment="fsfsdfs" localSheetId="5">#REF!</definedName>
    <definedName name="Statistic" comment="fsfsdfs">#REF!</definedName>
  </definedNames>
  <calcPr calcId="145621" iterate="1" iterateCount="10000" iterateDelta="1.0000000000000001E-5"/>
</workbook>
</file>

<file path=xl/calcChain.xml><?xml version="1.0" encoding="utf-8"?>
<calcChain xmlns="http://schemas.openxmlformats.org/spreadsheetml/2006/main">
  <c r="A12" i="14" l="1"/>
  <c r="A17" i="14"/>
  <c r="A16" i="14"/>
  <c r="A15" i="14"/>
  <c r="A14" i="14"/>
  <c r="A13" i="14"/>
  <c r="N7" i="14"/>
  <c r="M7" i="14"/>
  <c r="L7" i="14"/>
  <c r="K7" i="14"/>
  <c r="J7" i="14"/>
  <c r="N6" i="14"/>
  <c r="M6" i="14"/>
  <c r="L6" i="14"/>
  <c r="K6" i="14"/>
  <c r="J6" i="14"/>
  <c r="D6" i="14"/>
  <c r="B6" i="14"/>
  <c r="A6" i="14"/>
  <c r="N5" i="14"/>
  <c r="M5" i="14"/>
  <c r="L5" i="14"/>
  <c r="K5" i="14"/>
  <c r="J5" i="14"/>
  <c r="N4" i="14"/>
  <c r="M4" i="14"/>
  <c r="L4" i="14"/>
  <c r="K4" i="14"/>
  <c r="J4" i="14"/>
  <c r="N3" i="14"/>
  <c r="M3" i="14"/>
  <c r="L3" i="14"/>
  <c r="K3" i="14"/>
  <c r="J3" i="14"/>
  <c r="N2" i="14"/>
  <c r="M2" i="14"/>
  <c r="L2" i="14"/>
  <c r="K2" i="14"/>
  <c r="J2" i="14"/>
  <c r="N7" i="13"/>
  <c r="M7" i="13"/>
  <c r="L7" i="13"/>
  <c r="K7" i="13"/>
  <c r="J7" i="13"/>
  <c r="O7" i="13" s="1"/>
  <c r="N6" i="13"/>
  <c r="M6" i="13"/>
  <c r="L6" i="13"/>
  <c r="K6" i="13"/>
  <c r="J6" i="13"/>
  <c r="D6" i="13"/>
  <c r="B6" i="13"/>
  <c r="A6" i="13"/>
  <c r="N5" i="13"/>
  <c r="M5" i="13"/>
  <c r="L5" i="13"/>
  <c r="K5" i="13"/>
  <c r="O5" i="13" s="1"/>
  <c r="J5" i="13"/>
  <c r="N4" i="13"/>
  <c r="M4" i="13"/>
  <c r="L4" i="13"/>
  <c r="K4" i="13"/>
  <c r="J4" i="13"/>
  <c r="N3" i="13"/>
  <c r="M3" i="13"/>
  <c r="L3" i="13"/>
  <c r="K3" i="13"/>
  <c r="J3" i="13"/>
  <c r="N2" i="13"/>
  <c r="N8" i="13" s="1"/>
  <c r="M2" i="13"/>
  <c r="L2" i="13"/>
  <c r="K2" i="13"/>
  <c r="K8" i="13" s="1"/>
  <c r="J2" i="13"/>
  <c r="J8" i="13" s="1"/>
  <c r="C6" i="1"/>
  <c r="L8" i="13" l="1"/>
  <c r="O4" i="13"/>
  <c r="O3" i="13"/>
  <c r="M8" i="13"/>
  <c r="O6" i="13"/>
  <c r="J8" i="14"/>
  <c r="N8" i="14"/>
  <c r="O7" i="14"/>
  <c r="O3" i="14"/>
  <c r="L8" i="14"/>
  <c r="O4" i="14"/>
  <c r="M8" i="14"/>
  <c r="O5" i="14"/>
  <c r="K8" i="14"/>
  <c r="O6" i="14"/>
  <c r="O2" i="14"/>
  <c r="O2" i="13"/>
  <c r="A13" i="13"/>
  <c r="O8" i="13" l="1"/>
  <c r="O8" i="14"/>
  <c r="A14" i="13"/>
  <c r="A15" i="13" l="1"/>
  <c r="N7" i="9"/>
  <c r="M7" i="9"/>
  <c r="L7" i="9"/>
  <c r="K7" i="9"/>
  <c r="J7" i="9"/>
  <c r="N6" i="9"/>
  <c r="M6" i="9"/>
  <c r="L6" i="9"/>
  <c r="K6" i="9"/>
  <c r="J6" i="9"/>
  <c r="N5" i="9"/>
  <c r="M5" i="9"/>
  <c r="L5" i="9"/>
  <c r="K5" i="9"/>
  <c r="J5" i="9"/>
  <c r="N4" i="9"/>
  <c r="M4" i="9"/>
  <c r="L4" i="9"/>
  <c r="K4" i="9"/>
  <c r="J4" i="9"/>
  <c r="N3" i="9"/>
  <c r="M3" i="9"/>
  <c r="L3" i="9"/>
  <c r="K3" i="9"/>
  <c r="J3" i="9"/>
  <c r="N2" i="9"/>
  <c r="M2" i="9"/>
  <c r="L2" i="9"/>
  <c r="K2" i="9"/>
  <c r="J2" i="9"/>
  <c r="A16" i="13" l="1"/>
  <c r="D15" i="12"/>
  <c r="D21" i="12" s="1"/>
  <c r="C16" i="12"/>
  <c r="B17" i="12"/>
  <c r="E18" i="12"/>
  <c r="D19" i="12"/>
  <c r="C20" i="12"/>
  <c r="D16" i="12"/>
  <c r="C17" i="12"/>
  <c r="B18" i="12"/>
  <c r="E19" i="12"/>
  <c r="D20" i="12"/>
  <c r="B15" i="12"/>
  <c r="E16" i="12"/>
  <c r="D17" i="12"/>
  <c r="C18" i="12"/>
  <c r="B19" i="12"/>
  <c r="E20" i="12"/>
  <c r="E17" i="12"/>
  <c r="D18" i="12"/>
  <c r="C19" i="12"/>
  <c r="K8" i="9"/>
  <c r="O3" i="9"/>
  <c r="O7" i="9"/>
  <c r="M8" i="9"/>
  <c r="N8" i="9"/>
  <c r="F19" i="12"/>
  <c r="B20" i="12"/>
  <c r="B16" i="12"/>
  <c r="F16" i="12" s="1"/>
  <c r="E15" i="12"/>
  <c r="E21" i="12" s="1"/>
  <c r="C15" i="12"/>
  <c r="C21" i="12" s="1"/>
  <c r="O5" i="9"/>
  <c r="L8" i="9"/>
  <c r="O4" i="9"/>
  <c r="O2" i="9"/>
  <c r="O6" i="9"/>
  <c r="J8" i="9"/>
  <c r="A6" i="9"/>
  <c r="B6" i="9"/>
  <c r="D6" i="9"/>
  <c r="F18" i="12" l="1"/>
  <c r="A17" i="13"/>
  <c r="A18" i="13" s="1"/>
  <c r="F20" i="12"/>
  <c r="F17" i="12"/>
  <c r="C4" i="12"/>
  <c r="C7" i="12"/>
  <c r="C5" i="12"/>
  <c r="B21" i="12"/>
  <c r="C6" i="12"/>
  <c r="F15" i="12"/>
  <c r="O8" i="9"/>
  <c r="A20" i="13" l="1"/>
  <c r="A21" i="13" s="1"/>
  <c r="A22" i="13" s="1"/>
  <c r="A23" i="13" s="1"/>
  <c r="E6" i="14"/>
  <c r="C6" i="14" s="1"/>
  <c r="F21" i="12"/>
  <c r="C8" i="12"/>
  <c r="E6" i="13" l="1"/>
  <c r="C6" i="13" s="1"/>
  <c r="G12" i="5"/>
  <c r="E12" i="5"/>
  <c r="D12" i="5"/>
  <c r="G11" i="5"/>
  <c r="E11" i="5"/>
  <c r="D11" i="5"/>
  <c r="C3" i="5"/>
  <c r="C4" i="5"/>
  <c r="C5" i="5" s="1"/>
  <c r="D3" i="2"/>
  <c r="D4" i="2"/>
  <c r="G13" i="5" l="1"/>
  <c r="D13" i="5"/>
  <c r="E13" i="5"/>
  <c r="H12" i="5"/>
  <c r="F12" i="5" l="1"/>
  <c r="A12" i="9" l="1"/>
  <c r="A13" i="9" s="1"/>
  <c r="A14" i="9" s="1"/>
  <c r="A15" i="9" l="1"/>
  <c r="A16" i="9" s="1"/>
  <c r="A17" i="9" s="1"/>
  <c r="A18" i="9" s="1"/>
  <c r="A19" i="9" s="1"/>
  <c r="A20" i="9" s="1"/>
  <c r="A21" i="9" s="1"/>
  <c r="A22" i="9" s="1"/>
  <c r="A23" i="9" s="1"/>
  <c r="A24" i="9" s="1"/>
  <c r="E6" i="9" l="1"/>
  <c r="H11" i="5" s="1"/>
  <c r="H13" i="5" s="1"/>
  <c r="C6" i="9" l="1"/>
  <c r="F11" i="5" s="1"/>
  <c r="F13" i="5" s="1"/>
  <c r="E15" i="5"/>
  <c r="E16"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sharedStrings.xml><?xml version="1.0" encoding="utf-8"?>
<sst xmlns="http://schemas.openxmlformats.org/spreadsheetml/2006/main" count="449" uniqueCount="177">
  <si>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</si>
  <si>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</si>
  <si>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</si>
  <si>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</si>
  <si>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</si>
  <si>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</si>
  <si>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</si>
  <si>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</si>
  <si>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</si>
  <si>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</si>
  <si>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</si>
  <si>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</si>
  <si>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</si>
  <si>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</si>
  <si>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</si>
  <si>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</si>
  <si>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</si>
  <si>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</si>
  <si>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</si>
  <si>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</si>
  <si>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</si>
  <si>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</si>
  <si>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</si>
  <si>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</si>
  <si>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</si>
  <si>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</si>
  <si>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</si>
  <si>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</si>
  <si>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</si>
  <si>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</si>
  <si>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</si>
  <si>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</si>
  <si>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</si>
  <si>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</si>
  <si>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</si>
  <si>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</si>
  <si>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</si>
  <si>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</si>
  <si>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</si>
  <si>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</si>
  <si>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</si>
  <si>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</si>
  <si>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</si>
  <si>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</si>
  <si>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</si>
  <si>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</si>
  <si>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</si>
  <si>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</si>
  <si>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</si>
  <si>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</si>
  <si>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</si>
  <si>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</si>
  <si>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</si>
  <si>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</si>
  <si>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</si>
  <si>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</si>
  <si>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</si>
  <si>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Registered_User_function</t>
  </si>
  <si>
    <t>Admin_Function</t>
  </si>
  <si>
    <t>Dandelion</t>
  </si>
  <si>
    <t>DDL</t>
  </si>
  <si>
    <t xml:space="preserve">List enviroment requires in this system
1. Server: 
2. Database server: Neo4j
3. Browser: Google Chrome 40, Mozzila Firefox 30
4. Operation System: Window 8.1 Professional 64 bit </t>
  </si>
  <si>
    <t>Execute all Registered User unit test cases and passed</t>
  </si>
  <si>
    <t>Execute all Admin unit test cases
 and passed</t>
  </si>
  <si>
    <t>Result Chorme version 40</t>
  </si>
  <si>
    <t>Result Firefox version 30</t>
  </si>
  <si>
    <t>∑</t>
  </si>
  <si>
    <t>ChinhVC</t>
  </si>
  <si>
    <t>MaiCTP</t>
  </si>
  <si>
    <t>TrungVN</t>
  </si>
  <si>
    <t>AnhDD</t>
  </si>
  <si>
    <t>HuyNM</t>
  </si>
  <si>
    <t>ManhNL</t>
  </si>
  <si>
    <t>Total</t>
  </si>
  <si>
    <t>Closed</t>
  </si>
  <si>
    <t>Ready for Test</t>
  </si>
  <si>
    <t>Accepted</t>
  </si>
  <si>
    <t>Open</t>
  </si>
  <si>
    <t>Developer</t>
  </si>
  <si>
    <t>STATUS</t>
  </si>
  <si>
    <t>Defects</t>
  </si>
  <si>
    <t>Assignee</t>
  </si>
  <si>
    <t>Status</t>
  </si>
  <si>
    <t>Open Date</t>
  </si>
  <si>
    <t>Close Date</t>
  </si>
  <si>
    <t>Evident</t>
  </si>
  <si>
    <t>Empty</t>
  </si>
  <si>
    <t>Common</t>
  </si>
  <si>
    <t>Check 'Thoát'  when user login successfully</t>
  </si>
  <si>
    <t xml:space="preserve">1. Login successfully
2. Click on avatar at right side screen
3. Click on 'Thoát' </t>
  </si>
  <si>
    <t xml:space="preserve">1. Log out successfully
2. Homepage is displayed </t>
  </si>
  <si>
    <t>Check order of pointer when enter Tab</t>
  </si>
  <si>
    <t>1. Go to the page have field need to fill in (Login, register, Create Project, Update Project, ...)
2. From one text field, enter Tab</t>
  </si>
  <si>
    <t>Click on 'Danh mục'</t>
  </si>
  <si>
    <t>1.Go to Discover page</t>
  </si>
  <si>
    <t>Check click on 'Danh mục'</t>
  </si>
  <si>
    <t>Check click on 'Tạo mới'</t>
  </si>
  <si>
    <t>Click on 'Tạo mới'</t>
  </si>
  <si>
    <t>1. Go to CreateProject page</t>
  </si>
  <si>
    <t>Check click on 'Dandelion'</t>
  </si>
  <si>
    <t>Click on 'Dandelion'</t>
  </si>
  <si>
    <t>1. Go to Homepage</t>
  </si>
  <si>
    <t>Security</t>
  </si>
  <si>
    <t>Check copy &amp; paste link to other browser</t>
  </si>
  <si>
    <t>Login screen is displayed.</t>
  </si>
  <si>
    <t>OK</t>
  </si>
  <si>
    <t>ManhLN
LYLT
ThaoNTP8
HoaCT1</t>
  </si>
  <si>
    <t>LinhCP
LYLT
ThaoNTP8
HoaCT1</t>
  </si>
  <si>
    <t>UI</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</si>
  <si>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</si>
  <si>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</si>
  <si>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</si>
  <si>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</si>
  <si>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</si>
  <si>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</si>
  <si>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</si>
  <si>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</si>
  <si>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</si>
  <si>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</si>
  <si>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</si>
  <si>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</si>
  <si>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</si>
  <si>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</si>
  <si>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</si>
  <si>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</si>
  <si>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</si>
  <si>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</si>
  <si>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</si>
  <si>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</si>
  <si>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</si>
  <si>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</si>
  <si>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</si>
  <si>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</si>
  <si>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</si>
  <si>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</si>
  <si>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</si>
  <si>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</si>
  <si>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</si>
  <si>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</si>
  <si>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</si>
  <si>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</si>
  <si>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</si>
  <si>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LinhCP
ThuyVTP
LYLT
ThaoNTP8
HoaCT1</t>
  </si>
  <si>
    <t>Backed List</t>
  </si>
  <si>
    <t>1. Login on one browser
2. Click Dự án đã ủng hộ
3. Copy link
4. Change to other browser
5. Paste link and press Enter</t>
  </si>
  <si>
    <t>Starred List</t>
  </si>
  <si>
    <t>1. Login on one browser
2. Click Dự án theo dõi
3. Copy link
4. Change to other browser
5. Paste link and press Enter</t>
  </si>
  <si>
    <t>Created List</t>
  </si>
  <si>
    <t>1. Login on one browser
2. Click Dự án đã tạo
3. Copy link
4. Change to other browser
5. Paste link and press Enter</t>
  </si>
  <si>
    <t>Message</t>
  </si>
  <si>
    <t>1. Login on one browser
2. Click Tin nhắn
3. Copy link
4. Change to other browser
5. Paste link and press Enter</t>
  </si>
  <si>
    <t>Account</t>
  </si>
  <si>
    <t>1. Login on one browser
2. Click Tài khoản
3. Copy link
4. Change to other browser
5. Paste link and press Enter</t>
  </si>
  <si>
    <t>Language of system is Vietnamese</t>
  </si>
  <si>
    <t xml:space="preserve">Display Homepage with name and avatar of user </t>
  </si>
  <si>
    <t>ManhLN</t>
  </si>
  <si>
    <t>DDL_CommonTest Case_v1.0_EN</t>
  </si>
  <si>
    <t>Check clicking on link at Home page screen</t>
  </si>
  <si>
    <t>1. Go to Home page  
2.1. Click on link 'Âm nhạc' of a project
2.2. Click on Project's name link
2.3. Click on Project's Picture link
2.4. Click on DDL-Dandelion at footer
2.5. Click on Trang chủ at footer
2.6. Click on Về chúng tôi at footer
2.7. Click on Giúp đỡ at footer
2.8. Click on Liên hệ at footer</t>
  </si>
  <si>
    <t>1. Homepage is displayed 
2.1. Display Search page result for 'Âm nhạc' category
2.2. Display Project detail page of this project
2.3. Display Project detail page of this project 
2.4. Display Home page
2.5. Display Home page
2.6. Display About me page
2.7. Display Help page
2.8. Display Contact page</t>
  </si>
  <si>
    <t>1. This page is displayed
2. Pointer is move to next textfield with order from left to right and up to down</t>
  </si>
  <si>
    <t>Created Project</t>
  </si>
  <si>
    <t>1. Login on one browser
2. Click Tạo mới
2. Copy link
3. Change to other browser
4. Paste link and press Enter</t>
  </si>
  <si>
    <t>Edit ID on link</t>
  </si>
  <si>
    <t>Project Detail</t>
  </si>
  <si>
    <t>1. Login on one browser
2. Click on one exist project
3. Copy link
4. Change to other browser
5. Paste link 
6. Edit ID number on link to number which is not existed on list then press Enter</t>
  </si>
  <si>
    <t>Return to Error page</t>
  </si>
  <si>
    <t>Public profile</t>
  </si>
  <si>
    <t>1. Login on one browser
2. Click on one exist project then click on Creator
3. Copy link
4. Change to other browser
5. Paste link 
6. Edit ID number on link to number which is not existed on list then press Enter</t>
  </si>
  <si>
    <t>Search category</t>
  </si>
  <si>
    <t>1. Login on one browser
2. Click on category of a project
3. Copy link
4. Change to other browser
5. Paste link 
6. Edit ID number on link to number which is not existed on list then press Enter</t>
  </si>
  <si>
    <t>1. Login on one browser
2. Click Tin nhắn then click on an exist mesage
3. Copy link
5. Paste link 
6. Edit ID number on link to number which is not existed on list then press Enter</t>
  </si>
  <si>
    <t>1. Open web page
2. Open all pages and check language</t>
  </si>
  <si>
    <t>Check displaying language of the system when open website</t>
  </si>
  <si>
    <t>Display footer that has font, layout &amp; spelling is the same as design</t>
  </si>
  <si>
    <t>2.4-2.8: hyperlink lỗi</t>
  </si>
  <si>
    <t>27/11/2015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</si>
</sst>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mmmm\ d\,\ yyyy;@"/>
  </numFmts>
  <fonts count="33">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sz val="9"/>
      <color indexed="81"/>
      <name val="Tahoma"/>
      <family val="2"/>
    </font>
    <font>
      <b/>
      <sz val="9"/>
      <color indexed="81"/>
      <name val="Tahoma"/>
      <family val="2"/>
    </font>
    <font>
      <sz val="10"/>
      <color theme="0"/>
      <name val="Tahoma"/>
      <family val="2"/>
    </font>
    <font>
      <sz val="11"/>
      <name val="Times New Roman"/>
      <family val="1"/>
    </font>
    <font>
      <b/>
      <sz val="11"/>
      <name val="Times New Roman"/>
      <family val="1"/>
    </font>
    <font>
      <b/>
      <sz val="10"/>
      <color theme="0"/>
      <name val="Tahoma"/>
      <family val="2"/>
    </font>
    <font>
      <sz val="12"/>
      <name val="ＭＳ Ｐゴシック"/>
      <family val="3"/>
      <charset val="128"/>
    </font>
    <font>
      <b/>
      <sz val="14"/>
      <name val="ＭＳ Ｐゴシック"/>
    </font>
    <font>
      <sz val="12"/>
      <name val="Calibri"/>
      <family val="2"/>
    </font>
  </fonts>
  <fills count="14">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theme="0" tint="-0.14999847407452621"/>
        <bgColor indexed="64"/>
      </patternFill>
    </fill>
    <fill>
      <patternFill patternType="solid">
        <fgColor rgb="FFFF0000"/>
        <bgColor indexed="32"/>
      </patternFill>
    </fill>
    <fill>
      <patternFill patternType="solid">
        <fgColor rgb="FFFF0000"/>
        <bgColor indexed="26"/>
      </patternFill>
    </fill>
    <fill>
      <patternFill patternType="solid">
        <fgColor theme="2"/>
        <bgColor indexed="26"/>
      </patternFill>
    </fill>
    <fill>
      <patternFill patternType="solid">
        <fgColor rgb="FFFFFF00"/>
        <bgColor indexed="64"/>
      </patternFill>
    </fill>
    <fill>
      <patternFill patternType="solid">
        <fgColor indexed="9"/>
        <bgColor indexed="64"/>
      </patternFill>
    </fill>
  </fills>
  <borders count="55">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8"/>
      </right>
      <top/>
      <bottom/>
      <diagonal/>
    </border>
    <border>
      <left style="thin">
        <color indexed="8"/>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thin">
        <color indexed="64"/>
      </bottom>
      <diagonal/>
    </border>
  </borders>
  <cellStyleXfs count="8">
    <xf numFmtId="0" fontId="0" fillId="0" borderId="0"/>
    <xf numFmtId="0" fontId="16" fillId="0" borderId="0" applyNumberFormat="0" applyFill="0" applyBorder="0" applyAlignment="0" applyProtection="0"/>
    <xf numFmtId="0" fontId="22" fillId="0" borderId="0"/>
    <xf numFmtId="0" fontId="21" fillId="0" borderId="0"/>
    <xf numFmtId="0" fontId="21" fillId="0" borderId="0"/>
    <xf numFmtId="0" fontId="2" fillId="0" borderId="0"/>
    <xf numFmtId="0" fontId="1" fillId="0" borderId="0"/>
    <xf numFmtId="0" fontId="1" fillId="0" borderId="0"/>
  </cellStyleXfs>
  <cellXfs count="195">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5"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6" xfId="0" applyNumberFormat="1" applyFont="1" applyFill="1" applyBorder="1" applyAlignment="1">
      <alignment horizontal="center" wrapText="1"/>
    </xf>
    <xf numFmtId="0" fontId="3" fillId="2" borderId="15" xfId="0" applyFont="1" applyFill="1" applyBorder="1"/>
    <xf numFmtId="0" fontId="3" fillId="2" borderId="7" xfId="0" applyNumberFormat="1" applyFont="1" applyFill="1" applyBorder="1" applyAlignment="1">
      <alignment horizontal="center"/>
    </xf>
    <xf numFmtId="0" fontId="3" fillId="2" borderId="17"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8"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18" fillId="2" borderId="19" xfId="2" applyFont="1" applyFill="1" applyBorder="1" applyAlignment="1">
      <alignment wrapText="1"/>
    </xf>
    <xf numFmtId="0" fontId="3" fillId="2" borderId="19"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2" xfId="4"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4" applyNumberFormat="1" applyFont="1" applyFill="1" applyBorder="1" applyAlignment="1">
      <alignment vertical="top" wrapText="1"/>
    </xf>
    <xf numFmtId="0" fontId="3" fillId="6" borderId="22" xfId="2" applyFont="1" applyFill="1" applyBorder="1" applyAlignment="1">
      <alignment vertical="top" wrapText="1"/>
    </xf>
    <xf numFmtId="0" fontId="23" fillId="2" borderId="19" xfId="1" applyNumberFormat="1" applyFont="1" applyFill="1" applyBorder="1" applyAlignment="1"/>
    <xf numFmtId="0" fontId="14" fillId="2" borderId="23" xfId="4" applyNumberFormat="1" applyFont="1" applyFill="1" applyBorder="1" applyAlignment="1">
      <alignment horizontal="left" wrapText="1"/>
    </xf>
    <xf numFmtId="0" fontId="14" fillId="2" borderId="24" xfId="4" applyNumberFormat="1" applyFont="1" applyFill="1" applyBorder="1" applyAlignment="1">
      <alignment horizontal="left" wrapText="1"/>
    </xf>
    <xf numFmtId="0" fontId="12" fillId="2" borderId="24" xfId="2" applyNumberFormat="1" applyFont="1" applyFill="1" applyBorder="1" applyAlignment="1">
      <alignment horizontal="center" vertical="center"/>
    </xf>
    <xf numFmtId="0" fontId="18" fillId="2" borderId="25"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3" fillId="2" borderId="0" xfId="2" applyNumberFormat="1" applyFont="1" applyFill="1"/>
    <xf numFmtId="0" fontId="26" fillId="6" borderId="0" xfId="2" applyFont="1" applyFill="1" applyAlignment="1" applyProtection="1">
      <alignment wrapText="1"/>
    </xf>
    <xf numFmtId="0" fontId="26" fillId="6" borderId="0" xfId="2" applyFont="1" applyFill="1" applyBorder="1" applyAlignment="1">
      <alignment horizontal="left" wrapText="1"/>
    </xf>
    <xf numFmtId="0" fontId="15" fillId="0" borderId="7" xfId="1" applyFont="1" applyBorder="1"/>
    <xf numFmtId="0" fontId="9" fillId="3" borderId="26" xfId="0" applyNumberFormat="1" applyFont="1" applyFill="1" applyBorder="1" applyAlignment="1">
      <alignment horizontal="center"/>
    </xf>
    <xf numFmtId="0" fontId="3" fillId="2" borderId="27" xfId="0" applyNumberFormat="1" applyFont="1" applyFill="1" applyBorder="1" applyAlignment="1">
      <alignment horizontal="center"/>
    </xf>
    <xf numFmtId="0" fontId="19" fillId="3" borderId="28"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27" fillId="0" borderId="0" xfId="0" applyFont="1"/>
    <xf numFmtId="0" fontId="3" fillId="2" borderId="22" xfId="4" applyFont="1" applyFill="1" applyBorder="1" applyAlignment="1">
      <alignment vertical="top" wrapText="1"/>
    </xf>
    <xf numFmtId="0" fontId="14" fillId="5" borderId="0" xfId="4" applyFont="1" applyFill="1" applyBorder="1" applyAlignment="1">
      <alignment horizontal="left" vertical="center"/>
    </xf>
    <xf numFmtId="0" fontId="14" fillId="5" borderId="34" xfId="4" applyFont="1" applyFill="1" applyBorder="1" applyAlignment="1">
      <alignment horizontal="left" vertical="center"/>
    </xf>
    <xf numFmtId="0" fontId="14" fillId="5" borderId="35" xfId="4" applyFont="1" applyFill="1" applyBorder="1" applyAlignment="1">
      <alignment horizontal="left" vertical="center"/>
    </xf>
    <xf numFmtId="0" fontId="28" fillId="0" borderId="22" xfId="0" applyFont="1" applyBorder="1"/>
    <xf numFmtId="0" fontId="27" fillId="0" borderId="22" xfId="0" applyNumberFormat="1" applyFont="1" applyFill="1" applyBorder="1" applyAlignment="1">
      <alignment vertical="center"/>
    </xf>
    <xf numFmtId="1" fontId="28" fillId="8" borderId="22" xfId="0" applyNumberFormat="1" applyFont="1" applyFill="1" applyBorder="1" applyAlignment="1">
      <alignment horizontal="center"/>
    </xf>
    <xf numFmtId="0" fontId="27" fillId="0" borderId="0" xfId="0" applyFont="1" applyFill="1" applyBorder="1"/>
    <xf numFmtId="0" fontId="27" fillId="0" borderId="0" xfId="0" applyNumberFormat="1" applyFont="1" applyFill="1" applyBorder="1" applyAlignment="1">
      <alignment horizontal="center"/>
    </xf>
    <xf numFmtId="0" fontId="27" fillId="0" borderId="0" xfId="0" applyNumberFormat="1" applyFont="1" applyFill="1" applyBorder="1" applyAlignment="1">
      <alignment vertical="center"/>
    </xf>
    <xf numFmtId="1" fontId="27" fillId="0" borderId="0" xfId="0" applyNumberFormat="1" applyFont="1" applyFill="1" applyBorder="1" applyAlignment="1">
      <alignment horizontal="center"/>
    </xf>
    <xf numFmtId="0" fontId="27" fillId="7" borderId="38" xfId="0" applyNumberFormat="1" applyFont="1" applyFill="1" applyBorder="1" applyAlignment="1">
      <alignment horizontal="center"/>
    </xf>
    <xf numFmtId="165" fontId="27" fillId="0" borderId="39" xfId="0" applyNumberFormat="1" applyFont="1" applyBorder="1" applyAlignment="1">
      <alignment horizontal="left"/>
    </xf>
    <xf numFmtId="0" fontId="3" fillId="2" borderId="22" xfId="0" applyFont="1" applyFill="1" applyBorder="1" applyAlignment="1">
      <alignment horizontal="center"/>
    </xf>
    <xf numFmtId="1" fontId="27" fillId="0" borderId="41" xfId="0" applyNumberFormat="1" applyFont="1" applyFill="1" applyBorder="1" applyAlignment="1">
      <alignment horizontal="left"/>
    </xf>
    <xf numFmtId="0" fontId="27" fillId="7" borderId="43" xfId="0" applyNumberFormat="1" applyFont="1" applyFill="1" applyBorder="1" applyAlignment="1">
      <alignment horizontal="center"/>
    </xf>
    <xf numFmtId="1" fontId="27" fillId="0" borderId="44" xfId="0" applyNumberFormat="1" applyFont="1" applyFill="1" applyBorder="1" applyAlignment="1">
      <alignment horizontal="left"/>
    </xf>
    <xf numFmtId="1" fontId="27" fillId="8" borderId="45" xfId="0" applyNumberFormat="1" applyFont="1" applyFill="1" applyBorder="1" applyAlignment="1">
      <alignment horizontal="center"/>
    </xf>
    <xf numFmtId="1" fontId="28" fillId="8" borderId="46" xfId="0" applyNumberFormat="1" applyFont="1" applyFill="1" applyBorder="1" applyAlignment="1">
      <alignment horizontal="center"/>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9" fillId="9" borderId="22" xfId="4" applyFont="1" applyFill="1" applyBorder="1" applyAlignment="1">
      <alignment horizontal="center" vertical="center" wrapText="1"/>
    </xf>
    <xf numFmtId="0" fontId="29" fillId="9" borderId="22" xfId="4" applyFont="1" applyFill="1" applyBorder="1" applyAlignment="1">
      <alignment horizontal="center" vertical="center" wrapText="1"/>
    </xf>
    <xf numFmtId="0" fontId="29" fillId="10" borderId="22" xfId="4" applyFont="1" applyFill="1" applyBorder="1" applyAlignment="1">
      <alignment horizontal="center" vertical="center" wrapText="1"/>
    </xf>
    <xf numFmtId="0" fontId="3" fillId="11" borderId="22" xfId="2" applyFont="1" applyFill="1" applyBorder="1" applyAlignment="1">
      <alignment vertical="top" wrapText="1"/>
    </xf>
    <xf numFmtId="14" fontId="3" fillId="11" borderId="22" xfId="2" applyNumberFormat="1" applyFont="1" applyFill="1" applyBorder="1" applyAlignment="1">
      <alignment vertical="top" wrapText="1"/>
    </xf>
    <xf numFmtId="0" fontId="9" fillId="9" borderId="47" xfId="4" applyFont="1" applyFill="1" applyBorder="1" applyAlignment="1">
      <alignment horizontal="center" vertical="center" wrapText="1"/>
    </xf>
    <xf numFmtId="0" fontId="9" fillId="9" borderId="48" xfId="4" applyFont="1" applyFill="1" applyBorder="1" applyAlignment="1">
      <alignment horizontal="center" vertical="center" wrapText="1"/>
    </xf>
    <xf numFmtId="0" fontId="9" fillId="9" borderId="49" xfId="4" applyFont="1" applyFill="1" applyBorder="1" applyAlignment="1">
      <alignment horizontal="center" vertical="center" wrapText="1"/>
    </xf>
    <xf numFmtId="0" fontId="27" fillId="0" borderId="50" xfId="0" applyNumberFormat="1" applyFont="1" applyFill="1" applyBorder="1" applyAlignment="1">
      <alignment vertical="center"/>
    </xf>
    <xf numFmtId="0" fontId="28" fillId="0" borderId="51" xfId="0" applyNumberFormat="1" applyFont="1" applyFill="1" applyBorder="1" applyAlignment="1">
      <alignment vertical="center"/>
    </xf>
    <xf numFmtId="0" fontId="28" fillId="0" borderId="51" xfId="0" applyFont="1" applyBorder="1"/>
    <xf numFmtId="0" fontId="28" fillId="0" borderId="52" xfId="0" applyFont="1" applyBorder="1"/>
    <xf numFmtId="0" fontId="28" fillId="0" borderId="53" xfId="0" applyFont="1" applyBorder="1"/>
    <xf numFmtId="0" fontId="30" fillId="0" borderId="0" xfId="0" applyFont="1" applyAlignment="1">
      <alignment wrapText="1"/>
    </xf>
    <xf numFmtId="0" fontId="30" fillId="12" borderId="33" xfId="0" applyFont="1" applyFill="1" applyBorder="1" applyAlignment="1">
      <alignment horizontal="center" vertical="center" wrapText="1"/>
    </xf>
    <xf numFmtId="0" fontId="31" fillId="12" borderId="36" xfId="0" applyFont="1" applyFill="1" applyBorder="1" applyAlignment="1">
      <alignment horizontal="left" vertical="center"/>
    </xf>
    <xf numFmtId="0" fontId="30" fillId="12" borderId="36" xfId="0" applyFont="1" applyFill="1" applyBorder="1" applyAlignment="1">
      <alignment horizontal="center" vertical="center" wrapText="1"/>
    </xf>
    <xf numFmtId="49" fontId="30" fillId="12" borderId="37" xfId="0" applyNumberFormat="1" applyFont="1" applyFill="1" applyBorder="1" applyAlignment="1">
      <alignment horizontal="center" vertical="center" wrapText="1"/>
    </xf>
    <xf numFmtId="0" fontId="30" fillId="7" borderId="22" xfId="0" applyFont="1" applyFill="1" applyBorder="1" applyAlignment="1">
      <alignment horizontal="center" vertical="center" wrapText="1"/>
    </xf>
    <xf numFmtId="14" fontId="30" fillId="7" borderId="22" xfId="0" applyNumberFormat="1" applyFont="1" applyFill="1" applyBorder="1" applyAlignment="1">
      <alignment horizontal="center" vertical="center" wrapText="1"/>
    </xf>
    <xf numFmtId="49" fontId="30" fillId="0" borderId="22" xfId="0" applyNumberFormat="1" applyFont="1" applyFill="1" applyBorder="1" applyAlignment="1">
      <alignment horizontal="left" vertical="top" wrapText="1"/>
    </xf>
    <xf numFmtId="0" fontId="30" fillId="0" borderId="0" xfId="0" applyFont="1" applyFill="1" applyAlignment="1">
      <alignment wrapText="1"/>
    </xf>
    <xf numFmtId="14" fontId="30" fillId="0" borderId="22" xfId="0" applyNumberFormat="1" applyFont="1" applyFill="1" applyBorder="1" applyAlignment="1">
      <alignment horizontal="center" vertical="center" wrapText="1"/>
    </xf>
    <xf numFmtId="49" fontId="30" fillId="13" borderId="22" xfId="0" applyNumberFormat="1" applyFont="1" applyFill="1" applyBorder="1" applyAlignment="1">
      <alignment horizontal="left" vertical="top" wrapText="1"/>
    </xf>
    <xf numFmtId="0" fontId="30" fillId="13" borderId="0" xfId="0" applyFont="1" applyFill="1" applyAlignment="1">
      <alignment wrapText="1"/>
    </xf>
    <xf numFmtId="0" fontId="30" fillId="0" borderId="22" xfId="0" applyFont="1" applyFill="1" applyBorder="1" applyAlignment="1">
      <alignment horizontal="center" vertical="center" wrapText="1"/>
    </xf>
    <xf numFmtId="49" fontId="30" fillId="0" borderId="22" xfId="0" applyNumberFormat="1" applyFont="1" applyBorder="1" applyAlignment="1">
      <alignment horizontal="center" vertical="center"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1" fontId="28" fillId="7" borderId="32" xfId="0" applyNumberFormat="1" applyFont="1" applyFill="1" applyBorder="1" applyAlignment="1">
      <alignment horizontal="center" vertical="center" textRotation="90"/>
    </xf>
    <xf numFmtId="1" fontId="28" fillId="7" borderId="42" xfId="0" applyNumberFormat="1" applyFont="1" applyFill="1" applyBorder="1" applyAlignment="1">
      <alignment horizontal="center" vertical="center" textRotation="90"/>
    </xf>
    <xf numFmtId="1" fontId="28" fillId="7" borderId="40" xfId="0" applyNumberFormat="1" applyFont="1" applyFill="1" applyBorder="1" applyAlignment="1">
      <alignment horizontal="center" vertical="center" textRotation="90"/>
    </xf>
    <xf numFmtId="0" fontId="8" fillId="6" borderId="29" xfId="4" applyFont="1" applyFill="1" applyBorder="1" applyAlignment="1">
      <alignment horizontal="left" wrapText="1"/>
    </xf>
    <xf numFmtId="0" fontId="8" fillId="6" borderId="30" xfId="4" applyFont="1" applyFill="1" applyBorder="1" applyAlignment="1">
      <alignment horizontal="left" wrapText="1"/>
    </xf>
    <xf numFmtId="0" fontId="12" fillId="2" borderId="29" xfId="2" applyFont="1" applyFill="1" applyBorder="1" applyAlignment="1">
      <alignment horizontal="center" vertical="center" wrapText="1"/>
    </xf>
    <xf numFmtId="0" fontId="18" fillId="2" borderId="31" xfId="2" applyFont="1" applyFill="1" applyBorder="1" applyAlignment="1">
      <alignment horizontal="center" vertical="center" wrapText="1"/>
    </xf>
    <xf numFmtId="0" fontId="30" fillId="7" borderId="54" xfId="0" applyFont="1" applyFill="1" applyBorder="1" applyAlignment="1">
      <alignment horizontal="left" vertical="top"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J3" sqref="J3"/>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176" t="s">
        <v>0</v>
      </c>
      <c r="D2" s="176"/>
      <c r="E2" s="176"/>
      <c r="F2" s="176"/>
      <c r="G2" s="176"/>
    </row>
    <row r="3" spans="1:7">
      <c r="B3" s="6"/>
      <c r="C3" s="7"/>
      <c r="F3" s="8"/>
    </row>
    <row r="4" spans="1:7" ht="14.25" customHeight="1">
      <c r="B4" s="9" t="s">
        <v>1</v>
      </c>
      <c r="C4" s="177" t="s">
        <v>59</v>
      </c>
      <c r="D4" s="177"/>
      <c r="E4" s="177"/>
      <c r="F4" s="9" t="s">
        <v>2</v>
      </c>
      <c r="G4" s="10" t="s">
        <v>68</v>
      </c>
    </row>
    <row r="5" spans="1:7" ht="14.25" customHeight="1">
      <c r="B5" s="9" t="s">
        <v>3</v>
      </c>
      <c r="C5" s="177" t="s">
        <v>60</v>
      </c>
      <c r="D5" s="177"/>
      <c r="E5" s="177"/>
      <c r="F5" s="9" t="s">
        <v>4</v>
      </c>
      <c r="G5" s="10" t="s">
        <v>155</v>
      </c>
    </row>
    <row r="6" spans="1:7" ht="15.75" customHeight="1">
      <c r="B6" s="178" t="s">
        <v>5</v>
      </c>
      <c r="C6" s="179" t="str">
        <f>C5&amp;"_"&amp;"Common Test Case"&amp;"_"&amp;"v1.0"</f>
        <v>DDL_Common Test Case_v1.0</v>
      </c>
      <c r="D6" s="179"/>
      <c r="E6" s="179"/>
      <c r="F6" s="9" t="s">
        <v>6</v>
      </c>
      <c r="G6" s="82">
        <v>42334</v>
      </c>
    </row>
    <row r="7" spans="1:7" ht="13.5" customHeight="1">
      <c r="B7" s="178"/>
      <c r="C7" s="179"/>
      <c r="D7" s="179"/>
      <c r="E7" s="179"/>
      <c r="F7" s="9" t="s">
        <v>7</v>
      </c>
      <c r="G7" s="125"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3">
        <v>42334</v>
      </c>
      <c r="C12" s="84" t="s">
        <v>45</v>
      </c>
      <c r="D12" s="85"/>
      <c r="E12" s="85" t="s">
        <v>46</v>
      </c>
      <c r="F12" s="106" t="s">
        <v>54</v>
      </c>
      <c r="G12" s="22" t="s">
        <v>156</v>
      </c>
    </row>
    <row r="13" spans="1:7" s="19" customFormat="1" ht="21.75" customHeight="1">
      <c r="B13" s="83"/>
      <c r="C13" s="84"/>
      <c r="D13" s="21"/>
      <c r="E13" s="85"/>
      <c r="F13" s="21"/>
      <c r="G13" s="24"/>
    </row>
    <row r="14" spans="1:7" s="19" customFormat="1" ht="19.5" customHeight="1">
      <c r="B14" s="83"/>
      <c r="C14" s="84"/>
      <c r="D14" s="21"/>
      <c r="E14" s="85"/>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workbookViewId="0">
      <selection activeCell="E13" sqref="E13"/>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182" t="s">
        <v>1</v>
      </c>
      <c r="C3" s="182"/>
      <c r="D3" s="183" t="str">
        <f>Cover!C4</f>
        <v>Dandelion</v>
      </c>
      <c r="E3" s="183"/>
      <c r="F3" s="183"/>
    </row>
    <row r="4" spans="2:6">
      <c r="B4" s="182" t="s">
        <v>3</v>
      </c>
      <c r="C4" s="182"/>
      <c r="D4" s="183" t="str">
        <f>Cover!C5</f>
        <v>DDL</v>
      </c>
      <c r="E4" s="183"/>
      <c r="F4" s="183"/>
    </row>
    <row r="5" spans="2:6" s="35" customFormat="1" ht="72" customHeight="1">
      <c r="B5" s="180" t="s">
        <v>15</v>
      </c>
      <c r="C5" s="180"/>
      <c r="D5" s="181" t="s">
        <v>61</v>
      </c>
      <c r="E5" s="181"/>
      <c r="F5" s="181"/>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5.5">
      <c r="B9" s="46">
        <v>1</v>
      </c>
      <c r="C9" s="47" t="s">
        <v>55</v>
      </c>
      <c r="D9" s="121" t="s">
        <v>50</v>
      </c>
      <c r="E9" s="104" t="s">
        <v>56</v>
      </c>
      <c r="F9" s="103" t="s">
        <v>62</v>
      </c>
    </row>
    <row r="10" spans="2:6" ht="25.5">
      <c r="B10" s="46">
        <v>2</v>
      </c>
      <c r="C10" s="47" t="s">
        <v>49</v>
      </c>
      <c r="D10" s="121" t="s">
        <v>47</v>
      </c>
      <c r="E10" s="104" t="s">
        <v>51</v>
      </c>
      <c r="F10" s="103" t="s">
        <v>63</v>
      </c>
    </row>
    <row r="11" spans="2:6" ht="13.5">
      <c r="B11" s="46"/>
      <c r="C11" s="47"/>
      <c r="D11" s="86"/>
      <c r="E11" s="48"/>
      <c r="F11" s="49"/>
    </row>
    <row r="12" spans="2:6" ht="13.5">
      <c r="B12" s="46"/>
      <c r="C12" s="47"/>
      <c r="D12" s="86"/>
      <c r="E12" s="48"/>
      <c r="F12" s="49"/>
    </row>
    <row r="13" spans="2:6" ht="13.5">
      <c r="B13" s="46"/>
      <c r="C13" s="47"/>
      <c r="D13" s="102"/>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I8" sqref="I8"/>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186" t="s">
        <v>37</v>
      </c>
      <c r="C1" s="186"/>
      <c r="D1" s="186"/>
      <c r="E1" s="186"/>
      <c r="F1" s="186"/>
      <c r="G1" s="186"/>
      <c r="H1" s="186"/>
    </row>
    <row r="2" spans="1:8" ht="14.25" customHeight="1">
      <c r="A2" s="58"/>
      <c r="B2" s="58"/>
      <c r="C2" s="59"/>
      <c r="D2" s="59"/>
      <c r="E2" s="59"/>
      <c r="F2" s="59"/>
      <c r="G2" s="59"/>
      <c r="H2" s="60"/>
    </row>
    <row r="3" spans="1:8" ht="12" customHeight="1">
      <c r="B3" s="11" t="s">
        <v>1</v>
      </c>
      <c r="C3" s="183" t="str">
        <f>Cover!C4</f>
        <v>Dandelion</v>
      </c>
      <c r="D3" s="183"/>
      <c r="E3" s="184" t="s">
        <v>2</v>
      </c>
      <c r="F3" s="184"/>
      <c r="G3" s="10" t="s">
        <v>68</v>
      </c>
      <c r="H3" s="61"/>
    </row>
    <row r="4" spans="1:8" ht="12" customHeight="1">
      <c r="B4" s="11" t="s">
        <v>3</v>
      </c>
      <c r="C4" s="183" t="str">
        <f>Cover!C5</f>
        <v>DDL</v>
      </c>
      <c r="D4" s="183"/>
      <c r="E4" s="184" t="s">
        <v>4</v>
      </c>
      <c r="F4" s="184"/>
      <c r="G4" s="10" t="s">
        <v>155</v>
      </c>
      <c r="H4" s="61"/>
    </row>
    <row r="5" spans="1:8" ht="12" customHeight="1">
      <c r="B5" s="62" t="s">
        <v>5</v>
      </c>
      <c r="C5" s="183" t="str">
        <f>C4&amp;"_"&amp;"Integration Test Report"&amp;"_"&amp;"v1.0"</f>
        <v>DDL_Integration Test Report_v1.0</v>
      </c>
      <c r="D5" s="183"/>
      <c r="E5" s="184" t="s">
        <v>6</v>
      </c>
      <c r="F5" s="184"/>
      <c r="G5" s="105"/>
      <c r="H5" s="63"/>
    </row>
    <row r="6" spans="1:8" ht="21.75" customHeight="1">
      <c r="A6" s="58"/>
      <c r="B6" s="62" t="s">
        <v>38</v>
      </c>
      <c r="C6" s="185"/>
      <c r="D6" s="185"/>
      <c r="E6" s="185"/>
      <c r="F6" s="185"/>
      <c r="G6" s="185"/>
      <c r="H6" s="185"/>
    </row>
    <row r="7" spans="1:8" ht="14.25" customHeight="1">
      <c r="A7" s="58"/>
      <c r="B7" s="64"/>
      <c r="C7" s="65"/>
      <c r="D7" s="59"/>
      <c r="E7" s="59"/>
      <c r="F7" s="59"/>
      <c r="G7" s="59"/>
      <c r="H7" s="60"/>
    </row>
    <row r="8" spans="1:8">
      <c r="B8" s="64"/>
      <c r="C8" s="65"/>
      <c r="D8" s="59"/>
      <c r="E8" s="59"/>
      <c r="F8" s="59"/>
      <c r="G8" s="59"/>
      <c r="H8" s="60"/>
    </row>
    <row r="9" spans="1:8">
      <c r="A9" s="66"/>
      <c r="B9" s="66"/>
      <c r="C9" s="66"/>
      <c r="D9" s="66"/>
      <c r="E9" s="66"/>
      <c r="F9" s="66"/>
      <c r="G9" s="66"/>
      <c r="H9" s="66"/>
    </row>
    <row r="10" spans="1:8">
      <c r="A10" s="67"/>
      <c r="B10" s="122" t="s">
        <v>16</v>
      </c>
      <c r="C10" s="68" t="s">
        <v>39</v>
      </c>
      <c r="D10" s="69" t="s">
        <v>22</v>
      </c>
      <c r="E10" s="68" t="s">
        <v>24</v>
      </c>
      <c r="F10" s="68" t="s">
        <v>26</v>
      </c>
      <c r="G10" s="68" t="s">
        <v>27</v>
      </c>
      <c r="H10" s="70" t="s">
        <v>40</v>
      </c>
    </row>
    <row r="11" spans="1:8">
      <c r="A11" s="67"/>
      <c r="B11" s="123">
        <v>1</v>
      </c>
      <c r="C11" s="121" t="s">
        <v>57</v>
      </c>
      <c r="D11" s="72">
        <f>UI!A6</f>
        <v>0</v>
      </c>
      <c r="E11" s="72">
        <f>UI!B6</f>
        <v>0</v>
      </c>
      <c r="F11" s="72">
        <f>UI!C6</f>
        <v>26</v>
      </c>
      <c r="G11" s="72">
        <f>UI!D6</f>
        <v>0</v>
      </c>
      <c r="H11" s="73">
        <f>UI!E6</f>
        <v>26</v>
      </c>
    </row>
    <row r="12" spans="1:8">
      <c r="A12" s="71"/>
      <c r="B12" s="123">
        <v>2</v>
      </c>
      <c r="C12" s="121" t="s">
        <v>58</v>
      </c>
      <c r="D12" s="72" t="e">
        <f>#REF!</f>
        <v>#REF!</v>
      </c>
      <c r="E12" s="72" t="e">
        <f>#REF!</f>
        <v>#REF!</v>
      </c>
      <c r="F12" s="72" t="e">
        <f>#REF!</f>
        <v>#REF!</v>
      </c>
      <c r="G12" s="72" t="e">
        <f>#REF!</f>
        <v>#REF!</v>
      </c>
      <c r="H12" s="73" t="e">
        <f>#REF!</f>
        <v>#REF!</v>
      </c>
    </row>
    <row r="13" spans="1:8">
      <c r="A13" s="71"/>
      <c r="B13" s="124"/>
      <c r="C13" s="74" t="s">
        <v>41</v>
      </c>
      <c r="D13" s="75" t="e">
        <f>SUM(D9:D12)</f>
        <v>#REF!</v>
      </c>
      <c r="E13" s="75" t="e">
        <f>SUM(E9:E12)</f>
        <v>#REF!</v>
      </c>
      <c r="F13" s="75" t="e">
        <f>SUM(F9:F12)</f>
        <v>#REF!</v>
      </c>
      <c r="G13" s="75" t="e">
        <f>SUM(G9:G12)</f>
        <v>#REF!</v>
      </c>
      <c r="H13" s="76" t="e">
        <f>SUM(H9:H12)</f>
        <v>#REF!</v>
      </c>
    </row>
    <row r="14" spans="1:8">
      <c r="A14" s="66"/>
      <c r="B14" s="77"/>
      <c r="C14" s="66"/>
      <c r="D14" s="78"/>
      <c r="E14" s="79"/>
      <c r="F14" s="79"/>
      <c r="G14" s="79"/>
      <c r="H14" s="79"/>
    </row>
    <row r="15" spans="1:8">
      <c r="A15" s="66"/>
      <c r="B15" s="66"/>
      <c r="C15" s="80" t="s">
        <v>42</v>
      </c>
      <c r="D15" s="66"/>
      <c r="E15" s="81" t="e">
        <f>(D13+E13)*100/(H13-G13)</f>
        <v>#REF!</v>
      </c>
      <c r="F15" s="66" t="s">
        <v>43</v>
      </c>
      <c r="G15" s="66"/>
      <c r="H15" s="55"/>
    </row>
    <row r="16" spans="1:8">
      <c r="A16" s="66"/>
      <c r="B16" s="66"/>
      <c r="C16" s="80" t="s">
        <v>44</v>
      </c>
      <c r="D16" s="66"/>
      <c r="E16" s="81" t="e">
        <f>D13*100/(H13-G13)</f>
        <v>#REF!</v>
      </c>
      <c r="F16" s="66" t="s">
        <v>43</v>
      </c>
      <c r="G16" s="66"/>
      <c r="H16" s="55"/>
    </row>
    <row r="17" spans="3:4">
      <c r="C17" s="66"/>
      <c r="D17" s="66"/>
    </row>
  </sheetData>
  <mergeCells count="8">
    <mergeCell ref="C5:D5"/>
    <mergeCell ref="E5:F5"/>
    <mergeCell ref="C6:H6"/>
    <mergeCell ref="B1:H1"/>
    <mergeCell ref="C3:D3"/>
    <mergeCell ref="E3:F3"/>
    <mergeCell ref="C4:D4"/>
    <mergeCell ref="E4:F4"/>
  </mergeCells>
  <phoneticPr fontId="0" type="noConversion"/>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tabSelected="1" topLeftCell="A4" zoomScaleNormal="100" workbookViewId="0">
      <selection activeCell="E9" sqref="E9"/>
    </sheetView>
  </sheetViews>
  <sheetFormatPr defaultRowHeight="15"/>
  <cols>
    <col min="1" max="1" width="9" style="126"/>
    <col min="2" max="2" width="12.375" style="126" customWidth="1"/>
    <col min="3" max="3" width="9" style="126" customWidth="1"/>
    <col min="4" max="4" width="13.375" style="126" customWidth="1"/>
    <col min="5" max="6" width="9" style="126" customWidth="1"/>
    <col min="7" max="7" width="13" style="126" customWidth="1"/>
    <col min="8" max="8" width="14.25" style="126" customWidth="1"/>
    <col min="9" max="16384" width="9" style="126"/>
  </cols>
  <sheetData>
    <row r="2" spans="1:6" ht="15.75" thickBot="1"/>
    <row r="3" spans="1:6" ht="15.75" thickBot="1">
      <c r="B3" s="145" t="s">
        <v>80</v>
      </c>
      <c r="C3" s="144" t="s">
        <v>73</v>
      </c>
    </row>
    <row r="4" spans="1:6" ht="15" customHeight="1">
      <c r="A4" s="187" t="s">
        <v>79</v>
      </c>
      <c r="B4" s="143" t="s">
        <v>77</v>
      </c>
      <c r="C4" s="142" t="e">
        <f>UI!J8 +#REF!</f>
        <v>#REF!</v>
      </c>
    </row>
    <row r="5" spans="1:6">
      <c r="A5" s="188"/>
      <c r="B5" s="141" t="s">
        <v>76</v>
      </c>
      <c r="C5" s="140" t="e">
        <f>UI!K8 +#REF!</f>
        <v>#REF!</v>
      </c>
    </row>
    <row r="6" spans="1:6">
      <c r="A6" s="188"/>
      <c r="B6" s="141" t="s">
        <v>75</v>
      </c>
      <c r="C6" s="140" t="e">
        <f>UI!L8 +#REF!</f>
        <v>#REF!</v>
      </c>
    </row>
    <row r="7" spans="1:6">
      <c r="A7" s="188"/>
      <c r="B7" s="141" t="s">
        <v>74</v>
      </c>
      <c r="C7" s="140" t="e">
        <f>UI!M8 +#REF!</f>
        <v>#REF!</v>
      </c>
    </row>
    <row r="8" spans="1:6" ht="15.75" thickBot="1">
      <c r="A8" s="189"/>
      <c r="B8" s="139" t="s">
        <v>66</v>
      </c>
      <c r="C8" s="138" t="e">
        <f>SUM(C4:C7)</f>
        <v>#REF!</v>
      </c>
    </row>
    <row r="9" spans="1:6">
      <c r="A9" s="134"/>
      <c r="B9" s="134"/>
      <c r="C9" s="134"/>
      <c r="D9" s="134"/>
      <c r="E9" s="134"/>
    </row>
    <row r="10" spans="1:6">
      <c r="A10" s="133" t="s">
        <v>25</v>
      </c>
      <c r="B10" s="136"/>
      <c r="C10" s="136"/>
      <c r="D10" s="137"/>
      <c r="E10" s="134"/>
    </row>
    <row r="11" spans="1:6">
      <c r="A11" s="132" t="s">
        <v>67</v>
      </c>
      <c r="B11" s="136"/>
      <c r="C11" s="136"/>
      <c r="D11" s="135"/>
      <c r="E11" s="134"/>
    </row>
    <row r="12" spans="1:6">
      <c r="A12" s="132" t="s">
        <v>68</v>
      </c>
      <c r="B12" s="136"/>
      <c r="C12" s="136"/>
      <c r="D12" s="135"/>
      <c r="E12" s="134"/>
    </row>
    <row r="13" spans="1:6">
      <c r="B13" s="136"/>
      <c r="C13" s="136"/>
      <c r="D13" s="135"/>
      <c r="E13" s="134"/>
    </row>
    <row r="14" spans="1:6">
      <c r="A14" s="133" t="s">
        <v>78</v>
      </c>
      <c r="B14" s="133" t="s">
        <v>77</v>
      </c>
      <c r="C14" s="133" t="s">
        <v>76</v>
      </c>
      <c r="D14" s="133" t="s">
        <v>75</v>
      </c>
      <c r="E14" s="133" t="s">
        <v>74</v>
      </c>
      <c r="F14" s="133" t="s">
        <v>73</v>
      </c>
    </row>
    <row r="15" spans="1:6">
      <c r="A15" s="132" t="s">
        <v>72</v>
      </c>
      <c r="B15" s="132" t="e">
        <f>UI!J2 +#REF!</f>
        <v>#REF!</v>
      </c>
      <c r="C15" s="132" t="e">
        <f>UI!K2 +#REF!</f>
        <v>#REF!</v>
      </c>
      <c r="D15" s="132" t="e">
        <f>UI!L2 +#REF!</f>
        <v>#REF!</v>
      </c>
      <c r="E15" s="132" t="e">
        <f>UI!M2 +#REF!</f>
        <v>#REF!</v>
      </c>
      <c r="F15" s="131" t="e">
        <f t="shared" ref="F15:F20" si="0">SUM(B15:E15)</f>
        <v>#REF!</v>
      </c>
    </row>
    <row r="16" spans="1:6">
      <c r="A16" s="132" t="s">
        <v>71</v>
      </c>
      <c r="B16" s="132" t="e">
        <f>UI!J3 +#REF!</f>
        <v>#REF!</v>
      </c>
      <c r="C16" s="132" t="e">
        <f>UI!K3 +#REF!</f>
        <v>#REF!</v>
      </c>
      <c r="D16" s="132" t="e">
        <f>UI!L3 +#REF!</f>
        <v>#REF!</v>
      </c>
      <c r="E16" s="132" t="e">
        <f>UI!M3 +#REF!</f>
        <v>#REF!</v>
      </c>
      <c r="F16" s="131" t="e">
        <f t="shared" si="0"/>
        <v>#REF!</v>
      </c>
    </row>
    <row r="17" spans="1:6">
      <c r="A17" s="132" t="s">
        <v>70</v>
      </c>
      <c r="B17" s="132" t="e">
        <f>UI!J4 +#REF!</f>
        <v>#REF!</v>
      </c>
      <c r="C17" s="132" t="e">
        <f>UI!K4 +#REF!</f>
        <v>#REF!</v>
      </c>
      <c r="D17" s="132" t="e">
        <f>UI!L4 +#REF!</f>
        <v>#REF!</v>
      </c>
      <c r="E17" s="132" t="e">
        <f>UI!M4 +#REF!</f>
        <v>#REF!</v>
      </c>
      <c r="F17" s="131" t="e">
        <f t="shared" si="0"/>
        <v>#REF!</v>
      </c>
    </row>
    <row r="18" spans="1:6">
      <c r="A18" s="132" t="s">
        <v>69</v>
      </c>
      <c r="B18" s="132" t="e">
        <f>UI!J5 +#REF!</f>
        <v>#REF!</v>
      </c>
      <c r="C18" s="132" t="e">
        <f>UI!K5 +#REF!</f>
        <v>#REF!</v>
      </c>
      <c r="D18" s="132" t="e">
        <f>UI!L5 +#REF!</f>
        <v>#REF!</v>
      </c>
      <c r="E18" s="132" t="e">
        <f>UI!M5 +#REF!</f>
        <v>#REF!</v>
      </c>
      <c r="F18" s="131" t="e">
        <f t="shared" si="0"/>
        <v>#REF!</v>
      </c>
    </row>
    <row r="19" spans="1:6">
      <c r="A19" s="132" t="s">
        <v>68</v>
      </c>
      <c r="B19" s="132" t="e">
        <f>UI!J6 +#REF!</f>
        <v>#REF!</v>
      </c>
      <c r="C19" s="132" t="e">
        <f>UI!K6 +#REF!</f>
        <v>#REF!</v>
      </c>
      <c r="D19" s="132" t="e">
        <f>UI!L6 +#REF!</f>
        <v>#REF!</v>
      </c>
      <c r="E19" s="132" t="e">
        <f>UI!M6 +#REF!</f>
        <v>#REF!</v>
      </c>
      <c r="F19" s="131" t="e">
        <f t="shared" si="0"/>
        <v>#REF!</v>
      </c>
    </row>
    <row r="20" spans="1:6">
      <c r="A20" s="132" t="s">
        <v>67</v>
      </c>
      <c r="B20" s="132" t="e">
        <f>UI!J7 +#REF!</f>
        <v>#REF!</v>
      </c>
      <c r="C20" s="132" t="e">
        <f>UI!K7 +#REF!</f>
        <v>#REF!</v>
      </c>
      <c r="D20" s="132" t="e">
        <f>UI!L7 +#REF!</f>
        <v>#REF!</v>
      </c>
      <c r="E20" s="132" t="e">
        <f>UI!M7 +#REF!</f>
        <v>#REF!</v>
      </c>
      <c r="F20" s="131" t="e">
        <f t="shared" si="0"/>
        <v>#REF!</v>
      </c>
    </row>
    <row r="21" spans="1:6">
      <c r="A21" s="131" t="s">
        <v>66</v>
      </c>
      <c r="B21" s="131" t="e">
        <f>SUM(B15:B20)</f>
        <v>#REF!</v>
      </c>
      <c r="C21" s="131" t="e">
        <f>SUM(C15:C20)</f>
        <v>#REF!</v>
      </c>
      <c r="D21" s="131" t="e">
        <f>SUM(D15:D20)</f>
        <v>#REF!</v>
      </c>
      <c r="E21" s="131" t="e">
        <f>SUM(E15:E20)</f>
        <v>#REF!</v>
      </c>
      <c r="F21" s="131" t="e">
        <f>SUM(F15:F20)</f>
        <v>#REF!</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7"/>
  <sheetViews>
    <sheetView topLeftCell="C10" zoomScaleNormal="100" workbookViewId="0">
      <selection activeCell="D13" sqref="D13"/>
    </sheetView>
  </sheetViews>
  <sheetFormatPr defaultColWidth="15.25" defaultRowHeight="13.5" customHeight="1"/>
  <cols>
    <col min="1" max="1" width="15.125" style="118" customWidth="1"/>
    <col min="2" max="2" width="42.125" style="99" customWidth="1"/>
    <col min="3" max="3" width="33" style="99" customWidth="1"/>
    <col min="4" max="4" width="30.625" style="99" customWidth="1"/>
    <col min="5" max="5" width="15.25" style="99" customWidth="1"/>
    <col min="6" max="6" width="8.25" style="99" customWidth="1"/>
    <col min="7" max="7" width="7.375" style="99" customWidth="1"/>
    <col min="8" max="8" width="15.25" style="101" customWidth="1"/>
    <col min="9" max="9" width="15.25" style="99" customWidth="1"/>
    <col min="10" max="10" width="13.875" style="100" customWidth="1"/>
    <col min="11" max="11" width="15.25" style="99" customWidth="1"/>
    <col min="12" max="16" width="15.25" style="99"/>
    <col min="17" max="17" width="0" style="99" hidden="1" customWidth="1"/>
    <col min="18" max="16384" width="15.25" style="99"/>
  </cols>
  <sheetData>
    <row r="1" spans="1:257" ht="13.5" customHeight="1" thickTop="1" thickBot="1">
      <c r="A1" s="111" t="s">
        <v>48</v>
      </c>
      <c r="B1" s="87"/>
      <c r="C1" s="87"/>
      <c r="D1" s="87"/>
      <c r="E1" s="87"/>
      <c r="F1" s="87"/>
      <c r="G1" s="88"/>
      <c r="H1" s="89"/>
      <c r="I1" s="154" t="s">
        <v>78</v>
      </c>
      <c r="J1" s="155" t="s">
        <v>77</v>
      </c>
      <c r="K1" s="155" t="s">
        <v>76</v>
      </c>
      <c r="L1" s="155" t="s">
        <v>75</v>
      </c>
      <c r="M1" s="155" t="s">
        <v>74</v>
      </c>
      <c r="N1" s="155" t="s">
        <v>86</v>
      </c>
      <c r="O1" s="156" t="s">
        <v>73</v>
      </c>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c r="BE1" s="90"/>
      <c r="BF1" s="90"/>
      <c r="BG1" s="90"/>
      <c r="BH1" s="90"/>
      <c r="BI1" s="90"/>
      <c r="BJ1" s="90"/>
      <c r="BK1" s="90"/>
      <c r="BL1" s="90"/>
      <c r="BM1" s="90"/>
      <c r="BN1" s="90"/>
      <c r="BO1" s="90"/>
      <c r="BP1" s="90"/>
      <c r="BQ1" s="90"/>
      <c r="BR1" s="90"/>
      <c r="BS1" s="90"/>
      <c r="BT1" s="90"/>
      <c r="BU1" s="90"/>
      <c r="BV1" s="90"/>
      <c r="BW1" s="90"/>
      <c r="BX1" s="90"/>
      <c r="BY1" s="90"/>
      <c r="BZ1" s="90"/>
      <c r="CA1" s="90"/>
      <c r="CB1" s="90"/>
      <c r="CC1" s="90"/>
      <c r="CD1" s="90"/>
      <c r="CE1" s="90"/>
      <c r="CF1" s="90"/>
      <c r="CG1" s="90"/>
      <c r="CH1" s="90"/>
      <c r="CI1" s="90"/>
      <c r="CJ1" s="90"/>
      <c r="CK1" s="90"/>
      <c r="CL1" s="90"/>
      <c r="CM1" s="90"/>
      <c r="CN1" s="90"/>
      <c r="CO1" s="90"/>
      <c r="CP1" s="90"/>
      <c r="CQ1" s="90"/>
      <c r="CR1" s="90"/>
      <c r="CS1" s="90"/>
      <c r="CT1" s="90"/>
      <c r="CU1" s="90"/>
      <c r="CV1" s="90"/>
      <c r="CW1" s="90"/>
      <c r="CX1" s="90"/>
      <c r="CY1" s="90"/>
      <c r="CZ1" s="90"/>
      <c r="DA1" s="90"/>
      <c r="DB1" s="90"/>
      <c r="DC1" s="90"/>
      <c r="DD1" s="90"/>
      <c r="DE1" s="90"/>
      <c r="DF1" s="90"/>
      <c r="DG1" s="90"/>
      <c r="DH1" s="90"/>
      <c r="DI1" s="90"/>
      <c r="DJ1" s="90"/>
      <c r="DK1" s="90"/>
      <c r="DL1" s="90"/>
      <c r="DM1" s="90"/>
      <c r="DN1" s="90"/>
      <c r="DO1" s="90"/>
      <c r="DP1" s="90"/>
      <c r="DQ1" s="90"/>
      <c r="DR1" s="90"/>
      <c r="DS1" s="90"/>
      <c r="DT1" s="90"/>
      <c r="DU1" s="90"/>
      <c r="DV1" s="90"/>
      <c r="DW1" s="90"/>
      <c r="DX1" s="90"/>
      <c r="DY1" s="90"/>
      <c r="DZ1" s="90"/>
      <c r="EA1" s="90"/>
      <c r="EB1" s="90"/>
      <c r="EC1" s="90"/>
      <c r="ED1" s="90"/>
      <c r="EE1" s="90"/>
      <c r="EF1" s="90"/>
      <c r="EG1" s="90"/>
      <c r="EH1" s="90"/>
      <c r="EI1" s="90"/>
      <c r="EJ1" s="90"/>
      <c r="EK1" s="90"/>
      <c r="EL1" s="90"/>
      <c r="EM1" s="90"/>
      <c r="EN1" s="90"/>
      <c r="EO1" s="90"/>
      <c r="EP1" s="90"/>
      <c r="EQ1" s="90"/>
      <c r="ER1" s="90"/>
      <c r="ES1" s="90"/>
      <c r="ET1" s="90"/>
      <c r="EU1" s="90"/>
      <c r="EV1" s="90"/>
      <c r="EW1" s="90"/>
      <c r="EX1" s="90"/>
      <c r="EY1" s="90"/>
      <c r="EZ1" s="90"/>
      <c r="FA1" s="90"/>
      <c r="FB1" s="90"/>
      <c r="FC1" s="90"/>
      <c r="FD1" s="90"/>
      <c r="FE1" s="90"/>
      <c r="FF1" s="90"/>
      <c r="FG1" s="90"/>
      <c r="FH1" s="90"/>
      <c r="FI1" s="90"/>
      <c r="FJ1" s="90"/>
      <c r="FK1" s="90"/>
      <c r="FL1" s="90"/>
      <c r="FM1" s="90"/>
      <c r="FN1" s="90"/>
      <c r="FO1" s="90"/>
      <c r="FP1" s="90"/>
      <c r="FQ1" s="90"/>
      <c r="FR1" s="90"/>
      <c r="FS1" s="90"/>
      <c r="FT1" s="90"/>
      <c r="FU1" s="90"/>
      <c r="FV1" s="90"/>
      <c r="FW1" s="90"/>
      <c r="FX1" s="90"/>
      <c r="FY1" s="90"/>
      <c r="FZ1" s="90"/>
      <c r="GA1" s="90"/>
      <c r="GB1" s="90"/>
      <c r="GC1" s="90"/>
      <c r="GD1" s="90"/>
      <c r="GE1" s="90"/>
      <c r="GF1" s="90"/>
      <c r="GG1" s="90"/>
      <c r="GH1" s="90"/>
      <c r="GI1" s="90"/>
      <c r="GJ1" s="90"/>
      <c r="GK1" s="90"/>
      <c r="GL1" s="90"/>
      <c r="GM1" s="90"/>
      <c r="GN1" s="90"/>
      <c r="GO1" s="90"/>
      <c r="GP1" s="90"/>
      <c r="GQ1" s="90"/>
      <c r="GR1" s="90"/>
      <c r="GS1" s="90"/>
      <c r="GT1" s="90"/>
      <c r="GU1" s="90"/>
      <c r="GV1" s="90"/>
      <c r="GW1" s="90"/>
      <c r="GX1" s="90"/>
      <c r="GY1" s="90"/>
      <c r="GZ1" s="90"/>
      <c r="HA1" s="90"/>
      <c r="HB1" s="90"/>
      <c r="HC1" s="90"/>
      <c r="HD1" s="90"/>
      <c r="HE1" s="90"/>
      <c r="HF1" s="90"/>
      <c r="HG1" s="90"/>
      <c r="HH1" s="90"/>
      <c r="HI1" s="90"/>
      <c r="HJ1" s="90"/>
      <c r="HK1" s="90"/>
      <c r="HL1" s="90"/>
      <c r="HM1" s="90"/>
      <c r="HN1" s="90"/>
      <c r="HO1" s="90"/>
      <c r="HP1" s="90"/>
      <c r="HQ1" s="90"/>
      <c r="HR1" s="90"/>
      <c r="HS1" s="90"/>
      <c r="HT1" s="90"/>
      <c r="HU1" s="90"/>
      <c r="HV1" s="90"/>
      <c r="HW1" s="90"/>
      <c r="HX1" s="90"/>
      <c r="HY1" s="90"/>
      <c r="HZ1" s="90"/>
      <c r="IA1" s="90"/>
      <c r="IB1" s="90"/>
      <c r="IC1" s="90"/>
      <c r="ID1" s="90"/>
      <c r="IE1" s="90"/>
      <c r="IF1" s="90"/>
      <c r="IG1" s="90"/>
      <c r="IH1" s="90"/>
      <c r="II1" s="90"/>
      <c r="IJ1" s="90"/>
      <c r="IK1" s="90"/>
      <c r="IL1" s="90"/>
      <c r="IM1" s="90"/>
      <c r="IN1" s="90"/>
      <c r="IO1" s="90"/>
      <c r="IP1" s="90"/>
      <c r="IQ1" s="90"/>
      <c r="IR1" s="90"/>
      <c r="IS1" s="90"/>
      <c r="IT1" s="90"/>
      <c r="IU1" s="90"/>
      <c r="IV1" s="90"/>
      <c r="IW1" s="90"/>
    </row>
    <row r="2" spans="1:257" ht="13.5" customHeight="1">
      <c r="A2" s="112" t="s">
        <v>21</v>
      </c>
      <c r="B2" s="190" t="s">
        <v>52</v>
      </c>
      <c r="C2" s="190"/>
      <c r="D2" s="190"/>
      <c r="E2" s="190"/>
      <c r="F2" s="190"/>
      <c r="G2" s="190"/>
      <c r="H2" s="119" t="s">
        <v>22</v>
      </c>
      <c r="I2" s="157" t="s">
        <v>72</v>
      </c>
      <c r="J2" s="132">
        <f>COUNTIFS(J11:J38,"ManhNL",L11:L38,"Open")</f>
        <v>0</v>
      </c>
      <c r="K2" s="132">
        <f>COUNTIFS(J11:J38,"ManhNL",L11:L38,"Accepted")</f>
        <v>0</v>
      </c>
      <c r="L2" s="132">
        <f>COUNTIFS(J11:J38,"ManhNL",L11:L38,"Ready for test")</f>
        <v>0</v>
      </c>
      <c r="M2" s="132">
        <f>COUNTIFS(J11:J38,"ManhNL",L11:L38,"Closed")</f>
        <v>0</v>
      </c>
      <c r="N2" s="132">
        <f>COUNTIFS(J11:J38,"ManhNL",L11:L38,"")</f>
        <v>0</v>
      </c>
      <c r="O2" s="158">
        <f t="shared" ref="O2:O7" si="0">SUM(J2:N2)</f>
        <v>0</v>
      </c>
      <c r="P2" s="90"/>
      <c r="Q2" s="90" t="s">
        <v>22</v>
      </c>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c r="AS2" s="90"/>
      <c r="AT2" s="90"/>
      <c r="AU2" s="90"/>
      <c r="AV2" s="90"/>
      <c r="AW2" s="90"/>
      <c r="AX2" s="90"/>
      <c r="AY2" s="90"/>
      <c r="AZ2" s="90"/>
      <c r="BA2" s="90"/>
      <c r="BB2" s="90"/>
      <c r="BC2" s="90"/>
      <c r="BD2" s="90"/>
      <c r="BE2" s="90"/>
      <c r="BF2" s="90"/>
      <c r="BG2" s="90"/>
      <c r="BH2" s="90"/>
      <c r="BI2" s="90"/>
      <c r="BJ2" s="90"/>
      <c r="BK2" s="90"/>
      <c r="BL2" s="90"/>
      <c r="BM2" s="90"/>
      <c r="BN2" s="90"/>
      <c r="BO2" s="90"/>
      <c r="BP2" s="90"/>
      <c r="BQ2" s="90"/>
      <c r="BR2" s="90"/>
      <c r="BS2" s="90"/>
      <c r="BT2" s="90"/>
      <c r="BU2" s="90"/>
      <c r="BV2" s="90"/>
      <c r="BW2" s="90"/>
      <c r="BX2" s="90"/>
      <c r="BY2" s="90"/>
      <c r="BZ2" s="90"/>
      <c r="CA2" s="90"/>
      <c r="CB2" s="90"/>
      <c r="CC2" s="90"/>
      <c r="CD2" s="90"/>
      <c r="CE2" s="90"/>
      <c r="CF2" s="90"/>
      <c r="CG2" s="90"/>
      <c r="CH2" s="90"/>
      <c r="CI2" s="90"/>
      <c r="CJ2" s="90"/>
      <c r="CK2" s="90"/>
      <c r="CL2" s="90"/>
      <c r="CM2" s="90"/>
      <c r="CN2" s="90"/>
      <c r="CO2" s="90"/>
      <c r="CP2" s="90"/>
      <c r="CQ2" s="90"/>
      <c r="CR2" s="90"/>
      <c r="CS2" s="90"/>
      <c r="CT2" s="90"/>
      <c r="CU2" s="90"/>
      <c r="CV2" s="90"/>
      <c r="CW2" s="90"/>
      <c r="CX2" s="90"/>
      <c r="CY2" s="90"/>
      <c r="CZ2" s="90"/>
      <c r="DA2" s="90"/>
      <c r="DB2" s="90"/>
      <c r="DC2" s="90"/>
      <c r="DD2" s="90"/>
      <c r="DE2" s="90"/>
      <c r="DF2" s="90"/>
      <c r="DG2" s="90"/>
      <c r="DH2" s="90"/>
      <c r="DI2" s="90"/>
      <c r="DJ2" s="90"/>
      <c r="DK2" s="90"/>
      <c r="DL2" s="90"/>
      <c r="DM2" s="90"/>
      <c r="DN2" s="90"/>
      <c r="DO2" s="90"/>
      <c r="DP2" s="90"/>
      <c r="DQ2" s="90"/>
      <c r="DR2" s="90"/>
      <c r="DS2" s="90"/>
      <c r="DT2" s="90"/>
      <c r="DU2" s="90"/>
      <c r="DV2" s="90"/>
      <c r="DW2" s="90"/>
      <c r="DX2" s="90"/>
      <c r="DY2" s="90"/>
      <c r="DZ2" s="90"/>
      <c r="EA2" s="90"/>
      <c r="EB2" s="90"/>
      <c r="EC2" s="90"/>
      <c r="ED2" s="90"/>
      <c r="EE2" s="90"/>
      <c r="EF2" s="90"/>
      <c r="EG2" s="90"/>
      <c r="EH2" s="90"/>
      <c r="EI2" s="90"/>
      <c r="EJ2" s="90"/>
      <c r="EK2" s="90"/>
      <c r="EL2" s="90"/>
      <c r="EM2" s="90"/>
      <c r="EN2" s="90"/>
      <c r="EO2" s="90"/>
      <c r="EP2" s="90"/>
      <c r="EQ2" s="90"/>
      <c r="ER2" s="90"/>
      <c r="ES2" s="90"/>
      <c r="ET2" s="90"/>
      <c r="EU2" s="90"/>
      <c r="EV2" s="90"/>
      <c r="EW2" s="90"/>
      <c r="EX2" s="90"/>
      <c r="EY2" s="90"/>
      <c r="EZ2" s="90"/>
      <c r="FA2" s="90"/>
      <c r="FB2" s="90"/>
      <c r="FC2" s="90"/>
      <c r="FD2" s="90"/>
      <c r="FE2" s="90"/>
      <c r="FF2" s="90"/>
      <c r="FG2" s="90"/>
      <c r="FH2" s="90"/>
      <c r="FI2" s="90"/>
      <c r="FJ2" s="90"/>
      <c r="FK2" s="90"/>
      <c r="FL2" s="90"/>
      <c r="FM2" s="90"/>
      <c r="FN2" s="90"/>
      <c r="FO2" s="90"/>
      <c r="FP2" s="90"/>
      <c r="FQ2" s="90"/>
      <c r="FR2" s="90"/>
      <c r="FS2" s="90"/>
      <c r="FT2" s="90"/>
      <c r="FU2" s="90"/>
      <c r="FV2" s="90"/>
      <c r="FW2" s="90"/>
      <c r="FX2" s="90"/>
      <c r="FY2" s="90"/>
      <c r="FZ2" s="90"/>
      <c r="GA2" s="90"/>
      <c r="GB2" s="90"/>
      <c r="GC2" s="90"/>
      <c r="GD2" s="90"/>
      <c r="GE2" s="90"/>
      <c r="GF2" s="90"/>
      <c r="GG2" s="90"/>
      <c r="GH2" s="90"/>
      <c r="GI2" s="90"/>
      <c r="GJ2" s="90"/>
      <c r="GK2" s="90"/>
      <c r="GL2" s="90"/>
      <c r="GM2" s="90"/>
      <c r="GN2" s="90"/>
      <c r="GO2" s="90"/>
      <c r="GP2" s="90"/>
      <c r="GQ2" s="90"/>
      <c r="GR2" s="90"/>
      <c r="GS2" s="90"/>
      <c r="GT2" s="90"/>
      <c r="GU2" s="90"/>
      <c r="GV2" s="90"/>
      <c r="GW2" s="90"/>
      <c r="GX2" s="90"/>
      <c r="GY2" s="90"/>
      <c r="GZ2" s="90"/>
      <c r="HA2" s="90"/>
      <c r="HB2" s="90"/>
      <c r="HC2" s="90"/>
      <c r="HD2" s="90"/>
      <c r="HE2" s="90"/>
      <c r="HF2" s="90"/>
      <c r="HG2" s="90"/>
      <c r="HH2" s="90"/>
      <c r="HI2" s="90"/>
      <c r="HJ2" s="90"/>
      <c r="HK2" s="90"/>
      <c r="HL2" s="90"/>
      <c r="HM2" s="90"/>
      <c r="HN2" s="90"/>
      <c r="HO2" s="90"/>
      <c r="HP2" s="90"/>
      <c r="HQ2" s="90"/>
      <c r="HR2" s="90"/>
      <c r="HS2" s="90"/>
      <c r="HT2" s="90"/>
      <c r="HU2" s="90"/>
      <c r="HV2" s="90"/>
      <c r="HW2" s="90"/>
      <c r="HX2" s="90"/>
      <c r="HY2" s="90"/>
      <c r="HZ2" s="90"/>
      <c r="IA2" s="90"/>
      <c r="IB2" s="90"/>
      <c r="IC2" s="90"/>
      <c r="ID2" s="90"/>
      <c r="IE2" s="90"/>
      <c r="IF2" s="90"/>
      <c r="IG2" s="90"/>
      <c r="IH2" s="90"/>
      <c r="II2" s="90"/>
      <c r="IJ2" s="90"/>
      <c r="IK2" s="90"/>
      <c r="IL2" s="90"/>
      <c r="IM2" s="90"/>
      <c r="IN2" s="90"/>
      <c r="IO2" s="90"/>
      <c r="IP2" s="90"/>
      <c r="IQ2" s="90"/>
      <c r="IR2" s="90"/>
      <c r="IS2" s="90"/>
      <c r="IT2" s="90"/>
      <c r="IU2" s="90"/>
      <c r="IV2" s="90"/>
      <c r="IW2" s="90"/>
    </row>
    <row r="3" spans="1:257" ht="13.5" customHeight="1">
      <c r="A3" s="113" t="s">
        <v>23</v>
      </c>
      <c r="B3" s="190" t="s">
        <v>53</v>
      </c>
      <c r="C3" s="190"/>
      <c r="D3" s="190"/>
      <c r="E3" s="190"/>
      <c r="F3" s="190"/>
      <c r="G3" s="190"/>
      <c r="H3" s="119" t="s">
        <v>24</v>
      </c>
      <c r="I3" s="157" t="s">
        <v>71</v>
      </c>
      <c r="J3" s="132">
        <f>COUNTIFS(J11:J38,"HuyNM",L11:L38,"Open")</f>
        <v>0</v>
      </c>
      <c r="K3" s="132">
        <f>COUNTIFS(J11:J38,"HuyNM",L11:L38,"Accepted")</f>
        <v>0</v>
      </c>
      <c r="L3" s="132">
        <f>COUNTIFS(J11:J38,"HuyNM",L11:L38,"Ready for test")</f>
        <v>0</v>
      </c>
      <c r="M3" s="132">
        <f>COUNTIFS(J11:J38,"HuyNM",L11:L38,"Closed")</f>
        <v>0</v>
      </c>
      <c r="N3" s="132">
        <f>COUNTIFS(J11:J38,"HuyNM",L11:L38,"")</f>
        <v>0</v>
      </c>
      <c r="O3" s="159">
        <f t="shared" si="0"/>
        <v>0</v>
      </c>
      <c r="P3" s="90"/>
      <c r="Q3" s="90" t="s">
        <v>24</v>
      </c>
      <c r="R3" s="90"/>
      <c r="S3" s="90"/>
      <c r="T3" s="90"/>
      <c r="U3" s="90"/>
      <c r="V3" s="90"/>
      <c r="W3" s="90"/>
      <c r="X3" s="90"/>
      <c r="Y3" s="90"/>
      <c r="Z3" s="90"/>
      <c r="AA3" s="90"/>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c r="CU3" s="90"/>
      <c r="CV3" s="90"/>
      <c r="CW3" s="90"/>
      <c r="CX3" s="90"/>
      <c r="CY3" s="90"/>
      <c r="CZ3" s="90"/>
      <c r="DA3" s="90"/>
      <c r="DB3" s="90"/>
      <c r="DC3" s="90"/>
      <c r="DD3" s="90"/>
      <c r="DE3" s="90"/>
      <c r="DF3" s="90"/>
      <c r="DG3" s="90"/>
      <c r="DH3" s="90"/>
      <c r="DI3" s="90"/>
      <c r="DJ3" s="90"/>
      <c r="DK3" s="90"/>
      <c r="DL3" s="90"/>
      <c r="DM3" s="90"/>
      <c r="DN3" s="90"/>
      <c r="DO3" s="90"/>
      <c r="DP3" s="90"/>
      <c r="DQ3" s="90"/>
      <c r="DR3" s="90"/>
      <c r="DS3" s="90"/>
      <c r="DT3" s="90"/>
      <c r="DU3" s="90"/>
      <c r="DV3" s="90"/>
      <c r="DW3" s="90"/>
      <c r="DX3" s="90"/>
      <c r="DY3" s="90"/>
      <c r="DZ3" s="90"/>
      <c r="EA3" s="90"/>
      <c r="EB3" s="90"/>
      <c r="EC3" s="90"/>
      <c r="ED3" s="90"/>
      <c r="EE3" s="90"/>
      <c r="EF3" s="90"/>
      <c r="EG3" s="90"/>
      <c r="EH3" s="90"/>
      <c r="EI3" s="90"/>
      <c r="EJ3" s="90"/>
      <c r="EK3" s="90"/>
      <c r="EL3" s="90"/>
      <c r="EM3" s="90"/>
      <c r="EN3" s="90"/>
      <c r="EO3" s="90"/>
      <c r="EP3" s="90"/>
      <c r="EQ3" s="90"/>
      <c r="ER3" s="90"/>
      <c r="ES3" s="90"/>
      <c r="ET3" s="90"/>
      <c r="EU3" s="90"/>
      <c r="EV3" s="90"/>
      <c r="EW3" s="90"/>
      <c r="EX3" s="90"/>
      <c r="EY3" s="90"/>
      <c r="EZ3" s="90"/>
      <c r="FA3" s="90"/>
      <c r="FB3" s="90"/>
      <c r="FC3" s="90"/>
      <c r="FD3" s="90"/>
      <c r="FE3" s="90"/>
      <c r="FF3" s="90"/>
      <c r="FG3" s="90"/>
      <c r="FH3" s="90"/>
      <c r="FI3" s="90"/>
      <c r="FJ3" s="90"/>
      <c r="FK3" s="90"/>
      <c r="FL3" s="90"/>
      <c r="FM3" s="90"/>
      <c r="FN3" s="90"/>
      <c r="FO3" s="90"/>
      <c r="FP3" s="90"/>
      <c r="FQ3" s="90"/>
      <c r="FR3" s="90"/>
      <c r="FS3" s="90"/>
      <c r="FT3" s="90"/>
      <c r="FU3" s="90"/>
      <c r="FV3" s="90"/>
      <c r="FW3" s="90"/>
      <c r="FX3" s="90"/>
      <c r="FY3" s="90"/>
      <c r="FZ3" s="90"/>
      <c r="GA3" s="90"/>
      <c r="GB3" s="90"/>
      <c r="GC3" s="90"/>
      <c r="GD3" s="90"/>
      <c r="GE3" s="90"/>
      <c r="GF3" s="90"/>
      <c r="GG3" s="90"/>
      <c r="GH3" s="90"/>
      <c r="GI3" s="90"/>
      <c r="GJ3" s="90"/>
      <c r="GK3" s="90"/>
      <c r="GL3" s="90"/>
      <c r="GM3" s="90"/>
      <c r="GN3" s="90"/>
      <c r="GO3" s="90"/>
      <c r="GP3" s="90"/>
      <c r="GQ3" s="90"/>
      <c r="GR3" s="90"/>
      <c r="GS3" s="90"/>
      <c r="GT3" s="90"/>
      <c r="GU3" s="90"/>
      <c r="GV3" s="90"/>
      <c r="GW3" s="90"/>
      <c r="GX3" s="90"/>
      <c r="GY3" s="90"/>
      <c r="GZ3" s="90"/>
      <c r="HA3" s="90"/>
      <c r="HB3" s="90"/>
      <c r="HC3" s="90"/>
      <c r="HD3" s="90"/>
      <c r="HE3" s="90"/>
      <c r="HF3" s="90"/>
      <c r="HG3" s="90"/>
      <c r="HH3" s="90"/>
      <c r="HI3" s="90"/>
      <c r="HJ3" s="90"/>
      <c r="HK3" s="90"/>
      <c r="HL3" s="90"/>
      <c r="HM3" s="90"/>
      <c r="HN3" s="90"/>
      <c r="HO3" s="90"/>
      <c r="HP3" s="90"/>
      <c r="HQ3" s="90"/>
      <c r="HR3" s="90"/>
      <c r="HS3" s="90"/>
      <c r="HT3" s="90"/>
      <c r="HU3" s="90"/>
      <c r="HV3" s="90"/>
      <c r="HW3" s="90"/>
      <c r="HX3" s="90"/>
      <c r="HY3" s="90"/>
      <c r="HZ3" s="90"/>
      <c r="IA3" s="90"/>
      <c r="IB3" s="90"/>
      <c r="IC3" s="90"/>
      <c r="ID3" s="90"/>
      <c r="IE3" s="90"/>
      <c r="IF3" s="90"/>
      <c r="IG3" s="90"/>
      <c r="IH3" s="90"/>
      <c r="II3" s="90"/>
      <c r="IJ3" s="90"/>
      <c r="IK3" s="90"/>
      <c r="IL3" s="90"/>
      <c r="IM3" s="90"/>
      <c r="IN3" s="90"/>
      <c r="IO3" s="90"/>
      <c r="IP3" s="90"/>
      <c r="IQ3" s="90"/>
      <c r="IR3" s="90"/>
      <c r="IS3" s="90"/>
      <c r="IT3" s="90"/>
      <c r="IU3" s="90"/>
      <c r="IV3" s="90"/>
      <c r="IW3" s="90"/>
    </row>
    <row r="4" spans="1:257" ht="13.5" customHeight="1">
      <c r="A4" s="112" t="s">
        <v>25</v>
      </c>
      <c r="B4" s="191" t="s">
        <v>68</v>
      </c>
      <c r="C4" s="191"/>
      <c r="D4" s="191"/>
      <c r="E4" s="191"/>
      <c r="F4" s="191"/>
      <c r="G4" s="191"/>
      <c r="H4" s="119" t="s">
        <v>27</v>
      </c>
      <c r="I4" s="157" t="s">
        <v>70</v>
      </c>
      <c r="J4" s="132">
        <f>COUNTIFS(J11:J38,"AnhDD",L11:L38,"Open")</f>
        <v>0</v>
      </c>
      <c r="K4" s="132">
        <f>COUNTIFS(J11:J38,"AnhDD",L11:L38,"Accepted")</f>
        <v>0</v>
      </c>
      <c r="L4" s="132">
        <f>COUNTIFS(J11:J38,"AnhDD",L11:L38,"Ready for test")</f>
        <v>0</v>
      </c>
      <c r="M4" s="132">
        <f>COUNTIFS(J11:J38,"AnhDD",L11:L38,"Closed")</f>
        <v>0</v>
      </c>
      <c r="N4" s="132">
        <f>COUNTIFS(J11:J38,"AnhDD",L11:L38,"")</f>
        <v>0</v>
      </c>
      <c r="O4" s="159">
        <f t="shared" si="0"/>
        <v>0</v>
      </c>
      <c r="P4" s="90"/>
      <c r="Q4" s="91"/>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c r="CU4" s="90"/>
      <c r="CV4" s="90"/>
      <c r="CW4" s="90"/>
      <c r="CX4" s="90"/>
      <c r="CY4" s="90"/>
      <c r="CZ4" s="90"/>
      <c r="DA4" s="90"/>
      <c r="DB4" s="90"/>
      <c r="DC4" s="90"/>
      <c r="DD4" s="90"/>
      <c r="DE4" s="90"/>
      <c r="DF4" s="90"/>
      <c r="DG4" s="90"/>
      <c r="DH4" s="90"/>
      <c r="DI4" s="90"/>
      <c r="DJ4" s="90"/>
      <c r="DK4" s="90"/>
      <c r="DL4" s="90"/>
      <c r="DM4" s="90"/>
      <c r="DN4" s="90"/>
      <c r="DO4" s="90"/>
      <c r="DP4" s="90"/>
      <c r="DQ4" s="90"/>
      <c r="DR4" s="90"/>
      <c r="DS4" s="90"/>
      <c r="DT4" s="90"/>
      <c r="DU4" s="90"/>
      <c r="DV4" s="90"/>
      <c r="DW4" s="90"/>
      <c r="DX4" s="90"/>
      <c r="DY4" s="90"/>
      <c r="DZ4" s="90"/>
      <c r="EA4" s="90"/>
      <c r="EB4" s="90"/>
      <c r="EC4" s="90"/>
      <c r="ED4" s="90"/>
      <c r="EE4" s="90"/>
      <c r="EF4" s="90"/>
      <c r="EG4" s="90"/>
      <c r="EH4" s="90"/>
      <c r="EI4" s="90"/>
      <c r="EJ4" s="90"/>
      <c r="EK4" s="90"/>
      <c r="EL4" s="90"/>
      <c r="EM4" s="90"/>
      <c r="EN4" s="90"/>
      <c r="EO4" s="90"/>
      <c r="EP4" s="90"/>
      <c r="EQ4" s="90"/>
      <c r="ER4" s="90"/>
      <c r="ES4" s="90"/>
      <c r="ET4" s="90"/>
      <c r="EU4" s="90"/>
      <c r="EV4" s="90"/>
      <c r="EW4" s="90"/>
      <c r="EX4" s="90"/>
      <c r="EY4" s="90"/>
      <c r="EZ4" s="90"/>
      <c r="FA4" s="90"/>
      <c r="FB4" s="90"/>
      <c r="FC4" s="90"/>
      <c r="FD4" s="90"/>
      <c r="FE4" s="90"/>
      <c r="FF4" s="90"/>
      <c r="FG4" s="90"/>
      <c r="FH4" s="90"/>
      <c r="FI4" s="90"/>
      <c r="FJ4" s="90"/>
      <c r="FK4" s="90"/>
      <c r="FL4" s="90"/>
      <c r="FM4" s="90"/>
      <c r="FN4" s="90"/>
      <c r="FO4" s="90"/>
      <c r="FP4" s="90"/>
      <c r="FQ4" s="90"/>
      <c r="FR4" s="90"/>
      <c r="FS4" s="90"/>
      <c r="FT4" s="90"/>
      <c r="FU4" s="90"/>
      <c r="FV4" s="90"/>
      <c r="FW4" s="90"/>
      <c r="FX4" s="90"/>
      <c r="FY4" s="90"/>
      <c r="FZ4" s="90"/>
      <c r="GA4" s="90"/>
      <c r="GB4" s="90"/>
      <c r="GC4" s="90"/>
      <c r="GD4" s="90"/>
      <c r="GE4" s="90"/>
      <c r="GF4" s="90"/>
      <c r="GG4" s="90"/>
      <c r="GH4" s="90"/>
      <c r="GI4" s="90"/>
      <c r="GJ4" s="90"/>
      <c r="GK4" s="90"/>
      <c r="GL4" s="90"/>
      <c r="GM4" s="90"/>
      <c r="GN4" s="90"/>
      <c r="GO4" s="90"/>
      <c r="GP4" s="90"/>
      <c r="GQ4" s="90"/>
      <c r="GR4" s="90"/>
      <c r="GS4" s="90"/>
      <c r="GT4" s="90"/>
      <c r="GU4" s="90"/>
      <c r="GV4" s="90"/>
      <c r="GW4" s="90"/>
      <c r="GX4" s="90"/>
      <c r="GY4" s="90"/>
      <c r="GZ4" s="90"/>
      <c r="HA4" s="90"/>
      <c r="HB4" s="90"/>
      <c r="HC4" s="90"/>
      <c r="HD4" s="90"/>
      <c r="HE4" s="90"/>
      <c r="HF4" s="90"/>
      <c r="HG4" s="90"/>
      <c r="HH4" s="90"/>
      <c r="HI4" s="90"/>
      <c r="HJ4" s="90"/>
      <c r="HK4" s="90"/>
      <c r="HL4" s="90"/>
      <c r="HM4" s="90"/>
      <c r="HN4" s="90"/>
      <c r="HO4" s="90"/>
      <c r="HP4" s="90"/>
      <c r="HQ4" s="90"/>
      <c r="HR4" s="90"/>
      <c r="HS4" s="90"/>
      <c r="HT4" s="90"/>
      <c r="HU4" s="90"/>
      <c r="HV4" s="90"/>
      <c r="HW4" s="90"/>
      <c r="HX4" s="90"/>
      <c r="HY4" s="90"/>
      <c r="HZ4" s="90"/>
      <c r="IA4" s="90"/>
      <c r="IB4" s="90"/>
      <c r="IC4" s="90"/>
      <c r="ID4" s="90"/>
      <c r="IE4" s="90"/>
      <c r="IF4" s="90"/>
      <c r="IG4" s="90"/>
      <c r="IH4" s="90"/>
      <c r="II4" s="90"/>
      <c r="IJ4" s="90"/>
      <c r="IK4" s="90"/>
      <c r="IL4" s="90"/>
      <c r="IM4" s="90"/>
      <c r="IN4" s="90"/>
      <c r="IO4" s="90"/>
      <c r="IP4" s="90"/>
      <c r="IQ4" s="90"/>
      <c r="IR4" s="90"/>
      <c r="IS4" s="90"/>
      <c r="IT4" s="90"/>
      <c r="IU4" s="90"/>
      <c r="IV4" s="90"/>
      <c r="IW4" s="90"/>
    </row>
    <row r="5" spans="1:257" ht="13.5" customHeight="1">
      <c r="A5" s="114" t="s">
        <v>22</v>
      </c>
      <c r="B5" s="92" t="s">
        <v>24</v>
      </c>
      <c r="C5" s="92" t="s">
        <v>26</v>
      </c>
      <c r="D5" s="93" t="s">
        <v>27</v>
      </c>
      <c r="E5" s="192" t="s">
        <v>28</v>
      </c>
      <c r="F5" s="192"/>
      <c r="G5" s="192"/>
      <c r="H5" s="120" t="s">
        <v>26</v>
      </c>
      <c r="I5" s="157" t="s">
        <v>69</v>
      </c>
      <c r="J5" s="132">
        <f>COUNTIFS(J11:J38,"TrungVN",L11:L38,"Open")</f>
        <v>0</v>
      </c>
      <c r="K5" s="132">
        <f>COUNTIFS(J11:J38,"TrungVN",L11:L38,"Accepted")</f>
        <v>0</v>
      </c>
      <c r="L5" s="132">
        <f>COUNTIFS(J11:J38,"TrungVN",L11:L38,"Ready for test")</f>
        <v>0</v>
      </c>
      <c r="M5" s="132">
        <f>COUNTIFS(J11:J38,"TrungVN",L11:L38,"Closed")</f>
        <v>0</v>
      </c>
      <c r="N5" s="132">
        <f>COUNTIFS(J11:J38,"TrungVN",L11:L38,"")</f>
        <v>0</v>
      </c>
      <c r="O5" s="159">
        <f t="shared" si="0"/>
        <v>0</v>
      </c>
      <c r="P5" s="90"/>
      <c r="Q5" s="90" t="s">
        <v>29</v>
      </c>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0"/>
      <c r="BA5" s="90"/>
      <c r="BB5" s="90"/>
      <c r="BC5" s="90"/>
      <c r="BD5" s="90"/>
      <c r="BE5" s="90"/>
      <c r="BF5" s="90"/>
      <c r="BG5" s="90"/>
      <c r="BH5" s="90"/>
      <c r="BI5" s="90"/>
      <c r="BJ5" s="90"/>
      <c r="BK5" s="90"/>
      <c r="BL5" s="90"/>
      <c r="BM5" s="90"/>
      <c r="BN5" s="90"/>
      <c r="BO5" s="90"/>
      <c r="BP5" s="90"/>
      <c r="BQ5" s="90"/>
      <c r="BR5" s="90"/>
      <c r="BS5" s="90"/>
      <c r="BT5" s="90"/>
      <c r="BU5" s="90"/>
      <c r="BV5" s="90"/>
      <c r="BW5" s="90"/>
      <c r="BX5" s="90"/>
      <c r="BY5" s="90"/>
      <c r="BZ5" s="90"/>
      <c r="CA5" s="90"/>
      <c r="CB5" s="90"/>
      <c r="CC5" s="90"/>
      <c r="CD5" s="90"/>
      <c r="CE5" s="90"/>
      <c r="CF5" s="90"/>
      <c r="CG5" s="90"/>
      <c r="CH5" s="90"/>
      <c r="CI5" s="90"/>
      <c r="CJ5" s="90"/>
      <c r="CK5" s="90"/>
      <c r="CL5" s="90"/>
      <c r="CM5" s="90"/>
      <c r="CN5" s="90"/>
      <c r="CO5" s="90"/>
      <c r="CP5" s="90"/>
      <c r="CQ5" s="90"/>
      <c r="CR5" s="90"/>
      <c r="CS5" s="90"/>
      <c r="CT5" s="90"/>
      <c r="CU5" s="90"/>
      <c r="CV5" s="90"/>
      <c r="CW5" s="90"/>
      <c r="CX5" s="90"/>
      <c r="CY5" s="90"/>
      <c r="CZ5" s="90"/>
      <c r="DA5" s="90"/>
      <c r="DB5" s="90"/>
      <c r="DC5" s="90"/>
      <c r="DD5" s="90"/>
      <c r="DE5" s="90"/>
      <c r="DF5" s="90"/>
      <c r="DG5" s="90"/>
      <c r="DH5" s="90"/>
      <c r="DI5" s="90"/>
      <c r="DJ5" s="90"/>
      <c r="DK5" s="90"/>
      <c r="DL5" s="90"/>
      <c r="DM5" s="90"/>
      <c r="DN5" s="90"/>
      <c r="DO5" s="90"/>
      <c r="DP5" s="90"/>
      <c r="DQ5" s="90"/>
      <c r="DR5" s="90"/>
      <c r="DS5" s="90"/>
      <c r="DT5" s="90"/>
      <c r="DU5" s="90"/>
      <c r="DV5" s="90"/>
      <c r="DW5" s="90"/>
      <c r="DX5" s="90"/>
      <c r="DY5" s="90"/>
      <c r="DZ5" s="90"/>
      <c r="EA5" s="90"/>
      <c r="EB5" s="90"/>
      <c r="EC5" s="90"/>
      <c r="ED5" s="90"/>
      <c r="EE5" s="90"/>
      <c r="EF5" s="90"/>
      <c r="EG5" s="90"/>
      <c r="EH5" s="90"/>
      <c r="EI5" s="90"/>
      <c r="EJ5" s="90"/>
      <c r="EK5" s="90"/>
      <c r="EL5" s="90"/>
      <c r="EM5" s="90"/>
      <c r="EN5" s="90"/>
      <c r="EO5" s="90"/>
      <c r="EP5" s="90"/>
      <c r="EQ5" s="90"/>
      <c r="ER5" s="90"/>
      <c r="ES5" s="90"/>
      <c r="ET5" s="90"/>
      <c r="EU5" s="90"/>
      <c r="EV5" s="90"/>
      <c r="EW5" s="90"/>
      <c r="EX5" s="90"/>
      <c r="EY5" s="90"/>
      <c r="EZ5" s="90"/>
      <c r="FA5" s="90"/>
      <c r="FB5" s="90"/>
      <c r="FC5" s="90"/>
      <c r="FD5" s="90"/>
      <c r="FE5" s="90"/>
      <c r="FF5" s="90"/>
      <c r="FG5" s="90"/>
      <c r="FH5" s="90"/>
      <c r="FI5" s="90"/>
      <c r="FJ5" s="90"/>
      <c r="FK5" s="90"/>
      <c r="FL5" s="90"/>
      <c r="FM5" s="90"/>
      <c r="FN5" s="90"/>
      <c r="FO5" s="90"/>
      <c r="FP5" s="90"/>
      <c r="FQ5" s="90"/>
      <c r="FR5" s="90"/>
      <c r="FS5" s="90"/>
      <c r="FT5" s="90"/>
      <c r="FU5" s="90"/>
      <c r="FV5" s="90"/>
      <c r="FW5" s="90"/>
      <c r="FX5" s="90"/>
      <c r="FY5" s="90"/>
      <c r="FZ5" s="90"/>
      <c r="GA5" s="90"/>
      <c r="GB5" s="90"/>
      <c r="GC5" s="90"/>
      <c r="GD5" s="90"/>
      <c r="GE5" s="90"/>
      <c r="GF5" s="90"/>
      <c r="GG5" s="90"/>
      <c r="GH5" s="90"/>
      <c r="GI5" s="90"/>
      <c r="GJ5" s="90"/>
      <c r="GK5" s="90"/>
      <c r="GL5" s="90"/>
      <c r="GM5" s="90"/>
      <c r="GN5" s="90"/>
      <c r="GO5" s="90"/>
      <c r="GP5" s="90"/>
      <c r="GQ5" s="90"/>
      <c r="GR5" s="90"/>
      <c r="GS5" s="90"/>
      <c r="GT5" s="90"/>
      <c r="GU5" s="90"/>
      <c r="GV5" s="90"/>
      <c r="GW5" s="90"/>
      <c r="GX5" s="90"/>
      <c r="GY5" s="90"/>
      <c r="GZ5" s="90"/>
      <c r="HA5" s="90"/>
      <c r="HB5" s="90"/>
      <c r="HC5" s="90"/>
      <c r="HD5" s="90"/>
      <c r="HE5" s="90"/>
      <c r="HF5" s="90"/>
      <c r="HG5" s="90"/>
      <c r="HH5" s="90"/>
      <c r="HI5" s="90"/>
      <c r="HJ5" s="90"/>
      <c r="HK5" s="90"/>
      <c r="HL5" s="90"/>
      <c r="HM5" s="90"/>
      <c r="HN5" s="90"/>
      <c r="HO5" s="90"/>
      <c r="HP5" s="90"/>
      <c r="HQ5" s="90"/>
      <c r="HR5" s="90"/>
      <c r="HS5" s="90"/>
      <c r="HT5" s="90"/>
      <c r="HU5" s="90"/>
      <c r="HV5" s="90"/>
      <c r="HW5" s="90"/>
      <c r="HX5" s="90"/>
      <c r="HY5" s="90"/>
      <c r="HZ5" s="90"/>
      <c r="IA5" s="90"/>
      <c r="IB5" s="90"/>
      <c r="IC5" s="90"/>
      <c r="ID5" s="90"/>
      <c r="IE5" s="90"/>
      <c r="IF5" s="90"/>
      <c r="IG5" s="90"/>
      <c r="IH5" s="90"/>
      <c r="II5" s="90"/>
      <c r="IJ5" s="90"/>
      <c r="IK5" s="90"/>
      <c r="IL5" s="90"/>
      <c r="IM5" s="90"/>
      <c r="IN5" s="90"/>
      <c r="IO5" s="90"/>
      <c r="IP5" s="90"/>
      <c r="IQ5" s="90"/>
      <c r="IR5" s="90"/>
      <c r="IS5" s="90"/>
      <c r="IT5" s="90"/>
      <c r="IU5" s="90"/>
      <c r="IV5" s="90"/>
      <c r="IW5" s="90"/>
    </row>
    <row r="6" spans="1:257" ht="13.5" customHeight="1" thickBot="1">
      <c r="A6" s="115">
        <f>COUNTIF(F11:G176,"Pass")</f>
        <v>0</v>
      </c>
      <c r="B6" s="96">
        <f>COUNTIF(F11:G623,"Fail")</f>
        <v>1</v>
      </c>
      <c r="C6" s="96">
        <f>E6-D6-B6-A6</f>
        <v>11</v>
      </c>
      <c r="D6" s="97">
        <f>COUNTIF(F11:G623,"N/A")</f>
        <v>0</v>
      </c>
      <c r="E6" s="193">
        <f>COUNTA(A11:A180)*2</f>
        <v>12</v>
      </c>
      <c r="F6" s="193"/>
      <c r="G6" s="193"/>
      <c r="H6" s="94"/>
      <c r="I6" s="157" t="s">
        <v>68</v>
      </c>
      <c r="J6" s="132">
        <f>COUNTIFS(J11:J38,"MaiCTP",L11:L38,"Open")</f>
        <v>0</v>
      </c>
      <c r="K6" s="132">
        <f>COUNTIFS(J11:J38,"MaiCTP",L11:L38,"Accepted")</f>
        <v>0</v>
      </c>
      <c r="L6" s="132">
        <f>COUNTIFS(J11:J38,"MaiCTP",L11:L38,"Ready for test")</f>
        <v>0</v>
      </c>
      <c r="M6" s="132">
        <f>COUNTIFS(J11:J38,"MaiCTP",L11:L38,"Closed")</f>
        <v>0</v>
      </c>
      <c r="N6" s="132">
        <f>COUNTIFS(J11:J38,"MaiCTP",L11:L38,"")</f>
        <v>0</v>
      </c>
      <c r="O6" s="159">
        <f t="shared" si="0"/>
        <v>0</v>
      </c>
      <c r="P6" s="90"/>
      <c r="Q6" s="90" t="s">
        <v>27</v>
      </c>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0"/>
      <c r="BJ6" s="90"/>
      <c r="BK6" s="90"/>
      <c r="BL6" s="90"/>
      <c r="BM6" s="90"/>
      <c r="BN6" s="90"/>
      <c r="BO6" s="90"/>
      <c r="BP6" s="90"/>
      <c r="BQ6" s="90"/>
      <c r="BR6" s="90"/>
      <c r="BS6" s="90"/>
      <c r="BT6" s="90"/>
      <c r="BU6" s="90"/>
      <c r="BV6" s="90"/>
      <c r="BW6" s="90"/>
      <c r="BX6" s="90"/>
      <c r="BY6" s="90"/>
      <c r="BZ6" s="90"/>
      <c r="CA6" s="90"/>
      <c r="CB6" s="90"/>
      <c r="CC6" s="90"/>
      <c r="CD6" s="90"/>
      <c r="CE6" s="90"/>
      <c r="CF6" s="90"/>
      <c r="CG6" s="90"/>
      <c r="CH6" s="90"/>
      <c r="CI6" s="90"/>
      <c r="CJ6" s="90"/>
      <c r="CK6" s="90"/>
      <c r="CL6" s="90"/>
      <c r="CM6" s="90"/>
      <c r="CN6" s="90"/>
      <c r="CO6" s="90"/>
      <c r="CP6" s="90"/>
      <c r="CQ6" s="90"/>
      <c r="CR6" s="90"/>
      <c r="CS6" s="90"/>
      <c r="CT6" s="90"/>
      <c r="CU6" s="90"/>
      <c r="CV6" s="90"/>
      <c r="CW6" s="90"/>
      <c r="CX6" s="90"/>
      <c r="CY6" s="90"/>
      <c r="CZ6" s="90"/>
      <c r="DA6" s="90"/>
      <c r="DB6" s="90"/>
      <c r="DC6" s="90"/>
      <c r="DD6" s="90"/>
      <c r="DE6" s="90"/>
      <c r="DF6" s="90"/>
      <c r="DG6" s="90"/>
      <c r="DH6" s="90"/>
      <c r="DI6" s="90"/>
      <c r="DJ6" s="90"/>
      <c r="DK6" s="90"/>
      <c r="DL6" s="90"/>
      <c r="DM6" s="90"/>
      <c r="DN6" s="90"/>
      <c r="DO6" s="90"/>
      <c r="DP6" s="90"/>
      <c r="DQ6" s="90"/>
      <c r="DR6" s="90"/>
      <c r="DS6" s="90"/>
      <c r="DT6" s="90"/>
      <c r="DU6" s="90"/>
      <c r="DV6" s="90"/>
      <c r="DW6" s="90"/>
      <c r="DX6" s="90"/>
      <c r="DY6" s="90"/>
      <c r="DZ6" s="90"/>
      <c r="EA6" s="90"/>
      <c r="EB6" s="90"/>
      <c r="EC6" s="90"/>
      <c r="ED6" s="90"/>
      <c r="EE6" s="90"/>
      <c r="EF6" s="90"/>
      <c r="EG6" s="90"/>
      <c r="EH6" s="90"/>
      <c r="EI6" s="90"/>
      <c r="EJ6" s="90"/>
      <c r="EK6" s="90"/>
      <c r="EL6" s="90"/>
      <c r="EM6" s="90"/>
      <c r="EN6" s="90"/>
      <c r="EO6" s="90"/>
      <c r="EP6" s="90"/>
      <c r="EQ6" s="90"/>
      <c r="ER6" s="90"/>
      <c r="ES6" s="90"/>
      <c r="ET6" s="90"/>
      <c r="EU6" s="90"/>
      <c r="EV6" s="90"/>
      <c r="EW6" s="90"/>
      <c r="EX6" s="90"/>
      <c r="EY6" s="90"/>
      <c r="EZ6" s="90"/>
      <c r="FA6" s="90"/>
      <c r="FB6" s="90"/>
      <c r="FC6" s="90"/>
      <c r="FD6" s="90"/>
      <c r="FE6" s="90"/>
      <c r="FF6" s="90"/>
      <c r="FG6" s="90"/>
      <c r="FH6" s="90"/>
      <c r="FI6" s="90"/>
      <c r="FJ6" s="90"/>
      <c r="FK6" s="90"/>
      <c r="FL6" s="90"/>
      <c r="FM6" s="90"/>
      <c r="FN6" s="90"/>
      <c r="FO6" s="90"/>
      <c r="FP6" s="90"/>
      <c r="FQ6" s="90"/>
      <c r="FR6" s="90"/>
      <c r="FS6" s="90"/>
      <c r="FT6" s="90"/>
      <c r="FU6" s="90"/>
      <c r="FV6" s="90"/>
      <c r="FW6" s="90"/>
      <c r="FX6" s="90"/>
      <c r="FY6" s="90"/>
      <c r="FZ6" s="90"/>
      <c r="GA6" s="90"/>
      <c r="GB6" s="90"/>
      <c r="GC6" s="90"/>
      <c r="GD6" s="90"/>
      <c r="GE6" s="90"/>
      <c r="GF6" s="90"/>
      <c r="GG6" s="90"/>
      <c r="GH6" s="90"/>
      <c r="GI6" s="90"/>
      <c r="GJ6" s="90"/>
      <c r="GK6" s="90"/>
      <c r="GL6" s="90"/>
      <c r="GM6" s="90"/>
      <c r="GN6" s="90"/>
      <c r="GO6" s="90"/>
      <c r="GP6" s="90"/>
      <c r="GQ6" s="90"/>
      <c r="GR6" s="90"/>
      <c r="GS6" s="90"/>
      <c r="GT6" s="90"/>
      <c r="GU6" s="90"/>
      <c r="GV6" s="90"/>
      <c r="GW6" s="90"/>
      <c r="GX6" s="90"/>
      <c r="GY6" s="90"/>
      <c r="GZ6" s="90"/>
      <c r="HA6" s="90"/>
      <c r="HB6" s="90"/>
      <c r="HC6" s="90"/>
      <c r="HD6" s="90"/>
      <c r="HE6" s="90"/>
      <c r="HF6" s="90"/>
      <c r="HG6" s="90"/>
      <c r="HH6" s="90"/>
      <c r="HI6" s="90"/>
      <c r="HJ6" s="90"/>
      <c r="HK6" s="90"/>
      <c r="HL6" s="90"/>
      <c r="HM6" s="90"/>
      <c r="HN6" s="90"/>
      <c r="HO6" s="90"/>
      <c r="HP6" s="90"/>
      <c r="HQ6" s="90"/>
      <c r="HR6" s="90"/>
      <c r="HS6" s="90"/>
      <c r="HT6" s="90"/>
      <c r="HU6" s="90"/>
      <c r="HV6" s="90"/>
      <c r="HW6" s="90"/>
      <c r="HX6" s="90"/>
      <c r="HY6" s="90"/>
      <c r="HZ6" s="90"/>
      <c r="IA6" s="90"/>
      <c r="IB6" s="90"/>
      <c r="IC6" s="90"/>
      <c r="ID6" s="90"/>
      <c r="IE6" s="90"/>
      <c r="IF6" s="90"/>
      <c r="IG6" s="90"/>
      <c r="IH6" s="90"/>
      <c r="II6" s="90"/>
      <c r="IJ6" s="90"/>
      <c r="IK6" s="90"/>
      <c r="IL6" s="90"/>
      <c r="IM6" s="90"/>
      <c r="IN6" s="90"/>
      <c r="IO6" s="90"/>
      <c r="IP6" s="90"/>
      <c r="IQ6" s="90"/>
      <c r="IR6" s="90"/>
      <c r="IS6" s="90"/>
      <c r="IT6" s="90"/>
      <c r="IU6" s="90"/>
      <c r="IV6" s="90"/>
      <c r="IW6" s="90"/>
    </row>
    <row r="7" spans="1:257" ht="13.5" customHeight="1">
      <c r="A7" s="146"/>
      <c r="B7" s="147"/>
      <c r="C7" s="147"/>
      <c r="D7" s="147"/>
      <c r="E7" s="148"/>
      <c r="F7" s="148"/>
      <c r="G7" s="148"/>
      <c r="H7" s="94"/>
      <c r="I7" s="157" t="s">
        <v>67</v>
      </c>
      <c r="J7" s="132">
        <f>COUNTIFS(J11:J38,"ChinhVC",L11:L38,"Open")</f>
        <v>0</v>
      </c>
      <c r="K7" s="132">
        <f>COUNTIFS(J11:J38,"ChinhVC",L11:L38,"Accepted")</f>
        <v>0</v>
      </c>
      <c r="L7" s="132">
        <f>COUNTIFS(J11:J38,"ChinhVC",L11:L38,"Ready for test")</f>
        <v>0</v>
      </c>
      <c r="M7" s="132">
        <f>COUNTIFS(J11:J38,"ChinhVC",L11:L38,"Closed")</f>
        <v>0</v>
      </c>
      <c r="N7" s="132">
        <f>COUNTIFS(J11:J38,"ChinhVC",L11:L38,"")</f>
        <v>0</v>
      </c>
      <c r="O7" s="159">
        <f t="shared" si="0"/>
        <v>0</v>
      </c>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c r="AQ7" s="90"/>
      <c r="AR7" s="90"/>
      <c r="AS7" s="90"/>
      <c r="AT7" s="90"/>
      <c r="AU7" s="90"/>
      <c r="AV7" s="90"/>
      <c r="AW7" s="90"/>
      <c r="AX7" s="90"/>
      <c r="AY7" s="90"/>
      <c r="AZ7" s="90"/>
      <c r="BA7" s="90"/>
      <c r="BB7" s="90"/>
      <c r="BC7" s="90"/>
      <c r="BD7" s="90"/>
      <c r="BE7" s="90"/>
      <c r="BF7" s="90"/>
      <c r="BG7" s="90"/>
      <c r="BH7" s="90"/>
      <c r="BI7" s="90"/>
      <c r="BJ7" s="90"/>
      <c r="BK7" s="90"/>
      <c r="BL7" s="90"/>
      <c r="BM7" s="90"/>
      <c r="BN7" s="90"/>
      <c r="BO7" s="90"/>
      <c r="BP7" s="90"/>
      <c r="BQ7" s="90"/>
      <c r="BR7" s="90"/>
      <c r="BS7" s="90"/>
      <c r="BT7" s="90"/>
      <c r="BU7" s="90"/>
      <c r="BV7" s="90"/>
      <c r="BW7" s="90"/>
      <c r="BX7" s="90"/>
      <c r="BY7" s="90"/>
      <c r="BZ7" s="90"/>
      <c r="CA7" s="90"/>
      <c r="CB7" s="90"/>
      <c r="CC7" s="90"/>
      <c r="CD7" s="90"/>
      <c r="CE7" s="90"/>
      <c r="CF7" s="90"/>
      <c r="CG7" s="90"/>
      <c r="CH7" s="90"/>
      <c r="CI7" s="90"/>
      <c r="CJ7" s="90"/>
      <c r="CK7" s="90"/>
      <c r="CL7" s="90"/>
      <c r="CM7" s="90"/>
      <c r="CN7" s="90"/>
      <c r="CO7" s="90"/>
      <c r="CP7" s="90"/>
      <c r="CQ7" s="90"/>
      <c r="CR7" s="90"/>
      <c r="CS7" s="90"/>
      <c r="CT7" s="90"/>
      <c r="CU7" s="90"/>
      <c r="CV7" s="90"/>
      <c r="CW7" s="90"/>
      <c r="CX7" s="90"/>
      <c r="CY7" s="90"/>
      <c r="CZ7" s="90"/>
      <c r="DA7" s="90"/>
      <c r="DB7" s="90"/>
      <c r="DC7" s="90"/>
      <c r="DD7" s="90"/>
      <c r="DE7" s="90"/>
      <c r="DF7" s="90"/>
      <c r="DG7" s="90"/>
      <c r="DH7" s="90"/>
      <c r="DI7" s="90"/>
      <c r="DJ7" s="90"/>
      <c r="DK7" s="90"/>
      <c r="DL7" s="90"/>
      <c r="DM7" s="90"/>
      <c r="DN7" s="90"/>
      <c r="DO7" s="90"/>
      <c r="DP7" s="90"/>
      <c r="DQ7" s="90"/>
      <c r="DR7" s="90"/>
      <c r="DS7" s="90"/>
      <c r="DT7" s="90"/>
      <c r="DU7" s="90"/>
      <c r="DV7" s="90"/>
      <c r="DW7" s="90"/>
      <c r="DX7" s="90"/>
      <c r="DY7" s="90"/>
      <c r="DZ7" s="90"/>
      <c r="EA7" s="90"/>
      <c r="EB7" s="90"/>
      <c r="EC7" s="90"/>
      <c r="ED7" s="90"/>
      <c r="EE7" s="90"/>
      <c r="EF7" s="90"/>
      <c r="EG7" s="90"/>
      <c r="EH7" s="90"/>
      <c r="EI7" s="90"/>
      <c r="EJ7" s="90"/>
      <c r="EK7" s="90"/>
      <c r="EL7" s="90"/>
      <c r="EM7" s="90"/>
      <c r="EN7" s="90"/>
      <c r="EO7" s="90"/>
      <c r="EP7" s="90"/>
      <c r="EQ7" s="90"/>
      <c r="ER7" s="90"/>
      <c r="ES7" s="90"/>
      <c r="ET7" s="90"/>
      <c r="EU7" s="90"/>
      <c r="EV7" s="90"/>
      <c r="EW7" s="90"/>
      <c r="EX7" s="90"/>
      <c r="EY7" s="90"/>
      <c r="EZ7" s="90"/>
      <c r="FA7" s="90"/>
      <c r="FB7" s="90"/>
      <c r="FC7" s="90"/>
      <c r="FD7" s="90"/>
      <c r="FE7" s="90"/>
      <c r="FF7" s="90"/>
      <c r="FG7" s="90"/>
      <c r="FH7" s="90"/>
      <c r="FI7" s="90"/>
      <c r="FJ7" s="90"/>
      <c r="FK7" s="90"/>
      <c r="FL7" s="90"/>
      <c r="FM7" s="90"/>
      <c r="FN7" s="90"/>
      <c r="FO7" s="90"/>
      <c r="FP7" s="90"/>
      <c r="FQ7" s="90"/>
      <c r="FR7" s="90"/>
      <c r="FS7" s="90"/>
      <c r="FT7" s="90"/>
      <c r="FU7" s="90"/>
      <c r="FV7" s="90"/>
      <c r="FW7" s="90"/>
      <c r="FX7" s="90"/>
      <c r="FY7" s="90"/>
      <c r="FZ7" s="90"/>
      <c r="GA7" s="90"/>
      <c r="GB7" s="90"/>
      <c r="GC7" s="90"/>
      <c r="GD7" s="90"/>
      <c r="GE7" s="90"/>
      <c r="GF7" s="90"/>
      <c r="GG7" s="90"/>
      <c r="GH7" s="90"/>
      <c r="GI7" s="90"/>
      <c r="GJ7" s="90"/>
      <c r="GK7" s="90"/>
      <c r="GL7" s="90"/>
      <c r="GM7" s="90"/>
      <c r="GN7" s="90"/>
      <c r="GO7" s="90"/>
      <c r="GP7" s="90"/>
      <c r="GQ7" s="90"/>
      <c r="GR7" s="90"/>
      <c r="GS7" s="90"/>
      <c r="GT7" s="90"/>
      <c r="GU7" s="90"/>
      <c r="GV7" s="90"/>
      <c r="GW7" s="90"/>
      <c r="GX7" s="90"/>
      <c r="GY7" s="90"/>
      <c r="GZ7" s="90"/>
      <c r="HA7" s="90"/>
      <c r="HB7" s="90"/>
      <c r="HC7" s="90"/>
      <c r="HD7" s="90"/>
      <c r="HE7" s="90"/>
      <c r="HF7" s="90"/>
      <c r="HG7" s="90"/>
      <c r="HH7" s="90"/>
      <c r="HI7" s="90"/>
      <c r="HJ7" s="90"/>
      <c r="HK7" s="90"/>
      <c r="HL7" s="90"/>
      <c r="HM7" s="90"/>
      <c r="HN7" s="90"/>
      <c r="HO7" s="90"/>
      <c r="HP7" s="90"/>
      <c r="HQ7" s="90"/>
      <c r="HR7" s="90"/>
      <c r="HS7" s="90"/>
      <c r="HT7" s="90"/>
      <c r="HU7" s="90"/>
      <c r="HV7" s="90"/>
      <c r="HW7" s="90"/>
      <c r="HX7" s="90"/>
      <c r="HY7" s="90"/>
      <c r="HZ7" s="90"/>
      <c r="IA7" s="90"/>
      <c r="IB7" s="90"/>
      <c r="IC7" s="90"/>
      <c r="ID7" s="90"/>
      <c r="IE7" s="90"/>
      <c r="IF7" s="90"/>
      <c r="IG7" s="90"/>
      <c r="IH7" s="90"/>
      <c r="II7" s="90"/>
      <c r="IJ7" s="90"/>
      <c r="IK7" s="90"/>
      <c r="IL7" s="90"/>
      <c r="IM7" s="90"/>
      <c r="IN7" s="90"/>
      <c r="IO7" s="90"/>
      <c r="IP7" s="90"/>
      <c r="IQ7" s="90"/>
      <c r="IR7" s="90"/>
      <c r="IS7" s="90"/>
      <c r="IT7" s="90"/>
      <c r="IU7" s="90"/>
      <c r="IV7" s="90"/>
      <c r="IW7" s="90"/>
    </row>
    <row r="8" spans="1:257" ht="13.5" customHeight="1" thickBot="1">
      <c r="A8" s="146"/>
      <c r="B8" s="147"/>
      <c r="C8" s="147"/>
      <c r="D8" s="147"/>
      <c r="E8" s="148"/>
      <c r="F8" s="148"/>
      <c r="G8" s="148"/>
      <c r="H8" s="94"/>
      <c r="I8" s="160" t="s">
        <v>66</v>
      </c>
      <c r="J8" s="161">
        <f>SUM(J2:J7)</f>
        <v>0</v>
      </c>
      <c r="K8" s="161">
        <f t="shared" ref="K8:O8" si="1">SUM(K2:K7)</f>
        <v>0</v>
      </c>
      <c r="L8" s="161">
        <f t="shared" si="1"/>
        <v>0</v>
      </c>
      <c r="M8" s="161">
        <f t="shared" si="1"/>
        <v>0</v>
      </c>
      <c r="N8" s="161">
        <f t="shared" si="1"/>
        <v>0</v>
      </c>
      <c r="O8" s="161">
        <f t="shared" si="1"/>
        <v>0</v>
      </c>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0"/>
      <c r="BJ8" s="90"/>
      <c r="BK8" s="90"/>
      <c r="BL8" s="90"/>
      <c r="BM8" s="90"/>
      <c r="BN8" s="90"/>
      <c r="BO8" s="90"/>
      <c r="BP8" s="90"/>
      <c r="BQ8" s="90"/>
      <c r="BR8" s="90"/>
      <c r="BS8" s="90"/>
      <c r="BT8" s="90"/>
      <c r="BU8" s="90"/>
      <c r="BV8" s="90"/>
      <c r="BW8" s="90"/>
      <c r="BX8" s="90"/>
      <c r="BY8" s="90"/>
      <c r="BZ8" s="90"/>
      <c r="CA8" s="90"/>
      <c r="CB8" s="90"/>
      <c r="CC8" s="90"/>
      <c r="CD8" s="90"/>
      <c r="CE8" s="90"/>
      <c r="CF8" s="90"/>
      <c r="CG8" s="90"/>
      <c r="CH8" s="90"/>
      <c r="CI8" s="90"/>
      <c r="CJ8" s="90"/>
      <c r="CK8" s="90"/>
      <c r="CL8" s="90"/>
      <c r="CM8" s="90"/>
      <c r="CN8" s="90"/>
      <c r="CO8" s="90"/>
      <c r="CP8" s="90"/>
      <c r="CQ8" s="90"/>
      <c r="CR8" s="90"/>
      <c r="CS8" s="90"/>
      <c r="CT8" s="90"/>
      <c r="CU8" s="90"/>
      <c r="CV8" s="90"/>
      <c r="CW8" s="90"/>
      <c r="CX8" s="90"/>
      <c r="CY8" s="90"/>
      <c r="CZ8" s="90"/>
      <c r="DA8" s="90"/>
      <c r="DB8" s="90"/>
      <c r="DC8" s="90"/>
      <c r="DD8" s="90"/>
      <c r="DE8" s="90"/>
      <c r="DF8" s="90"/>
      <c r="DG8" s="90"/>
      <c r="DH8" s="90"/>
      <c r="DI8" s="90"/>
      <c r="DJ8" s="90"/>
      <c r="DK8" s="90"/>
      <c r="DL8" s="90"/>
      <c r="DM8" s="90"/>
      <c r="DN8" s="90"/>
      <c r="DO8" s="90"/>
      <c r="DP8" s="90"/>
      <c r="DQ8" s="90"/>
      <c r="DR8" s="90"/>
      <c r="DS8" s="90"/>
      <c r="DT8" s="90"/>
      <c r="DU8" s="90"/>
      <c r="DV8" s="90"/>
      <c r="DW8" s="90"/>
      <c r="DX8" s="90"/>
      <c r="DY8" s="90"/>
      <c r="DZ8" s="90"/>
      <c r="EA8" s="90"/>
      <c r="EB8" s="90"/>
      <c r="EC8" s="90"/>
      <c r="ED8" s="90"/>
      <c r="EE8" s="90"/>
      <c r="EF8" s="90"/>
      <c r="EG8" s="90"/>
      <c r="EH8" s="90"/>
      <c r="EI8" s="90"/>
      <c r="EJ8" s="90"/>
      <c r="EK8" s="90"/>
      <c r="EL8" s="90"/>
      <c r="EM8" s="90"/>
      <c r="EN8" s="90"/>
      <c r="EO8" s="90"/>
      <c r="EP8" s="90"/>
      <c r="EQ8" s="90"/>
      <c r="ER8" s="90"/>
      <c r="ES8" s="90"/>
      <c r="ET8" s="90"/>
      <c r="EU8" s="90"/>
      <c r="EV8" s="90"/>
      <c r="EW8" s="90"/>
      <c r="EX8" s="90"/>
      <c r="EY8" s="90"/>
      <c r="EZ8" s="90"/>
      <c r="FA8" s="90"/>
      <c r="FB8" s="90"/>
      <c r="FC8" s="90"/>
      <c r="FD8" s="90"/>
      <c r="FE8" s="90"/>
      <c r="FF8" s="90"/>
      <c r="FG8" s="90"/>
      <c r="FH8" s="90"/>
      <c r="FI8" s="90"/>
      <c r="FJ8" s="90"/>
      <c r="FK8" s="90"/>
      <c r="FL8" s="90"/>
      <c r="FM8" s="90"/>
      <c r="FN8" s="90"/>
      <c r="FO8" s="90"/>
      <c r="FP8" s="90"/>
      <c r="FQ8" s="90"/>
      <c r="FR8" s="90"/>
      <c r="FS8" s="90"/>
      <c r="FT8" s="90"/>
      <c r="FU8" s="90"/>
      <c r="FV8" s="90"/>
      <c r="FW8" s="90"/>
      <c r="FX8" s="90"/>
      <c r="FY8" s="90"/>
      <c r="FZ8" s="90"/>
      <c r="GA8" s="90"/>
      <c r="GB8" s="90"/>
      <c r="GC8" s="90"/>
      <c r="GD8" s="90"/>
      <c r="GE8" s="90"/>
      <c r="GF8" s="90"/>
      <c r="GG8" s="90"/>
      <c r="GH8" s="90"/>
      <c r="GI8" s="90"/>
      <c r="GJ8" s="90"/>
      <c r="GK8" s="90"/>
      <c r="GL8" s="90"/>
      <c r="GM8" s="90"/>
      <c r="GN8" s="90"/>
      <c r="GO8" s="90"/>
      <c r="GP8" s="90"/>
      <c r="GQ8" s="90"/>
      <c r="GR8" s="90"/>
      <c r="GS8" s="90"/>
      <c r="GT8" s="90"/>
      <c r="GU8" s="90"/>
      <c r="GV8" s="90"/>
      <c r="GW8" s="90"/>
      <c r="GX8" s="90"/>
      <c r="GY8" s="90"/>
      <c r="GZ8" s="90"/>
      <c r="HA8" s="90"/>
      <c r="HB8" s="90"/>
      <c r="HC8" s="90"/>
      <c r="HD8" s="90"/>
      <c r="HE8" s="90"/>
      <c r="HF8" s="90"/>
      <c r="HG8" s="90"/>
      <c r="HH8" s="90"/>
      <c r="HI8" s="90"/>
      <c r="HJ8" s="90"/>
      <c r="HK8" s="90"/>
      <c r="HL8" s="90"/>
      <c r="HM8" s="90"/>
      <c r="HN8" s="90"/>
      <c r="HO8" s="90"/>
      <c r="HP8" s="90"/>
      <c r="HQ8" s="90"/>
      <c r="HR8" s="90"/>
      <c r="HS8" s="90"/>
      <c r="HT8" s="90"/>
      <c r="HU8" s="90"/>
      <c r="HV8" s="90"/>
      <c r="HW8" s="90"/>
      <c r="HX8" s="90"/>
      <c r="HY8" s="90"/>
      <c r="HZ8" s="90"/>
      <c r="IA8" s="90"/>
      <c r="IB8" s="90"/>
      <c r="IC8" s="90"/>
      <c r="ID8" s="90"/>
      <c r="IE8" s="90"/>
      <c r="IF8" s="90"/>
      <c r="IG8" s="90"/>
      <c r="IH8" s="90"/>
      <c r="II8" s="90"/>
      <c r="IJ8" s="90"/>
      <c r="IK8" s="90"/>
      <c r="IL8" s="90"/>
      <c r="IM8" s="90"/>
      <c r="IN8" s="90"/>
      <c r="IO8" s="90"/>
      <c r="IP8" s="90"/>
      <c r="IQ8" s="90"/>
      <c r="IR8" s="90"/>
      <c r="IS8" s="90"/>
      <c r="IT8" s="90"/>
      <c r="IU8" s="90"/>
      <c r="IV8" s="90"/>
      <c r="IW8" s="90"/>
    </row>
    <row r="9" spans="1:257" ht="13.5" customHeight="1" thickTop="1">
      <c r="A9" s="116"/>
      <c r="B9" s="90"/>
      <c r="C9" s="90"/>
      <c r="D9" s="98"/>
      <c r="E9" s="98"/>
      <c r="F9" s="98"/>
      <c r="G9" s="94"/>
      <c r="H9" s="94"/>
      <c r="I9" s="94"/>
      <c r="J9" s="95"/>
      <c r="K9" s="90"/>
      <c r="L9" s="90"/>
      <c r="M9" s="90"/>
      <c r="N9" s="90"/>
      <c r="O9" s="90"/>
      <c r="P9" s="90"/>
      <c r="Q9" s="90"/>
      <c r="R9" s="90"/>
      <c r="S9" s="90"/>
      <c r="T9" s="90"/>
      <c r="U9" s="90"/>
      <c r="V9" s="90"/>
      <c r="W9" s="90"/>
      <c r="X9" s="90"/>
      <c r="Y9" s="90"/>
      <c r="Z9" s="90"/>
      <c r="AA9" s="90"/>
      <c r="AB9" s="90"/>
      <c r="AC9" s="90"/>
      <c r="AD9" s="90"/>
      <c r="AE9" s="90"/>
      <c r="AF9" s="90"/>
      <c r="AG9" s="90"/>
      <c r="AH9" s="90"/>
      <c r="AI9" s="90"/>
      <c r="AJ9" s="90"/>
      <c r="AK9" s="90"/>
      <c r="AL9" s="90"/>
      <c r="AM9" s="90"/>
      <c r="AN9" s="90"/>
      <c r="AO9" s="90"/>
      <c r="AP9" s="90"/>
      <c r="AQ9" s="90"/>
      <c r="AR9" s="90"/>
      <c r="AS9" s="90"/>
      <c r="AT9" s="90"/>
      <c r="AU9" s="90"/>
      <c r="AV9" s="90"/>
      <c r="AW9" s="90"/>
      <c r="AX9" s="90"/>
      <c r="AY9" s="90"/>
      <c r="AZ9" s="90"/>
      <c r="BA9" s="90"/>
      <c r="BB9" s="90"/>
      <c r="BC9" s="90"/>
      <c r="BD9" s="90"/>
      <c r="BE9" s="90"/>
      <c r="BF9" s="90"/>
      <c r="BG9" s="90"/>
      <c r="BH9" s="90"/>
      <c r="BI9" s="90"/>
      <c r="BJ9" s="90"/>
      <c r="BK9" s="90"/>
      <c r="BL9" s="90"/>
      <c r="BM9" s="90"/>
      <c r="BN9" s="90"/>
      <c r="BO9" s="90"/>
      <c r="BP9" s="90"/>
      <c r="BQ9" s="90"/>
      <c r="BR9" s="90"/>
      <c r="BS9" s="90"/>
      <c r="BT9" s="90"/>
      <c r="BU9" s="90"/>
      <c r="BV9" s="90"/>
      <c r="BW9" s="90"/>
      <c r="BX9" s="90"/>
      <c r="BY9" s="90"/>
      <c r="BZ9" s="90"/>
      <c r="CA9" s="90"/>
      <c r="CB9" s="90"/>
      <c r="CC9" s="90"/>
      <c r="CD9" s="90"/>
      <c r="CE9" s="90"/>
      <c r="CF9" s="90"/>
      <c r="CG9" s="90"/>
      <c r="CH9" s="90"/>
      <c r="CI9" s="90"/>
      <c r="CJ9" s="90"/>
      <c r="CK9" s="90"/>
      <c r="CL9" s="90"/>
      <c r="CM9" s="90"/>
      <c r="CN9" s="90"/>
      <c r="CO9" s="90"/>
      <c r="CP9" s="90"/>
      <c r="CQ9" s="90"/>
      <c r="CR9" s="90"/>
      <c r="CS9" s="90"/>
      <c r="CT9" s="90"/>
      <c r="CU9" s="90"/>
      <c r="CV9" s="90"/>
      <c r="CW9" s="90"/>
      <c r="CX9" s="90"/>
      <c r="CY9" s="90"/>
      <c r="CZ9" s="90"/>
      <c r="DA9" s="90"/>
      <c r="DB9" s="90"/>
      <c r="DC9" s="90"/>
      <c r="DD9" s="90"/>
      <c r="DE9" s="90"/>
      <c r="DF9" s="90"/>
      <c r="DG9" s="90"/>
      <c r="DH9" s="90"/>
      <c r="DI9" s="90"/>
      <c r="DJ9" s="90"/>
      <c r="DK9" s="90"/>
      <c r="DL9" s="90"/>
      <c r="DM9" s="90"/>
      <c r="DN9" s="90"/>
      <c r="DO9" s="90"/>
      <c r="DP9" s="90"/>
      <c r="DQ9" s="90"/>
      <c r="DR9" s="90"/>
      <c r="DS9" s="90"/>
      <c r="DT9" s="90"/>
      <c r="DU9" s="90"/>
      <c r="DV9" s="90"/>
      <c r="DW9" s="90"/>
      <c r="DX9" s="90"/>
      <c r="DY9" s="90"/>
      <c r="DZ9" s="90"/>
      <c r="EA9" s="90"/>
      <c r="EB9" s="90"/>
      <c r="EC9" s="90"/>
      <c r="ED9" s="90"/>
      <c r="EE9" s="90"/>
      <c r="EF9" s="90"/>
      <c r="EG9" s="90"/>
      <c r="EH9" s="90"/>
      <c r="EI9" s="90"/>
      <c r="EJ9" s="90"/>
      <c r="EK9" s="90"/>
      <c r="EL9" s="90"/>
      <c r="EM9" s="90"/>
      <c r="EN9" s="90"/>
      <c r="EO9" s="90"/>
      <c r="EP9" s="90"/>
      <c r="EQ9" s="90"/>
      <c r="ER9" s="90"/>
      <c r="ES9" s="90"/>
      <c r="ET9" s="90"/>
      <c r="EU9" s="90"/>
      <c r="EV9" s="90"/>
      <c r="EW9" s="90"/>
      <c r="EX9" s="90"/>
      <c r="EY9" s="90"/>
      <c r="EZ9" s="90"/>
      <c r="FA9" s="90"/>
      <c r="FB9" s="90"/>
      <c r="FC9" s="90"/>
      <c r="FD9" s="90"/>
      <c r="FE9" s="90"/>
      <c r="FF9" s="90"/>
      <c r="FG9" s="90"/>
      <c r="FH9" s="90"/>
      <c r="FI9" s="90"/>
      <c r="FJ9" s="90"/>
      <c r="FK9" s="90"/>
      <c r="FL9" s="90"/>
      <c r="FM9" s="90"/>
      <c r="FN9" s="90"/>
      <c r="FO9" s="90"/>
      <c r="FP9" s="90"/>
      <c r="FQ9" s="90"/>
      <c r="FR9" s="90"/>
      <c r="FS9" s="90"/>
      <c r="FT9" s="90"/>
      <c r="FU9" s="90"/>
      <c r="FV9" s="90"/>
      <c r="FW9" s="90"/>
      <c r="FX9" s="90"/>
      <c r="FY9" s="90"/>
      <c r="FZ9" s="90"/>
      <c r="GA9" s="90"/>
      <c r="GB9" s="90"/>
      <c r="GC9" s="90"/>
      <c r="GD9" s="90"/>
      <c r="GE9" s="90"/>
      <c r="GF9" s="90"/>
      <c r="GG9" s="90"/>
      <c r="GH9" s="90"/>
      <c r="GI9" s="90"/>
      <c r="GJ9" s="90"/>
      <c r="GK9" s="90"/>
      <c r="GL9" s="90"/>
      <c r="GM9" s="90"/>
      <c r="GN9" s="90"/>
      <c r="GO9" s="90"/>
      <c r="GP9" s="90"/>
      <c r="GQ9" s="90"/>
      <c r="GR9" s="90"/>
      <c r="GS9" s="90"/>
      <c r="GT9" s="90"/>
      <c r="GU9" s="90"/>
      <c r="GV9" s="90"/>
      <c r="GW9" s="90"/>
      <c r="GX9" s="90"/>
      <c r="GY9" s="90"/>
      <c r="GZ9" s="90"/>
      <c r="HA9" s="90"/>
      <c r="HB9" s="90"/>
      <c r="HC9" s="90"/>
      <c r="HD9" s="90"/>
      <c r="HE9" s="90"/>
      <c r="HF9" s="90"/>
      <c r="HG9" s="90"/>
      <c r="HH9" s="90"/>
      <c r="HI9" s="90"/>
      <c r="HJ9" s="90"/>
      <c r="HK9" s="90"/>
      <c r="HL9" s="90"/>
      <c r="HM9" s="90"/>
      <c r="HN9" s="90"/>
      <c r="HO9" s="90"/>
      <c r="HP9" s="90"/>
      <c r="HQ9" s="90"/>
      <c r="HR9" s="90"/>
      <c r="HS9" s="90"/>
      <c r="HT9" s="90"/>
      <c r="HU9" s="90"/>
      <c r="HV9" s="90"/>
      <c r="HW9" s="90"/>
      <c r="HX9" s="90"/>
      <c r="HY9" s="90"/>
      <c r="HZ9" s="90"/>
      <c r="IA9" s="90"/>
      <c r="IB9" s="90"/>
      <c r="IC9" s="90"/>
      <c r="ID9" s="90"/>
      <c r="IE9" s="90"/>
      <c r="IF9" s="90"/>
      <c r="IG9" s="90"/>
      <c r="IH9" s="90"/>
      <c r="II9" s="90"/>
      <c r="IJ9" s="90"/>
      <c r="IK9" s="90"/>
      <c r="IL9" s="90"/>
      <c r="IM9" s="90"/>
      <c r="IN9" s="90"/>
      <c r="IO9" s="90"/>
      <c r="IP9" s="90"/>
      <c r="IQ9" s="90"/>
      <c r="IR9" s="90"/>
      <c r="IS9" s="90"/>
      <c r="IT9" s="90"/>
      <c r="IU9" s="90"/>
      <c r="IV9" s="90"/>
      <c r="IW9" s="90"/>
    </row>
    <row r="10" spans="1:257" ht="51">
      <c r="A10" s="117" t="s">
        <v>30</v>
      </c>
      <c r="B10" s="56" t="s">
        <v>31</v>
      </c>
      <c r="C10" s="56" t="s">
        <v>32</v>
      </c>
      <c r="D10" s="56" t="s">
        <v>33</v>
      </c>
      <c r="E10" s="57" t="s">
        <v>34</v>
      </c>
      <c r="F10" s="57" t="s">
        <v>64</v>
      </c>
      <c r="G10" s="57" t="s">
        <v>65</v>
      </c>
      <c r="H10" s="57" t="s">
        <v>35</v>
      </c>
      <c r="I10" s="56" t="s">
        <v>36</v>
      </c>
      <c r="J10" s="149" t="s">
        <v>81</v>
      </c>
      <c r="K10" s="150" t="s">
        <v>25</v>
      </c>
      <c r="L10" s="151" t="s">
        <v>82</v>
      </c>
      <c r="M10" s="151" t="s">
        <v>83</v>
      </c>
      <c r="N10" s="149" t="s">
        <v>84</v>
      </c>
      <c r="O10" s="151" t="s">
        <v>85</v>
      </c>
      <c r="P10" s="90"/>
      <c r="Q10" s="90"/>
      <c r="R10" s="90"/>
      <c r="S10" s="90"/>
      <c r="T10" s="9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90"/>
      <c r="AY10" s="90"/>
      <c r="AZ10" s="90"/>
      <c r="BA10" s="90"/>
      <c r="BB10" s="90"/>
      <c r="BC10" s="90"/>
      <c r="BD10" s="90"/>
      <c r="BE10" s="90"/>
      <c r="BF10" s="90"/>
      <c r="BG10" s="90"/>
      <c r="BH10" s="90"/>
      <c r="BI10" s="90"/>
      <c r="BJ10" s="90"/>
      <c r="BK10" s="90"/>
      <c r="BL10" s="90"/>
      <c r="BM10" s="90"/>
      <c r="BN10" s="90"/>
      <c r="BO10" s="90"/>
      <c r="BP10" s="90"/>
      <c r="BQ10" s="90"/>
      <c r="BR10" s="90"/>
      <c r="BS10" s="90"/>
      <c r="BT10" s="90"/>
      <c r="BU10" s="90"/>
      <c r="BV10" s="90"/>
      <c r="BW10" s="90"/>
      <c r="BX10" s="90"/>
      <c r="BY10" s="90"/>
      <c r="BZ10" s="90"/>
      <c r="CA10" s="90"/>
      <c r="CB10" s="90"/>
      <c r="CC10" s="90"/>
      <c r="CD10" s="90"/>
      <c r="CE10" s="90"/>
      <c r="CF10" s="90"/>
      <c r="CG10" s="90"/>
      <c r="CH10" s="90"/>
      <c r="CI10" s="90"/>
      <c r="CJ10" s="90"/>
      <c r="CK10" s="90"/>
      <c r="CL10" s="90"/>
      <c r="CM10" s="90"/>
      <c r="CN10" s="90"/>
      <c r="CO10" s="90"/>
      <c r="CP10" s="90"/>
      <c r="CQ10" s="90"/>
      <c r="CR10" s="90"/>
      <c r="CS10" s="90"/>
      <c r="CT10" s="90"/>
      <c r="CU10" s="90"/>
      <c r="CV10" s="90"/>
      <c r="CW10" s="90"/>
      <c r="CX10" s="90"/>
      <c r="CY10" s="90"/>
      <c r="CZ10" s="90"/>
      <c r="DA10" s="90"/>
      <c r="DB10" s="90"/>
      <c r="DC10" s="90"/>
      <c r="DD10" s="90"/>
      <c r="DE10" s="90"/>
      <c r="DF10" s="90"/>
      <c r="DG10" s="90"/>
      <c r="DH10" s="90"/>
      <c r="DI10" s="90"/>
      <c r="DJ10" s="90"/>
      <c r="DK10" s="90"/>
      <c r="DL10" s="90"/>
      <c r="DM10" s="90"/>
      <c r="DN10" s="90"/>
      <c r="DO10" s="90"/>
      <c r="DP10" s="90"/>
      <c r="DQ10" s="90"/>
      <c r="DR10" s="90"/>
      <c r="DS10" s="90"/>
      <c r="DT10" s="90"/>
      <c r="DU10" s="90"/>
      <c r="DV10" s="90"/>
      <c r="DW10" s="90"/>
      <c r="DX10" s="90"/>
      <c r="DY10" s="90"/>
      <c r="DZ10" s="90"/>
      <c r="EA10" s="90"/>
      <c r="EB10" s="90"/>
      <c r="EC10" s="90"/>
      <c r="ED10" s="90"/>
      <c r="EE10" s="90"/>
      <c r="EF10" s="90"/>
      <c r="EG10" s="90"/>
      <c r="EH10" s="90"/>
      <c r="EI10" s="90"/>
      <c r="EJ10" s="90"/>
      <c r="EK10" s="90"/>
      <c r="EL10" s="90"/>
      <c r="EM10" s="90"/>
      <c r="EN10" s="90"/>
      <c r="EO10" s="90"/>
      <c r="EP10" s="90"/>
      <c r="EQ10" s="90"/>
      <c r="ER10" s="90"/>
      <c r="ES10" s="90"/>
      <c r="ET10" s="90"/>
      <c r="EU10" s="90"/>
      <c r="EV10" s="90"/>
      <c r="EW10" s="90"/>
      <c r="EX10" s="90"/>
      <c r="EY10" s="90"/>
      <c r="EZ10" s="90"/>
      <c r="FA10" s="90"/>
      <c r="FB10" s="90"/>
      <c r="FC10" s="90"/>
      <c r="FD10" s="90"/>
      <c r="FE10" s="90"/>
      <c r="FF10" s="90"/>
      <c r="FG10" s="90"/>
      <c r="FH10" s="90"/>
      <c r="FI10" s="90"/>
      <c r="FJ10" s="90"/>
      <c r="FK10" s="90"/>
      <c r="FL10" s="90"/>
      <c r="FM10" s="90"/>
      <c r="FN10" s="90"/>
      <c r="FO10" s="90"/>
      <c r="FP10" s="90"/>
      <c r="FQ10" s="90"/>
      <c r="FR10" s="90"/>
      <c r="FS10" s="90"/>
      <c r="FT10" s="90"/>
      <c r="FU10" s="90"/>
      <c r="FV10" s="90"/>
      <c r="FW10" s="90"/>
      <c r="FX10" s="90"/>
      <c r="FY10" s="90"/>
      <c r="FZ10" s="90"/>
      <c r="GA10" s="90"/>
      <c r="GB10" s="90"/>
      <c r="GC10" s="90"/>
      <c r="GD10" s="90"/>
      <c r="GE10" s="90"/>
      <c r="GF10" s="90"/>
      <c r="GG10" s="90"/>
      <c r="GH10" s="90"/>
      <c r="GI10" s="90"/>
      <c r="GJ10" s="90"/>
      <c r="GK10" s="90"/>
      <c r="GL10" s="90"/>
      <c r="GM10" s="90"/>
      <c r="GN10" s="90"/>
      <c r="GO10" s="90"/>
      <c r="GP10" s="90"/>
      <c r="GQ10" s="90"/>
      <c r="GR10" s="90"/>
      <c r="GS10" s="90"/>
      <c r="GT10" s="90"/>
      <c r="GU10" s="90"/>
      <c r="GV10" s="90"/>
      <c r="GW10" s="90"/>
      <c r="GX10" s="90"/>
      <c r="GY10" s="90"/>
      <c r="GZ10" s="90"/>
      <c r="HA10" s="90"/>
      <c r="HB10" s="90"/>
      <c r="HC10" s="90"/>
      <c r="HD10" s="90"/>
      <c r="HE10" s="90"/>
      <c r="HF10" s="90"/>
      <c r="HG10" s="90"/>
      <c r="HH10" s="90"/>
      <c r="HI10" s="90"/>
      <c r="HJ10" s="90"/>
      <c r="HK10" s="90"/>
      <c r="HL10" s="90"/>
      <c r="HM10" s="90"/>
      <c r="HN10" s="90"/>
      <c r="HO10" s="90"/>
      <c r="HP10" s="90"/>
      <c r="HQ10" s="90"/>
      <c r="HR10" s="90"/>
      <c r="HS10" s="90"/>
      <c r="HT10" s="90"/>
      <c r="HU10" s="90"/>
      <c r="HV10" s="90"/>
      <c r="HW10" s="90"/>
      <c r="HX10" s="90"/>
      <c r="HY10" s="90"/>
      <c r="HZ10" s="90"/>
      <c r="IA10" s="90"/>
      <c r="IB10" s="90"/>
      <c r="IC10" s="90"/>
      <c r="ID10" s="90"/>
      <c r="IE10" s="90"/>
      <c r="IF10" s="90"/>
      <c r="IG10" s="90"/>
      <c r="IH10" s="90"/>
      <c r="II10" s="90"/>
      <c r="IJ10" s="90"/>
      <c r="IK10" s="90"/>
      <c r="IL10" s="90"/>
      <c r="IM10" s="90"/>
      <c r="IN10" s="90"/>
      <c r="IO10" s="90"/>
      <c r="IP10" s="90"/>
      <c r="IQ10" s="90"/>
      <c r="IR10" s="90"/>
      <c r="IS10" s="90"/>
      <c r="IT10" s="90"/>
      <c r="IU10" s="90"/>
      <c r="IV10" s="90"/>
      <c r="IW10" s="90"/>
    </row>
    <row r="11" spans="1:257" ht="14.25" customHeight="1">
      <c r="A11" s="130"/>
      <c r="B11" s="130" t="s">
        <v>87</v>
      </c>
      <c r="C11" s="128"/>
      <c r="D11" s="128"/>
      <c r="E11" s="128"/>
      <c r="F11" s="128"/>
      <c r="G11" s="128"/>
      <c r="H11" s="128"/>
      <c r="I11" s="129"/>
      <c r="J11" s="129"/>
      <c r="K11" s="129"/>
      <c r="L11" s="129"/>
      <c r="M11" s="129"/>
      <c r="N11" s="129"/>
      <c r="O11" s="129"/>
    </row>
    <row r="12" spans="1:257" ht="153">
      <c r="A12" s="127" t="b">
        <f>Common!B12=IF(OR(B12&lt;&gt;"",D12&lt;E11&gt;""),"["&amp;TEXT($B$2,"##")&amp;"-"&amp;TEXT(ROW()-10,"##")&amp;"]","")</f>
        <v>0</v>
      </c>
      <c r="B12" s="107" t="s">
        <v>157</v>
      </c>
      <c r="C12" s="107" t="s">
        <v>158</v>
      </c>
      <c r="D12" s="107" t="s">
        <v>159</v>
      </c>
      <c r="E12" s="108"/>
      <c r="F12" s="107" t="s">
        <v>24</v>
      </c>
      <c r="G12" s="107"/>
      <c r="H12" s="109"/>
      <c r="I12" s="110" t="s">
        <v>175</v>
      </c>
      <c r="J12" s="152"/>
      <c r="K12" s="152"/>
      <c r="L12" s="152"/>
      <c r="M12" s="153"/>
      <c r="N12" s="153"/>
      <c r="O12" s="153"/>
    </row>
    <row r="13" spans="1:257" ht="38.25">
      <c r="A13" s="127" t="str">
        <f>IF(OR(B13&lt;&gt;"",D13&lt;E12&gt;""),"["&amp;TEXT($B$2,"##")&amp;"-"&amp;TEXT(ROW()-10,"##")&amp;"]","")</f>
        <v>[User_login-3]</v>
      </c>
      <c r="B13" s="107" t="s">
        <v>88</v>
      </c>
      <c r="C13" s="107" t="s">
        <v>89</v>
      </c>
      <c r="D13" s="107" t="s">
        <v>90</v>
      </c>
      <c r="E13" s="108"/>
      <c r="F13" s="107"/>
      <c r="G13" s="107"/>
      <c r="H13" s="109"/>
      <c r="I13" s="110"/>
      <c r="J13" s="152"/>
      <c r="K13" s="152"/>
      <c r="L13" s="152"/>
      <c r="M13" s="153"/>
      <c r="N13" s="153"/>
      <c r="O13" s="153"/>
    </row>
    <row r="14" spans="1:257" ht="51">
      <c r="A14" s="127" t="str">
        <f t="shared" ref="A14" si="2">IF(OR(B14&lt;&gt;"",D14&lt;E13&gt;""),"["&amp;TEXT($B$2,"##")&amp;"-"&amp;TEXT(ROW()-10,"##")&amp;"]","")</f>
        <v>[User_login-4]</v>
      </c>
      <c r="B14" s="107" t="s">
        <v>91</v>
      </c>
      <c r="C14" s="107" t="s">
        <v>92</v>
      </c>
      <c r="D14" s="107" t="s">
        <v>160</v>
      </c>
      <c r="E14" s="108"/>
      <c r="F14" s="107"/>
      <c r="G14" s="107"/>
      <c r="H14" s="109"/>
      <c r="I14" s="110"/>
      <c r="J14" s="152"/>
      <c r="K14" s="152"/>
      <c r="L14" s="152"/>
      <c r="M14" s="153"/>
      <c r="N14" s="153"/>
      <c r="O14" s="153"/>
    </row>
    <row r="15" spans="1:257" ht="12.75">
      <c r="A15" s="127" t="str">
        <f>IF(OR(B15&lt;&gt;"",D15&lt;E11&gt;""),"["&amp;TEXT($B$2,"##")&amp;"-"&amp;TEXT(ROW()-10,"##")&amp;"]","")</f>
        <v>[User_login-5]</v>
      </c>
      <c r="B15" s="107" t="s">
        <v>95</v>
      </c>
      <c r="C15" s="107" t="s">
        <v>93</v>
      </c>
      <c r="D15" s="107" t="s">
        <v>94</v>
      </c>
      <c r="E15" s="108"/>
      <c r="F15" s="107"/>
      <c r="G15" s="107"/>
      <c r="H15" s="109"/>
      <c r="I15" s="110"/>
      <c r="J15" s="152"/>
      <c r="K15" s="152"/>
      <c r="L15" s="152"/>
      <c r="M15" s="153"/>
      <c r="N15" s="153"/>
      <c r="O15" s="153"/>
    </row>
    <row r="16" spans="1:257" ht="12.75">
      <c r="A16" s="127" t="str">
        <f>IF(OR(B16&lt;&gt;"",D16&lt;E12&gt;""),"["&amp;TEXT($B$2,"##")&amp;"-"&amp;TEXT(ROW()-10,"##")&amp;"]","")</f>
        <v>[User_login-6]</v>
      </c>
      <c r="B16" s="107" t="s">
        <v>96</v>
      </c>
      <c r="C16" s="107" t="s">
        <v>97</v>
      </c>
      <c r="D16" s="107" t="s">
        <v>98</v>
      </c>
      <c r="E16" s="108"/>
      <c r="F16" s="107"/>
      <c r="G16" s="107"/>
      <c r="H16" s="109"/>
      <c r="I16" s="110"/>
      <c r="J16" s="152"/>
      <c r="K16" s="152"/>
      <c r="L16" s="152"/>
      <c r="M16" s="153"/>
      <c r="N16" s="153"/>
      <c r="O16" s="153"/>
    </row>
    <row r="17" spans="1:15" ht="12.75">
      <c r="A17" s="127" t="str">
        <f>IF(OR(B17&lt;&gt;"",D17&lt;E13&gt;""),"["&amp;TEXT($B$2,"##")&amp;"-"&amp;TEXT(ROW()-10,"##")&amp;"]","")</f>
        <v>[User_login-7]</v>
      </c>
      <c r="B17" s="107" t="s">
        <v>99</v>
      </c>
      <c r="C17" s="107" t="s">
        <v>100</v>
      </c>
      <c r="D17" s="107" t="s">
        <v>101</v>
      </c>
      <c r="E17" s="127"/>
      <c r="F17" s="107"/>
      <c r="G17" s="107"/>
      <c r="H17" s="109"/>
      <c r="I17" s="110"/>
      <c r="J17" s="152"/>
      <c r="K17" s="152"/>
      <c r="L17" s="152"/>
      <c r="M17" s="153"/>
      <c r="N17" s="153"/>
      <c r="O17" s="153"/>
    </row>
  </sheetData>
  <dataConsolidate>
    <dataRefs count="1">
      <dataRef ref="K2:K6" sheet="UI"/>
    </dataRefs>
  </dataConsolidate>
  <mergeCells count="5">
    <mergeCell ref="B2:G2"/>
    <mergeCell ref="B3:G3"/>
    <mergeCell ref="B4:G4"/>
    <mergeCell ref="E5:G5"/>
    <mergeCell ref="E6:G6"/>
  </mergeCells>
  <dataValidations count="2">
    <dataValidation type="list" allowBlank="1" showInputMessage="1" showErrorMessage="1" sqref="G1:G9 G18:G65248">
      <formula1>$H$2:$H$5</formula1>
    </dataValidation>
    <dataValidation type="list" allowBlank="1" showErrorMessage="1" sqref="F12:G17">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Calculate!$B$4:$B$7</xm:f>
          </x14:formula1>
          <xm:sqref>L12:L17</xm:sqref>
        </x14:dataValidation>
        <x14:dataValidation type="list" allowBlank="1" showInputMessage="1" showErrorMessage="1">
          <x14:formula1>
            <xm:f>Calculate!$A$11:$A$12</xm:f>
          </x14:formula1>
          <xm:sqref>K12:K17</xm:sqref>
        </x14:dataValidation>
        <x14:dataValidation type="list" allowBlank="1" showInputMessage="1" showErrorMessage="1">
          <x14:formula1>
            <xm:f>Calculate!$A$15:$A$20</xm:f>
          </x14:formula1>
          <xm:sqref>J12:J17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3"/>
  <sheetViews>
    <sheetView topLeftCell="E1" zoomScaleNormal="100" workbookViewId="0">
      <selection activeCell="J13" sqref="J13"/>
    </sheetView>
  </sheetViews>
  <sheetFormatPr defaultColWidth="15.25" defaultRowHeight="13.5" customHeight="1"/>
  <cols>
    <col min="1" max="1" width="15.125" style="118" customWidth="1"/>
    <col min="2" max="2" width="42.125" style="99" customWidth="1"/>
    <col min="3" max="3" width="33" style="99" customWidth="1"/>
    <col min="4" max="4" width="30.625" style="99" customWidth="1"/>
    <col min="5" max="5" width="15.25" style="99" customWidth="1"/>
    <col min="6" max="6" width="8.25" style="99" customWidth="1"/>
    <col min="7" max="7" width="7.375" style="99" customWidth="1"/>
    <col min="8" max="8" width="15.25" style="101" customWidth="1"/>
    <col min="9" max="9" width="15.25" style="99" customWidth="1"/>
    <col min="10" max="10" width="13.875" style="100" customWidth="1"/>
    <col min="11" max="11" width="15.25" style="99" customWidth="1"/>
    <col min="12" max="16" width="15.25" style="99"/>
    <col min="17" max="17" width="0" style="99" hidden="1" customWidth="1"/>
    <col min="18" max="16384" width="15.25" style="99"/>
  </cols>
  <sheetData>
    <row r="1" spans="1:257" ht="13.5" customHeight="1" thickTop="1" thickBot="1">
      <c r="A1" s="111" t="s">
        <v>48</v>
      </c>
      <c r="B1" s="87"/>
      <c r="C1" s="87"/>
      <c r="D1" s="87"/>
      <c r="E1" s="87"/>
      <c r="F1" s="87"/>
      <c r="G1" s="88"/>
      <c r="H1" s="89"/>
      <c r="I1" s="154" t="s">
        <v>78</v>
      </c>
      <c r="J1" s="155" t="s">
        <v>77</v>
      </c>
      <c r="K1" s="155" t="s">
        <v>76</v>
      </c>
      <c r="L1" s="155" t="s">
        <v>75</v>
      </c>
      <c r="M1" s="155" t="s">
        <v>74</v>
      </c>
      <c r="N1" s="155" t="s">
        <v>86</v>
      </c>
      <c r="O1" s="156" t="s">
        <v>73</v>
      </c>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c r="BE1" s="90"/>
      <c r="BF1" s="90"/>
      <c r="BG1" s="90"/>
      <c r="BH1" s="90"/>
      <c r="BI1" s="90"/>
      <c r="BJ1" s="90"/>
      <c r="BK1" s="90"/>
      <c r="BL1" s="90"/>
      <c r="BM1" s="90"/>
      <c r="BN1" s="90"/>
      <c r="BO1" s="90"/>
      <c r="BP1" s="90"/>
      <c r="BQ1" s="90"/>
      <c r="BR1" s="90"/>
      <c r="BS1" s="90"/>
      <c r="BT1" s="90"/>
      <c r="BU1" s="90"/>
      <c r="BV1" s="90"/>
      <c r="BW1" s="90"/>
      <c r="BX1" s="90"/>
      <c r="BY1" s="90"/>
      <c r="BZ1" s="90"/>
      <c r="CA1" s="90"/>
      <c r="CB1" s="90"/>
      <c r="CC1" s="90"/>
      <c r="CD1" s="90"/>
      <c r="CE1" s="90"/>
      <c r="CF1" s="90"/>
      <c r="CG1" s="90"/>
      <c r="CH1" s="90"/>
      <c r="CI1" s="90"/>
      <c r="CJ1" s="90"/>
      <c r="CK1" s="90"/>
      <c r="CL1" s="90"/>
      <c r="CM1" s="90"/>
      <c r="CN1" s="90"/>
      <c r="CO1" s="90"/>
      <c r="CP1" s="90"/>
      <c r="CQ1" s="90"/>
      <c r="CR1" s="90"/>
      <c r="CS1" s="90"/>
      <c r="CT1" s="90"/>
      <c r="CU1" s="90"/>
      <c r="CV1" s="90"/>
      <c r="CW1" s="90"/>
      <c r="CX1" s="90"/>
      <c r="CY1" s="90"/>
      <c r="CZ1" s="90"/>
      <c r="DA1" s="90"/>
      <c r="DB1" s="90"/>
      <c r="DC1" s="90"/>
      <c r="DD1" s="90"/>
      <c r="DE1" s="90"/>
      <c r="DF1" s="90"/>
      <c r="DG1" s="90"/>
      <c r="DH1" s="90"/>
      <c r="DI1" s="90"/>
      <c r="DJ1" s="90"/>
      <c r="DK1" s="90"/>
      <c r="DL1" s="90"/>
      <c r="DM1" s="90"/>
      <c r="DN1" s="90"/>
      <c r="DO1" s="90"/>
      <c r="DP1" s="90"/>
      <c r="DQ1" s="90"/>
      <c r="DR1" s="90"/>
      <c r="DS1" s="90"/>
      <c r="DT1" s="90"/>
      <c r="DU1" s="90"/>
      <c r="DV1" s="90"/>
      <c r="DW1" s="90"/>
      <c r="DX1" s="90"/>
      <c r="DY1" s="90"/>
      <c r="DZ1" s="90"/>
      <c r="EA1" s="90"/>
      <c r="EB1" s="90"/>
      <c r="EC1" s="90"/>
      <c r="ED1" s="90"/>
      <c r="EE1" s="90"/>
      <c r="EF1" s="90"/>
      <c r="EG1" s="90"/>
      <c r="EH1" s="90"/>
      <c r="EI1" s="90"/>
      <c r="EJ1" s="90"/>
      <c r="EK1" s="90"/>
      <c r="EL1" s="90"/>
      <c r="EM1" s="90"/>
      <c r="EN1" s="90"/>
      <c r="EO1" s="90"/>
      <c r="EP1" s="90"/>
      <c r="EQ1" s="90"/>
      <c r="ER1" s="90"/>
      <c r="ES1" s="90"/>
      <c r="ET1" s="90"/>
      <c r="EU1" s="90"/>
      <c r="EV1" s="90"/>
      <c r="EW1" s="90"/>
      <c r="EX1" s="90"/>
      <c r="EY1" s="90"/>
      <c r="EZ1" s="90"/>
      <c r="FA1" s="90"/>
      <c r="FB1" s="90"/>
      <c r="FC1" s="90"/>
      <c r="FD1" s="90"/>
      <c r="FE1" s="90"/>
      <c r="FF1" s="90"/>
      <c r="FG1" s="90"/>
      <c r="FH1" s="90"/>
      <c r="FI1" s="90"/>
      <c r="FJ1" s="90"/>
      <c r="FK1" s="90"/>
      <c r="FL1" s="90"/>
      <c r="FM1" s="90"/>
      <c r="FN1" s="90"/>
      <c r="FO1" s="90"/>
      <c r="FP1" s="90"/>
      <c r="FQ1" s="90"/>
      <c r="FR1" s="90"/>
      <c r="FS1" s="90"/>
      <c r="FT1" s="90"/>
      <c r="FU1" s="90"/>
      <c r="FV1" s="90"/>
      <c r="FW1" s="90"/>
      <c r="FX1" s="90"/>
      <c r="FY1" s="90"/>
      <c r="FZ1" s="90"/>
      <c r="GA1" s="90"/>
      <c r="GB1" s="90"/>
      <c r="GC1" s="90"/>
      <c r="GD1" s="90"/>
      <c r="GE1" s="90"/>
      <c r="GF1" s="90"/>
      <c r="GG1" s="90"/>
      <c r="GH1" s="90"/>
      <c r="GI1" s="90"/>
      <c r="GJ1" s="90"/>
      <c r="GK1" s="90"/>
      <c r="GL1" s="90"/>
      <c r="GM1" s="90"/>
      <c r="GN1" s="90"/>
      <c r="GO1" s="90"/>
      <c r="GP1" s="90"/>
      <c r="GQ1" s="90"/>
      <c r="GR1" s="90"/>
      <c r="GS1" s="90"/>
      <c r="GT1" s="90"/>
      <c r="GU1" s="90"/>
      <c r="GV1" s="90"/>
      <c r="GW1" s="90"/>
      <c r="GX1" s="90"/>
      <c r="GY1" s="90"/>
      <c r="GZ1" s="90"/>
      <c r="HA1" s="90"/>
      <c r="HB1" s="90"/>
      <c r="HC1" s="90"/>
      <c r="HD1" s="90"/>
      <c r="HE1" s="90"/>
      <c r="HF1" s="90"/>
      <c r="HG1" s="90"/>
      <c r="HH1" s="90"/>
      <c r="HI1" s="90"/>
      <c r="HJ1" s="90"/>
      <c r="HK1" s="90"/>
      <c r="HL1" s="90"/>
      <c r="HM1" s="90"/>
      <c r="HN1" s="90"/>
      <c r="HO1" s="90"/>
      <c r="HP1" s="90"/>
      <c r="HQ1" s="90"/>
      <c r="HR1" s="90"/>
      <c r="HS1" s="90"/>
      <c r="HT1" s="90"/>
      <c r="HU1" s="90"/>
      <c r="HV1" s="90"/>
      <c r="HW1" s="90"/>
      <c r="HX1" s="90"/>
      <c r="HY1" s="90"/>
      <c r="HZ1" s="90"/>
      <c r="IA1" s="90"/>
      <c r="IB1" s="90"/>
      <c r="IC1" s="90"/>
      <c r="ID1" s="90"/>
      <c r="IE1" s="90"/>
      <c r="IF1" s="90"/>
      <c r="IG1" s="90"/>
      <c r="IH1" s="90"/>
      <c r="II1" s="90"/>
      <c r="IJ1" s="90"/>
      <c r="IK1" s="90"/>
      <c r="IL1" s="90"/>
      <c r="IM1" s="90"/>
      <c r="IN1" s="90"/>
      <c r="IO1" s="90"/>
      <c r="IP1" s="90"/>
      <c r="IQ1" s="90"/>
      <c r="IR1" s="90"/>
      <c r="IS1" s="90"/>
      <c r="IT1" s="90"/>
      <c r="IU1" s="90"/>
      <c r="IV1" s="90"/>
      <c r="IW1" s="90"/>
    </row>
    <row r="2" spans="1:257" ht="13.5" customHeight="1">
      <c r="A2" s="112" t="s">
        <v>21</v>
      </c>
      <c r="B2" s="190" t="s">
        <v>52</v>
      </c>
      <c r="C2" s="190"/>
      <c r="D2" s="190"/>
      <c r="E2" s="190"/>
      <c r="F2" s="190"/>
      <c r="G2" s="190"/>
      <c r="H2" s="119" t="s">
        <v>22</v>
      </c>
      <c r="I2" s="157" t="s">
        <v>72</v>
      </c>
      <c r="J2" s="132">
        <f>COUNTIFS(J11:J44,"ManhNL",L11:L44,"Open")</f>
        <v>0</v>
      </c>
      <c r="K2" s="132">
        <f>COUNTIFS(J11:J44,"ManhNL",L11:L44,"Accepted")</f>
        <v>0</v>
      </c>
      <c r="L2" s="132">
        <f>COUNTIFS(J11:J44,"ManhNL",L11:L44,"Ready for test")</f>
        <v>0</v>
      </c>
      <c r="M2" s="132">
        <f>COUNTIFS(J11:J44,"ManhNL",L11:L44,"Closed")</f>
        <v>0</v>
      </c>
      <c r="N2" s="132">
        <f>COUNTIFS(J11:J44,"ManhNL",L11:L44,"")</f>
        <v>0</v>
      </c>
      <c r="O2" s="158">
        <f t="shared" ref="O2:O7" si="0">SUM(J2:N2)</f>
        <v>0</v>
      </c>
      <c r="P2" s="90"/>
      <c r="Q2" s="90" t="s">
        <v>22</v>
      </c>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c r="AS2" s="90"/>
      <c r="AT2" s="90"/>
      <c r="AU2" s="90"/>
      <c r="AV2" s="90"/>
      <c r="AW2" s="90"/>
      <c r="AX2" s="90"/>
      <c r="AY2" s="90"/>
      <c r="AZ2" s="90"/>
      <c r="BA2" s="90"/>
      <c r="BB2" s="90"/>
      <c r="BC2" s="90"/>
      <c r="BD2" s="90"/>
      <c r="BE2" s="90"/>
      <c r="BF2" s="90"/>
      <c r="BG2" s="90"/>
      <c r="BH2" s="90"/>
      <c r="BI2" s="90"/>
      <c r="BJ2" s="90"/>
      <c r="BK2" s="90"/>
      <c r="BL2" s="90"/>
      <c r="BM2" s="90"/>
      <c r="BN2" s="90"/>
      <c r="BO2" s="90"/>
      <c r="BP2" s="90"/>
      <c r="BQ2" s="90"/>
      <c r="BR2" s="90"/>
      <c r="BS2" s="90"/>
      <c r="BT2" s="90"/>
      <c r="BU2" s="90"/>
      <c r="BV2" s="90"/>
      <c r="BW2" s="90"/>
      <c r="BX2" s="90"/>
      <c r="BY2" s="90"/>
      <c r="BZ2" s="90"/>
      <c r="CA2" s="90"/>
      <c r="CB2" s="90"/>
      <c r="CC2" s="90"/>
      <c r="CD2" s="90"/>
      <c r="CE2" s="90"/>
      <c r="CF2" s="90"/>
      <c r="CG2" s="90"/>
      <c r="CH2" s="90"/>
      <c r="CI2" s="90"/>
      <c r="CJ2" s="90"/>
      <c r="CK2" s="90"/>
      <c r="CL2" s="90"/>
      <c r="CM2" s="90"/>
      <c r="CN2" s="90"/>
      <c r="CO2" s="90"/>
      <c r="CP2" s="90"/>
      <c r="CQ2" s="90"/>
      <c r="CR2" s="90"/>
      <c r="CS2" s="90"/>
      <c r="CT2" s="90"/>
      <c r="CU2" s="90"/>
      <c r="CV2" s="90"/>
      <c r="CW2" s="90"/>
      <c r="CX2" s="90"/>
      <c r="CY2" s="90"/>
      <c r="CZ2" s="90"/>
      <c r="DA2" s="90"/>
      <c r="DB2" s="90"/>
      <c r="DC2" s="90"/>
      <c r="DD2" s="90"/>
      <c r="DE2" s="90"/>
      <c r="DF2" s="90"/>
      <c r="DG2" s="90"/>
      <c r="DH2" s="90"/>
      <c r="DI2" s="90"/>
      <c r="DJ2" s="90"/>
      <c r="DK2" s="90"/>
      <c r="DL2" s="90"/>
      <c r="DM2" s="90"/>
      <c r="DN2" s="90"/>
      <c r="DO2" s="90"/>
      <c r="DP2" s="90"/>
      <c r="DQ2" s="90"/>
      <c r="DR2" s="90"/>
      <c r="DS2" s="90"/>
      <c r="DT2" s="90"/>
      <c r="DU2" s="90"/>
      <c r="DV2" s="90"/>
      <c r="DW2" s="90"/>
      <c r="DX2" s="90"/>
      <c r="DY2" s="90"/>
      <c r="DZ2" s="90"/>
      <c r="EA2" s="90"/>
      <c r="EB2" s="90"/>
      <c r="EC2" s="90"/>
      <c r="ED2" s="90"/>
      <c r="EE2" s="90"/>
      <c r="EF2" s="90"/>
      <c r="EG2" s="90"/>
      <c r="EH2" s="90"/>
      <c r="EI2" s="90"/>
      <c r="EJ2" s="90"/>
      <c r="EK2" s="90"/>
      <c r="EL2" s="90"/>
      <c r="EM2" s="90"/>
      <c r="EN2" s="90"/>
      <c r="EO2" s="90"/>
      <c r="EP2" s="90"/>
      <c r="EQ2" s="90"/>
      <c r="ER2" s="90"/>
      <c r="ES2" s="90"/>
      <c r="ET2" s="90"/>
      <c r="EU2" s="90"/>
      <c r="EV2" s="90"/>
      <c r="EW2" s="90"/>
      <c r="EX2" s="90"/>
      <c r="EY2" s="90"/>
      <c r="EZ2" s="90"/>
      <c r="FA2" s="90"/>
      <c r="FB2" s="90"/>
      <c r="FC2" s="90"/>
      <c r="FD2" s="90"/>
      <c r="FE2" s="90"/>
      <c r="FF2" s="90"/>
      <c r="FG2" s="90"/>
      <c r="FH2" s="90"/>
      <c r="FI2" s="90"/>
      <c r="FJ2" s="90"/>
      <c r="FK2" s="90"/>
      <c r="FL2" s="90"/>
      <c r="FM2" s="90"/>
      <c r="FN2" s="90"/>
      <c r="FO2" s="90"/>
      <c r="FP2" s="90"/>
      <c r="FQ2" s="90"/>
      <c r="FR2" s="90"/>
      <c r="FS2" s="90"/>
      <c r="FT2" s="90"/>
      <c r="FU2" s="90"/>
      <c r="FV2" s="90"/>
      <c r="FW2" s="90"/>
      <c r="FX2" s="90"/>
      <c r="FY2" s="90"/>
      <c r="FZ2" s="90"/>
      <c r="GA2" s="90"/>
      <c r="GB2" s="90"/>
      <c r="GC2" s="90"/>
      <c r="GD2" s="90"/>
      <c r="GE2" s="90"/>
      <c r="GF2" s="90"/>
      <c r="GG2" s="90"/>
      <c r="GH2" s="90"/>
      <c r="GI2" s="90"/>
      <c r="GJ2" s="90"/>
      <c r="GK2" s="90"/>
      <c r="GL2" s="90"/>
      <c r="GM2" s="90"/>
      <c r="GN2" s="90"/>
      <c r="GO2" s="90"/>
      <c r="GP2" s="90"/>
      <c r="GQ2" s="90"/>
      <c r="GR2" s="90"/>
      <c r="GS2" s="90"/>
      <c r="GT2" s="90"/>
      <c r="GU2" s="90"/>
      <c r="GV2" s="90"/>
      <c r="GW2" s="90"/>
      <c r="GX2" s="90"/>
      <c r="GY2" s="90"/>
      <c r="GZ2" s="90"/>
      <c r="HA2" s="90"/>
      <c r="HB2" s="90"/>
      <c r="HC2" s="90"/>
      <c r="HD2" s="90"/>
      <c r="HE2" s="90"/>
      <c r="HF2" s="90"/>
      <c r="HG2" s="90"/>
      <c r="HH2" s="90"/>
      <c r="HI2" s="90"/>
      <c r="HJ2" s="90"/>
      <c r="HK2" s="90"/>
      <c r="HL2" s="90"/>
      <c r="HM2" s="90"/>
      <c r="HN2" s="90"/>
      <c r="HO2" s="90"/>
      <c r="HP2" s="90"/>
      <c r="HQ2" s="90"/>
      <c r="HR2" s="90"/>
      <c r="HS2" s="90"/>
      <c r="HT2" s="90"/>
      <c r="HU2" s="90"/>
      <c r="HV2" s="90"/>
      <c r="HW2" s="90"/>
      <c r="HX2" s="90"/>
      <c r="HY2" s="90"/>
      <c r="HZ2" s="90"/>
      <c r="IA2" s="90"/>
      <c r="IB2" s="90"/>
      <c r="IC2" s="90"/>
      <c r="ID2" s="90"/>
      <c r="IE2" s="90"/>
      <c r="IF2" s="90"/>
      <c r="IG2" s="90"/>
      <c r="IH2" s="90"/>
      <c r="II2" s="90"/>
      <c r="IJ2" s="90"/>
      <c r="IK2" s="90"/>
      <c r="IL2" s="90"/>
      <c r="IM2" s="90"/>
      <c r="IN2" s="90"/>
      <c r="IO2" s="90"/>
      <c r="IP2" s="90"/>
      <c r="IQ2" s="90"/>
      <c r="IR2" s="90"/>
      <c r="IS2" s="90"/>
      <c r="IT2" s="90"/>
      <c r="IU2" s="90"/>
      <c r="IV2" s="90"/>
      <c r="IW2" s="90"/>
    </row>
    <row r="3" spans="1:257" ht="13.5" customHeight="1">
      <c r="A3" s="113" t="s">
        <v>23</v>
      </c>
      <c r="B3" s="190" t="s">
        <v>53</v>
      </c>
      <c r="C3" s="190"/>
      <c r="D3" s="190"/>
      <c r="E3" s="190"/>
      <c r="F3" s="190"/>
      <c r="G3" s="190"/>
      <c r="H3" s="119" t="s">
        <v>24</v>
      </c>
      <c r="I3" s="157" t="s">
        <v>71</v>
      </c>
      <c r="J3" s="132">
        <f>COUNTIFS(J11:J44,"HuyNM",L11:L44,"Open")</f>
        <v>0</v>
      </c>
      <c r="K3" s="132">
        <f>COUNTIFS(J11:J44,"HuyNM",L11:L44,"Accepted")</f>
        <v>0</v>
      </c>
      <c r="L3" s="132">
        <f>COUNTIFS(J11:J44,"HuyNM",L11:L44,"Ready for test")</f>
        <v>0</v>
      </c>
      <c r="M3" s="132">
        <f>COUNTIFS(J11:J44,"HuyNM",L11:L44,"Closed")</f>
        <v>0</v>
      </c>
      <c r="N3" s="132">
        <f>COUNTIFS(J11:J44,"HuyNM",L11:L44,"")</f>
        <v>0</v>
      </c>
      <c r="O3" s="159">
        <f t="shared" si="0"/>
        <v>0</v>
      </c>
      <c r="P3" s="90"/>
      <c r="Q3" s="90" t="s">
        <v>24</v>
      </c>
      <c r="R3" s="90"/>
      <c r="S3" s="90"/>
      <c r="T3" s="90"/>
      <c r="U3" s="90"/>
      <c r="V3" s="90"/>
      <c r="W3" s="90"/>
      <c r="X3" s="90"/>
      <c r="Y3" s="90"/>
      <c r="Z3" s="90"/>
      <c r="AA3" s="90"/>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c r="CU3" s="90"/>
      <c r="CV3" s="90"/>
      <c r="CW3" s="90"/>
      <c r="CX3" s="90"/>
      <c r="CY3" s="90"/>
      <c r="CZ3" s="90"/>
      <c r="DA3" s="90"/>
      <c r="DB3" s="90"/>
      <c r="DC3" s="90"/>
      <c r="DD3" s="90"/>
      <c r="DE3" s="90"/>
      <c r="DF3" s="90"/>
      <c r="DG3" s="90"/>
      <c r="DH3" s="90"/>
      <c r="DI3" s="90"/>
      <c r="DJ3" s="90"/>
      <c r="DK3" s="90"/>
      <c r="DL3" s="90"/>
      <c r="DM3" s="90"/>
      <c r="DN3" s="90"/>
      <c r="DO3" s="90"/>
      <c r="DP3" s="90"/>
      <c r="DQ3" s="90"/>
      <c r="DR3" s="90"/>
      <c r="DS3" s="90"/>
      <c r="DT3" s="90"/>
      <c r="DU3" s="90"/>
      <c r="DV3" s="90"/>
      <c r="DW3" s="90"/>
      <c r="DX3" s="90"/>
      <c r="DY3" s="90"/>
      <c r="DZ3" s="90"/>
      <c r="EA3" s="90"/>
      <c r="EB3" s="90"/>
      <c r="EC3" s="90"/>
      <c r="ED3" s="90"/>
      <c r="EE3" s="90"/>
      <c r="EF3" s="90"/>
      <c r="EG3" s="90"/>
      <c r="EH3" s="90"/>
      <c r="EI3" s="90"/>
      <c r="EJ3" s="90"/>
      <c r="EK3" s="90"/>
      <c r="EL3" s="90"/>
      <c r="EM3" s="90"/>
      <c r="EN3" s="90"/>
      <c r="EO3" s="90"/>
      <c r="EP3" s="90"/>
      <c r="EQ3" s="90"/>
      <c r="ER3" s="90"/>
      <c r="ES3" s="90"/>
      <c r="ET3" s="90"/>
      <c r="EU3" s="90"/>
      <c r="EV3" s="90"/>
      <c r="EW3" s="90"/>
      <c r="EX3" s="90"/>
      <c r="EY3" s="90"/>
      <c r="EZ3" s="90"/>
      <c r="FA3" s="90"/>
      <c r="FB3" s="90"/>
      <c r="FC3" s="90"/>
      <c r="FD3" s="90"/>
      <c r="FE3" s="90"/>
      <c r="FF3" s="90"/>
      <c r="FG3" s="90"/>
      <c r="FH3" s="90"/>
      <c r="FI3" s="90"/>
      <c r="FJ3" s="90"/>
      <c r="FK3" s="90"/>
      <c r="FL3" s="90"/>
      <c r="FM3" s="90"/>
      <c r="FN3" s="90"/>
      <c r="FO3" s="90"/>
      <c r="FP3" s="90"/>
      <c r="FQ3" s="90"/>
      <c r="FR3" s="90"/>
      <c r="FS3" s="90"/>
      <c r="FT3" s="90"/>
      <c r="FU3" s="90"/>
      <c r="FV3" s="90"/>
      <c r="FW3" s="90"/>
      <c r="FX3" s="90"/>
      <c r="FY3" s="90"/>
      <c r="FZ3" s="90"/>
      <c r="GA3" s="90"/>
      <c r="GB3" s="90"/>
      <c r="GC3" s="90"/>
      <c r="GD3" s="90"/>
      <c r="GE3" s="90"/>
      <c r="GF3" s="90"/>
      <c r="GG3" s="90"/>
      <c r="GH3" s="90"/>
      <c r="GI3" s="90"/>
      <c r="GJ3" s="90"/>
      <c r="GK3" s="90"/>
      <c r="GL3" s="90"/>
      <c r="GM3" s="90"/>
      <c r="GN3" s="90"/>
      <c r="GO3" s="90"/>
      <c r="GP3" s="90"/>
      <c r="GQ3" s="90"/>
      <c r="GR3" s="90"/>
      <c r="GS3" s="90"/>
      <c r="GT3" s="90"/>
      <c r="GU3" s="90"/>
      <c r="GV3" s="90"/>
      <c r="GW3" s="90"/>
      <c r="GX3" s="90"/>
      <c r="GY3" s="90"/>
      <c r="GZ3" s="90"/>
      <c r="HA3" s="90"/>
      <c r="HB3" s="90"/>
      <c r="HC3" s="90"/>
      <c r="HD3" s="90"/>
      <c r="HE3" s="90"/>
      <c r="HF3" s="90"/>
      <c r="HG3" s="90"/>
      <c r="HH3" s="90"/>
      <c r="HI3" s="90"/>
      <c r="HJ3" s="90"/>
      <c r="HK3" s="90"/>
      <c r="HL3" s="90"/>
      <c r="HM3" s="90"/>
      <c r="HN3" s="90"/>
      <c r="HO3" s="90"/>
      <c r="HP3" s="90"/>
      <c r="HQ3" s="90"/>
      <c r="HR3" s="90"/>
      <c r="HS3" s="90"/>
      <c r="HT3" s="90"/>
      <c r="HU3" s="90"/>
      <c r="HV3" s="90"/>
      <c r="HW3" s="90"/>
      <c r="HX3" s="90"/>
      <c r="HY3" s="90"/>
      <c r="HZ3" s="90"/>
      <c r="IA3" s="90"/>
      <c r="IB3" s="90"/>
      <c r="IC3" s="90"/>
      <c r="ID3" s="90"/>
      <c r="IE3" s="90"/>
      <c r="IF3" s="90"/>
      <c r="IG3" s="90"/>
      <c r="IH3" s="90"/>
      <c r="II3" s="90"/>
      <c r="IJ3" s="90"/>
      <c r="IK3" s="90"/>
      <c r="IL3" s="90"/>
      <c r="IM3" s="90"/>
      <c r="IN3" s="90"/>
      <c r="IO3" s="90"/>
      <c r="IP3" s="90"/>
      <c r="IQ3" s="90"/>
      <c r="IR3" s="90"/>
      <c r="IS3" s="90"/>
      <c r="IT3" s="90"/>
      <c r="IU3" s="90"/>
      <c r="IV3" s="90"/>
      <c r="IW3" s="90"/>
    </row>
    <row r="4" spans="1:257" ht="13.5" customHeight="1">
      <c r="A4" s="112" t="s">
        <v>25</v>
      </c>
      <c r="B4" s="191" t="s">
        <v>68</v>
      </c>
      <c r="C4" s="191"/>
      <c r="D4" s="191"/>
      <c r="E4" s="191"/>
      <c r="F4" s="191"/>
      <c r="G4" s="191"/>
      <c r="H4" s="119" t="s">
        <v>27</v>
      </c>
      <c r="I4" s="157" t="s">
        <v>70</v>
      </c>
      <c r="J4" s="132">
        <f>COUNTIFS(J11:J44,"AnhDD",L11:L44,"Open")</f>
        <v>0</v>
      </c>
      <c r="K4" s="132">
        <f>COUNTIFS(J11:J44,"AnhDD",L11:L44,"Accepted")</f>
        <v>0</v>
      </c>
      <c r="L4" s="132">
        <f>COUNTIFS(J11:J44,"AnhDD",L11:L44,"Ready for test")</f>
        <v>0</v>
      </c>
      <c r="M4" s="132">
        <f>COUNTIFS(J11:J44,"AnhDD",L11:L44,"Closed")</f>
        <v>0</v>
      </c>
      <c r="N4" s="132">
        <f>COUNTIFS(J11:J44,"AnhDD",L11:L44,"")</f>
        <v>0</v>
      </c>
      <c r="O4" s="159">
        <f t="shared" si="0"/>
        <v>0</v>
      </c>
      <c r="P4" s="90"/>
      <c r="Q4" s="91"/>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c r="CU4" s="90"/>
      <c r="CV4" s="90"/>
      <c r="CW4" s="90"/>
      <c r="CX4" s="90"/>
      <c r="CY4" s="90"/>
      <c r="CZ4" s="90"/>
      <c r="DA4" s="90"/>
      <c r="DB4" s="90"/>
      <c r="DC4" s="90"/>
      <c r="DD4" s="90"/>
      <c r="DE4" s="90"/>
      <c r="DF4" s="90"/>
      <c r="DG4" s="90"/>
      <c r="DH4" s="90"/>
      <c r="DI4" s="90"/>
      <c r="DJ4" s="90"/>
      <c r="DK4" s="90"/>
      <c r="DL4" s="90"/>
      <c r="DM4" s="90"/>
      <c r="DN4" s="90"/>
      <c r="DO4" s="90"/>
      <c r="DP4" s="90"/>
      <c r="DQ4" s="90"/>
      <c r="DR4" s="90"/>
      <c r="DS4" s="90"/>
      <c r="DT4" s="90"/>
      <c r="DU4" s="90"/>
      <c r="DV4" s="90"/>
      <c r="DW4" s="90"/>
      <c r="DX4" s="90"/>
      <c r="DY4" s="90"/>
      <c r="DZ4" s="90"/>
      <c r="EA4" s="90"/>
      <c r="EB4" s="90"/>
      <c r="EC4" s="90"/>
      <c r="ED4" s="90"/>
      <c r="EE4" s="90"/>
      <c r="EF4" s="90"/>
      <c r="EG4" s="90"/>
      <c r="EH4" s="90"/>
      <c r="EI4" s="90"/>
      <c r="EJ4" s="90"/>
      <c r="EK4" s="90"/>
      <c r="EL4" s="90"/>
      <c r="EM4" s="90"/>
      <c r="EN4" s="90"/>
      <c r="EO4" s="90"/>
      <c r="EP4" s="90"/>
      <c r="EQ4" s="90"/>
      <c r="ER4" s="90"/>
      <c r="ES4" s="90"/>
      <c r="ET4" s="90"/>
      <c r="EU4" s="90"/>
      <c r="EV4" s="90"/>
      <c r="EW4" s="90"/>
      <c r="EX4" s="90"/>
      <c r="EY4" s="90"/>
      <c r="EZ4" s="90"/>
      <c r="FA4" s="90"/>
      <c r="FB4" s="90"/>
      <c r="FC4" s="90"/>
      <c r="FD4" s="90"/>
      <c r="FE4" s="90"/>
      <c r="FF4" s="90"/>
      <c r="FG4" s="90"/>
      <c r="FH4" s="90"/>
      <c r="FI4" s="90"/>
      <c r="FJ4" s="90"/>
      <c r="FK4" s="90"/>
      <c r="FL4" s="90"/>
      <c r="FM4" s="90"/>
      <c r="FN4" s="90"/>
      <c r="FO4" s="90"/>
      <c r="FP4" s="90"/>
      <c r="FQ4" s="90"/>
      <c r="FR4" s="90"/>
      <c r="FS4" s="90"/>
      <c r="FT4" s="90"/>
      <c r="FU4" s="90"/>
      <c r="FV4" s="90"/>
      <c r="FW4" s="90"/>
      <c r="FX4" s="90"/>
      <c r="FY4" s="90"/>
      <c r="FZ4" s="90"/>
      <c r="GA4" s="90"/>
      <c r="GB4" s="90"/>
      <c r="GC4" s="90"/>
      <c r="GD4" s="90"/>
      <c r="GE4" s="90"/>
      <c r="GF4" s="90"/>
      <c r="GG4" s="90"/>
      <c r="GH4" s="90"/>
      <c r="GI4" s="90"/>
      <c r="GJ4" s="90"/>
      <c r="GK4" s="90"/>
      <c r="GL4" s="90"/>
      <c r="GM4" s="90"/>
      <c r="GN4" s="90"/>
      <c r="GO4" s="90"/>
      <c r="GP4" s="90"/>
      <c r="GQ4" s="90"/>
      <c r="GR4" s="90"/>
      <c r="GS4" s="90"/>
      <c r="GT4" s="90"/>
      <c r="GU4" s="90"/>
      <c r="GV4" s="90"/>
      <c r="GW4" s="90"/>
      <c r="GX4" s="90"/>
      <c r="GY4" s="90"/>
      <c r="GZ4" s="90"/>
      <c r="HA4" s="90"/>
      <c r="HB4" s="90"/>
      <c r="HC4" s="90"/>
      <c r="HD4" s="90"/>
      <c r="HE4" s="90"/>
      <c r="HF4" s="90"/>
      <c r="HG4" s="90"/>
      <c r="HH4" s="90"/>
      <c r="HI4" s="90"/>
      <c r="HJ4" s="90"/>
      <c r="HK4" s="90"/>
      <c r="HL4" s="90"/>
      <c r="HM4" s="90"/>
      <c r="HN4" s="90"/>
      <c r="HO4" s="90"/>
      <c r="HP4" s="90"/>
      <c r="HQ4" s="90"/>
      <c r="HR4" s="90"/>
      <c r="HS4" s="90"/>
      <c r="HT4" s="90"/>
      <c r="HU4" s="90"/>
      <c r="HV4" s="90"/>
      <c r="HW4" s="90"/>
      <c r="HX4" s="90"/>
      <c r="HY4" s="90"/>
      <c r="HZ4" s="90"/>
      <c r="IA4" s="90"/>
      <c r="IB4" s="90"/>
      <c r="IC4" s="90"/>
      <c r="ID4" s="90"/>
      <c r="IE4" s="90"/>
      <c r="IF4" s="90"/>
      <c r="IG4" s="90"/>
      <c r="IH4" s="90"/>
      <c r="II4" s="90"/>
      <c r="IJ4" s="90"/>
      <c r="IK4" s="90"/>
      <c r="IL4" s="90"/>
      <c r="IM4" s="90"/>
      <c r="IN4" s="90"/>
      <c r="IO4" s="90"/>
      <c r="IP4" s="90"/>
      <c r="IQ4" s="90"/>
      <c r="IR4" s="90"/>
      <c r="IS4" s="90"/>
      <c r="IT4" s="90"/>
      <c r="IU4" s="90"/>
      <c r="IV4" s="90"/>
      <c r="IW4" s="90"/>
    </row>
    <row r="5" spans="1:257" ht="13.5" customHeight="1">
      <c r="A5" s="114" t="s">
        <v>22</v>
      </c>
      <c r="B5" s="92" t="s">
        <v>24</v>
      </c>
      <c r="C5" s="92" t="s">
        <v>26</v>
      </c>
      <c r="D5" s="93" t="s">
        <v>27</v>
      </c>
      <c r="E5" s="192" t="s">
        <v>28</v>
      </c>
      <c r="F5" s="192"/>
      <c r="G5" s="192"/>
      <c r="H5" s="120" t="s">
        <v>26</v>
      </c>
      <c r="I5" s="157" t="s">
        <v>69</v>
      </c>
      <c r="J5" s="132">
        <f>COUNTIFS(J11:J44,"TrungVN",L11:L44,"Open")</f>
        <v>0</v>
      </c>
      <c r="K5" s="132">
        <f>COUNTIFS(J11:J44,"TrungVN",L11:L44,"Accepted")</f>
        <v>0</v>
      </c>
      <c r="L5" s="132">
        <f>COUNTIFS(J11:J44,"TrungVN",L11:L44,"Ready for test")</f>
        <v>0</v>
      </c>
      <c r="M5" s="132">
        <f>COUNTIFS(J11:J44,"TrungVN",L11:L44,"Closed")</f>
        <v>0</v>
      </c>
      <c r="N5" s="132">
        <f>COUNTIFS(J11:J44,"TrungVN",L11:L44,"")</f>
        <v>0</v>
      </c>
      <c r="O5" s="159">
        <f t="shared" si="0"/>
        <v>0</v>
      </c>
      <c r="P5" s="90"/>
      <c r="Q5" s="90" t="s">
        <v>29</v>
      </c>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0"/>
      <c r="BA5" s="90"/>
      <c r="BB5" s="90"/>
      <c r="BC5" s="90"/>
      <c r="BD5" s="90"/>
      <c r="BE5" s="90"/>
      <c r="BF5" s="90"/>
      <c r="BG5" s="90"/>
      <c r="BH5" s="90"/>
      <c r="BI5" s="90"/>
      <c r="BJ5" s="90"/>
      <c r="BK5" s="90"/>
      <c r="BL5" s="90"/>
      <c r="BM5" s="90"/>
      <c r="BN5" s="90"/>
      <c r="BO5" s="90"/>
      <c r="BP5" s="90"/>
      <c r="BQ5" s="90"/>
      <c r="BR5" s="90"/>
      <c r="BS5" s="90"/>
      <c r="BT5" s="90"/>
      <c r="BU5" s="90"/>
      <c r="BV5" s="90"/>
      <c r="BW5" s="90"/>
      <c r="BX5" s="90"/>
      <c r="BY5" s="90"/>
      <c r="BZ5" s="90"/>
      <c r="CA5" s="90"/>
      <c r="CB5" s="90"/>
      <c r="CC5" s="90"/>
      <c r="CD5" s="90"/>
      <c r="CE5" s="90"/>
      <c r="CF5" s="90"/>
      <c r="CG5" s="90"/>
      <c r="CH5" s="90"/>
      <c r="CI5" s="90"/>
      <c r="CJ5" s="90"/>
      <c r="CK5" s="90"/>
      <c r="CL5" s="90"/>
      <c r="CM5" s="90"/>
      <c r="CN5" s="90"/>
      <c r="CO5" s="90"/>
      <c r="CP5" s="90"/>
      <c r="CQ5" s="90"/>
      <c r="CR5" s="90"/>
      <c r="CS5" s="90"/>
      <c r="CT5" s="90"/>
      <c r="CU5" s="90"/>
      <c r="CV5" s="90"/>
      <c r="CW5" s="90"/>
      <c r="CX5" s="90"/>
      <c r="CY5" s="90"/>
      <c r="CZ5" s="90"/>
      <c r="DA5" s="90"/>
      <c r="DB5" s="90"/>
      <c r="DC5" s="90"/>
      <c r="DD5" s="90"/>
      <c r="DE5" s="90"/>
      <c r="DF5" s="90"/>
      <c r="DG5" s="90"/>
      <c r="DH5" s="90"/>
      <c r="DI5" s="90"/>
      <c r="DJ5" s="90"/>
      <c r="DK5" s="90"/>
      <c r="DL5" s="90"/>
      <c r="DM5" s="90"/>
      <c r="DN5" s="90"/>
      <c r="DO5" s="90"/>
      <c r="DP5" s="90"/>
      <c r="DQ5" s="90"/>
      <c r="DR5" s="90"/>
      <c r="DS5" s="90"/>
      <c r="DT5" s="90"/>
      <c r="DU5" s="90"/>
      <c r="DV5" s="90"/>
      <c r="DW5" s="90"/>
      <c r="DX5" s="90"/>
      <c r="DY5" s="90"/>
      <c r="DZ5" s="90"/>
      <c r="EA5" s="90"/>
      <c r="EB5" s="90"/>
      <c r="EC5" s="90"/>
      <c r="ED5" s="90"/>
      <c r="EE5" s="90"/>
      <c r="EF5" s="90"/>
      <c r="EG5" s="90"/>
      <c r="EH5" s="90"/>
      <c r="EI5" s="90"/>
      <c r="EJ5" s="90"/>
      <c r="EK5" s="90"/>
      <c r="EL5" s="90"/>
      <c r="EM5" s="90"/>
      <c r="EN5" s="90"/>
      <c r="EO5" s="90"/>
      <c r="EP5" s="90"/>
      <c r="EQ5" s="90"/>
      <c r="ER5" s="90"/>
      <c r="ES5" s="90"/>
      <c r="ET5" s="90"/>
      <c r="EU5" s="90"/>
      <c r="EV5" s="90"/>
      <c r="EW5" s="90"/>
      <c r="EX5" s="90"/>
      <c r="EY5" s="90"/>
      <c r="EZ5" s="90"/>
      <c r="FA5" s="90"/>
      <c r="FB5" s="90"/>
      <c r="FC5" s="90"/>
      <c r="FD5" s="90"/>
      <c r="FE5" s="90"/>
      <c r="FF5" s="90"/>
      <c r="FG5" s="90"/>
      <c r="FH5" s="90"/>
      <c r="FI5" s="90"/>
      <c r="FJ5" s="90"/>
      <c r="FK5" s="90"/>
      <c r="FL5" s="90"/>
      <c r="FM5" s="90"/>
      <c r="FN5" s="90"/>
      <c r="FO5" s="90"/>
      <c r="FP5" s="90"/>
      <c r="FQ5" s="90"/>
      <c r="FR5" s="90"/>
      <c r="FS5" s="90"/>
      <c r="FT5" s="90"/>
      <c r="FU5" s="90"/>
      <c r="FV5" s="90"/>
      <c r="FW5" s="90"/>
      <c r="FX5" s="90"/>
      <c r="FY5" s="90"/>
      <c r="FZ5" s="90"/>
      <c r="GA5" s="90"/>
      <c r="GB5" s="90"/>
      <c r="GC5" s="90"/>
      <c r="GD5" s="90"/>
      <c r="GE5" s="90"/>
      <c r="GF5" s="90"/>
      <c r="GG5" s="90"/>
      <c r="GH5" s="90"/>
      <c r="GI5" s="90"/>
      <c r="GJ5" s="90"/>
      <c r="GK5" s="90"/>
      <c r="GL5" s="90"/>
      <c r="GM5" s="90"/>
      <c r="GN5" s="90"/>
      <c r="GO5" s="90"/>
      <c r="GP5" s="90"/>
      <c r="GQ5" s="90"/>
      <c r="GR5" s="90"/>
      <c r="GS5" s="90"/>
      <c r="GT5" s="90"/>
      <c r="GU5" s="90"/>
      <c r="GV5" s="90"/>
      <c r="GW5" s="90"/>
      <c r="GX5" s="90"/>
      <c r="GY5" s="90"/>
      <c r="GZ5" s="90"/>
      <c r="HA5" s="90"/>
      <c r="HB5" s="90"/>
      <c r="HC5" s="90"/>
      <c r="HD5" s="90"/>
      <c r="HE5" s="90"/>
      <c r="HF5" s="90"/>
      <c r="HG5" s="90"/>
      <c r="HH5" s="90"/>
      <c r="HI5" s="90"/>
      <c r="HJ5" s="90"/>
      <c r="HK5" s="90"/>
      <c r="HL5" s="90"/>
      <c r="HM5" s="90"/>
      <c r="HN5" s="90"/>
      <c r="HO5" s="90"/>
      <c r="HP5" s="90"/>
      <c r="HQ5" s="90"/>
      <c r="HR5" s="90"/>
      <c r="HS5" s="90"/>
      <c r="HT5" s="90"/>
      <c r="HU5" s="90"/>
      <c r="HV5" s="90"/>
      <c r="HW5" s="90"/>
      <c r="HX5" s="90"/>
      <c r="HY5" s="90"/>
      <c r="HZ5" s="90"/>
      <c r="IA5" s="90"/>
      <c r="IB5" s="90"/>
      <c r="IC5" s="90"/>
      <c r="ID5" s="90"/>
      <c r="IE5" s="90"/>
      <c r="IF5" s="90"/>
      <c r="IG5" s="90"/>
      <c r="IH5" s="90"/>
      <c r="II5" s="90"/>
      <c r="IJ5" s="90"/>
      <c r="IK5" s="90"/>
      <c r="IL5" s="90"/>
      <c r="IM5" s="90"/>
      <c r="IN5" s="90"/>
      <c r="IO5" s="90"/>
      <c r="IP5" s="90"/>
      <c r="IQ5" s="90"/>
      <c r="IR5" s="90"/>
      <c r="IS5" s="90"/>
      <c r="IT5" s="90"/>
      <c r="IU5" s="90"/>
      <c r="IV5" s="90"/>
      <c r="IW5" s="90"/>
    </row>
    <row r="6" spans="1:257" ht="13.5" customHeight="1" thickBot="1">
      <c r="A6" s="115">
        <f>COUNTIF(F11:G182,"Pass")</f>
        <v>18</v>
      </c>
      <c r="B6" s="96">
        <f>COUNTIF(F11:G629,"Fail")</f>
        <v>2</v>
      </c>
      <c r="C6" s="96">
        <f>E6-D6-B6-A6</f>
        <v>0</v>
      </c>
      <c r="D6" s="97">
        <f>COUNTIF(F11:G629,"N/A")</f>
        <v>0</v>
      </c>
      <c r="E6" s="193">
        <f>COUNTA(A11:A186)*2</f>
        <v>20</v>
      </c>
      <c r="F6" s="193"/>
      <c r="G6" s="193"/>
      <c r="H6" s="94"/>
      <c r="I6" s="157" t="s">
        <v>68</v>
      </c>
      <c r="J6" s="132">
        <f>COUNTIFS(J11:J44,"MaiCTP",L11:L44,"Open")</f>
        <v>0</v>
      </c>
      <c r="K6" s="132">
        <f>COUNTIFS(J11:J44,"MaiCTP",L11:L44,"Accepted")</f>
        <v>0</v>
      </c>
      <c r="L6" s="132">
        <f>COUNTIFS(J11:J44,"MaiCTP",L11:L44,"Ready for test")</f>
        <v>0</v>
      </c>
      <c r="M6" s="132">
        <f>COUNTIFS(J11:J44,"MaiCTP",L11:L44,"Closed")</f>
        <v>0</v>
      </c>
      <c r="N6" s="132">
        <f>COUNTIFS(J11:J44,"MaiCTP",L11:L44,"")</f>
        <v>0</v>
      </c>
      <c r="O6" s="159">
        <f t="shared" si="0"/>
        <v>0</v>
      </c>
      <c r="P6" s="90"/>
      <c r="Q6" s="90" t="s">
        <v>27</v>
      </c>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0"/>
      <c r="BJ6" s="90"/>
      <c r="BK6" s="90"/>
      <c r="BL6" s="90"/>
      <c r="BM6" s="90"/>
      <c r="BN6" s="90"/>
      <c r="BO6" s="90"/>
      <c r="BP6" s="90"/>
      <c r="BQ6" s="90"/>
      <c r="BR6" s="90"/>
      <c r="BS6" s="90"/>
      <c r="BT6" s="90"/>
      <c r="BU6" s="90"/>
      <c r="BV6" s="90"/>
      <c r="BW6" s="90"/>
      <c r="BX6" s="90"/>
      <c r="BY6" s="90"/>
      <c r="BZ6" s="90"/>
      <c r="CA6" s="90"/>
      <c r="CB6" s="90"/>
      <c r="CC6" s="90"/>
      <c r="CD6" s="90"/>
      <c r="CE6" s="90"/>
      <c r="CF6" s="90"/>
      <c r="CG6" s="90"/>
      <c r="CH6" s="90"/>
      <c r="CI6" s="90"/>
      <c r="CJ6" s="90"/>
      <c r="CK6" s="90"/>
      <c r="CL6" s="90"/>
      <c r="CM6" s="90"/>
      <c r="CN6" s="90"/>
      <c r="CO6" s="90"/>
      <c r="CP6" s="90"/>
      <c r="CQ6" s="90"/>
      <c r="CR6" s="90"/>
      <c r="CS6" s="90"/>
      <c r="CT6" s="90"/>
      <c r="CU6" s="90"/>
      <c r="CV6" s="90"/>
      <c r="CW6" s="90"/>
      <c r="CX6" s="90"/>
      <c r="CY6" s="90"/>
      <c r="CZ6" s="90"/>
      <c r="DA6" s="90"/>
      <c r="DB6" s="90"/>
      <c r="DC6" s="90"/>
      <c r="DD6" s="90"/>
      <c r="DE6" s="90"/>
      <c r="DF6" s="90"/>
      <c r="DG6" s="90"/>
      <c r="DH6" s="90"/>
      <c r="DI6" s="90"/>
      <c r="DJ6" s="90"/>
      <c r="DK6" s="90"/>
      <c r="DL6" s="90"/>
      <c r="DM6" s="90"/>
      <c r="DN6" s="90"/>
      <c r="DO6" s="90"/>
      <c r="DP6" s="90"/>
      <c r="DQ6" s="90"/>
      <c r="DR6" s="90"/>
      <c r="DS6" s="90"/>
      <c r="DT6" s="90"/>
      <c r="DU6" s="90"/>
      <c r="DV6" s="90"/>
      <c r="DW6" s="90"/>
      <c r="DX6" s="90"/>
      <c r="DY6" s="90"/>
      <c r="DZ6" s="90"/>
      <c r="EA6" s="90"/>
      <c r="EB6" s="90"/>
      <c r="EC6" s="90"/>
      <c r="ED6" s="90"/>
      <c r="EE6" s="90"/>
      <c r="EF6" s="90"/>
      <c r="EG6" s="90"/>
      <c r="EH6" s="90"/>
      <c r="EI6" s="90"/>
      <c r="EJ6" s="90"/>
      <c r="EK6" s="90"/>
      <c r="EL6" s="90"/>
      <c r="EM6" s="90"/>
      <c r="EN6" s="90"/>
      <c r="EO6" s="90"/>
      <c r="EP6" s="90"/>
      <c r="EQ6" s="90"/>
      <c r="ER6" s="90"/>
      <c r="ES6" s="90"/>
      <c r="ET6" s="90"/>
      <c r="EU6" s="90"/>
      <c r="EV6" s="90"/>
      <c r="EW6" s="90"/>
      <c r="EX6" s="90"/>
      <c r="EY6" s="90"/>
      <c r="EZ6" s="90"/>
      <c r="FA6" s="90"/>
      <c r="FB6" s="90"/>
      <c r="FC6" s="90"/>
      <c r="FD6" s="90"/>
      <c r="FE6" s="90"/>
      <c r="FF6" s="90"/>
      <c r="FG6" s="90"/>
      <c r="FH6" s="90"/>
      <c r="FI6" s="90"/>
      <c r="FJ6" s="90"/>
      <c r="FK6" s="90"/>
      <c r="FL6" s="90"/>
      <c r="FM6" s="90"/>
      <c r="FN6" s="90"/>
      <c r="FO6" s="90"/>
      <c r="FP6" s="90"/>
      <c r="FQ6" s="90"/>
      <c r="FR6" s="90"/>
      <c r="FS6" s="90"/>
      <c r="FT6" s="90"/>
      <c r="FU6" s="90"/>
      <c r="FV6" s="90"/>
      <c r="FW6" s="90"/>
      <c r="FX6" s="90"/>
      <c r="FY6" s="90"/>
      <c r="FZ6" s="90"/>
      <c r="GA6" s="90"/>
      <c r="GB6" s="90"/>
      <c r="GC6" s="90"/>
      <c r="GD6" s="90"/>
      <c r="GE6" s="90"/>
      <c r="GF6" s="90"/>
      <c r="GG6" s="90"/>
      <c r="GH6" s="90"/>
      <c r="GI6" s="90"/>
      <c r="GJ6" s="90"/>
      <c r="GK6" s="90"/>
      <c r="GL6" s="90"/>
      <c r="GM6" s="90"/>
      <c r="GN6" s="90"/>
      <c r="GO6" s="90"/>
      <c r="GP6" s="90"/>
      <c r="GQ6" s="90"/>
      <c r="GR6" s="90"/>
      <c r="GS6" s="90"/>
      <c r="GT6" s="90"/>
      <c r="GU6" s="90"/>
      <c r="GV6" s="90"/>
      <c r="GW6" s="90"/>
      <c r="GX6" s="90"/>
      <c r="GY6" s="90"/>
      <c r="GZ6" s="90"/>
      <c r="HA6" s="90"/>
      <c r="HB6" s="90"/>
      <c r="HC6" s="90"/>
      <c r="HD6" s="90"/>
      <c r="HE6" s="90"/>
      <c r="HF6" s="90"/>
      <c r="HG6" s="90"/>
      <c r="HH6" s="90"/>
      <c r="HI6" s="90"/>
      <c r="HJ6" s="90"/>
      <c r="HK6" s="90"/>
      <c r="HL6" s="90"/>
      <c r="HM6" s="90"/>
      <c r="HN6" s="90"/>
      <c r="HO6" s="90"/>
      <c r="HP6" s="90"/>
      <c r="HQ6" s="90"/>
      <c r="HR6" s="90"/>
      <c r="HS6" s="90"/>
      <c r="HT6" s="90"/>
      <c r="HU6" s="90"/>
      <c r="HV6" s="90"/>
      <c r="HW6" s="90"/>
      <c r="HX6" s="90"/>
      <c r="HY6" s="90"/>
      <c r="HZ6" s="90"/>
      <c r="IA6" s="90"/>
      <c r="IB6" s="90"/>
      <c r="IC6" s="90"/>
      <c r="ID6" s="90"/>
      <c r="IE6" s="90"/>
      <c r="IF6" s="90"/>
      <c r="IG6" s="90"/>
      <c r="IH6" s="90"/>
      <c r="II6" s="90"/>
      <c r="IJ6" s="90"/>
      <c r="IK6" s="90"/>
      <c r="IL6" s="90"/>
      <c r="IM6" s="90"/>
      <c r="IN6" s="90"/>
      <c r="IO6" s="90"/>
      <c r="IP6" s="90"/>
      <c r="IQ6" s="90"/>
      <c r="IR6" s="90"/>
      <c r="IS6" s="90"/>
      <c r="IT6" s="90"/>
      <c r="IU6" s="90"/>
      <c r="IV6" s="90"/>
      <c r="IW6" s="90"/>
    </row>
    <row r="7" spans="1:257" ht="13.5" customHeight="1">
      <c r="A7" s="146"/>
      <c r="B7" s="147"/>
      <c r="C7" s="147"/>
      <c r="D7" s="147"/>
      <c r="E7" s="148"/>
      <c r="F7" s="148"/>
      <c r="G7" s="148"/>
      <c r="H7" s="94"/>
      <c r="I7" s="157" t="s">
        <v>67</v>
      </c>
      <c r="J7" s="132">
        <f>COUNTIFS(J11:J44,"ChinhVC",L11:L44,"Open")</f>
        <v>0</v>
      </c>
      <c r="K7" s="132">
        <f>COUNTIFS(J11:J44,"ChinhVC",L11:L44,"Accepted")</f>
        <v>0</v>
      </c>
      <c r="L7" s="132">
        <f>COUNTIFS(J11:J44,"ChinhVC",L11:L44,"Ready for test")</f>
        <v>0</v>
      </c>
      <c r="M7" s="132">
        <f>COUNTIFS(J11:J44,"ChinhVC",L11:L44,"Closed")</f>
        <v>0</v>
      </c>
      <c r="N7" s="132">
        <f>COUNTIFS(J11:J44,"ChinhVC",L11:L44,"")</f>
        <v>0</v>
      </c>
      <c r="O7" s="159">
        <f t="shared" si="0"/>
        <v>0</v>
      </c>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c r="AQ7" s="90"/>
      <c r="AR7" s="90"/>
      <c r="AS7" s="90"/>
      <c r="AT7" s="90"/>
      <c r="AU7" s="90"/>
      <c r="AV7" s="90"/>
      <c r="AW7" s="90"/>
      <c r="AX7" s="90"/>
      <c r="AY7" s="90"/>
      <c r="AZ7" s="90"/>
      <c r="BA7" s="90"/>
      <c r="BB7" s="90"/>
      <c r="BC7" s="90"/>
      <c r="BD7" s="90"/>
      <c r="BE7" s="90"/>
      <c r="BF7" s="90"/>
      <c r="BG7" s="90"/>
      <c r="BH7" s="90"/>
      <c r="BI7" s="90"/>
      <c r="BJ7" s="90"/>
      <c r="BK7" s="90"/>
      <c r="BL7" s="90"/>
      <c r="BM7" s="90"/>
      <c r="BN7" s="90"/>
      <c r="BO7" s="90"/>
      <c r="BP7" s="90"/>
      <c r="BQ7" s="90"/>
      <c r="BR7" s="90"/>
      <c r="BS7" s="90"/>
      <c r="BT7" s="90"/>
      <c r="BU7" s="90"/>
      <c r="BV7" s="90"/>
      <c r="BW7" s="90"/>
      <c r="BX7" s="90"/>
      <c r="BY7" s="90"/>
      <c r="BZ7" s="90"/>
      <c r="CA7" s="90"/>
      <c r="CB7" s="90"/>
      <c r="CC7" s="90"/>
      <c r="CD7" s="90"/>
      <c r="CE7" s="90"/>
      <c r="CF7" s="90"/>
      <c r="CG7" s="90"/>
      <c r="CH7" s="90"/>
      <c r="CI7" s="90"/>
      <c r="CJ7" s="90"/>
      <c r="CK7" s="90"/>
      <c r="CL7" s="90"/>
      <c r="CM7" s="90"/>
      <c r="CN7" s="90"/>
      <c r="CO7" s="90"/>
      <c r="CP7" s="90"/>
      <c r="CQ7" s="90"/>
      <c r="CR7" s="90"/>
      <c r="CS7" s="90"/>
      <c r="CT7" s="90"/>
      <c r="CU7" s="90"/>
      <c r="CV7" s="90"/>
      <c r="CW7" s="90"/>
      <c r="CX7" s="90"/>
      <c r="CY7" s="90"/>
      <c r="CZ7" s="90"/>
      <c r="DA7" s="90"/>
      <c r="DB7" s="90"/>
      <c r="DC7" s="90"/>
      <c r="DD7" s="90"/>
      <c r="DE7" s="90"/>
      <c r="DF7" s="90"/>
      <c r="DG7" s="90"/>
      <c r="DH7" s="90"/>
      <c r="DI7" s="90"/>
      <c r="DJ7" s="90"/>
      <c r="DK7" s="90"/>
      <c r="DL7" s="90"/>
      <c r="DM7" s="90"/>
      <c r="DN7" s="90"/>
      <c r="DO7" s="90"/>
      <c r="DP7" s="90"/>
      <c r="DQ7" s="90"/>
      <c r="DR7" s="90"/>
      <c r="DS7" s="90"/>
      <c r="DT7" s="90"/>
      <c r="DU7" s="90"/>
      <c r="DV7" s="90"/>
      <c r="DW7" s="90"/>
      <c r="DX7" s="90"/>
      <c r="DY7" s="90"/>
      <c r="DZ7" s="90"/>
      <c r="EA7" s="90"/>
      <c r="EB7" s="90"/>
      <c r="EC7" s="90"/>
      <c r="ED7" s="90"/>
      <c r="EE7" s="90"/>
      <c r="EF7" s="90"/>
      <c r="EG7" s="90"/>
      <c r="EH7" s="90"/>
      <c r="EI7" s="90"/>
      <c r="EJ7" s="90"/>
      <c r="EK7" s="90"/>
      <c r="EL7" s="90"/>
      <c r="EM7" s="90"/>
      <c r="EN7" s="90"/>
      <c r="EO7" s="90"/>
      <c r="EP7" s="90"/>
      <c r="EQ7" s="90"/>
      <c r="ER7" s="90"/>
      <c r="ES7" s="90"/>
      <c r="ET7" s="90"/>
      <c r="EU7" s="90"/>
      <c r="EV7" s="90"/>
      <c r="EW7" s="90"/>
      <c r="EX7" s="90"/>
      <c r="EY7" s="90"/>
      <c r="EZ7" s="90"/>
      <c r="FA7" s="90"/>
      <c r="FB7" s="90"/>
      <c r="FC7" s="90"/>
      <c r="FD7" s="90"/>
      <c r="FE7" s="90"/>
      <c r="FF7" s="90"/>
      <c r="FG7" s="90"/>
      <c r="FH7" s="90"/>
      <c r="FI7" s="90"/>
      <c r="FJ7" s="90"/>
      <c r="FK7" s="90"/>
      <c r="FL7" s="90"/>
      <c r="FM7" s="90"/>
      <c r="FN7" s="90"/>
      <c r="FO7" s="90"/>
      <c r="FP7" s="90"/>
      <c r="FQ7" s="90"/>
      <c r="FR7" s="90"/>
      <c r="FS7" s="90"/>
      <c r="FT7" s="90"/>
      <c r="FU7" s="90"/>
      <c r="FV7" s="90"/>
      <c r="FW7" s="90"/>
      <c r="FX7" s="90"/>
      <c r="FY7" s="90"/>
      <c r="FZ7" s="90"/>
      <c r="GA7" s="90"/>
      <c r="GB7" s="90"/>
      <c r="GC7" s="90"/>
      <c r="GD7" s="90"/>
      <c r="GE7" s="90"/>
      <c r="GF7" s="90"/>
      <c r="GG7" s="90"/>
      <c r="GH7" s="90"/>
      <c r="GI7" s="90"/>
      <c r="GJ7" s="90"/>
      <c r="GK7" s="90"/>
      <c r="GL7" s="90"/>
      <c r="GM7" s="90"/>
      <c r="GN7" s="90"/>
      <c r="GO7" s="90"/>
      <c r="GP7" s="90"/>
      <c r="GQ7" s="90"/>
      <c r="GR7" s="90"/>
      <c r="GS7" s="90"/>
      <c r="GT7" s="90"/>
      <c r="GU7" s="90"/>
      <c r="GV7" s="90"/>
      <c r="GW7" s="90"/>
      <c r="GX7" s="90"/>
      <c r="GY7" s="90"/>
      <c r="GZ7" s="90"/>
      <c r="HA7" s="90"/>
      <c r="HB7" s="90"/>
      <c r="HC7" s="90"/>
      <c r="HD7" s="90"/>
      <c r="HE7" s="90"/>
      <c r="HF7" s="90"/>
      <c r="HG7" s="90"/>
      <c r="HH7" s="90"/>
      <c r="HI7" s="90"/>
      <c r="HJ7" s="90"/>
      <c r="HK7" s="90"/>
      <c r="HL7" s="90"/>
      <c r="HM7" s="90"/>
      <c r="HN7" s="90"/>
      <c r="HO7" s="90"/>
      <c r="HP7" s="90"/>
      <c r="HQ7" s="90"/>
      <c r="HR7" s="90"/>
      <c r="HS7" s="90"/>
      <c r="HT7" s="90"/>
      <c r="HU7" s="90"/>
      <c r="HV7" s="90"/>
      <c r="HW7" s="90"/>
      <c r="HX7" s="90"/>
      <c r="HY7" s="90"/>
      <c r="HZ7" s="90"/>
      <c r="IA7" s="90"/>
      <c r="IB7" s="90"/>
      <c r="IC7" s="90"/>
      <c r="ID7" s="90"/>
      <c r="IE7" s="90"/>
      <c r="IF7" s="90"/>
      <c r="IG7" s="90"/>
      <c r="IH7" s="90"/>
      <c r="II7" s="90"/>
      <c r="IJ7" s="90"/>
      <c r="IK7" s="90"/>
      <c r="IL7" s="90"/>
      <c r="IM7" s="90"/>
      <c r="IN7" s="90"/>
      <c r="IO7" s="90"/>
      <c r="IP7" s="90"/>
      <c r="IQ7" s="90"/>
      <c r="IR7" s="90"/>
      <c r="IS7" s="90"/>
      <c r="IT7" s="90"/>
      <c r="IU7" s="90"/>
      <c r="IV7" s="90"/>
      <c r="IW7" s="90"/>
    </row>
    <row r="8" spans="1:257" ht="13.5" customHeight="1" thickBot="1">
      <c r="A8" s="146"/>
      <c r="B8" s="147"/>
      <c r="C8" s="147"/>
      <c r="D8" s="147"/>
      <c r="E8" s="148"/>
      <c r="F8" s="148"/>
      <c r="G8" s="148"/>
      <c r="H8" s="94"/>
      <c r="I8" s="160" t="s">
        <v>66</v>
      </c>
      <c r="J8" s="161">
        <f>SUM(J2:J7)</f>
        <v>0</v>
      </c>
      <c r="K8" s="161">
        <f t="shared" ref="K8:O8" si="1">SUM(K2:K7)</f>
        <v>0</v>
      </c>
      <c r="L8" s="161">
        <f t="shared" si="1"/>
        <v>0</v>
      </c>
      <c r="M8" s="161">
        <f t="shared" si="1"/>
        <v>0</v>
      </c>
      <c r="N8" s="161">
        <f t="shared" si="1"/>
        <v>0</v>
      </c>
      <c r="O8" s="161">
        <f t="shared" si="1"/>
        <v>0</v>
      </c>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0"/>
      <c r="BJ8" s="90"/>
      <c r="BK8" s="90"/>
      <c r="BL8" s="90"/>
      <c r="BM8" s="90"/>
      <c r="BN8" s="90"/>
      <c r="BO8" s="90"/>
      <c r="BP8" s="90"/>
      <c r="BQ8" s="90"/>
      <c r="BR8" s="90"/>
      <c r="BS8" s="90"/>
      <c r="BT8" s="90"/>
      <c r="BU8" s="90"/>
      <c r="BV8" s="90"/>
      <c r="BW8" s="90"/>
      <c r="BX8" s="90"/>
      <c r="BY8" s="90"/>
      <c r="BZ8" s="90"/>
      <c r="CA8" s="90"/>
      <c r="CB8" s="90"/>
      <c r="CC8" s="90"/>
      <c r="CD8" s="90"/>
      <c r="CE8" s="90"/>
      <c r="CF8" s="90"/>
      <c r="CG8" s="90"/>
      <c r="CH8" s="90"/>
      <c r="CI8" s="90"/>
      <c r="CJ8" s="90"/>
      <c r="CK8" s="90"/>
      <c r="CL8" s="90"/>
      <c r="CM8" s="90"/>
      <c r="CN8" s="90"/>
      <c r="CO8" s="90"/>
      <c r="CP8" s="90"/>
      <c r="CQ8" s="90"/>
      <c r="CR8" s="90"/>
      <c r="CS8" s="90"/>
      <c r="CT8" s="90"/>
      <c r="CU8" s="90"/>
      <c r="CV8" s="90"/>
      <c r="CW8" s="90"/>
      <c r="CX8" s="90"/>
      <c r="CY8" s="90"/>
      <c r="CZ8" s="90"/>
      <c r="DA8" s="90"/>
      <c r="DB8" s="90"/>
      <c r="DC8" s="90"/>
      <c r="DD8" s="90"/>
      <c r="DE8" s="90"/>
      <c r="DF8" s="90"/>
      <c r="DG8" s="90"/>
      <c r="DH8" s="90"/>
      <c r="DI8" s="90"/>
      <c r="DJ8" s="90"/>
      <c r="DK8" s="90"/>
      <c r="DL8" s="90"/>
      <c r="DM8" s="90"/>
      <c r="DN8" s="90"/>
      <c r="DO8" s="90"/>
      <c r="DP8" s="90"/>
      <c r="DQ8" s="90"/>
      <c r="DR8" s="90"/>
      <c r="DS8" s="90"/>
      <c r="DT8" s="90"/>
      <c r="DU8" s="90"/>
      <c r="DV8" s="90"/>
      <c r="DW8" s="90"/>
      <c r="DX8" s="90"/>
      <c r="DY8" s="90"/>
      <c r="DZ8" s="90"/>
      <c r="EA8" s="90"/>
      <c r="EB8" s="90"/>
      <c r="EC8" s="90"/>
      <c r="ED8" s="90"/>
      <c r="EE8" s="90"/>
      <c r="EF8" s="90"/>
      <c r="EG8" s="90"/>
      <c r="EH8" s="90"/>
      <c r="EI8" s="90"/>
      <c r="EJ8" s="90"/>
      <c r="EK8" s="90"/>
      <c r="EL8" s="90"/>
      <c r="EM8" s="90"/>
      <c r="EN8" s="90"/>
      <c r="EO8" s="90"/>
      <c r="EP8" s="90"/>
      <c r="EQ8" s="90"/>
      <c r="ER8" s="90"/>
      <c r="ES8" s="90"/>
      <c r="ET8" s="90"/>
      <c r="EU8" s="90"/>
      <c r="EV8" s="90"/>
      <c r="EW8" s="90"/>
      <c r="EX8" s="90"/>
      <c r="EY8" s="90"/>
      <c r="EZ8" s="90"/>
      <c r="FA8" s="90"/>
      <c r="FB8" s="90"/>
      <c r="FC8" s="90"/>
      <c r="FD8" s="90"/>
      <c r="FE8" s="90"/>
      <c r="FF8" s="90"/>
      <c r="FG8" s="90"/>
      <c r="FH8" s="90"/>
      <c r="FI8" s="90"/>
      <c r="FJ8" s="90"/>
      <c r="FK8" s="90"/>
      <c r="FL8" s="90"/>
      <c r="FM8" s="90"/>
      <c r="FN8" s="90"/>
      <c r="FO8" s="90"/>
      <c r="FP8" s="90"/>
      <c r="FQ8" s="90"/>
      <c r="FR8" s="90"/>
      <c r="FS8" s="90"/>
      <c r="FT8" s="90"/>
      <c r="FU8" s="90"/>
      <c r="FV8" s="90"/>
      <c r="FW8" s="90"/>
      <c r="FX8" s="90"/>
      <c r="FY8" s="90"/>
      <c r="FZ8" s="90"/>
      <c r="GA8" s="90"/>
      <c r="GB8" s="90"/>
      <c r="GC8" s="90"/>
      <c r="GD8" s="90"/>
      <c r="GE8" s="90"/>
      <c r="GF8" s="90"/>
      <c r="GG8" s="90"/>
      <c r="GH8" s="90"/>
      <c r="GI8" s="90"/>
      <c r="GJ8" s="90"/>
      <c r="GK8" s="90"/>
      <c r="GL8" s="90"/>
      <c r="GM8" s="90"/>
      <c r="GN8" s="90"/>
      <c r="GO8" s="90"/>
      <c r="GP8" s="90"/>
      <c r="GQ8" s="90"/>
      <c r="GR8" s="90"/>
      <c r="GS8" s="90"/>
      <c r="GT8" s="90"/>
      <c r="GU8" s="90"/>
      <c r="GV8" s="90"/>
      <c r="GW8" s="90"/>
      <c r="GX8" s="90"/>
      <c r="GY8" s="90"/>
      <c r="GZ8" s="90"/>
      <c r="HA8" s="90"/>
      <c r="HB8" s="90"/>
      <c r="HC8" s="90"/>
      <c r="HD8" s="90"/>
      <c r="HE8" s="90"/>
      <c r="HF8" s="90"/>
      <c r="HG8" s="90"/>
      <c r="HH8" s="90"/>
      <c r="HI8" s="90"/>
      <c r="HJ8" s="90"/>
      <c r="HK8" s="90"/>
      <c r="HL8" s="90"/>
      <c r="HM8" s="90"/>
      <c r="HN8" s="90"/>
      <c r="HO8" s="90"/>
      <c r="HP8" s="90"/>
      <c r="HQ8" s="90"/>
      <c r="HR8" s="90"/>
      <c r="HS8" s="90"/>
      <c r="HT8" s="90"/>
      <c r="HU8" s="90"/>
      <c r="HV8" s="90"/>
      <c r="HW8" s="90"/>
      <c r="HX8" s="90"/>
      <c r="HY8" s="90"/>
      <c r="HZ8" s="90"/>
      <c r="IA8" s="90"/>
      <c r="IB8" s="90"/>
      <c r="IC8" s="90"/>
      <c r="ID8" s="90"/>
      <c r="IE8" s="90"/>
      <c r="IF8" s="90"/>
      <c r="IG8" s="90"/>
      <c r="IH8" s="90"/>
      <c r="II8" s="90"/>
      <c r="IJ8" s="90"/>
      <c r="IK8" s="90"/>
      <c r="IL8" s="90"/>
      <c r="IM8" s="90"/>
      <c r="IN8" s="90"/>
      <c r="IO8" s="90"/>
      <c r="IP8" s="90"/>
      <c r="IQ8" s="90"/>
      <c r="IR8" s="90"/>
      <c r="IS8" s="90"/>
      <c r="IT8" s="90"/>
      <c r="IU8" s="90"/>
      <c r="IV8" s="90"/>
      <c r="IW8" s="90"/>
    </row>
    <row r="9" spans="1:257" ht="13.5" customHeight="1" thickTop="1">
      <c r="A9" s="116"/>
      <c r="B9" s="90"/>
      <c r="C9" s="90"/>
      <c r="D9" s="98"/>
      <c r="E9" s="98"/>
      <c r="F9" s="98"/>
      <c r="G9" s="94"/>
      <c r="H9" s="94"/>
      <c r="I9" s="94"/>
      <c r="J9" s="95"/>
      <c r="K9" s="90"/>
      <c r="L9" s="90"/>
      <c r="M9" s="90"/>
      <c r="N9" s="90"/>
      <c r="O9" s="90"/>
      <c r="P9" s="90"/>
      <c r="Q9" s="90"/>
      <c r="R9" s="90"/>
      <c r="S9" s="90"/>
      <c r="T9" s="90"/>
      <c r="U9" s="90"/>
      <c r="V9" s="90"/>
      <c r="W9" s="90"/>
      <c r="X9" s="90"/>
      <c r="Y9" s="90"/>
      <c r="Z9" s="90"/>
      <c r="AA9" s="90"/>
      <c r="AB9" s="90"/>
      <c r="AC9" s="90"/>
      <c r="AD9" s="90"/>
      <c r="AE9" s="90"/>
      <c r="AF9" s="90"/>
      <c r="AG9" s="90"/>
      <c r="AH9" s="90"/>
      <c r="AI9" s="90"/>
      <c r="AJ9" s="90"/>
      <c r="AK9" s="90"/>
      <c r="AL9" s="90"/>
      <c r="AM9" s="90"/>
      <c r="AN9" s="90"/>
      <c r="AO9" s="90"/>
      <c r="AP9" s="90"/>
      <c r="AQ9" s="90"/>
      <c r="AR9" s="90"/>
      <c r="AS9" s="90"/>
      <c r="AT9" s="90"/>
      <c r="AU9" s="90"/>
      <c r="AV9" s="90"/>
      <c r="AW9" s="90"/>
      <c r="AX9" s="90"/>
      <c r="AY9" s="90"/>
      <c r="AZ9" s="90"/>
      <c r="BA9" s="90"/>
      <c r="BB9" s="90"/>
      <c r="BC9" s="90"/>
      <c r="BD9" s="90"/>
      <c r="BE9" s="90"/>
      <c r="BF9" s="90"/>
      <c r="BG9" s="90"/>
      <c r="BH9" s="90"/>
      <c r="BI9" s="90"/>
      <c r="BJ9" s="90"/>
      <c r="BK9" s="90"/>
      <c r="BL9" s="90"/>
      <c r="BM9" s="90"/>
      <c r="BN9" s="90"/>
      <c r="BO9" s="90"/>
      <c r="BP9" s="90"/>
      <c r="BQ9" s="90"/>
      <c r="BR9" s="90"/>
      <c r="BS9" s="90"/>
      <c r="BT9" s="90"/>
      <c r="BU9" s="90"/>
      <c r="BV9" s="90"/>
      <c r="BW9" s="90"/>
      <c r="BX9" s="90"/>
      <c r="BY9" s="90"/>
      <c r="BZ9" s="90"/>
      <c r="CA9" s="90"/>
      <c r="CB9" s="90"/>
      <c r="CC9" s="90"/>
      <c r="CD9" s="90"/>
      <c r="CE9" s="90"/>
      <c r="CF9" s="90"/>
      <c r="CG9" s="90"/>
      <c r="CH9" s="90"/>
      <c r="CI9" s="90"/>
      <c r="CJ9" s="90"/>
      <c r="CK9" s="90"/>
      <c r="CL9" s="90"/>
      <c r="CM9" s="90"/>
      <c r="CN9" s="90"/>
      <c r="CO9" s="90"/>
      <c r="CP9" s="90"/>
      <c r="CQ9" s="90"/>
      <c r="CR9" s="90"/>
      <c r="CS9" s="90"/>
      <c r="CT9" s="90"/>
      <c r="CU9" s="90"/>
      <c r="CV9" s="90"/>
      <c r="CW9" s="90"/>
      <c r="CX9" s="90"/>
      <c r="CY9" s="90"/>
      <c r="CZ9" s="90"/>
      <c r="DA9" s="90"/>
      <c r="DB9" s="90"/>
      <c r="DC9" s="90"/>
      <c r="DD9" s="90"/>
      <c r="DE9" s="90"/>
      <c r="DF9" s="90"/>
      <c r="DG9" s="90"/>
      <c r="DH9" s="90"/>
      <c r="DI9" s="90"/>
      <c r="DJ9" s="90"/>
      <c r="DK9" s="90"/>
      <c r="DL9" s="90"/>
      <c r="DM9" s="90"/>
      <c r="DN9" s="90"/>
      <c r="DO9" s="90"/>
      <c r="DP9" s="90"/>
      <c r="DQ9" s="90"/>
      <c r="DR9" s="90"/>
      <c r="DS9" s="90"/>
      <c r="DT9" s="90"/>
      <c r="DU9" s="90"/>
      <c r="DV9" s="90"/>
      <c r="DW9" s="90"/>
      <c r="DX9" s="90"/>
      <c r="DY9" s="90"/>
      <c r="DZ9" s="90"/>
      <c r="EA9" s="90"/>
      <c r="EB9" s="90"/>
      <c r="EC9" s="90"/>
      <c r="ED9" s="90"/>
      <c r="EE9" s="90"/>
      <c r="EF9" s="90"/>
      <c r="EG9" s="90"/>
      <c r="EH9" s="90"/>
      <c r="EI9" s="90"/>
      <c r="EJ9" s="90"/>
      <c r="EK9" s="90"/>
      <c r="EL9" s="90"/>
      <c r="EM9" s="90"/>
      <c r="EN9" s="90"/>
      <c r="EO9" s="90"/>
      <c r="EP9" s="90"/>
      <c r="EQ9" s="90"/>
      <c r="ER9" s="90"/>
      <c r="ES9" s="90"/>
      <c r="ET9" s="90"/>
      <c r="EU9" s="90"/>
      <c r="EV9" s="90"/>
      <c r="EW9" s="90"/>
      <c r="EX9" s="90"/>
      <c r="EY9" s="90"/>
      <c r="EZ9" s="90"/>
      <c r="FA9" s="90"/>
      <c r="FB9" s="90"/>
      <c r="FC9" s="90"/>
      <c r="FD9" s="90"/>
      <c r="FE9" s="90"/>
      <c r="FF9" s="90"/>
      <c r="FG9" s="90"/>
      <c r="FH9" s="90"/>
      <c r="FI9" s="90"/>
      <c r="FJ9" s="90"/>
      <c r="FK9" s="90"/>
      <c r="FL9" s="90"/>
      <c r="FM9" s="90"/>
      <c r="FN9" s="90"/>
      <c r="FO9" s="90"/>
      <c r="FP9" s="90"/>
      <c r="FQ9" s="90"/>
      <c r="FR9" s="90"/>
      <c r="FS9" s="90"/>
      <c r="FT9" s="90"/>
      <c r="FU9" s="90"/>
      <c r="FV9" s="90"/>
      <c r="FW9" s="90"/>
      <c r="FX9" s="90"/>
      <c r="FY9" s="90"/>
      <c r="FZ9" s="90"/>
      <c r="GA9" s="90"/>
      <c r="GB9" s="90"/>
      <c r="GC9" s="90"/>
      <c r="GD9" s="90"/>
      <c r="GE9" s="90"/>
      <c r="GF9" s="90"/>
      <c r="GG9" s="90"/>
      <c r="GH9" s="90"/>
      <c r="GI9" s="90"/>
      <c r="GJ9" s="90"/>
      <c r="GK9" s="90"/>
      <c r="GL9" s="90"/>
      <c r="GM9" s="90"/>
      <c r="GN9" s="90"/>
      <c r="GO9" s="90"/>
      <c r="GP9" s="90"/>
      <c r="GQ9" s="90"/>
      <c r="GR9" s="90"/>
      <c r="GS9" s="90"/>
      <c r="GT9" s="90"/>
      <c r="GU9" s="90"/>
      <c r="GV9" s="90"/>
      <c r="GW9" s="90"/>
      <c r="GX9" s="90"/>
      <c r="GY9" s="90"/>
      <c r="GZ9" s="90"/>
      <c r="HA9" s="90"/>
      <c r="HB9" s="90"/>
      <c r="HC9" s="90"/>
      <c r="HD9" s="90"/>
      <c r="HE9" s="90"/>
      <c r="HF9" s="90"/>
      <c r="HG9" s="90"/>
      <c r="HH9" s="90"/>
      <c r="HI9" s="90"/>
      <c r="HJ9" s="90"/>
      <c r="HK9" s="90"/>
      <c r="HL9" s="90"/>
      <c r="HM9" s="90"/>
      <c r="HN9" s="90"/>
      <c r="HO9" s="90"/>
      <c r="HP9" s="90"/>
      <c r="HQ9" s="90"/>
      <c r="HR9" s="90"/>
      <c r="HS9" s="90"/>
      <c r="HT9" s="90"/>
      <c r="HU9" s="90"/>
      <c r="HV9" s="90"/>
      <c r="HW9" s="90"/>
      <c r="HX9" s="90"/>
      <c r="HY9" s="90"/>
      <c r="HZ9" s="90"/>
      <c r="IA9" s="90"/>
      <c r="IB9" s="90"/>
      <c r="IC9" s="90"/>
      <c r="ID9" s="90"/>
      <c r="IE9" s="90"/>
      <c r="IF9" s="90"/>
      <c r="IG9" s="90"/>
      <c r="IH9" s="90"/>
      <c r="II9" s="90"/>
      <c r="IJ9" s="90"/>
      <c r="IK9" s="90"/>
      <c r="IL9" s="90"/>
      <c r="IM9" s="90"/>
      <c r="IN9" s="90"/>
      <c r="IO9" s="90"/>
      <c r="IP9" s="90"/>
      <c r="IQ9" s="90"/>
      <c r="IR9" s="90"/>
      <c r="IS9" s="90"/>
      <c r="IT9" s="90"/>
      <c r="IU9" s="90"/>
      <c r="IV9" s="90"/>
      <c r="IW9" s="90"/>
    </row>
    <row r="10" spans="1:257" ht="51">
      <c r="A10" s="117" t="s">
        <v>30</v>
      </c>
      <c r="B10" s="56" t="s">
        <v>31</v>
      </c>
      <c r="C10" s="56" t="s">
        <v>32</v>
      </c>
      <c r="D10" s="56" t="s">
        <v>33</v>
      </c>
      <c r="E10" s="57" t="s">
        <v>34</v>
      </c>
      <c r="F10" s="57" t="s">
        <v>64</v>
      </c>
      <c r="G10" s="57" t="s">
        <v>65</v>
      </c>
      <c r="H10" s="57" t="s">
        <v>35</v>
      </c>
      <c r="I10" s="56" t="s">
        <v>36</v>
      </c>
      <c r="J10" s="149" t="s">
        <v>81</v>
      </c>
      <c r="K10" s="150" t="s">
        <v>25</v>
      </c>
      <c r="L10" s="151" t="s">
        <v>82</v>
      </c>
      <c r="M10" s="151" t="s">
        <v>83</v>
      </c>
      <c r="N10" s="149" t="s">
        <v>84</v>
      </c>
      <c r="O10" s="151" t="s">
        <v>85</v>
      </c>
      <c r="P10" s="90"/>
      <c r="Q10" s="90"/>
      <c r="R10" s="90"/>
      <c r="S10" s="90"/>
      <c r="T10" s="9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90"/>
      <c r="AY10" s="90"/>
      <c r="AZ10" s="90"/>
      <c r="BA10" s="90"/>
      <c r="BB10" s="90"/>
      <c r="BC10" s="90"/>
      <c r="BD10" s="90"/>
      <c r="BE10" s="90"/>
      <c r="BF10" s="90"/>
      <c r="BG10" s="90"/>
      <c r="BH10" s="90"/>
      <c r="BI10" s="90"/>
      <c r="BJ10" s="90"/>
      <c r="BK10" s="90"/>
      <c r="BL10" s="90"/>
      <c r="BM10" s="90"/>
      <c r="BN10" s="90"/>
      <c r="BO10" s="90"/>
      <c r="BP10" s="90"/>
      <c r="BQ10" s="90"/>
      <c r="BR10" s="90"/>
      <c r="BS10" s="90"/>
      <c r="BT10" s="90"/>
      <c r="BU10" s="90"/>
      <c r="BV10" s="90"/>
      <c r="BW10" s="90"/>
      <c r="BX10" s="90"/>
      <c r="BY10" s="90"/>
      <c r="BZ10" s="90"/>
      <c r="CA10" s="90"/>
      <c r="CB10" s="90"/>
      <c r="CC10" s="90"/>
      <c r="CD10" s="90"/>
      <c r="CE10" s="90"/>
      <c r="CF10" s="90"/>
      <c r="CG10" s="90"/>
      <c r="CH10" s="90"/>
      <c r="CI10" s="90"/>
      <c r="CJ10" s="90"/>
      <c r="CK10" s="90"/>
      <c r="CL10" s="90"/>
      <c r="CM10" s="90"/>
      <c r="CN10" s="90"/>
      <c r="CO10" s="90"/>
      <c r="CP10" s="90"/>
      <c r="CQ10" s="90"/>
      <c r="CR10" s="90"/>
      <c r="CS10" s="90"/>
      <c r="CT10" s="90"/>
      <c r="CU10" s="90"/>
      <c r="CV10" s="90"/>
      <c r="CW10" s="90"/>
      <c r="CX10" s="90"/>
      <c r="CY10" s="90"/>
      <c r="CZ10" s="90"/>
      <c r="DA10" s="90"/>
      <c r="DB10" s="90"/>
      <c r="DC10" s="90"/>
      <c r="DD10" s="90"/>
      <c r="DE10" s="90"/>
      <c r="DF10" s="90"/>
      <c r="DG10" s="90"/>
      <c r="DH10" s="90"/>
      <c r="DI10" s="90"/>
      <c r="DJ10" s="90"/>
      <c r="DK10" s="90"/>
      <c r="DL10" s="90"/>
      <c r="DM10" s="90"/>
      <c r="DN10" s="90"/>
      <c r="DO10" s="90"/>
      <c r="DP10" s="90"/>
      <c r="DQ10" s="90"/>
      <c r="DR10" s="90"/>
      <c r="DS10" s="90"/>
      <c r="DT10" s="90"/>
      <c r="DU10" s="90"/>
      <c r="DV10" s="90"/>
      <c r="DW10" s="90"/>
      <c r="DX10" s="90"/>
      <c r="DY10" s="90"/>
      <c r="DZ10" s="90"/>
      <c r="EA10" s="90"/>
      <c r="EB10" s="90"/>
      <c r="EC10" s="90"/>
      <c r="ED10" s="90"/>
      <c r="EE10" s="90"/>
      <c r="EF10" s="90"/>
      <c r="EG10" s="90"/>
      <c r="EH10" s="90"/>
      <c r="EI10" s="90"/>
      <c r="EJ10" s="90"/>
      <c r="EK10" s="90"/>
      <c r="EL10" s="90"/>
      <c r="EM10" s="90"/>
      <c r="EN10" s="90"/>
      <c r="EO10" s="90"/>
      <c r="EP10" s="90"/>
      <c r="EQ10" s="90"/>
      <c r="ER10" s="90"/>
      <c r="ES10" s="90"/>
      <c r="ET10" s="90"/>
      <c r="EU10" s="90"/>
      <c r="EV10" s="90"/>
      <c r="EW10" s="90"/>
      <c r="EX10" s="90"/>
      <c r="EY10" s="90"/>
      <c r="EZ10" s="90"/>
      <c r="FA10" s="90"/>
      <c r="FB10" s="90"/>
      <c r="FC10" s="90"/>
      <c r="FD10" s="90"/>
      <c r="FE10" s="90"/>
      <c r="FF10" s="90"/>
      <c r="FG10" s="90"/>
      <c r="FH10" s="90"/>
      <c r="FI10" s="90"/>
      <c r="FJ10" s="90"/>
      <c r="FK10" s="90"/>
      <c r="FL10" s="90"/>
      <c r="FM10" s="90"/>
      <c r="FN10" s="90"/>
      <c r="FO10" s="90"/>
      <c r="FP10" s="90"/>
      <c r="FQ10" s="90"/>
      <c r="FR10" s="90"/>
      <c r="FS10" s="90"/>
      <c r="FT10" s="90"/>
      <c r="FU10" s="90"/>
      <c r="FV10" s="90"/>
      <c r="FW10" s="90"/>
      <c r="FX10" s="90"/>
      <c r="FY10" s="90"/>
      <c r="FZ10" s="90"/>
      <c r="GA10" s="90"/>
      <c r="GB10" s="90"/>
      <c r="GC10" s="90"/>
      <c r="GD10" s="90"/>
      <c r="GE10" s="90"/>
      <c r="GF10" s="90"/>
      <c r="GG10" s="90"/>
      <c r="GH10" s="90"/>
      <c r="GI10" s="90"/>
      <c r="GJ10" s="90"/>
      <c r="GK10" s="90"/>
      <c r="GL10" s="90"/>
      <c r="GM10" s="90"/>
      <c r="GN10" s="90"/>
      <c r="GO10" s="90"/>
      <c r="GP10" s="90"/>
      <c r="GQ10" s="90"/>
      <c r="GR10" s="90"/>
      <c r="GS10" s="90"/>
      <c r="GT10" s="90"/>
      <c r="GU10" s="90"/>
      <c r="GV10" s="90"/>
      <c r="GW10" s="90"/>
      <c r="GX10" s="90"/>
      <c r="GY10" s="90"/>
      <c r="GZ10" s="90"/>
      <c r="HA10" s="90"/>
      <c r="HB10" s="90"/>
      <c r="HC10" s="90"/>
      <c r="HD10" s="90"/>
      <c r="HE10" s="90"/>
      <c r="HF10" s="90"/>
      <c r="HG10" s="90"/>
      <c r="HH10" s="90"/>
      <c r="HI10" s="90"/>
      <c r="HJ10" s="90"/>
      <c r="HK10" s="90"/>
      <c r="HL10" s="90"/>
      <c r="HM10" s="90"/>
      <c r="HN10" s="90"/>
      <c r="HO10" s="90"/>
      <c r="HP10" s="90"/>
      <c r="HQ10" s="90"/>
      <c r="HR10" s="90"/>
      <c r="HS10" s="90"/>
      <c r="HT10" s="90"/>
      <c r="HU10" s="90"/>
      <c r="HV10" s="90"/>
      <c r="HW10" s="90"/>
      <c r="HX10" s="90"/>
      <c r="HY10" s="90"/>
      <c r="HZ10" s="90"/>
      <c r="IA10" s="90"/>
      <c r="IB10" s="90"/>
      <c r="IC10" s="90"/>
      <c r="ID10" s="90"/>
      <c r="IE10" s="90"/>
      <c r="IF10" s="90"/>
      <c r="IG10" s="90"/>
      <c r="IH10" s="90"/>
      <c r="II10" s="90"/>
      <c r="IJ10" s="90"/>
      <c r="IK10" s="90"/>
      <c r="IL10" s="90"/>
      <c r="IM10" s="90"/>
      <c r="IN10" s="90"/>
      <c r="IO10" s="90"/>
      <c r="IP10" s="90"/>
      <c r="IQ10" s="90"/>
      <c r="IR10" s="90"/>
      <c r="IS10" s="90"/>
      <c r="IT10" s="90"/>
      <c r="IU10" s="90"/>
      <c r="IV10" s="90"/>
      <c r="IW10" s="90"/>
    </row>
    <row r="11" spans="1:257" s="130" customFormat="1" ht="14.25" customHeight="1">
      <c r="B11" s="130" t="s">
        <v>102</v>
      </c>
    </row>
    <row r="12" spans="1:257" s="162" customFormat="1" ht="17.25">
      <c r="A12" s="163"/>
      <c r="B12" s="164" t="s">
        <v>103</v>
      </c>
      <c r="C12" s="165"/>
      <c r="D12" s="165"/>
      <c r="E12" s="165"/>
      <c r="F12" s="165"/>
      <c r="G12" s="165"/>
      <c r="H12" s="165"/>
      <c r="I12" s="165"/>
      <c r="J12" s="165"/>
      <c r="K12" s="165"/>
      <c r="L12" s="165"/>
      <c r="M12" s="165"/>
      <c r="N12" s="165"/>
      <c r="O12" s="165"/>
      <c r="P12" s="166"/>
    </row>
    <row r="13" spans="1:257" s="170" customFormat="1" ht="63.75">
      <c r="A13" s="107" t="str">
        <f>"ID-" &amp; (COUNTA(A$9:A12)+1)</f>
        <v>ID-2</v>
      </c>
      <c r="B13" s="107" t="s">
        <v>161</v>
      </c>
      <c r="C13" s="107" t="s">
        <v>162</v>
      </c>
      <c r="D13" s="107" t="s">
        <v>104</v>
      </c>
      <c r="E13" s="107"/>
      <c r="F13" s="107" t="s">
        <v>22</v>
      </c>
      <c r="G13" s="107" t="s">
        <v>22</v>
      </c>
      <c r="H13" s="107" t="s">
        <v>176</v>
      </c>
      <c r="I13" s="167"/>
      <c r="J13" s="167"/>
      <c r="K13" s="167"/>
      <c r="L13" s="167"/>
      <c r="M13" s="107" t="s">
        <v>176</v>
      </c>
      <c r="N13" s="168"/>
      <c r="O13" s="167"/>
      <c r="P13" s="169"/>
    </row>
    <row r="14" spans="1:257" s="170" customFormat="1" ht="63.75">
      <c r="A14" s="107" t="str">
        <f>"ID-" &amp; (COUNTA(A$9:A13)+1)</f>
        <v>ID-3</v>
      </c>
      <c r="B14" s="107" t="s">
        <v>143</v>
      </c>
      <c r="C14" s="107" t="s">
        <v>144</v>
      </c>
      <c r="D14" s="107" t="s">
        <v>104</v>
      </c>
      <c r="E14" s="107"/>
      <c r="F14" s="107" t="s">
        <v>22</v>
      </c>
      <c r="G14" s="107" t="s">
        <v>22</v>
      </c>
      <c r="H14" s="107" t="s">
        <v>176</v>
      </c>
      <c r="I14" s="167"/>
      <c r="J14" s="167"/>
      <c r="K14" s="167"/>
      <c r="L14" s="167"/>
      <c r="M14" s="107" t="s">
        <v>176</v>
      </c>
      <c r="N14" s="168"/>
      <c r="O14" s="167"/>
      <c r="P14" s="169"/>
    </row>
    <row r="15" spans="1:257" s="170" customFormat="1" ht="63.75">
      <c r="A15" s="107" t="str">
        <f>"ID-" &amp; (COUNTA(A$9:A14)+1)</f>
        <v>ID-4</v>
      </c>
      <c r="B15" s="107" t="s">
        <v>145</v>
      </c>
      <c r="C15" s="107" t="s">
        <v>146</v>
      </c>
      <c r="D15" s="107" t="s">
        <v>104</v>
      </c>
      <c r="E15" s="107"/>
      <c r="F15" s="107" t="s">
        <v>22</v>
      </c>
      <c r="G15" s="107" t="s">
        <v>22</v>
      </c>
      <c r="H15" s="107" t="s">
        <v>176</v>
      </c>
      <c r="I15" s="167"/>
      <c r="J15" s="167"/>
      <c r="K15" s="167"/>
      <c r="L15" s="167"/>
      <c r="M15" s="107" t="s">
        <v>176</v>
      </c>
      <c r="N15" s="168"/>
      <c r="O15" s="167"/>
      <c r="P15" s="169"/>
    </row>
    <row r="16" spans="1:257" s="170" customFormat="1" ht="63.75">
      <c r="A16" s="107" t="str">
        <f>"ID-" &amp; (COUNTA(A$9:A15)+1)</f>
        <v>ID-5</v>
      </c>
      <c r="B16" s="107" t="s">
        <v>147</v>
      </c>
      <c r="C16" s="107" t="s">
        <v>148</v>
      </c>
      <c r="D16" s="107" t="s">
        <v>104</v>
      </c>
      <c r="E16" s="107"/>
      <c r="F16" s="107" t="s">
        <v>22</v>
      </c>
      <c r="G16" s="107" t="s">
        <v>22</v>
      </c>
      <c r="H16" s="107" t="s">
        <v>176</v>
      </c>
      <c r="I16" s="167"/>
      <c r="J16" s="167"/>
      <c r="K16" s="167"/>
      <c r="L16" s="167"/>
      <c r="M16" s="107" t="s">
        <v>176</v>
      </c>
      <c r="N16" s="168"/>
      <c r="O16" s="167"/>
      <c r="P16" s="169"/>
    </row>
    <row r="17" spans="1:16" s="170" customFormat="1" ht="63.75">
      <c r="A17" s="107" t="str">
        <f>"ID-" &amp; (COUNTA(A$9:A16)+1)</f>
        <v>ID-6</v>
      </c>
      <c r="B17" s="107" t="s">
        <v>149</v>
      </c>
      <c r="C17" s="107" t="s">
        <v>150</v>
      </c>
      <c r="D17" s="107" t="s">
        <v>104</v>
      </c>
      <c r="E17" s="107"/>
      <c r="F17" s="107" t="s">
        <v>22</v>
      </c>
      <c r="G17" s="107" t="s">
        <v>22</v>
      </c>
      <c r="H17" s="107" t="s">
        <v>176</v>
      </c>
      <c r="I17" s="167"/>
      <c r="J17" s="167"/>
      <c r="K17" s="167"/>
      <c r="L17" s="167"/>
      <c r="M17" s="107" t="s">
        <v>176</v>
      </c>
      <c r="N17" s="168"/>
      <c r="O17" s="167"/>
      <c r="P17" s="169"/>
    </row>
    <row r="18" spans="1:16" s="170" customFormat="1" ht="63.75">
      <c r="A18" s="107" t="str">
        <f>"ID-" &amp; (COUNTA(A$9:A17)+1)</f>
        <v>ID-7</v>
      </c>
      <c r="B18" s="107" t="s">
        <v>151</v>
      </c>
      <c r="C18" s="107" t="s">
        <v>152</v>
      </c>
      <c r="D18" s="107" t="s">
        <v>104</v>
      </c>
      <c r="E18" s="107"/>
      <c r="F18" s="107" t="s">
        <v>22</v>
      </c>
      <c r="G18" s="107" t="s">
        <v>22</v>
      </c>
      <c r="H18" s="107" t="s">
        <v>176</v>
      </c>
      <c r="I18" s="107"/>
      <c r="J18" s="107"/>
      <c r="K18" s="107"/>
      <c r="L18" s="107"/>
      <c r="M18" s="107" t="s">
        <v>176</v>
      </c>
      <c r="N18" s="107"/>
      <c r="O18" s="107"/>
      <c r="P18" s="169"/>
    </row>
    <row r="19" spans="1:16" s="162" customFormat="1" ht="17.25">
      <c r="A19" s="163"/>
      <c r="B19" s="164" t="s">
        <v>163</v>
      </c>
      <c r="C19" s="165"/>
      <c r="D19" s="165"/>
      <c r="E19" s="165"/>
      <c r="F19" s="165"/>
      <c r="G19" s="165"/>
      <c r="H19" s="165"/>
      <c r="I19" s="165"/>
      <c r="J19" s="165"/>
      <c r="K19" s="165"/>
      <c r="L19" s="165"/>
      <c r="M19" s="165"/>
      <c r="N19" s="165"/>
      <c r="O19" s="165"/>
      <c r="P19" s="166"/>
    </row>
    <row r="20" spans="1:16" s="170" customFormat="1" ht="89.25">
      <c r="A20" s="107" t="str">
        <f>"ID-" &amp; (COUNTA(A$9:A19)+1)</f>
        <v>ID-8</v>
      </c>
      <c r="B20" s="194" t="s">
        <v>164</v>
      </c>
      <c r="C20" s="107" t="s">
        <v>165</v>
      </c>
      <c r="D20" s="107" t="s">
        <v>166</v>
      </c>
      <c r="E20" s="107"/>
      <c r="F20" s="107" t="s">
        <v>22</v>
      </c>
      <c r="G20" s="107" t="s">
        <v>22</v>
      </c>
      <c r="H20" s="107" t="s">
        <v>176</v>
      </c>
      <c r="I20" s="167"/>
      <c r="J20" s="167"/>
      <c r="K20" s="167"/>
      <c r="L20" s="167"/>
      <c r="M20" s="107" t="s">
        <v>176</v>
      </c>
      <c r="N20" s="168"/>
      <c r="O20" s="167"/>
      <c r="P20" s="169"/>
    </row>
    <row r="21" spans="1:16" s="170" customFormat="1" ht="102">
      <c r="A21" s="107" t="str">
        <f>"ID-" &amp; (COUNTA(A$9:A20)+1)</f>
        <v>ID-9</v>
      </c>
      <c r="B21" s="107" t="s">
        <v>167</v>
      </c>
      <c r="C21" s="107" t="s">
        <v>168</v>
      </c>
      <c r="D21" s="107" t="s">
        <v>166</v>
      </c>
      <c r="E21" s="107"/>
      <c r="F21" s="107" t="s">
        <v>22</v>
      </c>
      <c r="G21" s="107" t="s">
        <v>22</v>
      </c>
      <c r="H21" s="107" t="s">
        <v>176</v>
      </c>
      <c r="I21" s="167"/>
      <c r="J21" s="167"/>
      <c r="K21" s="167"/>
      <c r="L21" s="167"/>
      <c r="M21" s="107" t="s">
        <v>176</v>
      </c>
      <c r="N21" s="168"/>
      <c r="O21" s="167"/>
      <c r="P21" s="169"/>
    </row>
    <row r="22" spans="1:16" s="170" customFormat="1" ht="89.25">
      <c r="A22" s="107" t="str">
        <f>"ID-" &amp; (COUNTA(A$9:A21)+1)</f>
        <v>ID-10</v>
      </c>
      <c r="B22" s="107" t="s">
        <v>169</v>
      </c>
      <c r="C22" s="107" t="s">
        <v>170</v>
      </c>
      <c r="D22" s="107" t="s">
        <v>166</v>
      </c>
      <c r="E22" s="107"/>
      <c r="F22" s="107" t="s">
        <v>24</v>
      </c>
      <c r="G22" s="107" t="s">
        <v>24</v>
      </c>
      <c r="H22" s="107" t="s">
        <v>176</v>
      </c>
      <c r="I22" s="167"/>
      <c r="J22" s="167"/>
      <c r="K22" s="167"/>
      <c r="L22" s="167"/>
      <c r="M22" s="107" t="s">
        <v>176</v>
      </c>
      <c r="N22" s="168"/>
      <c r="O22" s="167"/>
      <c r="P22" s="169"/>
    </row>
    <row r="23" spans="1:16" s="170" customFormat="1" ht="89.25">
      <c r="A23" s="107" t="str">
        <f>"ID-" &amp; (COUNTA(A$9:A22)+1)</f>
        <v>ID-11</v>
      </c>
      <c r="B23" s="107" t="s">
        <v>149</v>
      </c>
      <c r="C23" s="107" t="s">
        <v>171</v>
      </c>
      <c r="D23" s="107" t="s">
        <v>166</v>
      </c>
      <c r="E23" s="107"/>
      <c r="F23" s="107" t="s">
        <v>22</v>
      </c>
      <c r="G23" s="107" t="s">
        <v>22</v>
      </c>
      <c r="H23" s="107" t="s">
        <v>176</v>
      </c>
      <c r="I23" s="167"/>
      <c r="J23" s="167"/>
      <c r="K23" s="167"/>
      <c r="L23" s="167"/>
      <c r="M23" s="107" t="s">
        <v>176</v>
      </c>
      <c r="N23" s="168"/>
      <c r="O23" s="167"/>
      <c r="P23" s="169"/>
    </row>
  </sheetData>
  <dataConsolidate>
    <dataRefs count="1">
      <dataRef ref="K2:K6" sheet="UI"/>
    </dataRefs>
  </dataConsolidate>
  <mergeCells count="5">
    <mergeCell ref="B2:G2"/>
    <mergeCell ref="B3:G3"/>
    <mergeCell ref="B4:G4"/>
    <mergeCell ref="E5:G5"/>
    <mergeCell ref="E6:G6"/>
  </mergeCells>
  <dataValidations count="3">
    <dataValidation type="list" allowBlank="1" showInputMessage="1" showErrorMessage="1" sqref="JA13:JH18 SW13:TD18 ACS13:ACZ18 AMO13:AMV18 AWK13:AWR18 BGG13:BGN18 BQC13:BQJ18 BZY13:CAF18 CJU13:CKB18 CTQ13:CTX18 DDM13:DDT18 DNI13:DNP18 DXE13:DXL18 EHA13:EHH18 EQW13:ERD18 FAS13:FAZ18 FKO13:FKV18 FUK13:FUR18 GEG13:GEN18 GOC13:GOJ18 GXY13:GYF18 HHU13:HIB18 HRQ13:HRX18 IBM13:IBT18 ILI13:ILP18 IVE13:IVL18 JFA13:JFH18 JOW13:JPD18 JYS13:JYZ18 KIO13:KIV18 KSK13:KSR18 LCG13:LCN18 LMC13:LMJ18 LVY13:LWF18 MFU13:MGB18 MPQ13:MPX18 MZM13:MZT18 NJI13:NJP18 NTE13:NTL18 ODA13:ODH18 OMW13:OND18 OWS13:OWZ18 PGO13:PGV18 PQK13:PQR18 QAG13:QAN18 QKC13:QKJ18 QTY13:QUF18 RDU13:REB18 RNQ13:RNX18 RXM13:RXT18 SHI13:SHP18 SRE13:SRL18 TBA13:TBH18 TKW13:TLD18 TUS13:TUZ18 UEO13:UEV18 UOK13:UOR18 UYG13:UYN18 VIC13:VIJ18 VRY13:VSF18 WBU13:WCB18 WLQ13:WLX18 WVM13:WVT18 JK11:JK23 TG11:TG23 ADC11:ADC23 AMY11:AMY23 AWU11:AWU23 BGQ11:BGQ23 BQM11:BQM23 CAI11:CAI23 CKE11:CKE23 CUA11:CUA23 DDW11:DDW23 DNS11:DNS23 DXO11:DXO23 EHK11:EHK23 ERG11:ERG23 FBC11:FBC23 FKY11:FKY23 FUU11:FUU23 GEQ11:GEQ23 GOM11:GOM23 GYI11:GYI23 HIE11:HIE23 HSA11:HSA23 IBW11:IBW23 ILS11:ILS23 IVO11:IVO23 JFK11:JFK23 JPG11:JPG23 JZC11:JZC23 KIY11:KIY23 KSU11:KSU23 LCQ11:LCQ23 LMM11:LMM23 LWI11:LWI23 MGE11:MGE23 MQA11:MQA23 MZW11:MZW23 NJS11:NJS23 NTO11:NTO23 ODK11:ODK23 ONG11:ONG23 OXC11:OXC23 PGY11:PGY23 PQU11:PQU23 QAQ11:QAQ23 QKM11:QKM23 QUI11:QUI23 REE11:REE23 ROA11:ROA23 RXW11:RXW23 SHS11:SHS23 SRO11:SRO23 TBK11:TBK23 TLG11:TLG23 TVC11:TVC23 UEY11:UEY23 UOU11:UOU23 UYQ11:UYQ23 VIM11:VIM23 VSI11:VSI23 WCE11:WCE23 WMA11:WMA23 WVW11:WVW23 I13:L18 O11:O23 JA20:JH23 SW20:TD23 ACS20:ACZ23 AMO20:AMV23 AWK20:AWR23 BGG20:BGN23 BQC20:BQJ23 BZY20:CAF23 CJU20:CKB23 CTQ20:CTX23 DDM20:DDT23 DNI20:DNP23 DXE20:DXL23 EHA20:EHH23 EQW20:ERD23 FAS20:FAZ23 FKO20:FKV23 FUK20:FUR23 GEG20:GEN23 GOC20:GOJ23 GXY20:GYF23 HHU20:HIB23 HRQ20:HRX23 IBM20:IBT23 ILI20:ILP23 IVE20:IVL23 JFA20:JFH23 JOW20:JPD23 JYS20:JYZ23 KIO20:KIV23 KSK20:KSR23 LCG20:LCN23 LMC20:LMJ23 LVY20:LWF23 MFU20:MGB23 MPQ20:MPX23 MZM20:MZT23 NJI20:NJP23 NTE20:NTL23 ODA20:ODH23 OMW20:OND23 OWS20:OWZ23 PGO20:PGV23 PQK20:PQR23 QAG20:QAN23 QKC20:QKJ23 QTY20:QUF23 RDU20:REB23 RNQ20:RNX23 RXM20:RXT23 SHI20:SHP23 SRE20:SRL23 TBA20:TBH23 TKW20:TLD23 TUS20:TUZ23 UEO20:UEV23 UOK20:UOR23 UYG20:UYN23 VIC20:VIJ23 VRY20:VSF23 WBU20:WCB23 WLQ20:WLX23 WVM20:WVT23 E20:E23 E13:E18 I20:L23">
      <formula1>"OK,NG,N/A"</formula1>
    </dataValidation>
    <dataValidation type="list" allowBlank="1" showInputMessage="1" showErrorMessage="1" sqref="G1:G9 G24:G65254">
      <formula1>$H$2:$H$5</formula1>
    </dataValidation>
    <dataValidation type="list" allowBlank="1" showInputMessage="1" showErrorMessage="1" sqref="F13:G18 F20:G23">
      <formula1>$A$5:$D$5</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4"/>
  <sheetViews>
    <sheetView topLeftCell="C1" zoomScaleNormal="100" workbookViewId="0">
      <selection activeCell="H13" sqref="H13"/>
    </sheetView>
  </sheetViews>
  <sheetFormatPr defaultColWidth="15.25" defaultRowHeight="13.5" customHeight="1"/>
  <cols>
    <col min="1" max="1" width="15.125" style="118" customWidth="1"/>
    <col min="2" max="2" width="42.125" style="99" customWidth="1"/>
    <col min="3" max="3" width="33" style="99" customWidth="1"/>
    <col min="4" max="4" width="30.625" style="99" customWidth="1"/>
    <col min="5" max="5" width="15.25" style="99" customWidth="1"/>
    <col min="6" max="6" width="8.25" style="99" customWidth="1"/>
    <col min="7" max="7" width="7.375" style="99" customWidth="1"/>
    <col min="8" max="8" width="15.25" style="101" customWidth="1"/>
    <col min="9" max="9" width="15.25" style="99" customWidth="1"/>
    <col min="10" max="10" width="13.875" style="100" customWidth="1"/>
    <col min="11" max="11" width="15.25" style="99" customWidth="1"/>
    <col min="12" max="16" width="15.25" style="99"/>
    <col min="17" max="17" width="0" style="99" hidden="1" customWidth="1"/>
    <col min="18" max="16384" width="15.25" style="99"/>
  </cols>
  <sheetData>
    <row r="1" spans="1:257" ht="13.5" customHeight="1" thickTop="1" thickBot="1">
      <c r="A1" s="111" t="s">
        <v>48</v>
      </c>
      <c r="B1" s="87"/>
      <c r="C1" s="87"/>
      <c r="D1" s="87"/>
      <c r="E1" s="87"/>
      <c r="F1" s="87"/>
      <c r="G1" s="88"/>
      <c r="H1" s="89"/>
      <c r="I1" s="154" t="s">
        <v>78</v>
      </c>
      <c r="J1" s="155" t="s">
        <v>77</v>
      </c>
      <c r="K1" s="155" t="s">
        <v>76</v>
      </c>
      <c r="L1" s="155" t="s">
        <v>75</v>
      </c>
      <c r="M1" s="155" t="s">
        <v>74</v>
      </c>
      <c r="N1" s="155" t="s">
        <v>86</v>
      </c>
      <c r="O1" s="156" t="s">
        <v>73</v>
      </c>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c r="BE1" s="90"/>
      <c r="BF1" s="90"/>
      <c r="BG1" s="90"/>
      <c r="BH1" s="90"/>
      <c r="BI1" s="90"/>
      <c r="BJ1" s="90"/>
      <c r="BK1" s="90"/>
      <c r="BL1" s="90"/>
      <c r="BM1" s="90"/>
      <c r="BN1" s="90"/>
      <c r="BO1" s="90"/>
      <c r="BP1" s="90"/>
      <c r="BQ1" s="90"/>
      <c r="BR1" s="90"/>
      <c r="BS1" s="90"/>
      <c r="BT1" s="90"/>
      <c r="BU1" s="90"/>
      <c r="BV1" s="90"/>
      <c r="BW1" s="90"/>
      <c r="BX1" s="90"/>
      <c r="BY1" s="90"/>
      <c r="BZ1" s="90"/>
      <c r="CA1" s="90"/>
      <c r="CB1" s="90"/>
      <c r="CC1" s="90"/>
      <c r="CD1" s="90"/>
      <c r="CE1" s="90"/>
      <c r="CF1" s="90"/>
      <c r="CG1" s="90"/>
      <c r="CH1" s="90"/>
      <c r="CI1" s="90"/>
      <c r="CJ1" s="90"/>
      <c r="CK1" s="90"/>
      <c r="CL1" s="90"/>
      <c r="CM1" s="90"/>
      <c r="CN1" s="90"/>
      <c r="CO1" s="90"/>
      <c r="CP1" s="90"/>
      <c r="CQ1" s="90"/>
      <c r="CR1" s="90"/>
      <c r="CS1" s="90"/>
      <c r="CT1" s="90"/>
      <c r="CU1" s="90"/>
      <c r="CV1" s="90"/>
      <c r="CW1" s="90"/>
      <c r="CX1" s="90"/>
      <c r="CY1" s="90"/>
      <c r="CZ1" s="90"/>
      <c r="DA1" s="90"/>
      <c r="DB1" s="90"/>
      <c r="DC1" s="90"/>
      <c r="DD1" s="90"/>
      <c r="DE1" s="90"/>
      <c r="DF1" s="90"/>
      <c r="DG1" s="90"/>
      <c r="DH1" s="90"/>
      <c r="DI1" s="90"/>
      <c r="DJ1" s="90"/>
      <c r="DK1" s="90"/>
      <c r="DL1" s="90"/>
      <c r="DM1" s="90"/>
      <c r="DN1" s="90"/>
      <c r="DO1" s="90"/>
      <c r="DP1" s="90"/>
      <c r="DQ1" s="90"/>
      <c r="DR1" s="90"/>
      <c r="DS1" s="90"/>
      <c r="DT1" s="90"/>
      <c r="DU1" s="90"/>
      <c r="DV1" s="90"/>
      <c r="DW1" s="90"/>
      <c r="DX1" s="90"/>
      <c r="DY1" s="90"/>
      <c r="DZ1" s="90"/>
      <c r="EA1" s="90"/>
      <c r="EB1" s="90"/>
      <c r="EC1" s="90"/>
      <c r="ED1" s="90"/>
      <c r="EE1" s="90"/>
      <c r="EF1" s="90"/>
      <c r="EG1" s="90"/>
      <c r="EH1" s="90"/>
      <c r="EI1" s="90"/>
      <c r="EJ1" s="90"/>
      <c r="EK1" s="90"/>
      <c r="EL1" s="90"/>
      <c r="EM1" s="90"/>
      <c r="EN1" s="90"/>
      <c r="EO1" s="90"/>
      <c r="EP1" s="90"/>
      <c r="EQ1" s="90"/>
      <c r="ER1" s="90"/>
      <c r="ES1" s="90"/>
      <c r="ET1" s="90"/>
      <c r="EU1" s="90"/>
      <c r="EV1" s="90"/>
      <c r="EW1" s="90"/>
      <c r="EX1" s="90"/>
      <c r="EY1" s="90"/>
      <c r="EZ1" s="90"/>
      <c r="FA1" s="90"/>
      <c r="FB1" s="90"/>
      <c r="FC1" s="90"/>
      <c r="FD1" s="90"/>
      <c r="FE1" s="90"/>
      <c r="FF1" s="90"/>
      <c r="FG1" s="90"/>
      <c r="FH1" s="90"/>
      <c r="FI1" s="90"/>
      <c r="FJ1" s="90"/>
      <c r="FK1" s="90"/>
      <c r="FL1" s="90"/>
      <c r="FM1" s="90"/>
      <c r="FN1" s="90"/>
      <c r="FO1" s="90"/>
      <c r="FP1" s="90"/>
      <c r="FQ1" s="90"/>
      <c r="FR1" s="90"/>
      <c r="FS1" s="90"/>
      <c r="FT1" s="90"/>
      <c r="FU1" s="90"/>
      <c r="FV1" s="90"/>
      <c r="FW1" s="90"/>
      <c r="FX1" s="90"/>
      <c r="FY1" s="90"/>
      <c r="FZ1" s="90"/>
      <c r="GA1" s="90"/>
      <c r="GB1" s="90"/>
      <c r="GC1" s="90"/>
      <c r="GD1" s="90"/>
      <c r="GE1" s="90"/>
      <c r="GF1" s="90"/>
      <c r="GG1" s="90"/>
      <c r="GH1" s="90"/>
      <c r="GI1" s="90"/>
      <c r="GJ1" s="90"/>
      <c r="GK1" s="90"/>
      <c r="GL1" s="90"/>
      <c r="GM1" s="90"/>
      <c r="GN1" s="90"/>
      <c r="GO1" s="90"/>
      <c r="GP1" s="90"/>
      <c r="GQ1" s="90"/>
      <c r="GR1" s="90"/>
      <c r="GS1" s="90"/>
      <c r="GT1" s="90"/>
      <c r="GU1" s="90"/>
      <c r="GV1" s="90"/>
      <c r="GW1" s="90"/>
      <c r="GX1" s="90"/>
      <c r="GY1" s="90"/>
      <c r="GZ1" s="90"/>
      <c r="HA1" s="90"/>
      <c r="HB1" s="90"/>
      <c r="HC1" s="90"/>
      <c r="HD1" s="90"/>
      <c r="HE1" s="90"/>
      <c r="HF1" s="90"/>
      <c r="HG1" s="90"/>
      <c r="HH1" s="90"/>
      <c r="HI1" s="90"/>
      <c r="HJ1" s="90"/>
      <c r="HK1" s="90"/>
      <c r="HL1" s="90"/>
      <c r="HM1" s="90"/>
      <c r="HN1" s="90"/>
      <c r="HO1" s="90"/>
      <c r="HP1" s="90"/>
      <c r="HQ1" s="90"/>
      <c r="HR1" s="90"/>
      <c r="HS1" s="90"/>
      <c r="HT1" s="90"/>
      <c r="HU1" s="90"/>
      <c r="HV1" s="90"/>
      <c r="HW1" s="90"/>
      <c r="HX1" s="90"/>
      <c r="HY1" s="90"/>
      <c r="HZ1" s="90"/>
      <c r="IA1" s="90"/>
      <c r="IB1" s="90"/>
      <c r="IC1" s="90"/>
      <c r="ID1" s="90"/>
      <c r="IE1" s="90"/>
      <c r="IF1" s="90"/>
      <c r="IG1" s="90"/>
      <c r="IH1" s="90"/>
      <c r="II1" s="90"/>
      <c r="IJ1" s="90"/>
      <c r="IK1" s="90"/>
      <c r="IL1" s="90"/>
      <c r="IM1" s="90"/>
      <c r="IN1" s="90"/>
      <c r="IO1" s="90"/>
      <c r="IP1" s="90"/>
      <c r="IQ1" s="90"/>
      <c r="IR1" s="90"/>
      <c r="IS1" s="90"/>
      <c r="IT1" s="90"/>
      <c r="IU1" s="90"/>
      <c r="IV1" s="90"/>
      <c r="IW1" s="90"/>
    </row>
    <row r="2" spans="1:257" ht="13.5" customHeight="1">
      <c r="A2" s="112" t="s">
        <v>21</v>
      </c>
      <c r="B2" s="190" t="s">
        <v>52</v>
      </c>
      <c r="C2" s="190"/>
      <c r="D2" s="190"/>
      <c r="E2" s="190"/>
      <c r="F2" s="190"/>
      <c r="G2" s="190"/>
      <c r="H2" s="119" t="s">
        <v>22</v>
      </c>
      <c r="I2" s="157" t="s">
        <v>72</v>
      </c>
      <c r="J2" s="132">
        <f>COUNTIFS(J11:J45,"ManhNL",L11:L45,"Open")</f>
        <v>0</v>
      </c>
      <c r="K2" s="132">
        <f>COUNTIFS(J11:J45,"ManhNL",L11:L45,"Accepted")</f>
        <v>0</v>
      </c>
      <c r="L2" s="132">
        <f>COUNTIFS(J11:J45,"ManhNL",L11:L45,"Ready for test")</f>
        <v>0</v>
      </c>
      <c r="M2" s="132">
        <f>COUNTIFS(J11:J45,"ManhNL",L11:L45,"Closed")</f>
        <v>0</v>
      </c>
      <c r="N2" s="132">
        <f>COUNTIFS(J11:J45,"ManhNL",L11:L45,"")</f>
        <v>0</v>
      </c>
      <c r="O2" s="158">
        <f t="shared" ref="O2:O7" si="0">SUM(J2:N2)</f>
        <v>0</v>
      </c>
      <c r="P2" s="90"/>
      <c r="Q2" s="90" t="s">
        <v>22</v>
      </c>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c r="AS2" s="90"/>
      <c r="AT2" s="90"/>
      <c r="AU2" s="90"/>
      <c r="AV2" s="90"/>
      <c r="AW2" s="90"/>
      <c r="AX2" s="90"/>
      <c r="AY2" s="90"/>
      <c r="AZ2" s="90"/>
      <c r="BA2" s="90"/>
      <c r="BB2" s="90"/>
      <c r="BC2" s="90"/>
      <c r="BD2" s="90"/>
      <c r="BE2" s="90"/>
      <c r="BF2" s="90"/>
      <c r="BG2" s="90"/>
      <c r="BH2" s="90"/>
      <c r="BI2" s="90"/>
      <c r="BJ2" s="90"/>
      <c r="BK2" s="90"/>
      <c r="BL2" s="90"/>
      <c r="BM2" s="90"/>
      <c r="BN2" s="90"/>
      <c r="BO2" s="90"/>
      <c r="BP2" s="90"/>
      <c r="BQ2" s="90"/>
      <c r="BR2" s="90"/>
      <c r="BS2" s="90"/>
      <c r="BT2" s="90"/>
      <c r="BU2" s="90"/>
      <c r="BV2" s="90"/>
      <c r="BW2" s="90"/>
      <c r="BX2" s="90"/>
      <c r="BY2" s="90"/>
      <c r="BZ2" s="90"/>
      <c r="CA2" s="90"/>
      <c r="CB2" s="90"/>
      <c r="CC2" s="90"/>
      <c r="CD2" s="90"/>
      <c r="CE2" s="90"/>
      <c r="CF2" s="90"/>
      <c r="CG2" s="90"/>
      <c r="CH2" s="90"/>
      <c r="CI2" s="90"/>
      <c r="CJ2" s="90"/>
      <c r="CK2" s="90"/>
      <c r="CL2" s="90"/>
      <c r="CM2" s="90"/>
      <c r="CN2" s="90"/>
      <c r="CO2" s="90"/>
      <c r="CP2" s="90"/>
      <c r="CQ2" s="90"/>
      <c r="CR2" s="90"/>
      <c r="CS2" s="90"/>
      <c r="CT2" s="90"/>
      <c r="CU2" s="90"/>
      <c r="CV2" s="90"/>
      <c r="CW2" s="90"/>
      <c r="CX2" s="90"/>
      <c r="CY2" s="90"/>
      <c r="CZ2" s="90"/>
      <c r="DA2" s="90"/>
      <c r="DB2" s="90"/>
      <c r="DC2" s="90"/>
      <c r="DD2" s="90"/>
      <c r="DE2" s="90"/>
      <c r="DF2" s="90"/>
      <c r="DG2" s="90"/>
      <c r="DH2" s="90"/>
      <c r="DI2" s="90"/>
      <c r="DJ2" s="90"/>
      <c r="DK2" s="90"/>
      <c r="DL2" s="90"/>
      <c r="DM2" s="90"/>
      <c r="DN2" s="90"/>
      <c r="DO2" s="90"/>
      <c r="DP2" s="90"/>
      <c r="DQ2" s="90"/>
      <c r="DR2" s="90"/>
      <c r="DS2" s="90"/>
      <c r="DT2" s="90"/>
      <c r="DU2" s="90"/>
      <c r="DV2" s="90"/>
      <c r="DW2" s="90"/>
      <c r="DX2" s="90"/>
      <c r="DY2" s="90"/>
      <c r="DZ2" s="90"/>
      <c r="EA2" s="90"/>
      <c r="EB2" s="90"/>
      <c r="EC2" s="90"/>
      <c r="ED2" s="90"/>
      <c r="EE2" s="90"/>
      <c r="EF2" s="90"/>
      <c r="EG2" s="90"/>
      <c r="EH2" s="90"/>
      <c r="EI2" s="90"/>
      <c r="EJ2" s="90"/>
      <c r="EK2" s="90"/>
      <c r="EL2" s="90"/>
      <c r="EM2" s="90"/>
      <c r="EN2" s="90"/>
      <c r="EO2" s="90"/>
      <c r="EP2" s="90"/>
      <c r="EQ2" s="90"/>
      <c r="ER2" s="90"/>
      <c r="ES2" s="90"/>
      <c r="ET2" s="90"/>
      <c r="EU2" s="90"/>
      <c r="EV2" s="90"/>
      <c r="EW2" s="90"/>
      <c r="EX2" s="90"/>
      <c r="EY2" s="90"/>
      <c r="EZ2" s="90"/>
      <c r="FA2" s="90"/>
      <c r="FB2" s="90"/>
      <c r="FC2" s="90"/>
      <c r="FD2" s="90"/>
      <c r="FE2" s="90"/>
      <c r="FF2" s="90"/>
      <c r="FG2" s="90"/>
      <c r="FH2" s="90"/>
      <c r="FI2" s="90"/>
      <c r="FJ2" s="90"/>
      <c r="FK2" s="90"/>
      <c r="FL2" s="90"/>
      <c r="FM2" s="90"/>
      <c r="FN2" s="90"/>
      <c r="FO2" s="90"/>
      <c r="FP2" s="90"/>
      <c r="FQ2" s="90"/>
      <c r="FR2" s="90"/>
      <c r="FS2" s="90"/>
      <c r="FT2" s="90"/>
      <c r="FU2" s="90"/>
      <c r="FV2" s="90"/>
      <c r="FW2" s="90"/>
      <c r="FX2" s="90"/>
      <c r="FY2" s="90"/>
      <c r="FZ2" s="90"/>
      <c r="GA2" s="90"/>
      <c r="GB2" s="90"/>
      <c r="GC2" s="90"/>
      <c r="GD2" s="90"/>
      <c r="GE2" s="90"/>
      <c r="GF2" s="90"/>
      <c r="GG2" s="90"/>
      <c r="GH2" s="90"/>
      <c r="GI2" s="90"/>
      <c r="GJ2" s="90"/>
      <c r="GK2" s="90"/>
      <c r="GL2" s="90"/>
      <c r="GM2" s="90"/>
      <c r="GN2" s="90"/>
      <c r="GO2" s="90"/>
      <c r="GP2" s="90"/>
      <c r="GQ2" s="90"/>
      <c r="GR2" s="90"/>
      <c r="GS2" s="90"/>
      <c r="GT2" s="90"/>
      <c r="GU2" s="90"/>
      <c r="GV2" s="90"/>
      <c r="GW2" s="90"/>
      <c r="GX2" s="90"/>
      <c r="GY2" s="90"/>
      <c r="GZ2" s="90"/>
      <c r="HA2" s="90"/>
      <c r="HB2" s="90"/>
      <c r="HC2" s="90"/>
      <c r="HD2" s="90"/>
      <c r="HE2" s="90"/>
      <c r="HF2" s="90"/>
      <c r="HG2" s="90"/>
      <c r="HH2" s="90"/>
      <c r="HI2" s="90"/>
      <c r="HJ2" s="90"/>
      <c r="HK2" s="90"/>
      <c r="HL2" s="90"/>
      <c r="HM2" s="90"/>
      <c r="HN2" s="90"/>
      <c r="HO2" s="90"/>
      <c r="HP2" s="90"/>
      <c r="HQ2" s="90"/>
      <c r="HR2" s="90"/>
      <c r="HS2" s="90"/>
      <c r="HT2" s="90"/>
      <c r="HU2" s="90"/>
      <c r="HV2" s="90"/>
      <c r="HW2" s="90"/>
      <c r="HX2" s="90"/>
      <c r="HY2" s="90"/>
      <c r="HZ2" s="90"/>
      <c r="IA2" s="90"/>
      <c r="IB2" s="90"/>
      <c r="IC2" s="90"/>
      <c r="ID2" s="90"/>
      <c r="IE2" s="90"/>
      <c r="IF2" s="90"/>
      <c r="IG2" s="90"/>
      <c r="IH2" s="90"/>
      <c r="II2" s="90"/>
      <c r="IJ2" s="90"/>
      <c r="IK2" s="90"/>
      <c r="IL2" s="90"/>
      <c r="IM2" s="90"/>
      <c r="IN2" s="90"/>
      <c r="IO2" s="90"/>
      <c r="IP2" s="90"/>
      <c r="IQ2" s="90"/>
      <c r="IR2" s="90"/>
      <c r="IS2" s="90"/>
      <c r="IT2" s="90"/>
      <c r="IU2" s="90"/>
      <c r="IV2" s="90"/>
      <c r="IW2" s="90"/>
    </row>
    <row r="3" spans="1:257" ht="13.5" customHeight="1">
      <c r="A3" s="113" t="s">
        <v>23</v>
      </c>
      <c r="B3" s="190" t="s">
        <v>53</v>
      </c>
      <c r="C3" s="190"/>
      <c r="D3" s="190"/>
      <c r="E3" s="190"/>
      <c r="F3" s="190"/>
      <c r="G3" s="190"/>
      <c r="H3" s="119" t="s">
        <v>24</v>
      </c>
      <c r="I3" s="157" t="s">
        <v>71</v>
      </c>
      <c r="J3" s="132">
        <f>COUNTIFS(J11:J45,"HuyNM",L11:L45,"Open")</f>
        <v>0</v>
      </c>
      <c r="K3" s="132">
        <f>COUNTIFS(J11:J45,"HuyNM",L11:L45,"Accepted")</f>
        <v>0</v>
      </c>
      <c r="L3" s="132">
        <f>COUNTIFS(J11:J45,"HuyNM",L11:L45,"Ready for test")</f>
        <v>0</v>
      </c>
      <c r="M3" s="132">
        <f>COUNTIFS(J11:J45,"HuyNM",L11:L45,"Closed")</f>
        <v>0</v>
      </c>
      <c r="N3" s="132">
        <f>COUNTIFS(J11:J45,"HuyNM",L11:L45,"")</f>
        <v>0</v>
      </c>
      <c r="O3" s="159">
        <f t="shared" si="0"/>
        <v>0</v>
      </c>
      <c r="P3" s="90"/>
      <c r="Q3" s="90" t="s">
        <v>24</v>
      </c>
      <c r="R3" s="90"/>
      <c r="S3" s="90"/>
      <c r="T3" s="90"/>
      <c r="U3" s="90"/>
      <c r="V3" s="90"/>
      <c r="W3" s="90"/>
      <c r="X3" s="90"/>
      <c r="Y3" s="90"/>
      <c r="Z3" s="90"/>
      <c r="AA3" s="90"/>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c r="CU3" s="90"/>
      <c r="CV3" s="90"/>
      <c r="CW3" s="90"/>
      <c r="CX3" s="90"/>
      <c r="CY3" s="90"/>
      <c r="CZ3" s="90"/>
      <c r="DA3" s="90"/>
      <c r="DB3" s="90"/>
      <c r="DC3" s="90"/>
      <c r="DD3" s="90"/>
      <c r="DE3" s="90"/>
      <c r="DF3" s="90"/>
      <c r="DG3" s="90"/>
      <c r="DH3" s="90"/>
      <c r="DI3" s="90"/>
      <c r="DJ3" s="90"/>
      <c r="DK3" s="90"/>
      <c r="DL3" s="90"/>
      <c r="DM3" s="90"/>
      <c r="DN3" s="90"/>
      <c r="DO3" s="90"/>
      <c r="DP3" s="90"/>
      <c r="DQ3" s="90"/>
      <c r="DR3" s="90"/>
      <c r="DS3" s="90"/>
      <c r="DT3" s="90"/>
      <c r="DU3" s="90"/>
      <c r="DV3" s="90"/>
      <c r="DW3" s="90"/>
      <c r="DX3" s="90"/>
      <c r="DY3" s="90"/>
      <c r="DZ3" s="90"/>
      <c r="EA3" s="90"/>
      <c r="EB3" s="90"/>
      <c r="EC3" s="90"/>
      <c r="ED3" s="90"/>
      <c r="EE3" s="90"/>
      <c r="EF3" s="90"/>
      <c r="EG3" s="90"/>
      <c r="EH3" s="90"/>
      <c r="EI3" s="90"/>
      <c r="EJ3" s="90"/>
      <c r="EK3" s="90"/>
      <c r="EL3" s="90"/>
      <c r="EM3" s="90"/>
      <c r="EN3" s="90"/>
      <c r="EO3" s="90"/>
      <c r="EP3" s="90"/>
      <c r="EQ3" s="90"/>
      <c r="ER3" s="90"/>
      <c r="ES3" s="90"/>
      <c r="ET3" s="90"/>
      <c r="EU3" s="90"/>
      <c r="EV3" s="90"/>
      <c r="EW3" s="90"/>
      <c r="EX3" s="90"/>
      <c r="EY3" s="90"/>
      <c r="EZ3" s="90"/>
      <c r="FA3" s="90"/>
      <c r="FB3" s="90"/>
      <c r="FC3" s="90"/>
      <c r="FD3" s="90"/>
      <c r="FE3" s="90"/>
      <c r="FF3" s="90"/>
      <c r="FG3" s="90"/>
      <c r="FH3" s="90"/>
      <c r="FI3" s="90"/>
      <c r="FJ3" s="90"/>
      <c r="FK3" s="90"/>
      <c r="FL3" s="90"/>
      <c r="FM3" s="90"/>
      <c r="FN3" s="90"/>
      <c r="FO3" s="90"/>
      <c r="FP3" s="90"/>
      <c r="FQ3" s="90"/>
      <c r="FR3" s="90"/>
      <c r="FS3" s="90"/>
      <c r="FT3" s="90"/>
      <c r="FU3" s="90"/>
      <c r="FV3" s="90"/>
      <c r="FW3" s="90"/>
      <c r="FX3" s="90"/>
      <c r="FY3" s="90"/>
      <c r="FZ3" s="90"/>
      <c r="GA3" s="90"/>
      <c r="GB3" s="90"/>
      <c r="GC3" s="90"/>
      <c r="GD3" s="90"/>
      <c r="GE3" s="90"/>
      <c r="GF3" s="90"/>
      <c r="GG3" s="90"/>
      <c r="GH3" s="90"/>
      <c r="GI3" s="90"/>
      <c r="GJ3" s="90"/>
      <c r="GK3" s="90"/>
      <c r="GL3" s="90"/>
      <c r="GM3" s="90"/>
      <c r="GN3" s="90"/>
      <c r="GO3" s="90"/>
      <c r="GP3" s="90"/>
      <c r="GQ3" s="90"/>
      <c r="GR3" s="90"/>
      <c r="GS3" s="90"/>
      <c r="GT3" s="90"/>
      <c r="GU3" s="90"/>
      <c r="GV3" s="90"/>
      <c r="GW3" s="90"/>
      <c r="GX3" s="90"/>
      <c r="GY3" s="90"/>
      <c r="GZ3" s="90"/>
      <c r="HA3" s="90"/>
      <c r="HB3" s="90"/>
      <c r="HC3" s="90"/>
      <c r="HD3" s="90"/>
      <c r="HE3" s="90"/>
      <c r="HF3" s="90"/>
      <c r="HG3" s="90"/>
      <c r="HH3" s="90"/>
      <c r="HI3" s="90"/>
      <c r="HJ3" s="90"/>
      <c r="HK3" s="90"/>
      <c r="HL3" s="90"/>
      <c r="HM3" s="90"/>
      <c r="HN3" s="90"/>
      <c r="HO3" s="90"/>
      <c r="HP3" s="90"/>
      <c r="HQ3" s="90"/>
      <c r="HR3" s="90"/>
      <c r="HS3" s="90"/>
      <c r="HT3" s="90"/>
      <c r="HU3" s="90"/>
      <c r="HV3" s="90"/>
      <c r="HW3" s="90"/>
      <c r="HX3" s="90"/>
      <c r="HY3" s="90"/>
      <c r="HZ3" s="90"/>
      <c r="IA3" s="90"/>
      <c r="IB3" s="90"/>
      <c r="IC3" s="90"/>
      <c r="ID3" s="90"/>
      <c r="IE3" s="90"/>
      <c r="IF3" s="90"/>
      <c r="IG3" s="90"/>
      <c r="IH3" s="90"/>
      <c r="II3" s="90"/>
      <c r="IJ3" s="90"/>
      <c r="IK3" s="90"/>
      <c r="IL3" s="90"/>
      <c r="IM3" s="90"/>
      <c r="IN3" s="90"/>
      <c r="IO3" s="90"/>
      <c r="IP3" s="90"/>
      <c r="IQ3" s="90"/>
      <c r="IR3" s="90"/>
      <c r="IS3" s="90"/>
      <c r="IT3" s="90"/>
      <c r="IU3" s="90"/>
      <c r="IV3" s="90"/>
      <c r="IW3" s="90"/>
    </row>
    <row r="4" spans="1:257" ht="13.5" customHeight="1">
      <c r="A4" s="112" t="s">
        <v>25</v>
      </c>
      <c r="B4" s="191" t="s">
        <v>68</v>
      </c>
      <c r="C4" s="191"/>
      <c r="D4" s="191"/>
      <c r="E4" s="191"/>
      <c r="F4" s="191"/>
      <c r="G4" s="191"/>
      <c r="H4" s="119" t="s">
        <v>27</v>
      </c>
      <c r="I4" s="157" t="s">
        <v>70</v>
      </c>
      <c r="J4" s="132">
        <f>COUNTIFS(J11:J45,"AnhDD",L11:L45,"Open")</f>
        <v>0</v>
      </c>
      <c r="K4" s="132">
        <f>COUNTIFS(J11:J45,"AnhDD",L11:L45,"Accepted")</f>
        <v>0</v>
      </c>
      <c r="L4" s="132">
        <f>COUNTIFS(J11:J45,"AnhDD",L11:L45,"Ready for test")</f>
        <v>0</v>
      </c>
      <c r="M4" s="132">
        <f>COUNTIFS(J11:J45,"AnhDD",L11:L45,"Closed")</f>
        <v>0</v>
      </c>
      <c r="N4" s="132">
        <f>COUNTIFS(J11:J45,"AnhDD",L11:L45,"")</f>
        <v>0</v>
      </c>
      <c r="O4" s="159">
        <f t="shared" si="0"/>
        <v>0</v>
      </c>
      <c r="P4" s="90"/>
      <c r="Q4" s="91"/>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c r="CU4" s="90"/>
      <c r="CV4" s="90"/>
      <c r="CW4" s="90"/>
      <c r="CX4" s="90"/>
      <c r="CY4" s="90"/>
      <c r="CZ4" s="90"/>
      <c r="DA4" s="90"/>
      <c r="DB4" s="90"/>
      <c r="DC4" s="90"/>
      <c r="DD4" s="90"/>
      <c r="DE4" s="90"/>
      <c r="DF4" s="90"/>
      <c r="DG4" s="90"/>
      <c r="DH4" s="90"/>
      <c r="DI4" s="90"/>
      <c r="DJ4" s="90"/>
      <c r="DK4" s="90"/>
      <c r="DL4" s="90"/>
      <c r="DM4" s="90"/>
      <c r="DN4" s="90"/>
      <c r="DO4" s="90"/>
      <c r="DP4" s="90"/>
      <c r="DQ4" s="90"/>
      <c r="DR4" s="90"/>
      <c r="DS4" s="90"/>
      <c r="DT4" s="90"/>
      <c r="DU4" s="90"/>
      <c r="DV4" s="90"/>
      <c r="DW4" s="90"/>
      <c r="DX4" s="90"/>
      <c r="DY4" s="90"/>
      <c r="DZ4" s="90"/>
      <c r="EA4" s="90"/>
      <c r="EB4" s="90"/>
      <c r="EC4" s="90"/>
      <c r="ED4" s="90"/>
      <c r="EE4" s="90"/>
      <c r="EF4" s="90"/>
      <c r="EG4" s="90"/>
      <c r="EH4" s="90"/>
      <c r="EI4" s="90"/>
      <c r="EJ4" s="90"/>
      <c r="EK4" s="90"/>
      <c r="EL4" s="90"/>
      <c r="EM4" s="90"/>
      <c r="EN4" s="90"/>
      <c r="EO4" s="90"/>
      <c r="EP4" s="90"/>
      <c r="EQ4" s="90"/>
      <c r="ER4" s="90"/>
      <c r="ES4" s="90"/>
      <c r="ET4" s="90"/>
      <c r="EU4" s="90"/>
      <c r="EV4" s="90"/>
      <c r="EW4" s="90"/>
      <c r="EX4" s="90"/>
      <c r="EY4" s="90"/>
      <c r="EZ4" s="90"/>
      <c r="FA4" s="90"/>
      <c r="FB4" s="90"/>
      <c r="FC4" s="90"/>
      <c r="FD4" s="90"/>
      <c r="FE4" s="90"/>
      <c r="FF4" s="90"/>
      <c r="FG4" s="90"/>
      <c r="FH4" s="90"/>
      <c r="FI4" s="90"/>
      <c r="FJ4" s="90"/>
      <c r="FK4" s="90"/>
      <c r="FL4" s="90"/>
      <c r="FM4" s="90"/>
      <c r="FN4" s="90"/>
      <c r="FO4" s="90"/>
      <c r="FP4" s="90"/>
      <c r="FQ4" s="90"/>
      <c r="FR4" s="90"/>
      <c r="FS4" s="90"/>
      <c r="FT4" s="90"/>
      <c r="FU4" s="90"/>
      <c r="FV4" s="90"/>
      <c r="FW4" s="90"/>
      <c r="FX4" s="90"/>
      <c r="FY4" s="90"/>
      <c r="FZ4" s="90"/>
      <c r="GA4" s="90"/>
      <c r="GB4" s="90"/>
      <c r="GC4" s="90"/>
      <c r="GD4" s="90"/>
      <c r="GE4" s="90"/>
      <c r="GF4" s="90"/>
      <c r="GG4" s="90"/>
      <c r="GH4" s="90"/>
      <c r="GI4" s="90"/>
      <c r="GJ4" s="90"/>
      <c r="GK4" s="90"/>
      <c r="GL4" s="90"/>
      <c r="GM4" s="90"/>
      <c r="GN4" s="90"/>
      <c r="GO4" s="90"/>
      <c r="GP4" s="90"/>
      <c r="GQ4" s="90"/>
      <c r="GR4" s="90"/>
      <c r="GS4" s="90"/>
      <c r="GT4" s="90"/>
      <c r="GU4" s="90"/>
      <c r="GV4" s="90"/>
      <c r="GW4" s="90"/>
      <c r="GX4" s="90"/>
      <c r="GY4" s="90"/>
      <c r="GZ4" s="90"/>
      <c r="HA4" s="90"/>
      <c r="HB4" s="90"/>
      <c r="HC4" s="90"/>
      <c r="HD4" s="90"/>
      <c r="HE4" s="90"/>
      <c r="HF4" s="90"/>
      <c r="HG4" s="90"/>
      <c r="HH4" s="90"/>
      <c r="HI4" s="90"/>
      <c r="HJ4" s="90"/>
      <c r="HK4" s="90"/>
      <c r="HL4" s="90"/>
      <c r="HM4" s="90"/>
      <c r="HN4" s="90"/>
      <c r="HO4" s="90"/>
      <c r="HP4" s="90"/>
      <c r="HQ4" s="90"/>
      <c r="HR4" s="90"/>
      <c r="HS4" s="90"/>
      <c r="HT4" s="90"/>
      <c r="HU4" s="90"/>
      <c r="HV4" s="90"/>
      <c r="HW4" s="90"/>
      <c r="HX4" s="90"/>
      <c r="HY4" s="90"/>
      <c r="HZ4" s="90"/>
      <c r="IA4" s="90"/>
      <c r="IB4" s="90"/>
      <c r="IC4" s="90"/>
      <c r="ID4" s="90"/>
      <c r="IE4" s="90"/>
      <c r="IF4" s="90"/>
      <c r="IG4" s="90"/>
      <c r="IH4" s="90"/>
      <c r="II4" s="90"/>
      <c r="IJ4" s="90"/>
      <c r="IK4" s="90"/>
      <c r="IL4" s="90"/>
      <c r="IM4" s="90"/>
      <c r="IN4" s="90"/>
      <c r="IO4" s="90"/>
      <c r="IP4" s="90"/>
      <c r="IQ4" s="90"/>
      <c r="IR4" s="90"/>
      <c r="IS4" s="90"/>
      <c r="IT4" s="90"/>
      <c r="IU4" s="90"/>
      <c r="IV4" s="90"/>
      <c r="IW4" s="90"/>
    </row>
    <row r="5" spans="1:257" ht="13.5" customHeight="1">
      <c r="A5" s="114" t="s">
        <v>22</v>
      </c>
      <c r="B5" s="92" t="s">
        <v>24</v>
      </c>
      <c r="C5" s="92" t="s">
        <v>26</v>
      </c>
      <c r="D5" s="93" t="s">
        <v>27</v>
      </c>
      <c r="E5" s="192" t="s">
        <v>28</v>
      </c>
      <c r="F5" s="192"/>
      <c r="G5" s="192"/>
      <c r="H5" s="120" t="s">
        <v>26</v>
      </c>
      <c r="I5" s="157" t="s">
        <v>69</v>
      </c>
      <c r="J5" s="132">
        <f>COUNTIFS(J11:J45,"TrungVN",L11:L45,"Open")</f>
        <v>0</v>
      </c>
      <c r="K5" s="132">
        <f>COUNTIFS(J11:J45,"TrungVN",L11:L45,"Accepted")</f>
        <v>0</v>
      </c>
      <c r="L5" s="132">
        <f>COUNTIFS(J11:J45,"TrungVN",L11:L45,"Ready for test")</f>
        <v>0</v>
      </c>
      <c r="M5" s="132">
        <f>COUNTIFS(J11:J45,"TrungVN",L11:L45,"Closed")</f>
        <v>0</v>
      </c>
      <c r="N5" s="132">
        <f>COUNTIFS(J11:J45,"TrungVN",L11:L45,"")</f>
        <v>0</v>
      </c>
      <c r="O5" s="159">
        <f t="shared" si="0"/>
        <v>0</v>
      </c>
      <c r="P5" s="90"/>
      <c r="Q5" s="90" t="s">
        <v>29</v>
      </c>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0"/>
      <c r="BA5" s="90"/>
      <c r="BB5" s="90"/>
      <c r="BC5" s="90"/>
      <c r="BD5" s="90"/>
      <c r="BE5" s="90"/>
      <c r="BF5" s="90"/>
      <c r="BG5" s="90"/>
      <c r="BH5" s="90"/>
      <c r="BI5" s="90"/>
      <c r="BJ5" s="90"/>
      <c r="BK5" s="90"/>
      <c r="BL5" s="90"/>
      <c r="BM5" s="90"/>
      <c r="BN5" s="90"/>
      <c r="BO5" s="90"/>
      <c r="BP5" s="90"/>
      <c r="BQ5" s="90"/>
      <c r="BR5" s="90"/>
      <c r="BS5" s="90"/>
      <c r="BT5" s="90"/>
      <c r="BU5" s="90"/>
      <c r="BV5" s="90"/>
      <c r="BW5" s="90"/>
      <c r="BX5" s="90"/>
      <c r="BY5" s="90"/>
      <c r="BZ5" s="90"/>
      <c r="CA5" s="90"/>
      <c r="CB5" s="90"/>
      <c r="CC5" s="90"/>
      <c r="CD5" s="90"/>
      <c r="CE5" s="90"/>
      <c r="CF5" s="90"/>
      <c r="CG5" s="90"/>
      <c r="CH5" s="90"/>
      <c r="CI5" s="90"/>
      <c r="CJ5" s="90"/>
      <c r="CK5" s="90"/>
      <c r="CL5" s="90"/>
      <c r="CM5" s="90"/>
      <c r="CN5" s="90"/>
      <c r="CO5" s="90"/>
      <c r="CP5" s="90"/>
      <c r="CQ5" s="90"/>
      <c r="CR5" s="90"/>
      <c r="CS5" s="90"/>
      <c r="CT5" s="90"/>
      <c r="CU5" s="90"/>
      <c r="CV5" s="90"/>
      <c r="CW5" s="90"/>
      <c r="CX5" s="90"/>
      <c r="CY5" s="90"/>
      <c r="CZ5" s="90"/>
      <c r="DA5" s="90"/>
      <c r="DB5" s="90"/>
      <c r="DC5" s="90"/>
      <c r="DD5" s="90"/>
      <c r="DE5" s="90"/>
      <c r="DF5" s="90"/>
      <c r="DG5" s="90"/>
      <c r="DH5" s="90"/>
      <c r="DI5" s="90"/>
      <c r="DJ5" s="90"/>
      <c r="DK5" s="90"/>
      <c r="DL5" s="90"/>
      <c r="DM5" s="90"/>
      <c r="DN5" s="90"/>
      <c r="DO5" s="90"/>
      <c r="DP5" s="90"/>
      <c r="DQ5" s="90"/>
      <c r="DR5" s="90"/>
      <c r="DS5" s="90"/>
      <c r="DT5" s="90"/>
      <c r="DU5" s="90"/>
      <c r="DV5" s="90"/>
      <c r="DW5" s="90"/>
      <c r="DX5" s="90"/>
      <c r="DY5" s="90"/>
      <c r="DZ5" s="90"/>
      <c r="EA5" s="90"/>
      <c r="EB5" s="90"/>
      <c r="EC5" s="90"/>
      <c r="ED5" s="90"/>
      <c r="EE5" s="90"/>
      <c r="EF5" s="90"/>
      <c r="EG5" s="90"/>
      <c r="EH5" s="90"/>
      <c r="EI5" s="90"/>
      <c r="EJ5" s="90"/>
      <c r="EK5" s="90"/>
      <c r="EL5" s="90"/>
      <c r="EM5" s="90"/>
      <c r="EN5" s="90"/>
      <c r="EO5" s="90"/>
      <c r="EP5" s="90"/>
      <c r="EQ5" s="90"/>
      <c r="ER5" s="90"/>
      <c r="ES5" s="90"/>
      <c r="ET5" s="90"/>
      <c r="EU5" s="90"/>
      <c r="EV5" s="90"/>
      <c r="EW5" s="90"/>
      <c r="EX5" s="90"/>
      <c r="EY5" s="90"/>
      <c r="EZ5" s="90"/>
      <c r="FA5" s="90"/>
      <c r="FB5" s="90"/>
      <c r="FC5" s="90"/>
      <c r="FD5" s="90"/>
      <c r="FE5" s="90"/>
      <c r="FF5" s="90"/>
      <c r="FG5" s="90"/>
      <c r="FH5" s="90"/>
      <c r="FI5" s="90"/>
      <c r="FJ5" s="90"/>
      <c r="FK5" s="90"/>
      <c r="FL5" s="90"/>
      <c r="FM5" s="90"/>
      <c r="FN5" s="90"/>
      <c r="FO5" s="90"/>
      <c r="FP5" s="90"/>
      <c r="FQ5" s="90"/>
      <c r="FR5" s="90"/>
      <c r="FS5" s="90"/>
      <c r="FT5" s="90"/>
      <c r="FU5" s="90"/>
      <c r="FV5" s="90"/>
      <c r="FW5" s="90"/>
      <c r="FX5" s="90"/>
      <c r="FY5" s="90"/>
      <c r="FZ5" s="90"/>
      <c r="GA5" s="90"/>
      <c r="GB5" s="90"/>
      <c r="GC5" s="90"/>
      <c r="GD5" s="90"/>
      <c r="GE5" s="90"/>
      <c r="GF5" s="90"/>
      <c r="GG5" s="90"/>
      <c r="GH5" s="90"/>
      <c r="GI5" s="90"/>
      <c r="GJ5" s="90"/>
      <c r="GK5" s="90"/>
      <c r="GL5" s="90"/>
      <c r="GM5" s="90"/>
      <c r="GN5" s="90"/>
      <c r="GO5" s="90"/>
      <c r="GP5" s="90"/>
      <c r="GQ5" s="90"/>
      <c r="GR5" s="90"/>
      <c r="GS5" s="90"/>
      <c r="GT5" s="90"/>
      <c r="GU5" s="90"/>
      <c r="GV5" s="90"/>
      <c r="GW5" s="90"/>
      <c r="GX5" s="90"/>
      <c r="GY5" s="90"/>
      <c r="GZ5" s="90"/>
      <c r="HA5" s="90"/>
      <c r="HB5" s="90"/>
      <c r="HC5" s="90"/>
      <c r="HD5" s="90"/>
      <c r="HE5" s="90"/>
      <c r="HF5" s="90"/>
      <c r="HG5" s="90"/>
      <c r="HH5" s="90"/>
      <c r="HI5" s="90"/>
      <c r="HJ5" s="90"/>
      <c r="HK5" s="90"/>
      <c r="HL5" s="90"/>
      <c r="HM5" s="90"/>
      <c r="HN5" s="90"/>
      <c r="HO5" s="90"/>
      <c r="HP5" s="90"/>
      <c r="HQ5" s="90"/>
      <c r="HR5" s="90"/>
      <c r="HS5" s="90"/>
      <c r="HT5" s="90"/>
      <c r="HU5" s="90"/>
      <c r="HV5" s="90"/>
      <c r="HW5" s="90"/>
      <c r="HX5" s="90"/>
      <c r="HY5" s="90"/>
      <c r="HZ5" s="90"/>
      <c r="IA5" s="90"/>
      <c r="IB5" s="90"/>
      <c r="IC5" s="90"/>
      <c r="ID5" s="90"/>
      <c r="IE5" s="90"/>
      <c r="IF5" s="90"/>
      <c r="IG5" s="90"/>
      <c r="IH5" s="90"/>
      <c r="II5" s="90"/>
      <c r="IJ5" s="90"/>
      <c r="IK5" s="90"/>
      <c r="IL5" s="90"/>
      <c r="IM5" s="90"/>
      <c r="IN5" s="90"/>
      <c r="IO5" s="90"/>
      <c r="IP5" s="90"/>
      <c r="IQ5" s="90"/>
      <c r="IR5" s="90"/>
      <c r="IS5" s="90"/>
      <c r="IT5" s="90"/>
      <c r="IU5" s="90"/>
      <c r="IV5" s="90"/>
      <c r="IW5" s="90"/>
    </row>
    <row r="6" spans="1:257" ht="13.5" customHeight="1" thickBot="1">
      <c r="A6" s="115">
        <f>COUNTIF(F11:G183,"Pass")</f>
        <v>0</v>
      </c>
      <c r="B6" s="96">
        <f>COUNTIF(F11:G630,"Fail")</f>
        <v>0</v>
      </c>
      <c r="C6" s="96">
        <f>E6-D6-B6-A6</f>
        <v>26</v>
      </c>
      <c r="D6" s="97">
        <f>COUNTIF(F11:G630,"N/A")</f>
        <v>0</v>
      </c>
      <c r="E6" s="193">
        <f>COUNTA(A11:A187)*2</f>
        <v>26</v>
      </c>
      <c r="F6" s="193"/>
      <c r="G6" s="193"/>
      <c r="H6" s="94"/>
      <c r="I6" s="157" t="s">
        <v>68</v>
      </c>
      <c r="J6" s="132">
        <f>COUNTIFS(J11:J45,"MaiCTP",L11:L45,"Open")</f>
        <v>0</v>
      </c>
      <c r="K6" s="132">
        <f>COUNTIFS(J11:J45,"MaiCTP",L11:L45,"Accepted")</f>
        <v>0</v>
      </c>
      <c r="L6" s="132">
        <f>COUNTIFS(J11:J45,"MaiCTP",L11:L45,"Ready for test")</f>
        <v>0</v>
      </c>
      <c r="M6" s="132">
        <f>COUNTIFS(J11:J45,"MaiCTP",L11:L45,"Closed")</f>
        <v>0</v>
      </c>
      <c r="N6" s="132">
        <f>COUNTIFS(J11:J45,"MaiCTP",L11:L45,"")</f>
        <v>0</v>
      </c>
      <c r="O6" s="159">
        <f t="shared" si="0"/>
        <v>0</v>
      </c>
      <c r="P6" s="90"/>
      <c r="Q6" s="90" t="s">
        <v>27</v>
      </c>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0"/>
      <c r="BJ6" s="90"/>
      <c r="BK6" s="90"/>
      <c r="BL6" s="90"/>
      <c r="BM6" s="90"/>
      <c r="BN6" s="90"/>
      <c r="BO6" s="90"/>
      <c r="BP6" s="90"/>
      <c r="BQ6" s="90"/>
      <c r="BR6" s="90"/>
      <c r="BS6" s="90"/>
      <c r="BT6" s="90"/>
      <c r="BU6" s="90"/>
      <c r="BV6" s="90"/>
      <c r="BW6" s="90"/>
      <c r="BX6" s="90"/>
      <c r="BY6" s="90"/>
      <c r="BZ6" s="90"/>
      <c r="CA6" s="90"/>
      <c r="CB6" s="90"/>
      <c r="CC6" s="90"/>
      <c r="CD6" s="90"/>
      <c r="CE6" s="90"/>
      <c r="CF6" s="90"/>
      <c r="CG6" s="90"/>
      <c r="CH6" s="90"/>
      <c r="CI6" s="90"/>
      <c r="CJ6" s="90"/>
      <c r="CK6" s="90"/>
      <c r="CL6" s="90"/>
      <c r="CM6" s="90"/>
      <c r="CN6" s="90"/>
      <c r="CO6" s="90"/>
      <c r="CP6" s="90"/>
      <c r="CQ6" s="90"/>
      <c r="CR6" s="90"/>
      <c r="CS6" s="90"/>
      <c r="CT6" s="90"/>
      <c r="CU6" s="90"/>
      <c r="CV6" s="90"/>
      <c r="CW6" s="90"/>
      <c r="CX6" s="90"/>
      <c r="CY6" s="90"/>
      <c r="CZ6" s="90"/>
      <c r="DA6" s="90"/>
      <c r="DB6" s="90"/>
      <c r="DC6" s="90"/>
      <c r="DD6" s="90"/>
      <c r="DE6" s="90"/>
      <c r="DF6" s="90"/>
      <c r="DG6" s="90"/>
      <c r="DH6" s="90"/>
      <c r="DI6" s="90"/>
      <c r="DJ6" s="90"/>
      <c r="DK6" s="90"/>
      <c r="DL6" s="90"/>
      <c r="DM6" s="90"/>
      <c r="DN6" s="90"/>
      <c r="DO6" s="90"/>
      <c r="DP6" s="90"/>
      <c r="DQ6" s="90"/>
      <c r="DR6" s="90"/>
      <c r="DS6" s="90"/>
      <c r="DT6" s="90"/>
      <c r="DU6" s="90"/>
      <c r="DV6" s="90"/>
      <c r="DW6" s="90"/>
      <c r="DX6" s="90"/>
      <c r="DY6" s="90"/>
      <c r="DZ6" s="90"/>
      <c r="EA6" s="90"/>
      <c r="EB6" s="90"/>
      <c r="EC6" s="90"/>
      <c r="ED6" s="90"/>
      <c r="EE6" s="90"/>
      <c r="EF6" s="90"/>
      <c r="EG6" s="90"/>
      <c r="EH6" s="90"/>
      <c r="EI6" s="90"/>
      <c r="EJ6" s="90"/>
      <c r="EK6" s="90"/>
      <c r="EL6" s="90"/>
      <c r="EM6" s="90"/>
      <c r="EN6" s="90"/>
      <c r="EO6" s="90"/>
      <c r="EP6" s="90"/>
      <c r="EQ6" s="90"/>
      <c r="ER6" s="90"/>
      <c r="ES6" s="90"/>
      <c r="ET6" s="90"/>
      <c r="EU6" s="90"/>
      <c r="EV6" s="90"/>
      <c r="EW6" s="90"/>
      <c r="EX6" s="90"/>
      <c r="EY6" s="90"/>
      <c r="EZ6" s="90"/>
      <c r="FA6" s="90"/>
      <c r="FB6" s="90"/>
      <c r="FC6" s="90"/>
      <c r="FD6" s="90"/>
      <c r="FE6" s="90"/>
      <c r="FF6" s="90"/>
      <c r="FG6" s="90"/>
      <c r="FH6" s="90"/>
      <c r="FI6" s="90"/>
      <c r="FJ6" s="90"/>
      <c r="FK6" s="90"/>
      <c r="FL6" s="90"/>
      <c r="FM6" s="90"/>
      <c r="FN6" s="90"/>
      <c r="FO6" s="90"/>
      <c r="FP6" s="90"/>
      <c r="FQ6" s="90"/>
      <c r="FR6" s="90"/>
      <c r="FS6" s="90"/>
      <c r="FT6" s="90"/>
      <c r="FU6" s="90"/>
      <c r="FV6" s="90"/>
      <c r="FW6" s="90"/>
      <c r="FX6" s="90"/>
      <c r="FY6" s="90"/>
      <c r="FZ6" s="90"/>
      <c r="GA6" s="90"/>
      <c r="GB6" s="90"/>
      <c r="GC6" s="90"/>
      <c r="GD6" s="90"/>
      <c r="GE6" s="90"/>
      <c r="GF6" s="90"/>
      <c r="GG6" s="90"/>
      <c r="GH6" s="90"/>
      <c r="GI6" s="90"/>
      <c r="GJ6" s="90"/>
      <c r="GK6" s="90"/>
      <c r="GL6" s="90"/>
      <c r="GM6" s="90"/>
      <c r="GN6" s="90"/>
      <c r="GO6" s="90"/>
      <c r="GP6" s="90"/>
      <c r="GQ6" s="90"/>
      <c r="GR6" s="90"/>
      <c r="GS6" s="90"/>
      <c r="GT6" s="90"/>
      <c r="GU6" s="90"/>
      <c r="GV6" s="90"/>
      <c r="GW6" s="90"/>
      <c r="GX6" s="90"/>
      <c r="GY6" s="90"/>
      <c r="GZ6" s="90"/>
      <c r="HA6" s="90"/>
      <c r="HB6" s="90"/>
      <c r="HC6" s="90"/>
      <c r="HD6" s="90"/>
      <c r="HE6" s="90"/>
      <c r="HF6" s="90"/>
      <c r="HG6" s="90"/>
      <c r="HH6" s="90"/>
      <c r="HI6" s="90"/>
      <c r="HJ6" s="90"/>
      <c r="HK6" s="90"/>
      <c r="HL6" s="90"/>
      <c r="HM6" s="90"/>
      <c r="HN6" s="90"/>
      <c r="HO6" s="90"/>
      <c r="HP6" s="90"/>
      <c r="HQ6" s="90"/>
      <c r="HR6" s="90"/>
      <c r="HS6" s="90"/>
      <c r="HT6" s="90"/>
      <c r="HU6" s="90"/>
      <c r="HV6" s="90"/>
      <c r="HW6" s="90"/>
      <c r="HX6" s="90"/>
      <c r="HY6" s="90"/>
      <c r="HZ6" s="90"/>
      <c r="IA6" s="90"/>
      <c r="IB6" s="90"/>
      <c r="IC6" s="90"/>
      <c r="ID6" s="90"/>
      <c r="IE6" s="90"/>
      <c r="IF6" s="90"/>
      <c r="IG6" s="90"/>
      <c r="IH6" s="90"/>
      <c r="II6" s="90"/>
      <c r="IJ6" s="90"/>
      <c r="IK6" s="90"/>
      <c r="IL6" s="90"/>
      <c r="IM6" s="90"/>
      <c r="IN6" s="90"/>
      <c r="IO6" s="90"/>
      <c r="IP6" s="90"/>
      <c r="IQ6" s="90"/>
      <c r="IR6" s="90"/>
      <c r="IS6" s="90"/>
      <c r="IT6" s="90"/>
      <c r="IU6" s="90"/>
      <c r="IV6" s="90"/>
      <c r="IW6" s="90"/>
    </row>
    <row r="7" spans="1:257" ht="13.5" customHeight="1">
      <c r="A7" s="146"/>
      <c r="B7" s="147"/>
      <c r="C7" s="147"/>
      <c r="D7" s="147"/>
      <c r="E7" s="148"/>
      <c r="F7" s="148"/>
      <c r="G7" s="148"/>
      <c r="H7" s="94"/>
      <c r="I7" s="157" t="s">
        <v>67</v>
      </c>
      <c r="J7" s="132">
        <f>COUNTIFS(J11:J45,"ChinhVC",L11:L45,"Open")</f>
        <v>0</v>
      </c>
      <c r="K7" s="132">
        <f>COUNTIFS(J11:J45,"ChinhVC",L11:L45,"Accepted")</f>
        <v>0</v>
      </c>
      <c r="L7" s="132">
        <f>COUNTIFS(J11:J45,"ChinhVC",L11:L45,"Ready for test")</f>
        <v>0</v>
      </c>
      <c r="M7" s="132">
        <f>COUNTIFS(J11:J45,"ChinhVC",L11:L45,"Closed")</f>
        <v>0</v>
      </c>
      <c r="N7" s="132">
        <f>COUNTIFS(J11:J45,"ChinhVC",L11:L45,"")</f>
        <v>0</v>
      </c>
      <c r="O7" s="159">
        <f t="shared" si="0"/>
        <v>0</v>
      </c>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c r="AQ7" s="90"/>
      <c r="AR7" s="90"/>
      <c r="AS7" s="90"/>
      <c r="AT7" s="90"/>
      <c r="AU7" s="90"/>
      <c r="AV7" s="90"/>
      <c r="AW7" s="90"/>
      <c r="AX7" s="90"/>
      <c r="AY7" s="90"/>
      <c r="AZ7" s="90"/>
      <c r="BA7" s="90"/>
      <c r="BB7" s="90"/>
      <c r="BC7" s="90"/>
      <c r="BD7" s="90"/>
      <c r="BE7" s="90"/>
      <c r="BF7" s="90"/>
      <c r="BG7" s="90"/>
      <c r="BH7" s="90"/>
      <c r="BI7" s="90"/>
      <c r="BJ7" s="90"/>
      <c r="BK7" s="90"/>
      <c r="BL7" s="90"/>
      <c r="BM7" s="90"/>
      <c r="BN7" s="90"/>
      <c r="BO7" s="90"/>
      <c r="BP7" s="90"/>
      <c r="BQ7" s="90"/>
      <c r="BR7" s="90"/>
      <c r="BS7" s="90"/>
      <c r="BT7" s="90"/>
      <c r="BU7" s="90"/>
      <c r="BV7" s="90"/>
      <c r="BW7" s="90"/>
      <c r="BX7" s="90"/>
      <c r="BY7" s="90"/>
      <c r="BZ7" s="90"/>
      <c r="CA7" s="90"/>
      <c r="CB7" s="90"/>
      <c r="CC7" s="90"/>
      <c r="CD7" s="90"/>
      <c r="CE7" s="90"/>
      <c r="CF7" s="90"/>
      <c r="CG7" s="90"/>
      <c r="CH7" s="90"/>
      <c r="CI7" s="90"/>
      <c r="CJ7" s="90"/>
      <c r="CK7" s="90"/>
      <c r="CL7" s="90"/>
      <c r="CM7" s="90"/>
      <c r="CN7" s="90"/>
      <c r="CO7" s="90"/>
      <c r="CP7" s="90"/>
      <c r="CQ7" s="90"/>
      <c r="CR7" s="90"/>
      <c r="CS7" s="90"/>
      <c r="CT7" s="90"/>
      <c r="CU7" s="90"/>
      <c r="CV7" s="90"/>
      <c r="CW7" s="90"/>
      <c r="CX7" s="90"/>
      <c r="CY7" s="90"/>
      <c r="CZ7" s="90"/>
      <c r="DA7" s="90"/>
      <c r="DB7" s="90"/>
      <c r="DC7" s="90"/>
      <c r="DD7" s="90"/>
      <c r="DE7" s="90"/>
      <c r="DF7" s="90"/>
      <c r="DG7" s="90"/>
      <c r="DH7" s="90"/>
      <c r="DI7" s="90"/>
      <c r="DJ7" s="90"/>
      <c r="DK7" s="90"/>
      <c r="DL7" s="90"/>
      <c r="DM7" s="90"/>
      <c r="DN7" s="90"/>
      <c r="DO7" s="90"/>
      <c r="DP7" s="90"/>
      <c r="DQ7" s="90"/>
      <c r="DR7" s="90"/>
      <c r="DS7" s="90"/>
      <c r="DT7" s="90"/>
      <c r="DU7" s="90"/>
      <c r="DV7" s="90"/>
      <c r="DW7" s="90"/>
      <c r="DX7" s="90"/>
      <c r="DY7" s="90"/>
      <c r="DZ7" s="90"/>
      <c r="EA7" s="90"/>
      <c r="EB7" s="90"/>
      <c r="EC7" s="90"/>
      <c r="ED7" s="90"/>
      <c r="EE7" s="90"/>
      <c r="EF7" s="90"/>
      <c r="EG7" s="90"/>
      <c r="EH7" s="90"/>
      <c r="EI7" s="90"/>
      <c r="EJ7" s="90"/>
      <c r="EK7" s="90"/>
      <c r="EL7" s="90"/>
      <c r="EM7" s="90"/>
      <c r="EN7" s="90"/>
      <c r="EO7" s="90"/>
      <c r="EP7" s="90"/>
      <c r="EQ7" s="90"/>
      <c r="ER7" s="90"/>
      <c r="ES7" s="90"/>
      <c r="ET7" s="90"/>
      <c r="EU7" s="90"/>
      <c r="EV7" s="90"/>
      <c r="EW7" s="90"/>
      <c r="EX7" s="90"/>
      <c r="EY7" s="90"/>
      <c r="EZ7" s="90"/>
      <c r="FA7" s="90"/>
      <c r="FB7" s="90"/>
      <c r="FC7" s="90"/>
      <c r="FD7" s="90"/>
      <c r="FE7" s="90"/>
      <c r="FF7" s="90"/>
      <c r="FG7" s="90"/>
      <c r="FH7" s="90"/>
      <c r="FI7" s="90"/>
      <c r="FJ7" s="90"/>
      <c r="FK7" s="90"/>
      <c r="FL7" s="90"/>
      <c r="FM7" s="90"/>
      <c r="FN7" s="90"/>
      <c r="FO7" s="90"/>
      <c r="FP7" s="90"/>
      <c r="FQ7" s="90"/>
      <c r="FR7" s="90"/>
      <c r="FS7" s="90"/>
      <c r="FT7" s="90"/>
      <c r="FU7" s="90"/>
      <c r="FV7" s="90"/>
      <c r="FW7" s="90"/>
      <c r="FX7" s="90"/>
      <c r="FY7" s="90"/>
      <c r="FZ7" s="90"/>
      <c r="GA7" s="90"/>
      <c r="GB7" s="90"/>
      <c r="GC7" s="90"/>
      <c r="GD7" s="90"/>
      <c r="GE7" s="90"/>
      <c r="GF7" s="90"/>
      <c r="GG7" s="90"/>
      <c r="GH7" s="90"/>
      <c r="GI7" s="90"/>
      <c r="GJ7" s="90"/>
      <c r="GK7" s="90"/>
      <c r="GL7" s="90"/>
      <c r="GM7" s="90"/>
      <c r="GN7" s="90"/>
      <c r="GO7" s="90"/>
      <c r="GP7" s="90"/>
      <c r="GQ7" s="90"/>
      <c r="GR7" s="90"/>
      <c r="GS7" s="90"/>
      <c r="GT7" s="90"/>
      <c r="GU7" s="90"/>
      <c r="GV7" s="90"/>
      <c r="GW7" s="90"/>
      <c r="GX7" s="90"/>
      <c r="GY7" s="90"/>
      <c r="GZ7" s="90"/>
      <c r="HA7" s="90"/>
      <c r="HB7" s="90"/>
      <c r="HC7" s="90"/>
      <c r="HD7" s="90"/>
      <c r="HE7" s="90"/>
      <c r="HF7" s="90"/>
      <c r="HG7" s="90"/>
      <c r="HH7" s="90"/>
      <c r="HI7" s="90"/>
      <c r="HJ7" s="90"/>
      <c r="HK7" s="90"/>
      <c r="HL7" s="90"/>
      <c r="HM7" s="90"/>
      <c r="HN7" s="90"/>
      <c r="HO7" s="90"/>
      <c r="HP7" s="90"/>
      <c r="HQ7" s="90"/>
      <c r="HR7" s="90"/>
      <c r="HS7" s="90"/>
      <c r="HT7" s="90"/>
      <c r="HU7" s="90"/>
      <c r="HV7" s="90"/>
      <c r="HW7" s="90"/>
      <c r="HX7" s="90"/>
      <c r="HY7" s="90"/>
      <c r="HZ7" s="90"/>
      <c r="IA7" s="90"/>
      <c r="IB7" s="90"/>
      <c r="IC7" s="90"/>
      <c r="ID7" s="90"/>
      <c r="IE7" s="90"/>
      <c r="IF7" s="90"/>
      <c r="IG7" s="90"/>
      <c r="IH7" s="90"/>
      <c r="II7" s="90"/>
      <c r="IJ7" s="90"/>
      <c r="IK7" s="90"/>
      <c r="IL7" s="90"/>
      <c r="IM7" s="90"/>
      <c r="IN7" s="90"/>
      <c r="IO7" s="90"/>
      <c r="IP7" s="90"/>
      <c r="IQ7" s="90"/>
      <c r="IR7" s="90"/>
      <c r="IS7" s="90"/>
      <c r="IT7" s="90"/>
      <c r="IU7" s="90"/>
      <c r="IV7" s="90"/>
      <c r="IW7" s="90"/>
    </row>
    <row r="8" spans="1:257" ht="13.5" customHeight="1" thickBot="1">
      <c r="A8" s="146"/>
      <c r="B8" s="147"/>
      <c r="C8" s="147"/>
      <c r="D8" s="147"/>
      <c r="E8" s="148"/>
      <c r="F8" s="148"/>
      <c r="G8" s="148"/>
      <c r="H8" s="94"/>
      <c r="I8" s="160" t="s">
        <v>66</v>
      </c>
      <c r="J8" s="161">
        <f>SUM(J2:J7)</f>
        <v>0</v>
      </c>
      <c r="K8" s="161">
        <f t="shared" ref="K8:O8" si="1">SUM(K2:K7)</f>
        <v>0</v>
      </c>
      <c r="L8" s="161">
        <f t="shared" si="1"/>
        <v>0</v>
      </c>
      <c r="M8" s="161">
        <f t="shared" si="1"/>
        <v>0</v>
      </c>
      <c r="N8" s="161">
        <f t="shared" si="1"/>
        <v>0</v>
      </c>
      <c r="O8" s="161">
        <f t="shared" si="1"/>
        <v>0</v>
      </c>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0"/>
      <c r="BJ8" s="90"/>
      <c r="BK8" s="90"/>
      <c r="BL8" s="90"/>
      <c r="BM8" s="90"/>
      <c r="BN8" s="90"/>
      <c r="BO8" s="90"/>
      <c r="BP8" s="90"/>
      <c r="BQ8" s="90"/>
      <c r="BR8" s="90"/>
      <c r="BS8" s="90"/>
      <c r="BT8" s="90"/>
      <c r="BU8" s="90"/>
      <c r="BV8" s="90"/>
      <c r="BW8" s="90"/>
      <c r="BX8" s="90"/>
      <c r="BY8" s="90"/>
      <c r="BZ8" s="90"/>
      <c r="CA8" s="90"/>
      <c r="CB8" s="90"/>
      <c r="CC8" s="90"/>
      <c r="CD8" s="90"/>
      <c r="CE8" s="90"/>
      <c r="CF8" s="90"/>
      <c r="CG8" s="90"/>
      <c r="CH8" s="90"/>
      <c r="CI8" s="90"/>
      <c r="CJ8" s="90"/>
      <c r="CK8" s="90"/>
      <c r="CL8" s="90"/>
      <c r="CM8" s="90"/>
      <c r="CN8" s="90"/>
      <c r="CO8" s="90"/>
      <c r="CP8" s="90"/>
      <c r="CQ8" s="90"/>
      <c r="CR8" s="90"/>
      <c r="CS8" s="90"/>
      <c r="CT8" s="90"/>
      <c r="CU8" s="90"/>
      <c r="CV8" s="90"/>
      <c r="CW8" s="90"/>
      <c r="CX8" s="90"/>
      <c r="CY8" s="90"/>
      <c r="CZ8" s="90"/>
      <c r="DA8" s="90"/>
      <c r="DB8" s="90"/>
      <c r="DC8" s="90"/>
      <c r="DD8" s="90"/>
      <c r="DE8" s="90"/>
      <c r="DF8" s="90"/>
      <c r="DG8" s="90"/>
      <c r="DH8" s="90"/>
      <c r="DI8" s="90"/>
      <c r="DJ8" s="90"/>
      <c r="DK8" s="90"/>
      <c r="DL8" s="90"/>
      <c r="DM8" s="90"/>
      <c r="DN8" s="90"/>
      <c r="DO8" s="90"/>
      <c r="DP8" s="90"/>
      <c r="DQ8" s="90"/>
      <c r="DR8" s="90"/>
      <c r="DS8" s="90"/>
      <c r="DT8" s="90"/>
      <c r="DU8" s="90"/>
      <c r="DV8" s="90"/>
      <c r="DW8" s="90"/>
      <c r="DX8" s="90"/>
      <c r="DY8" s="90"/>
      <c r="DZ8" s="90"/>
      <c r="EA8" s="90"/>
      <c r="EB8" s="90"/>
      <c r="EC8" s="90"/>
      <c r="ED8" s="90"/>
      <c r="EE8" s="90"/>
      <c r="EF8" s="90"/>
      <c r="EG8" s="90"/>
      <c r="EH8" s="90"/>
      <c r="EI8" s="90"/>
      <c r="EJ8" s="90"/>
      <c r="EK8" s="90"/>
      <c r="EL8" s="90"/>
      <c r="EM8" s="90"/>
      <c r="EN8" s="90"/>
      <c r="EO8" s="90"/>
      <c r="EP8" s="90"/>
      <c r="EQ8" s="90"/>
      <c r="ER8" s="90"/>
      <c r="ES8" s="90"/>
      <c r="ET8" s="90"/>
      <c r="EU8" s="90"/>
      <c r="EV8" s="90"/>
      <c r="EW8" s="90"/>
      <c r="EX8" s="90"/>
      <c r="EY8" s="90"/>
      <c r="EZ8" s="90"/>
      <c r="FA8" s="90"/>
      <c r="FB8" s="90"/>
      <c r="FC8" s="90"/>
      <c r="FD8" s="90"/>
      <c r="FE8" s="90"/>
      <c r="FF8" s="90"/>
      <c r="FG8" s="90"/>
      <c r="FH8" s="90"/>
      <c r="FI8" s="90"/>
      <c r="FJ8" s="90"/>
      <c r="FK8" s="90"/>
      <c r="FL8" s="90"/>
      <c r="FM8" s="90"/>
      <c r="FN8" s="90"/>
      <c r="FO8" s="90"/>
      <c r="FP8" s="90"/>
      <c r="FQ8" s="90"/>
      <c r="FR8" s="90"/>
      <c r="FS8" s="90"/>
      <c r="FT8" s="90"/>
      <c r="FU8" s="90"/>
      <c r="FV8" s="90"/>
      <c r="FW8" s="90"/>
      <c r="FX8" s="90"/>
      <c r="FY8" s="90"/>
      <c r="FZ8" s="90"/>
      <c r="GA8" s="90"/>
      <c r="GB8" s="90"/>
      <c r="GC8" s="90"/>
      <c r="GD8" s="90"/>
      <c r="GE8" s="90"/>
      <c r="GF8" s="90"/>
      <c r="GG8" s="90"/>
      <c r="GH8" s="90"/>
      <c r="GI8" s="90"/>
      <c r="GJ8" s="90"/>
      <c r="GK8" s="90"/>
      <c r="GL8" s="90"/>
      <c r="GM8" s="90"/>
      <c r="GN8" s="90"/>
      <c r="GO8" s="90"/>
      <c r="GP8" s="90"/>
      <c r="GQ8" s="90"/>
      <c r="GR8" s="90"/>
      <c r="GS8" s="90"/>
      <c r="GT8" s="90"/>
      <c r="GU8" s="90"/>
      <c r="GV8" s="90"/>
      <c r="GW8" s="90"/>
      <c r="GX8" s="90"/>
      <c r="GY8" s="90"/>
      <c r="GZ8" s="90"/>
      <c r="HA8" s="90"/>
      <c r="HB8" s="90"/>
      <c r="HC8" s="90"/>
      <c r="HD8" s="90"/>
      <c r="HE8" s="90"/>
      <c r="HF8" s="90"/>
      <c r="HG8" s="90"/>
      <c r="HH8" s="90"/>
      <c r="HI8" s="90"/>
      <c r="HJ8" s="90"/>
      <c r="HK8" s="90"/>
      <c r="HL8" s="90"/>
      <c r="HM8" s="90"/>
      <c r="HN8" s="90"/>
      <c r="HO8" s="90"/>
      <c r="HP8" s="90"/>
      <c r="HQ8" s="90"/>
      <c r="HR8" s="90"/>
      <c r="HS8" s="90"/>
      <c r="HT8" s="90"/>
      <c r="HU8" s="90"/>
      <c r="HV8" s="90"/>
      <c r="HW8" s="90"/>
      <c r="HX8" s="90"/>
      <c r="HY8" s="90"/>
      <c r="HZ8" s="90"/>
      <c r="IA8" s="90"/>
      <c r="IB8" s="90"/>
      <c r="IC8" s="90"/>
      <c r="ID8" s="90"/>
      <c r="IE8" s="90"/>
      <c r="IF8" s="90"/>
      <c r="IG8" s="90"/>
      <c r="IH8" s="90"/>
      <c r="II8" s="90"/>
      <c r="IJ8" s="90"/>
      <c r="IK8" s="90"/>
      <c r="IL8" s="90"/>
      <c r="IM8" s="90"/>
      <c r="IN8" s="90"/>
      <c r="IO8" s="90"/>
      <c r="IP8" s="90"/>
      <c r="IQ8" s="90"/>
      <c r="IR8" s="90"/>
      <c r="IS8" s="90"/>
      <c r="IT8" s="90"/>
      <c r="IU8" s="90"/>
      <c r="IV8" s="90"/>
      <c r="IW8" s="90"/>
    </row>
    <row r="9" spans="1:257" ht="13.5" customHeight="1" thickTop="1">
      <c r="A9" s="116"/>
      <c r="B9" s="90"/>
      <c r="C9" s="90"/>
      <c r="D9" s="98"/>
      <c r="E9" s="98"/>
      <c r="F9" s="98"/>
      <c r="G9" s="94"/>
      <c r="H9" s="94"/>
      <c r="I9" s="94"/>
      <c r="J9" s="95"/>
      <c r="K9" s="90"/>
      <c r="L9" s="90"/>
      <c r="M9" s="90"/>
      <c r="N9" s="90"/>
      <c r="O9" s="90"/>
      <c r="P9" s="90"/>
      <c r="Q9" s="90"/>
      <c r="R9" s="90"/>
      <c r="S9" s="90"/>
      <c r="T9" s="90"/>
      <c r="U9" s="90"/>
      <c r="V9" s="90"/>
      <c r="W9" s="90"/>
      <c r="X9" s="90"/>
      <c r="Y9" s="90"/>
      <c r="Z9" s="90"/>
      <c r="AA9" s="90"/>
      <c r="AB9" s="90"/>
      <c r="AC9" s="90"/>
      <c r="AD9" s="90"/>
      <c r="AE9" s="90"/>
      <c r="AF9" s="90"/>
      <c r="AG9" s="90"/>
      <c r="AH9" s="90"/>
      <c r="AI9" s="90"/>
      <c r="AJ9" s="90"/>
      <c r="AK9" s="90"/>
      <c r="AL9" s="90"/>
      <c r="AM9" s="90"/>
      <c r="AN9" s="90"/>
      <c r="AO9" s="90"/>
      <c r="AP9" s="90"/>
      <c r="AQ9" s="90"/>
      <c r="AR9" s="90"/>
      <c r="AS9" s="90"/>
      <c r="AT9" s="90"/>
      <c r="AU9" s="90"/>
      <c r="AV9" s="90"/>
      <c r="AW9" s="90"/>
      <c r="AX9" s="90"/>
      <c r="AY9" s="90"/>
      <c r="AZ9" s="90"/>
      <c r="BA9" s="90"/>
      <c r="BB9" s="90"/>
      <c r="BC9" s="90"/>
      <c r="BD9" s="90"/>
      <c r="BE9" s="90"/>
      <c r="BF9" s="90"/>
      <c r="BG9" s="90"/>
      <c r="BH9" s="90"/>
      <c r="BI9" s="90"/>
      <c r="BJ9" s="90"/>
      <c r="BK9" s="90"/>
      <c r="BL9" s="90"/>
      <c r="BM9" s="90"/>
      <c r="BN9" s="90"/>
      <c r="BO9" s="90"/>
      <c r="BP9" s="90"/>
      <c r="BQ9" s="90"/>
      <c r="BR9" s="90"/>
      <c r="BS9" s="90"/>
      <c r="BT9" s="90"/>
      <c r="BU9" s="90"/>
      <c r="BV9" s="90"/>
      <c r="BW9" s="90"/>
      <c r="BX9" s="90"/>
      <c r="BY9" s="90"/>
      <c r="BZ9" s="90"/>
      <c r="CA9" s="90"/>
      <c r="CB9" s="90"/>
      <c r="CC9" s="90"/>
      <c r="CD9" s="90"/>
      <c r="CE9" s="90"/>
      <c r="CF9" s="90"/>
      <c r="CG9" s="90"/>
      <c r="CH9" s="90"/>
      <c r="CI9" s="90"/>
      <c r="CJ9" s="90"/>
      <c r="CK9" s="90"/>
      <c r="CL9" s="90"/>
      <c r="CM9" s="90"/>
      <c r="CN9" s="90"/>
      <c r="CO9" s="90"/>
      <c r="CP9" s="90"/>
      <c r="CQ9" s="90"/>
      <c r="CR9" s="90"/>
      <c r="CS9" s="90"/>
      <c r="CT9" s="90"/>
      <c r="CU9" s="90"/>
      <c r="CV9" s="90"/>
      <c r="CW9" s="90"/>
      <c r="CX9" s="90"/>
      <c r="CY9" s="90"/>
      <c r="CZ9" s="90"/>
      <c r="DA9" s="90"/>
      <c r="DB9" s="90"/>
      <c r="DC9" s="90"/>
      <c r="DD9" s="90"/>
      <c r="DE9" s="90"/>
      <c r="DF9" s="90"/>
      <c r="DG9" s="90"/>
      <c r="DH9" s="90"/>
      <c r="DI9" s="90"/>
      <c r="DJ9" s="90"/>
      <c r="DK9" s="90"/>
      <c r="DL9" s="90"/>
      <c r="DM9" s="90"/>
      <c r="DN9" s="90"/>
      <c r="DO9" s="90"/>
      <c r="DP9" s="90"/>
      <c r="DQ9" s="90"/>
      <c r="DR9" s="90"/>
      <c r="DS9" s="90"/>
      <c r="DT9" s="90"/>
      <c r="DU9" s="90"/>
      <c r="DV9" s="90"/>
      <c r="DW9" s="90"/>
      <c r="DX9" s="90"/>
      <c r="DY9" s="90"/>
      <c r="DZ9" s="90"/>
      <c r="EA9" s="90"/>
      <c r="EB9" s="90"/>
      <c r="EC9" s="90"/>
      <c r="ED9" s="90"/>
      <c r="EE9" s="90"/>
      <c r="EF9" s="90"/>
      <c r="EG9" s="90"/>
      <c r="EH9" s="90"/>
      <c r="EI9" s="90"/>
      <c r="EJ9" s="90"/>
      <c r="EK9" s="90"/>
      <c r="EL9" s="90"/>
      <c r="EM9" s="90"/>
      <c r="EN9" s="90"/>
      <c r="EO9" s="90"/>
      <c r="EP9" s="90"/>
      <c r="EQ9" s="90"/>
      <c r="ER9" s="90"/>
      <c r="ES9" s="90"/>
      <c r="ET9" s="90"/>
      <c r="EU9" s="90"/>
      <c r="EV9" s="90"/>
      <c r="EW9" s="90"/>
      <c r="EX9" s="90"/>
      <c r="EY9" s="90"/>
      <c r="EZ9" s="90"/>
      <c r="FA9" s="90"/>
      <c r="FB9" s="90"/>
      <c r="FC9" s="90"/>
      <c r="FD9" s="90"/>
      <c r="FE9" s="90"/>
      <c r="FF9" s="90"/>
      <c r="FG9" s="90"/>
      <c r="FH9" s="90"/>
      <c r="FI9" s="90"/>
      <c r="FJ9" s="90"/>
      <c r="FK9" s="90"/>
      <c r="FL9" s="90"/>
      <c r="FM9" s="90"/>
      <c r="FN9" s="90"/>
      <c r="FO9" s="90"/>
      <c r="FP9" s="90"/>
      <c r="FQ9" s="90"/>
      <c r="FR9" s="90"/>
      <c r="FS9" s="90"/>
      <c r="FT9" s="90"/>
      <c r="FU9" s="90"/>
      <c r="FV9" s="90"/>
      <c r="FW9" s="90"/>
      <c r="FX9" s="90"/>
      <c r="FY9" s="90"/>
      <c r="FZ9" s="90"/>
      <c r="GA9" s="90"/>
      <c r="GB9" s="90"/>
      <c r="GC9" s="90"/>
      <c r="GD9" s="90"/>
      <c r="GE9" s="90"/>
      <c r="GF9" s="90"/>
      <c r="GG9" s="90"/>
      <c r="GH9" s="90"/>
      <c r="GI9" s="90"/>
      <c r="GJ9" s="90"/>
      <c r="GK9" s="90"/>
      <c r="GL9" s="90"/>
      <c r="GM9" s="90"/>
      <c r="GN9" s="90"/>
      <c r="GO9" s="90"/>
      <c r="GP9" s="90"/>
      <c r="GQ9" s="90"/>
      <c r="GR9" s="90"/>
      <c r="GS9" s="90"/>
      <c r="GT9" s="90"/>
      <c r="GU9" s="90"/>
      <c r="GV9" s="90"/>
      <c r="GW9" s="90"/>
      <c r="GX9" s="90"/>
      <c r="GY9" s="90"/>
      <c r="GZ9" s="90"/>
      <c r="HA9" s="90"/>
      <c r="HB9" s="90"/>
      <c r="HC9" s="90"/>
      <c r="HD9" s="90"/>
      <c r="HE9" s="90"/>
      <c r="HF9" s="90"/>
      <c r="HG9" s="90"/>
      <c r="HH9" s="90"/>
      <c r="HI9" s="90"/>
      <c r="HJ9" s="90"/>
      <c r="HK9" s="90"/>
      <c r="HL9" s="90"/>
      <c r="HM9" s="90"/>
      <c r="HN9" s="90"/>
      <c r="HO9" s="90"/>
      <c r="HP9" s="90"/>
      <c r="HQ9" s="90"/>
      <c r="HR9" s="90"/>
      <c r="HS9" s="90"/>
      <c r="HT9" s="90"/>
      <c r="HU9" s="90"/>
      <c r="HV9" s="90"/>
      <c r="HW9" s="90"/>
      <c r="HX9" s="90"/>
      <c r="HY9" s="90"/>
      <c r="HZ9" s="90"/>
      <c r="IA9" s="90"/>
      <c r="IB9" s="90"/>
      <c r="IC9" s="90"/>
      <c r="ID9" s="90"/>
      <c r="IE9" s="90"/>
      <c r="IF9" s="90"/>
      <c r="IG9" s="90"/>
      <c r="IH9" s="90"/>
      <c r="II9" s="90"/>
      <c r="IJ9" s="90"/>
      <c r="IK9" s="90"/>
      <c r="IL9" s="90"/>
      <c r="IM9" s="90"/>
      <c r="IN9" s="90"/>
      <c r="IO9" s="90"/>
      <c r="IP9" s="90"/>
      <c r="IQ9" s="90"/>
      <c r="IR9" s="90"/>
      <c r="IS9" s="90"/>
      <c r="IT9" s="90"/>
      <c r="IU9" s="90"/>
      <c r="IV9" s="90"/>
      <c r="IW9" s="90"/>
    </row>
    <row r="10" spans="1:257" ht="51">
      <c r="A10" s="117" t="s">
        <v>30</v>
      </c>
      <c r="B10" s="56" t="s">
        <v>31</v>
      </c>
      <c r="C10" s="56" t="s">
        <v>32</v>
      </c>
      <c r="D10" s="56" t="s">
        <v>33</v>
      </c>
      <c r="E10" s="57" t="s">
        <v>34</v>
      </c>
      <c r="F10" s="57" t="s">
        <v>64</v>
      </c>
      <c r="G10" s="57" t="s">
        <v>65</v>
      </c>
      <c r="H10" s="57" t="s">
        <v>35</v>
      </c>
      <c r="I10" s="56" t="s">
        <v>36</v>
      </c>
      <c r="J10" s="149" t="s">
        <v>81</v>
      </c>
      <c r="K10" s="150" t="s">
        <v>25</v>
      </c>
      <c r="L10" s="151" t="s">
        <v>82</v>
      </c>
      <c r="M10" s="151" t="s">
        <v>83</v>
      </c>
      <c r="N10" s="149" t="s">
        <v>84</v>
      </c>
      <c r="O10" s="151" t="s">
        <v>85</v>
      </c>
      <c r="P10" s="90"/>
      <c r="Q10" s="90"/>
      <c r="R10" s="90"/>
      <c r="S10" s="90"/>
      <c r="T10" s="9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90"/>
      <c r="AY10" s="90"/>
      <c r="AZ10" s="90"/>
      <c r="BA10" s="90"/>
      <c r="BB10" s="90"/>
      <c r="BC10" s="90"/>
      <c r="BD10" s="90"/>
      <c r="BE10" s="90"/>
      <c r="BF10" s="90"/>
      <c r="BG10" s="90"/>
      <c r="BH10" s="90"/>
      <c r="BI10" s="90"/>
      <c r="BJ10" s="90"/>
      <c r="BK10" s="90"/>
      <c r="BL10" s="90"/>
      <c r="BM10" s="90"/>
      <c r="BN10" s="90"/>
      <c r="BO10" s="90"/>
      <c r="BP10" s="90"/>
      <c r="BQ10" s="90"/>
      <c r="BR10" s="90"/>
      <c r="BS10" s="90"/>
      <c r="BT10" s="90"/>
      <c r="BU10" s="90"/>
      <c r="BV10" s="90"/>
      <c r="BW10" s="90"/>
      <c r="BX10" s="90"/>
      <c r="BY10" s="90"/>
      <c r="BZ10" s="90"/>
      <c r="CA10" s="90"/>
      <c r="CB10" s="90"/>
      <c r="CC10" s="90"/>
      <c r="CD10" s="90"/>
      <c r="CE10" s="90"/>
      <c r="CF10" s="90"/>
      <c r="CG10" s="90"/>
      <c r="CH10" s="90"/>
      <c r="CI10" s="90"/>
      <c r="CJ10" s="90"/>
      <c r="CK10" s="90"/>
      <c r="CL10" s="90"/>
      <c r="CM10" s="90"/>
      <c r="CN10" s="90"/>
      <c r="CO10" s="90"/>
      <c r="CP10" s="90"/>
      <c r="CQ10" s="90"/>
      <c r="CR10" s="90"/>
      <c r="CS10" s="90"/>
      <c r="CT10" s="90"/>
      <c r="CU10" s="90"/>
      <c r="CV10" s="90"/>
      <c r="CW10" s="90"/>
      <c r="CX10" s="90"/>
      <c r="CY10" s="90"/>
      <c r="CZ10" s="90"/>
      <c r="DA10" s="90"/>
      <c r="DB10" s="90"/>
      <c r="DC10" s="90"/>
      <c r="DD10" s="90"/>
      <c r="DE10" s="90"/>
      <c r="DF10" s="90"/>
      <c r="DG10" s="90"/>
      <c r="DH10" s="90"/>
      <c r="DI10" s="90"/>
      <c r="DJ10" s="90"/>
      <c r="DK10" s="90"/>
      <c r="DL10" s="90"/>
      <c r="DM10" s="90"/>
      <c r="DN10" s="90"/>
      <c r="DO10" s="90"/>
      <c r="DP10" s="90"/>
      <c r="DQ10" s="90"/>
      <c r="DR10" s="90"/>
      <c r="DS10" s="90"/>
      <c r="DT10" s="90"/>
      <c r="DU10" s="90"/>
      <c r="DV10" s="90"/>
      <c r="DW10" s="90"/>
      <c r="DX10" s="90"/>
      <c r="DY10" s="90"/>
      <c r="DZ10" s="90"/>
      <c r="EA10" s="90"/>
      <c r="EB10" s="90"/>
      <c r="EC10" s="90"/>
      <c r="ED10" s="90"/>
      <c r="EE10" s="90"/>
      <c r="EF10" s="90"/>
      <c r="EG10" s="90"/>
      <c r="EH10" s="90"/>
      <c r="EI10" s="90"/>
      <c r="EJ10" s="90"/>
      <c r="EK10" s="90"/>
      <c r="EL10" s="90"/>
      <c r="EM10" s="90"/>
      <c r="EN10" s="90"/>
      <c r="EO10" s="90"/>
      <c r="EP10" s="90"/>
      <c r="EQ10" s="90"/>
      <c r="ER10" s="90"/>
      <c r="ES10" s="90"/>
      <c r="ET10" s="90"/>
      <c r="EU10" s="90"/>
      <c r="EV10" s="90"/>
      <c r="EW10" s="90"/>
      <c r="EX10" s="90"/>
      <c r="EY10" s="90"/>
      <c r="EZ10" s="90"/>
      <c r="FA10" s="90"/>
      <c r="FB10" s="90"/>
      <c r="FC10" s="90"/>
      <c r="FD10" s="90"/>
      <c r="FE10" s="90"/>
      <c r="FF10" s="90"/>
      <c r="FG10" s="90"/>
      <c r="FH10" s="90"/>
      <c r="FI10" s="90"/>
      <c r="FJ10" s="90"/>
      <c r="FK10" s="90"/>
      <c r="FL10" s="90"/>
      <c r="FM10" s="90"/>
      <c r="FN10" s="90"/>
      <c r="FO10" s="90"/>
      <c r="FP10" s="90"/>
      <c r="FQ10" s="90"/>
      <c r="FR10" s="90"/>
      <c r="FS10" s="90"/>
      <c r="FT10" s="90"/>
      <c r="FU10" s="90"/>
      <c r="FV10" s="90"/>
      <c r="FW10" s="90"/>
      <c r="FX10" s="90"/>
      <c r="FY10" s="90"/>
      <c r="FZ10" s="90"/>
      <c r="GA10" s="90"/>
      <c r="GB10" s="90"/>
      <c r="GC10" s="90"/>
      <c r="GD10" s="90"/>
      <c r="GE10" s="90"/>
      <c r="GF10" s="90"/>
      <c r="GG10" s="90"/>
      <c r="GH10" s="90"/>
      <c r="GI10" s="90"/>
      <c r="GJ10" s="90"/>
      <c r="GK10" s="90"/>
      <c r="GL10" s="90"/>
      <c r="GM10" s="90"/>
      <c r="GN10" s="90"/>
      <c r="GO10" s="90"/>
      <c r="GP10" s="90"/>
      <c r="GQ10" s="90"/>
      <c r="GR10" s="90"/>
      <c r="GS10" s="90"/>
      <c r="GT10" s="90"/>
      <c r="GU10" s="90"/>
      <c r="GV10" s="90"/>
      <c r="GW10" s="90"/>
      <c r="GX10" s="90"/>
      <c r="GY10" s="90"/>
      <c r="GZ10" s="90"/>
      <c r="HA10" s="90"/>
      <c r="HB10" s="90"/>
      <c r="HC10" s="90"/>
      <c r="HD10" s="90"/>
      <c r="HE10" s="90"/>
      <c r="HF10" s="90"/>
      <c r="HG10" s="90"/>
      <c r="HH10" s="90"/>
      <c r="HI10" s="90"/>
      <c r="HJ10" s="90"/>
      <c r="HK10" s="90"/>
      <c r="HL10" s="90"/>
      <c r="HM10" s="90"/>
      <c r="HN10" s="90"/>
      <c r="HO10" s="90"/>
      <c r="HP10" s="90"/>
      <c r="HQ10" s="90"/>
      <c r="HR10" s="90"/>
      <c r="HS10" s="90"/>
      <c r="HT10" s="90"/>
      <c r="HU10" s="90"/>
      <c r="HV10" s="90"/>
      <c r="HW10" s="90"/>
      <c r="HX10" s="90"/>
      <c r="HY10" s="90"/>
      <c r="HZ10" s="90"/>
      <c r="IA10" s="90"/>
      <c r="IB10" s="90"/>
      <c r="IC10" s="90"/>
      <c r="ID10" s="90"/>
      <c r="IE10" s="90"/>
      <c r="IF10" s="90"/>
      <c r="IG10" s="90"/>
      <c r="IH10" s="90"/>
      <c r="II10" s="90"/>
      <c r="IJ10" s="90"/>
      <c r="IK10" s="90"/>
      <c r="IL10" s="90"/>
      <c r="IM10" s="90"/>
      <c r="IN10" s="90"/>
      <c r="IO10" s="90"/>
      <c r="IP10" s="90"/>
      <c r="IQ10" s="90"/>
      <c r="IR10" s="90"/>
      <c r="IS10" s="90"/>
      <c r="IT10" s="90"/>
      <c r="IU10" s="90"/>
      <c r="IV10" s="90"/>
      <c r="IW10" s="90"/>
    </row>
    <row r="11" spans="1:257" s="130" customFormat="1" ht="14.25" customHeight="1">
      <c r="B11" s="130" t="s">
        <v>108</v>
      </c>
    </row>
    <row r="12" spans="1:257" s="173" customFormat="1" ht="57">
      <c r="A12" s="107" t="str">
        <f>"ID-" &amp; (COUNTA(A$9:A11)+1)</f>
        <v>ID-2</v>
      </c>
      <c r="B12" s="107" t="s">
        <v>173</v>
      </c>
      <c r="C12" s="107" t="s">
        <v>172</v>
      </c>
      <c r="D12" s="107" t="s">
        <v>153</v>
      </c>
      <c r="E12" s="107"/>
      <c r="F12" s="107"/>
      <c r="G12" s="107"/>
      <c r="H12" s="107"/>
      <c r="I12" s="107" t="s">
        <v>105</v>
      </c>
      <c r="J12" s="107" t="s">
        <v>105</v>
      </c>
      <c r="K12" s="107" t="s">
        <v>105</v>
      </c>
      <c r="L12" s="107" t="s">
        <v>105</v>
      </c>
      <c r="M12" s="167" t="s">
        <v>106</v>
      </c>
      <c r="N12" s="171">
        <v>41927</v>
      </c>
      <c r="O12" s="167" t="s">
        <v>105</v>
      </c>
      <c r="P12" s="172"/>
    </row>
    <row r="13" spans="1:257" s="173" customFormat="1" ht="57">
      <c r="A13" s="107" t="str">
        <f>"ID-" &amp; (COUNTA(A$9:A12)+1)</f>
        <v>ID-3</v>
      </c>
      <c r="B13" s="107" t="s">
        <v>109</v>
      </c>
      <c r="C13" s="107" t="s">
        <v>110</v>
      </c>
      <c r="D13" s="107" t="s">
        <v>111</v>
      </c>
      <c r="E13" s="107"/>
      <c r="F13" s="107"/>
      <c r="G13" s="107"/>
      <c r="H13" s="107"/>
      <c r="I13" s="107" t="s">
        <v>105</v>
      </c>
      <c r="J13" s="107" t="s">
        <v>105</v>
      </c>
      <c r="K13" s="107" t="s">
        <v>105</v>
      </c>
      <c r="L13" s="107" t="s">
        <v>105</v>
      </c>
      <c r="M13" s="167" t="s">
        <v>106</v>
      </c>
      <c r="N13" s="171">
        <v>41927</v>
      </c>
      <c r="O13" s="167" t="s">
        <v>105</v>
      </c>
      <c r="P13" s="172"/>
    </row>
    <row r="14" spans="1:257" s="173" customFormat="1" ht="57">
      <c r="A14" s="107" t="str">
        <f>"ID-" &amp; (COUNTA(A$9:A13)+1)</f>
        <v>ID-4</v>
      </c>
      <c r="B14" s="107" t="s">
        <v>112</v>
      </c>
      <c r="C14" s="107" t="s">
        <v>110</v>
      </c>
      <c r="D14" s="107" t="s">
        <v>113</v>
      </c>
      <c r="E14" s="107"/>
      <c r="F14" s="107"/>
      <c r="G14" s="107"/>
      <c r="H14" s="107"/>
      <c r="I14" s="107" t="s">
        <v>105</v>
      </c>
      <c r="J14" s="107" t="s">
        <v>105</v>
      </c>
      <c r="K14" s="107" t="s">
        <v>105</v>
      </c>
      <c r="L14" s="107" t="s">
        <v>105</v>
      </c>
      <c r="M14" s="167" t="s">
        <v>106</v>
      </c>
      <c r="N14" s="171">
        <v>41927</v>
      </c>
      <c r="O14" s="167" t="s">
        <v>105</v>
      </c>
      <c r="P14" s="172"/>
    </row>
    <row r="15" spans="1:257" s="170" customFormat="1" ht="57">
      <c r="A15" s="107" t="str">
        <f>"ID-" &amp; (COUNTA(A$9:A14)+1)</f>
        <v>ID-5</v>
      </c>
      <c r="B15" s="107" t="s">
        <v>114</v>
      </c>
      <c r="C15" s="107" t="s">
        <v>115</v>
      </c>
      <c r="D15" s="107" t="s">
        <v>154</v>
      </c>
      <c r="E15" s="107"/>
      <c r="F15" s="107"/>
      <c r="G15" s="107"/>
      <c r="H15" s="107"/>
      <c r="I15" s="107" t="s">
        <v>105</v>
      </c>
      <c r="J15" s="107" t="s">
        <v>105</v>
      </c>
      <c r="K15" s="107" t="s">
        <v>105</v>
      </c>
      <c r="L15" s="107" t="s">
        <v>105</v>
      </c>
      <c r="M15" s="174" t="s">
        <v>107</v>
      </c>
      <c r="N15" s="171">
        <v>41927</v>
      </c>
      <c r="O15" s="174" t="s">
        <v>105</v>
      </c>
      <c r="P15" s="169"/>
    </row>
    <row r="16" spans="1:257" s="162" customFormat="1" ht="57">
      <c r="A16" s="107" t="str">
        <f>"ID-" &amp; (COUNTA(A$9:A15)+1)</f>
        <v>ID-6</v>
      </c>
      <c r="B16" s="107" t="s">
        <v>116</v>
      </c>
      <c r="C16" s="107" t="s">
        <v>117</v>
      </c>
      <c r="D16" s="107" t="s">
        <v>118</v>
      </c>
      <c r="E16" s="107"/>
      <c r="F16" s="107"/>
      <c r="G16" s="107"/>
      <c r="H16" s="107"/>
      <c r="I16" s="107" t="s">
        <v>105</v>
      </c>
      <c r="J16" s="107" t="s">
        <v>105</v>
      </c>
      <c r="K16" s="107" t="s">
        <v>105</v>
      </c>
      <c r="L16" s="107" t="s">
        <v>105</v>
      </c>
      <c r="M16" s="167" t="s">
        <v>106</v>
      </c>
      <c r="N16" s="168">
        <v>41927</v>
      </c>
      <c r="O16" s="174" t="s">
        <v>105</v>
      </c>
      <c r="P16" s="175"/>
    </row>
    <row r="17" spans="1:16" s="162" customFormat="1" ht="57">
      <c r="A17" s="107" t="str">
        <f>"ID-" &amp; (COUNTA(A$9:A16)+1)</f>
        <v>ID-7</v>
      </c>
      <c r="B17" s="107" t="s">
        <v>119</v>
      </c>
      <c r="C17" s="107" t="s">
        <v>120</v>
      </c>
      <c r="D17" s="107" t="s">
        <v>174</v>
      </c>
      <c r="E17" s="107"/>
      <c r="F17" s="107"/>
      <c r="G17" s="107"/>
      <c r="H17" s="107"/>
      <c r="I17" s="107" t="s">
        <v>105</v>
      </c>
      <c r="J17" s="107" t="s">
        <v>105</v>
      </c>
      <c r="K17" s="107" t="s">
        <v>105</v>
      </c>
      <c r="L17" s="107" t="s">
        <v>105</v>
      </c>
      <c r="M17" s="167" t="s">
        <v>106</v>
      </c>
      <c r="N17" s="171">
        <v>41927</v>
      </c>
      <c r="O17" s="174" t="s">
        <v>105</v>
      </c>
      <c r="P17" s="175"/>
    </row>
    <row r="18" spans="1:16" s="162" customFormat="1" ht="57">
      <c r="A18" s="107" t="str">
        <f>"ID-" &amp; (COUNTA(A$9:A17)+1)</f>
        <v>ID-8</v>
      </c>
      <c r="B18" s="107" t="s">
        <v>121</v>
      </c>
      <c r="C18" s="107" t="s">
        <v>122</v>
      </c>
      <c r="D18" s="107" t="s">
        <v>123</v>
      </c>
      <c r="E18" s="107"/>
      <c r="F18" s="107"/>
      <c r="G18" s="107"/>
      <c r="H18" s="107"/>
      <c r="I18" s="107" t="s">
        <v>105</v>
      </c>
      <c r="J18" s="107" t="s">
        <v>105</v>
      </c>
      <c r="K18" s="107" t="s">
        <v>105</v>
      </c>
      <c r="L18" s="107" t="s">
        <v>105</v>
      </c>
      <c r="M18" s="167" t="s">
        <v>106</v>
      </c>
      <c r="N18" s="171">
        <v>41927</v>
      </c>
      <c r="O18" s="167" t="s">
        <v>105</v>
      </c>
      <c r="P18" s="175"/>
    </row>
    <row r="19" spans="1:16" s="162" customFormat="1" ht="57">
      <c r="A19" s="107" t="str">
        <f>"ID-" &amp; (COUNTA(A$9:A18)+1)</f>
        <v>ID-9</v>
      </c>
      <c r="B19" s="107" t="s">
        <v>124</v>
      </c>
      <c r="C19" s="107" t="s">
        <v>125</v>
      </c>
      <c r="D19" s="107" t="s">
        <v>126</v>
      </c>
      <c r="E19" s="107"/>
      <c r="F19" s="107"/>
      <c r="G19" s="107"/>
      <c r="H19" s="107"/>
      <c r="I19" s="107" t="s">
        <v>105</v>
      </c>
      <c r="J19" s="107" t="s">
        <v>105</v>
      </c>
      <c r="K19" s="107" t="s">
        <v>105</v>
      </c>
      <c r="L19" s="107" t="s">
        <v>105</v>
      </c>
      <c r="M19" s="167" t="s">
        <v>107</v>
      </c>
      <c r="N19" s="168">
        <v>41927</v>
      </c>
      <c r="O19" s="167" t="s">
        <v>105</v>
      </c>
      <c r="P19" s="175"/>
    </row>
    <row r="20" spans="1:16" s="162" customFormat="1" ht="57">
      <c r="A20" s="107" t="str">
        <f>"ID-" &amp; (COUNTA(A$9:A19)+1)</f>
        <v>ID-10</v>
      </c>
      <c r="B20" s="107" t="s">
        <v>127</v>
      </c>
      <c r="C20" s="107" t="s">
        <v>128</v>
      </c>
      <c r="D20" s="107" t="s">
        <v>129</v>
      </c>
      <c r="E20" s="107"/>
      <c r="F20" s="107"/>
      <c r="G20" s="107"/>
      <c r="H20" s="107"/>
      <c r="I20" s="107" t="s">
        <v>105</v>
      </c>
      <c r="J20" s="107" t="s">
        <v>105</v>
      </c>
      <c r="K20" s="107" t="s">
        <v>105</v>
      </c>
      <c r="L20" s="107" t="s">
        <v>105</v>
      </c>
      <c r="M20" s="167" t="s">
        <v>107</v>
      </c>
      <c r="N20" s="168">
        <v>41927</v>
      </c>
      <c r="O20" s="167" t="s">
        <v>105</v>
      </c>
      <c r="P20" s="175"/>
    </row>
    <row r="21" spans="1:16" s="162" customFormat="1" ht="57">
      <c r="A21" s="107" t="str">
        <f>"ID-" &amp; (COUNTA(A$9:A20)+1)</f>
        <v>ID-11</v>
      </c>
      <c r="B21" s="107" t="s">
        <v>130</v>
      </c>
      <c r="C21" s="107" t="s">
        <v>131</v>
      </c>
      <c r="D21" s="107" t="s">
        <v>132</v>
      </c>
      <c r="E21" s="107"/>
      <c r="F21" s="107"/>
      <c r="G21" s="107"/>
      <c r="H21" s="107"/>
      <c r="I21" s="107" t="s">
        <v>105</v>
      </c>
      <c r="J21" s="107" t="s">
        <v>105</v>
      </c>
      <c r="K21" s="107" t="s">
        <v>105</v>
      </c>
      <c r="L21" s="107" t="s">
        <v>105</v>
      </c>
      <c r="M21" s="167" t="s">
        <v>107</v>
      </c>
      <c r="N21" s="171">
        <v>41927</v>
      </c>
      <c r="O21" s="167" t="s">
        <v>105</v>
      </c>
      <c r="P21" s="175"/>
    </row>
    <row r="22" spans="1:16" s="162" customFormat="1" ht="57">
      <c r="A22" s="107" t="str">
        <f>"ID-" &amp; (COUNTA(A$9:A21)+1)</f>
        <v>ID-12</v>
      </c>
      <c r="B22" s="107" t="s">
        <v>133</v>
      </c>
      <c r="C22" s="107" t="s">
        <v>134</v>
      </c>
      <c r="D22" s="107" t="s">
        <v>135</v>
      </c>
      <c r="E22" s="107"/>
      <c r="F22" s="107"/>
      <c r="G22" s="107"/>
      <c r="H22" s="107"/>
      <c r="I22" s="107" t="s">
        <v>105</v>
      </c>
      <c r="J22" s="107" t="s">
        <v>105</v>
      </c>
      <c r="K22" s="107" t="s">
        <v>105</v>
      </c>
      <c r="L22" s="107" t="s">
        <v>105</v>
      </c>
      <c r="M22" s="167" t="s">
        <v>107</v>
      </c>
      <c r="N22" s="171">
        <v>41927</v>
      </c>
      <c r="O22" s="167" t="s">
        <v>105</v>
      </c>
      <c r="P22" s="175"/>
    </row>
    <row r="23" spans="1:16" s="162" customFormat="1" ht="57">
      <c r="A23" s="107" t="str">
        <f>"ID-" &amp; (COUNTA(A$9:A22)+1)</f>
        <v>ID-13</v>
      </c>
      <c r="B23" s="107" t="s">
        <v>136</v>
      </c>
      <c r="C23" s="107" t="s">
        <v>137</v>
      </c>
      <c r="D23" s="107" t="s">
        <v>138</v>
      </c>
      <c r="E23" s="107"/>
      <c r="F23" s="107"/>
      <c r="G23" s="107"/>
      <c r="H23" s="107"/>
      <c r="I23" s="107" t="s">
        <v>105</v>
      </c>
      <c r="J23" s="107" t="s">
        <v>105</v>
      </c>
      <c r="K23" s="107" t="s">
        <v>105</v>
      </c>
      <c r="L23" s="107" t="s">
        <v>105</v>
      </c>
      <c r="M23" s="167" t="s">
        <v>106</v>
      </c>
      <c r="N23" s="171">
        <v>41927</v>
      </c>
      <c r="O23" s="167" t="s">
        <v>105</v>
      </c>
      <c r="P23" s="175"/>
    </row>
    <row r="24" spans="1:16" s="162" customFormat="1" ht="71.25">
      <c r="A24" s="107" t="str">
        <f>"ID-" &amp; (COUNTA(A$9:A23)+1)</f>
        <v>ID-14</v>
      </c>
      <c r="B24" s="107" t="s">
        <v>139</v>
      </c>
      <c r="C24" s="107" t="s">
        <v>140</v>
      </c>
      <c r="D24" s="107" t="s">
        <v>141</v>
      </c>
      <c r="E24" s="107"/>
      <c r="F24" s="107"/>
      <c r="G24" s="107"/>
      <c r="H24" s="107"/>
      <c r="I24" s="107" t="s">
        <v>105</v>
      </c>
      <c r="J24" s="107" t="s">
        <v>105</v>
      </c>
      <c r="K24" s="107" t="s">
        <v>105</v>
      </c>
      <c r="L24" s="107" t="s">
        <v>105</v>
      </c>
      <c r="M24" s="167" t="s">
        <v>142</v>
      </c>
      <c r="N24" s="171">
        <v>41927</v>
      </c>
      <c r="O24" s="167" t="s">
        <v>105</v>
      </c>
      <c r="P24" s="175"/>
    </row>
  </sheetData>
  <dataConsolidate>
    <dataRefs count="1">
      <dataRef ref="K2:K6" sheet="UI"/>
    </dataRefs>
  </dataConsolidate>
  <mergeCells count="5">
    <mergeCell ref="B2:G2"/>
    <mergeCell ref="B3:G3"/>
    <mergeCell ref="B4:G4"/>
    <mergeCell ref="E5:G5"/>
    <mergeCell ref="E6:G6"/>
  </mergeCells>
  <dataValidations count="2">
    <dataValidation type="list" allowBlank="1" showInputMessage="1" showErrorMessage="1" sqref="G1:G9 G25:G65255">
      <formula1>$H$2:$H$5</formula1>
    </dataValidation>
    <dataValidation type="list" allowBlank="1" showInputMessage="1" showErrorMessage="1" sqref="WLQ12:WLX24 WBU12:WCB24 VRY12:VSF24 VIC12:VIJ24 UYG12:UYN24 UOK12:UOR24 UEO12:UEV24 TUS12:TUZ24 TKW12:TLD24 TBA12:TBH24 SRE12:SRL24 SHI12:SHP24 RXM12:RXT24 RNQ12:RNX24 RDU12:REB24 QTY12:QUF24 QKC12:QKJ24 QAG12:QAN24 PQK12:PQR24 PGO12:PGV24 OWS12:OWZ24 OMW12:OND24 ODA12:ODH24 NTE12:NTL24 NJI12:NJP24 MZM12:MZT24 MPQ12:MPX24 MFU12:MGB24 LVY12:LWF24 LMC12:LMJ24 LCG12:LCN24 KSK12:KSR24 KIO12:KIV24 JYS12:JYZ24 JOW12:JPD24 JFA12:JFH24 IVE12:IVL24 ILI12:ILP24 IBM12:IBT24 HRQ12:HRX24 HHU12:HIB24 GXY12:GYF24 GOC12:GOJ24 GEG12:GEN24 FUK12:FUR24 FKO12:FKV24 FAS12:FAZ24 EQW12:ERD24 EHA12:EHH24 DXE12:DXL24 DNI12:DNP24 DDM12:DDT24 CTQ12:CTX24 CJU12:CKB24 BZY12:CAF24 BQC12:BQJ24 BGG12:BGN24 AWK12:AWR24 AMO12:AMV24 ACS12:ACZ24 SW12:TD24 JA12:JH24 E12:L24 WVM12:WVT24 WVW11:WVW24 WMA11:WMA24 WCE11:WCE24 VSI11:VSI24 VIM11:VIM24 UYQ11:UYQ24 UOU11:UOU24 UEY11:UEY24 TVC11:TVC24 TLG11:TLG24 TBK11:TBK24 SRO11:SRO24 SHS11:SHS24 RXW11:RXW24 ROA11:ROA24 REE11:REE24 QUI11:QUI24 QKM11:QKM24 QAQ11:QAQ24 PQU11:PQU24 PGY11:PGY24 OXC11:OXC24 ONG11:ONG24 ODK11:ODK24 NTO11:NTO24 NJS11:NJS24 MZW11:MZW24 MQA11:MQA24 MGE11:MGE24 LWI11:LWI24 LMM11:LMM24 LCQ11:LCQ24 KSU11:KSU24 KIY11:KIY24 JZC11:JZC24 JPG11:JPG24 JFK11:JFK24 IVO11:IVO24 ILS11:ILS24 IBW11:IBW24 HSA11:HSA24 HIE11:HIE24 GYI11:GYI24 GOM11:GOM24 GEQ11:GEQ24 FUU11:FUU24 FKY11:FKY24 FBC11:FBC24 ERG11:ERG24 EHK11:EHK24 DXO11:DXO24 DNS11:DNS24 DDW11:DDW24 CUA11:CUA24 CKE11:CKE24 CAI11:CAI24 BQM11:BQM24 BGQ11:BGQ24 AWU11:AWU24 AMY11:AMY24 ADC11:ADC24 TG11:TG24 JK11:JK24 O11:O24">
      <formula1>"OK,NG,N/A"</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case List</vt:lpstr>
      <vt:lpstr>Test Report</vt:lpstr>
      <vt:lpstr>Calculate</vt:lpstr>
      <vt:lpstr>Common</vt:lpstr>
      <vt:lpstr>Security</vt:lpstr>
      <vt:lpstr>UI</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Admin</cp:lastModifiedBy>
  <dcterms:created xsi:type="dcterms:W3CDTF">2014-07-15T10:13:31Z</dcterms:created>
  <dcterms:modified xsi:type="dcterms:W3CDTF">2015-11-29T15:08:38Z</dcterms:modified>
  <cp:category>BM</cp:category>
</cp:coreProperties>
</file>