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360" windowHeight="7755" tabRatio="840" activeTab="7"/>
  </bookViews>
  <sheets>
    <sheet name="Cover" sheetId="1" r:id="rId1"/>
    <sheet name="Test Report" sheetId="5" r:id="rId2"/>
    <sheet name="Test case List" sheetId="2" r:id="rId3"/>
    <sheet name="Calculate" sheetId="38" r:id="rId4"/>
    <sheet name="Message Rules" sheetId="22" r:id="rId5"/>
    <sheet name="Common" sheetId="18" r:id="rId6"/>
    <sheet name="Display Homepage" sheetId="19" r:id="rId7"/>
    <sheet name="Account management" sheetId="21" r:id="rId8"/>
    <sheet name="Create Edit Project" sheetId="24" r:id="rId9"/>
    <sheet name="Project Detail" sheetId="25" r:id="rId10"/>
    <sheet name="Back Project" sheetId="27" r:id="rId11"/>
    <sheet name="Project management" sheetId="29" r:id="rId12"/>
    <sheet name="Discover" sheetId="31" r:id="rId13"/>
    <sheet name="Statistic" sheetId="33" r:id="rId14"/>
    <sheet name="Message" sheetId="35" r:id="rId15"/>
    <sheet name="Admin Module" sheetId="36" r:id="rId16"/>
  </sheets>
  <externalReferences>
    <externalReference r:id="rId17"/>
    <externalReference r:id="rId18"/>
    <externalReference r:id="rId19"/>
  </externalReferences>
  <definedNames>
    <definedName name="_xlnm._FilterDatabase" localSheetId="5" hidden="1">Common!$J$10:$O$18</definedName>
    <definedName name="ACTION" localSheetId="7">#REF!</definedName>
    <definedName name="ACTION" localSheetId="15">#REF!</definedName>
    <definedName name="ACTION" localSheetId="10">#REF!</definedName>
    <definedName name="ACTION" localSheetId="3">#REF!</definedName>
    <definedName name="ACTION" localSheetId="8">#REF!</definedName>
    <definedName name="ACTION" localSheetId="12">#REF!</definedName>
    <definedName name="ACTION" localSheetId="14">#REF!</definedName>
    <definedName name="ACTION" localSheetId="9">#REF!</definedName>
    <definedName name="ACTION" localSheetId="11">#REF!</definedName>
    <definedName name="ACTION" localSheetId="13">#REF!</definedName>
    <definedName name="ACTION">#REF!</definedName>
    <definedName name="d">'[1]Search grammar'!$C$45</definedName>
    <definedName name="Defect" comment="fsfsdfs" localSheetId="7">'[2]Like Management'!#REF!</definedName>
    <definedName name="Defect" comment="fsfsdfs" localSheetId="15">'Admin Module'!#REF!</definedName>
    <definedName name="Defect" comment="fsfsdfs" localSheetId="10">'Back Project'!#REF!</definedName>
    <definedName name="Defect" comment="fsfsdfs" localSheetId="3">#REF!</definedName>
    <definedName name="Defect" comment="fsfsdfs" localSheetId="5">Common!#REF!</definedName>
    <definedName name="Defect" comment="fsfsdfs" localSheetId="8">'Create Edit Project'!#REF!</definedName>
    <definedName name="Defect" comment="fsfsdfs" localSheetId="12">Discover!#REF!</definedName>
    <definedName name="Defect" comment="fsfsdfs" localSheetId="6">'Display Homepage'!#REF!</definedName>
    <definedName name="Defect" comment="fsfsdfs" localSheetId="14">Message!#REF!</definedName>
    <definedName name="Defect" comment="fsfsdfs" localSheetId="9">'Project Detail'!#REF!</definedName>
    <definedName name="Defect" comment="fsfsdfs" localSheetId="11">'Project management'!#REF!</definedName>
    <definedName name="Defect" comment="fsfsdfs" localSheetId="13">Statistic!#REF!</definedName>
    <definedName name="Defect" comment="fsfsdfs">#REF!</definedName>
    <definedName name="dfsf" localSheetId="3">#REF!</definedName>
    <definedName name="dfsf" localSheetId="12">#REF!</definedName>
    <definedName name="dfsf" localSheetId="14">#REF!</definedName>
    <definedName name="dfsf" localSheetId="11">#REF!</definedName>
    <definedName name="dfsf" localSheetId="13">#REF!</definedName>
    <definedName name="dfsf">#REF!</definedName>
    <definedName name="Discover" localSheetId="3">#REF!</definedName>
    <definedName name="Discover" localSheetId="14">#REF!</definedName>
    <definedName name="Discover" localSheetId="13">#REF!</definedName>
    <definedName name="Discover">#REF!</definedName>
    <definedName name="Lỗi" localSheetId="7">#REF!</definedName>
    <definedName name="Lỗi" localSheetId="15">#REF!</definedName>
    <definedName name="Lỗi" localSheetId="10">#REF!</definedName>
    <definedName name="Lỗi" localSheetId="3">#REF!</definedName>
    <definedName name="Lỗi" localSheetId="8">#REF!</definedName>
    <definedName name="Lỗi" localSheetId="12">#REF!</definedName>
    <definedName name="Lỗi" localSheetId="14">#REF!</definedName>
    <definedName name="Lỗi" localSheetId="9">#REF!</definedName>
    <definedName name="Lỗi" localSheetId="11">#REF!</definedName>
    <definedName name="Lỗi" localSheetId="13">#REF!</definedName>
    <definedName name="Lỗi">#REF!</definedName>
    <definedName name="Pass" localSheetId="7">#REF!</definedName>
    <definedName name="Pass" localSheetId="15">#REF!</definedName>
    <definedName name="Pass" localSheetId="10">#REF!</definedName>
    <definedName name="Pass" localSheetId="3">#REF!</definedName>
    <definedName name="Pass" localSheetId="8">#REF!</definedName>
    <definedName name="Pass" localSheetId="12">#REF!</definedName>
    <definedName name="Pass" localSheetId="14">#REF!</definedName>
    <definedName name="Pass" localSheetId="9">#REF!</definedName>
    <definedName name="Pass" localSheetId="11">#REF!</definedName>
    <definedName name="Pass" localSheetId="13">#REF!</definedName>
    <definedName name="Pass">#REF!</definedName>
    <definedName name="Statistic" comment="fsfsdfs" localSheetId="3">#REF!</definedName>
    <definedName name="Statistic" comment="fsfsdfs" localSheetId="14">#REF!</definedName>
    <definedName name="Statistic" comment="fsfsdfs">#REF!</definedName>
  </definedNames>
  <calcPr calcId="145621" iterate="1" iterateCount="10000" iterateDelta="1.0000000000000001E-5"/>
  <fileRecoveryPr autoRecover="0"/>
</workbook>
</file>

<file path=xl/calcChain.xml><?xml version="1.0" encoding="utf-8"?>
<calcChain xmlns="http://schemas.openxmlformats.org/spreadsheetml/2006/main">
  <c r="A12" i="18" l="1"/>
  <c r="A20" i="18"/>
  <c r="A19" i="18"/>
  <c r="N7" i="35" l="1"/>
  <c r="M7" i="35"/>
  <c r="L7" i="35"/>
  <c r="K7" i="35"/>
  <c r="J7" i="35"/>
  <c r="N6" i="35"/>
  <c r="M6" i="35"/>
  <c r="L6" i="35"/>
  <c r="K6" i="35"/>
  <c r="J6" i="35"/>
  <c r="N5" i="35"/>
  <c r="M5" i="35"/>
  <c r="L5" i="35"/>
  <c r="K5" i="35"/>
  <c r="J5" i="35"/>
  <c r="N4" i="35"/>
  <c r="M4" i="35"/>
  <c r="L4" i="35"/>
  <c r="K4" i="35"/>
  <c r="J4" i="35"/>
  <c r="N3" i="35"/>
  <c r="M3" i="35"/>
  <c r="L3" i="35"/>
  <c r="K3" i="35"/>
  <c r="J3" i="35"/>
  <c r="O3" i="35" s="1"/>
  <c r="N2" i="35"/>
  <c r="M2" i="35"/>
  <c r="M8" i="35" s="1"/>
  <c r="L2" i="35"/>
  <c r="K2" i="35"/>
  <c r="K8" i="35" s="1"/>
  <c r="J2" i="35"/>
  <c r="N7" i="33"/>
  <c r="M7" i="33"/>
  <c r="L7" i="33"/>
  <c r="K7" i="33"/>
  <c r="J7" i="33"/>
  <c r="N6" i="33"/>
  <c r="M6" i="33"/>
  <c r="L6" i="33"/>
  <c r="K6" i="33"/>
  <c r="O6" i="33" s="1"/>
  <c r="J6" i="33"/>
  <c r="N5" i="33"/>
  <c r="M5" i="33"/>
  <c r="L5" i="33"/>
  <c r="K5" i="33"/>
  <c r="J5" i="33"/>
  <c r="N4" i="33"/>
  <c r="M4" i="33"/>
  <c r="L4" i="33"/>
  <c r="K4" i="33"/>
  <c r="O4" i="33" s="1"/>
  <c r="J4" i="33"/>
  <c r="N3" i="33"/>
  <c r="M3" i="33"/>
  <c r="L3" i="33"/>
  <c r="K3" i="33"/>
  <c r="J3" i="33"/>
  <c r="N2" i="33"/>
  <c r="M2" i="33"/>
  <c r="M8" i="33" s="1"/>
  <c r="L2" i="33"/>
  <c r="K2" i="33"/>
  <c r="K8" i="33" s="1"/>
  <c r="J2" i="33"/>
  <c r="N7" i="31"/>
  <c r="M7" i="31"/>
  <c r="L7" i="31"/>
  <c r="K7" i="31"/>
  <c r="J7" i="31"/>
  <c r="O7" i="31" s="1"/>
  <c r="N6" i="31"/>
  <c r="M6" i="31"/>
  <c r="L6" i="31"/>
  <c r="K6" i="31"/>
  <c r="O6" i="31" s="1"/>
  <c r="J6" i="31"/>
  <c r="N5" i="31"/>
  <c r="M5" i="31"/>
  <c r="L5" i="31"/>
  <c r="K5" i="31"/>
  <c r="J5" i="31"/>
  <c r="N4" i="31"/>
  <c r="M4" i="31"/>
  <c r="L4" i="31"/>
  <c r="K4" i="31"/>
  <c r="J4" i="31"/>
  <c r="N3" i="31"/>
  <c r="M3" i="31"/>
  <c r="L3" i="31"/>
  <c r="K3" i="31"/>
  <c r="J3" i="31"/>
  <c r="O3" i="31" s="1"/>
  <c r="N2" i="31"/>
  <c r="M2" i="31"/>
  <c r="M8" i="31" s="1"/>
  <c r="L2" i="31"/>
  <c r="K2" i="31"/>
  <c r="K8" i="31" s="1"/>
  <c r="J2" i="31"/>
  <c r="N7" i="29"/>
  <c r="M7" i="29"/>
  <c r="L7" i="29"/>
  <c r="K7" i="29"/>
  <c r="J7" i="29"/>
  <c r="O7" i="29" s="1"/>
  <c r="N6" i="29"/>
  <c r="M6" i="29"/>
  <c r="L6" i="29"/>
  <c r="K6" i="29"/>
  <c r="J6" i="29"/>
  <c r="N5" i="29"/>
  <c r="M5" i="29"/>
  <c r="L5" i="29"/>
  <c r="K5" i="29"/>
  <c r="J5" i="29"/>
  <c r="O5" i="29" s="1"/>
  <c r="N4" i="29"/>
  <c r="M4" i="29"/>
  <c r="L4" i="29"/>
  <c r="K4" i="29"/>
  <c r="J4" i="29"/>
  <c r="N3" i="29"/>
  <c r="M3" i="29"/>
  <c r="L3" i="29"/>
  <c r="K3" i="29"/>
  <c r="J3" i="29"/>
  <c r="O3" i="29" s="1"/>
  <c r="N2" i="29"/>
  <c r="N8" i="29" s="1"/>
  <c r="M2" i="29"/>
  <c r="M8" i="29" s="1"/>
  <c r="L2" i="29"/>
  <c r="L8" i="29" s="1"/>
  <c r="K2" i="29"/>
  <c r="K8" i="29" s="1"/>
  <c r="J2" i="29"/>
  <c r="N7" i="27"/>
  <c r="M7" i="27"/>
  <c r="L7" i="27"/>
  <c r="K7" i="27"/>
  <c r="J7" i="27"/>
  <c r="O7" i="27" s="1"/>
  <c r="N6" i="27"/>
  <c r="M6" i="27"/>
  <c r="L6" i="27"/>
  <c r="K6" i="27"/>
  <c r="J6" i="27"/>
  <c r="N5" i="27"/>
  <c r="M5" i="27"/>
  <c r="L5" i="27"/>
  <c r="K5" i="27"/>
  <c r="J5" i="27"/>
  <c r="N4" i="27"/>
  <c r="M4" i="27"/>
  <c r="L4" i="27"/>
  <c r="K4" i="27"/>
  <c r="J4" i="27"/>
  <c r="N3" i="27"/>
  <c r="M3" i="27"/>
  <c r="L3" i="27"/>
  <c r="K3" i="27"/>
  <c r="J3" i="27"/>
  <c r="N2" i="27"/>
  <c r="M2" i="27"/>
  <c r="M8" i="27" s="1"/>
  <c r="L2" i="27"/>
  <c r="K2" i="27"/>
  <c r="J2" i="27"/>
  <c r="N7" i="25"/>
  <c r="M7" i="25"/>
  <c r="L7" i="25"/>
  <c r="K7" i="25"/>
  <c r="J7" i="25"/>
  <c r="N6" i="25"/>
  <c r="M6" i="25"/>
  <c r="L6" i="25"/>
  <c r="K6" i="25"/>
  <c r="J6" i="25"/>
  <c r="N5" i="25"/>
  <c r="M5" i="25"/>
  <c r="L5" i="25"/>
  <c r="K5" i="25"/>
  <c r="J5" i="25"/>
  <c r="N4" i="25"/>
  <c r="M4" i="25"/>
  <c r="L4" i="25"/>
  <c r="K4" i="25"/>
  <c r="J4" i="25"/>
  <c r="N3" i="25"/>
  <c r="M3" i="25"/>
  <c r="L3" i="25"/>
  <c r="K3" i="25"/>
  <c r="J3" i="25"/>
  <c r="N2" i="25"/>
  <c r="M2" i="25"/>
  <c r="L2" i="25"/>
  <c r="K2" i="25"/>
  <c r="J2" i="25"/>
  <c r="N7" i="24"/>
  <c r="M7" i="24"/>
  <c r="L7" i="24"/>
  <c r="K7" i="24"/>
  <c r="J7" i="24"/>
  <c r="N6" i="24"/>
  <c r="M6" i="24"/>
  <c r="L6" i="24"/>
  <c r="K6" i="24"/>
  <c r="J6" i="24"/>
  <c r="N5" i="24"/>
  <c r="M5" i="24"/>
  <c r="L5" i="24"/>
  <c r="K5" i="24"/>
  <c r="J5" i="24"/>
  <c r="N4" i="24"/>
  <c r="M4" i="24"/>
  <c r="L4" i="24"/>
  <c r="K4" i="24"/>
  <c r="J4" i="24"/>
  <c r="N3" i="24"/>
  <c r="M3" i="24"/>
  <c r="L3" i="24"/>
  <c r="K3" i="24"/>
  <c r="J3" i="24"/>
  <c r="N2" i="24"/>
  <c r="M2" i="24"/>
  <c r="L2" i="24"/>
  <c r="K2" i="24"/>
  <c r="J2" i="24"/>
  <c r="N7" i="21"/>
  <c r="M7" i="21"/>
  <c r="L7" i="21"/>
  <c r="K7" i="21"/>
  <c r="J7" i="21"/>
  <c r="N6" i="21"/>
  <c r="M6" i="21"/>
  <c r="L6" i="21"/>
  <c r="K6" i="21"/>
  <c r="J6" i="21"/>
  <c r="N5" i="21"/>
  <c r="M5" i="21"/>
  <c r="L5" i="21"/>
  <c r="K5" i="21"/>
  <c r="J5" i="21"/>
  <c r="N4" i="21"/>
  <c r="M4" i="21"/>
  <c r="L4" i="21"/>
  <c r="K4" i="21"/>
  <c r="J4" i="21"/>
  <c r="N3" i="21"/>
  <c r="M3" i="21"/>
  <c r="L3" i="21"/>
  <c r="K3" i="21"/>
  <c r="J3" i="21"/>
  <c r="N2" i="21"/>
  <c r="M2" i="21"/>
  <c r="L2" i="21"/>
  <c r="K2" i="21"/>
  <c r="J2" i="21"/>
  <c r="N7" i="19"/>
  <c r="M7" i="19"/>
  <c r="L7" i="19"/>
  <c r="K7" i="19"/>
  <c r="J7" i="19"/>
  <c r="N6" i="19"/>
  <c r="M6" i="19"/>
  <c r="L6" i="19"/>
  <c r="K6" i="19"/>
  <c r="J6" i="19"/>
  <c r="N5" i="19"/>
  <c r="M5" i="19"/>
  <c r="L5" i="19"/>
  <c r="K5" i="19"/>
  <c r="J5" i="19"/>
  <c r="N4" i="19"/>
  <c r="M4" i="19"/>
  <c r="L4" i="19"/>
  <c r="K4" i="19"/>
  <c r="J4" i="19"/>
  <c r="N3" i="19"/>
  <c r="M3" i="19"/>
  <c r="L3" i="19"/>
  <c r="K3" i="19"/>
  <c r="J3" i="19"/>
  <c r="N2" i="19"/>
  <c r="M2" i="19"/>
  <c r="L2" i="19"/>
  <c r="K2" i="19"/>
  <c r="K8" i="19" s="1"/>
  <c r="J2" i="19"/>
  <c r="N7" i="18"/>
  <c r="M7" i="18"/>
  <c r="L7" i="18"/>
  <c r="K7" i="18"/>
  <c r="J7" i="18"/>
  <c r="N6" i="18"/>
  <c r="M6" i="18"/>
  <c r="L6" i="18"/>
  <c r="K6" i="18"/>
  <c r="J6" i="18"/>
  <c r="N5" i="18"/>
  <c r="M5" i="18"/>
  <c r="L5" i="18"/>
  <c r="K5" i="18"/>
  <c r="J5" i="18"/>
  <c r="N4" i="18"/>
  <c r="M4" i="18"/>
  <c r="L4" i="18"/>
  <c r="K4" i="18"/>
  <c r="J4" i="18"/>
  <c r="N3" i="18"/>
  <c r="M3" i="18"/>
  <c r="L3" i="18"/>
  <c r="K3" i="18"/>
  <c r="J3" i="18"/>
  <c r="N2" i="18"/>
  <c r="M2" i="18"/>
  <c r="L2" i="18"/>
  <c r="K2" i="18"/>
  <c r="J2" i="18"/>
  <c r="N7" i="36"/>
  <c r="M7" i="36"/>
  <c r="L7" i="36"/>
  <c r="K7" i="36"/>
  <c r="J7" i="36"/>
  <c r="N6" i="36"/>
  <c r="M6" i="36"/>
  <c r="L6" i="36"/>
  <c r="K6" i="36"/>
  <c r="J6" i="36"/>
  <c r="N4" i="36"/>
  <c r="M4" i="36"/>
  <c r="L4" i="36"/>
  <c r="K4" i="36"/>
  <c r="J4" i="36"/>
  <c r="N5" i="36"/>
  <c r="M5" i="36"/>
  <c r="L5" i="36"/>
  <c r="K5" i="36"/>
  <c r="J5" i="36"/>
  <c r="N3" i="36"/>
  <c r="K3" i="36"/>
  <c r="L3" i="36"/>
  <c r="M3" i="36"/>
  <c r="J3" i="36"/>
  <c r="N2" i="36"/>
  <c r="M2" i="36"/>
  <c r="L2" i="36"/>
  <c r="K2" i="36"/>
  <c r="J2" i="36"/>
  <c r="J8" i="36" s="1"/>
  <c r="B15" i="38" l="1"/>
  <c r="E16" i="38"/>
  <c r="D17" i="38"/>
  <c r="C18" i="38"/>
  <c r="B19" i="38"/>
  <c r="E20" i="38"/>
  <c r="O2" i="29"/>
  <c r="O6" i="29"/>
  <c r="L8" i="31"/>
  <c r="O4" i="31"/>
  <c r="J8" i="33"/>
  <c r="N8" i="33"/>
  <c r="O5" i="33"/>
  <c r="M8" i="36"/>
  <c r="C15" i="38"/>
  <c r="B16" i="38"/>
  <c r="E17" i="38"/>
  <c r="D18" i="38"/>
  <c r="C19" i="38"/>
  <c r="B20" i="38"/>
  <c r="O7" i="21"/>
  <c r="O5" i="31"/>
  <c r="D15" i="38"/>
  <c r="C16" i="38"/>
  <c r="B17" i="38"/>
  <c r="E18" i="38"/>
  <c r="D19" i="38"/>
  <c r="C20" i="38"/>
  <c r="O4" i="29"/>
  <c r="O8" i="29" s="1"/>
  <c r="O2" i="31"/>
  <c r="O8" i="31" s="1"/>
  <c r="N8" i="31"/>
  <c r="L8" i="33"/>
  <c r="O3" i="33"/>
  <c r="O7" i="33"/>
  <c r="E15" i="38"/>
  <c r="D16" i="38"/>
  <c r="C17" i="38"/>
  <c r="B18" i="38"/>
  <c r="E19" i="38"/>
  <c r="D20" i="38"/>
  <c r="O3" i="19"/>
  <c r="O7" i="19"/>
  <c r="K8" i="27"/>
  <c r="O3" i="27"/>
  <c r="O7" i="35"/>
  <c r="K8" i="18"/>
  <c r="L8" i="18"/>
  <c r="J8" i="18"/>
  <c r="N8" i="18"/>
  <c r="M8" i="18"/>
  <c r="O6" i="18"/>
  <c r="O7" i="24"/>
  <c r="K8" i="25"/>
  <c r="O7" i="25"/>
  <c r="O3" i="25"/>
  <c r="M8" i="25"/>
  <c r="L8" i="35"/>
  <c r="O4" i="35"/>
  <c r="O5" i="35"/>
  <c r="O2" i="35"/>
  <c r="O8" i="35" s="1"/>
  <c r="N8" i="35"/>
  <c r="O6" i="35"/>
  <c r="J8" i="35"/>
  <c r="O2" i="33"/>
  <c r="O8" i="33" s="1"/>
  <c r="J8" i="31"/>
  <c r="J8" i="29"/>
  <c r="L8" i="27"/>
  <c r="O4" i="27"/>
  <c r="O5" i="27"/>
  <c r="O2" i="27"/>
  <c r="N8" i="27"/>
  <c r="O6" i="27"/>
  <c r="J8" i="27"/>
  <c r="L8" i="25"/>
  <c r="O2" i="25"/>
  <c r="N8" i="25"/>
  <c r="O4" i="25"/>
  <c r="O5" i="25"/>
  <c r="O6" i="25"/>
  <c r="J8" i="25"/>
  <c r="L8" i="24"/>
  <c r="O4" i="24"/>
  <c r="M8" i="24"/>
  <c r="O5" i="24"/>
  <c r="O2" i="24"/>
  <c r="N8" i="24"/>
  <c r="O6" i="24"/>
  <c r="K8" i="24"/>
  <c r="O3" i="24"/>
  <c r="J8" i="24"/>
  <c r="M8" i="21"/>
  <c r="K8" i="21"/>
  <c r="O3" i="21"/>
  <c r="L8" i="21"/>
  <c r="O4" i="21"/>
  <c r="O5" i="21"/>
  <c r="O2" i="21"/>
  <c r="N8" i="21"/>
  <c r="O6" i="21"/>
  <c r="J8" i="21"/>
  <c r="M8" i="19"/>
  <c r="L8" i="19"/>
  <c r="O2" i="19"/>
  <c r="N8" i="19"/>
  <c r="O4" i="19"/>
  <c r="O5" i="19"/>
  <c r="O6" i="19"/>
  <c r="J8" i="19"/>
  <c r="O3" i="18"/>
  <c r="O7" i="18"/>
  <c r="O4" i="18"/>
  <c r="O2" i="18"/>
  <c r="O5" i="18"/>
  <c r="K8" i="36"/>
  <c r="O7" i="36"/>
  <c r="L8" i="36"/>
  <c r="O5" i="36"/>
  <c r="N8" i="36"/>
  <c r="O6" i="36"/>
  <c r="O3" i="36"/>
  <c r="O2" i="36"/>
  <c r="O4" i="36"/>
  <c r="F16" i="38" l="1"/>
  <c r="F19" i="38"/>
  <c r="C4" i="38"/>
  <c r="F20" i="38"/>
  <c r="C6" i="38"/>
  <c r="E21" i="38"/>
  <c r="D21" i="38"/>
  <c r="C21" i="38"/>
  <c r="C7" i="38"/>
  <c r="C5" i="38"/>
  <c r="F18" i="38"/>
  <c r="F17" i="38"/>
  <c r="B21" i="38"/>
  <c r="F15" i="38"/>
  <c r="O8" i="18"/>
  <c r="O8" i="27"/>
  <c r="O8" i="25"/>
  <c r="O8" i="24"/>
  <c r="O8" i="21"/>
  <c r="O8" i="19"/>
  <c r="O8" i="36"/>
  <c r="A81" i="36"/>
  <c r="A75" i="36"/>
  <c r="A80" i="36"/>
  <c r="A79" i="36"/>
  <c r="A78" i="36"/>
  <c r="A77" i="36"/>
  <c r="A76" i="36"/>
  <c r="A74" i="36"/>
  <c r="A71" i="36"/>
  <c r="A72" i="36"/>
  <c r="A69" i="36"/>
  <c r="A70" i="36"/>
  <c r="A68" i="36"/>
  <c r="A67" i="36"/>
  <c r="A66" i="36"/>
  <c r="A65" i="36"/>
  <c r="A64" i="36"/>
  <c r="A63" i="36"/>
  <c r="A62" i="36"/>
  <c r="A61" i="36"/>
  <c r="A60" i="36"/>
  <c r="A59" i="36"/>
  <c r="A58" i="36"/>
  <c r="A56" i="36"/>
  <c r="A55" i="36"/>
  <c r="A54" i="36"/>
  <c r="A52" i="36"/>
  <c r="A51" i="36"/>
  <c r="A50" i="36"/>
  <c r="A48" i="36"/>
  <c r="A47" i="36"/>
  <c r="A44" i="36"/>
  <c r="A45" i="36"/>
  <c r="A43" i="36"/>
  <c r="A42" i="36"/>
  <c r="A41" i="36"/>
  <c r="A40" i="36"/>
  <c r="A39" i="36"/>
  <c r="A38" i="36"/>
  <c r="A34" i="36"/>
  <c r="A33" i="36"/>
  <c r="A31" i="36"/>
  <c r="A29" i="36"/>
  <c r="A26" i="36"/>
  <c r="A27" i="36"/>
  <c r="A32" i="36"/>
  <c r="A25" i="36"/>
  <c r="A35" i="36"/>
  <c r="A36" i="36"/>
  <c r="A24" i="36"/>
  <c r="A12" i="36"/>
  <c r="A13" i="36"/>
  <c r="A14" i="36"/>
  <c r="A15" i="36"/>
  <c r="A16" i="36"/>
  <c r="A17" i="36"/>
  <c r="A18" i="36"/>
  <c r="A19" i="36"/>
  <c r="A20" i="36"/>
  <c r="A21" i="36"/>
  <c r="A22" i="36"/>
  <c r="D6" i="36"/>
  <c r="G21" i="5" s="1"/>
  <c r="B6" i="36"/>
  <c r="E21" i="5" s="1"/>
  <c r="A6" i="36"/>
  <c r="D21" i="5" s="1"/>
  <c r="F21" i="38" l="1"/>
  <c r="C8" i="38"/>
  <c r="E6" i="36"/>
  <c r="C6" i="36" s="1"/>
  <c r="F21" i="5" l="1"/>
  <c r="H21" i="5"/>
  <c r="A33" i="35"/>
  <c r="A34" i="35"/>
  <c r="A35" i="35"/>
  <c r="A36" i="35"/>
  <c r="A37" i="35"/>
  <c r="A30" i="35"/>
  <c r="A31" i="35"/>
  <c r="A32" i="35"/>
  <c r="A27" i="35"/>
  <c r="A28" i="35"/>
  <c r="A25" i="35"/>
  <c r="A26" i="35"/>
  <c r="A24" i="35"/>
  <c r="A23" i="35"/>
  <c r="A19" i="35"/>
  <c r="A20" i="35"/>
  <c r="A21" i="35"/>
  <c r="A22" i="35"/>
  <c r="A18" i="35"/>
  <c r="A17" i="35"/>
  <c r="A16" i="35"/>
  <c r="A15" i="35"/>
  <c r="A14" i="35"/>
  <c r="A13" i="35"/>
  <c r="A12" i="35"/>
  <c r="D6" i="35"/>
  <c r="G20" i="5" s="1"/>
  <c r="B6" i="35"/>
  <c r="E20" i="5" s="1"/>
  <c r="A6" i="35"/>
  <c r="D20" i="5" s="1"/>
  <c r="E6" i="35" l="1"/>
  <c r="A20" i="33"/>
  <c r="A19" i="33"/>
  <c r="A18" i="33"/>
  <c r="A17" i="33"/>
  <c r="A16" i="33"/>
  <c r="A15" i="33"/>
  <c r="A14" i="33"/>
  <c r="A13" i="33"/>
  <c r="A12" i="33"/>
  <c r="D6" i="33"/>
  <c r="G19" i="5" s="1"/>
  <c r="B6" i="33"/>
  <c r="E19" i="5" s="1"/>
  <c r="A6" i="33"/>
  <c r="D19" i="5" s="1"/>
  <c r="A19" i="31"/>
  <c r="A20" i="31"/>
  <c r="A15" i="31"/>
  <c r="A16" i="31"/>
  <c r="A17" i="31"/>
  <c r="A18" i="31"/>
  <c r="A14" i="31"/>
  <c r="A13" i="31"/>
  <c r="A12" i="31"/>
  <c r="D6" i="31"/>
  <c r="G18" i="5" s="1"/>
  <c r="B6" i="31"/>
  <c r="E18" i="5" s="1"/>
  <c r="A6" i="31"/>
  <c r="D18" i="5" s="1"/>
  <c r="A46" i="29"/>
  <c r="A47" i="29"/>
  <c r="A44" i="29"/>
  <c r="A45" i="29"/>
  <c r="A32" i="29"/>
  <c r="A33" i="29"/>
  <c r="A34" i="29"/>
  <c r="A35" i="29"/>
  <c r="A36" i="29"/>
  <c r="A37" i="29"/>
  <c r="A38" i="29"/>
  <c r="A13" i="29"/>
  <c r="A14" i="29"/>
  <c r="A15" i="29"/>
  <c r="A16" i="29"/>
  <c r="A17" i="29"/>
  <c r="A18" i="29"/>
  <c r="A19" i="29"/>
  <c r="A20" i="29"/>
  <c r="A21" i="29"/>
  <c r="A22" i="29"/>
  <c r="A23" i="29"/>
  <c r="A24" i="29"/>
  <c r="A25" i="29"/>
  <c r="A26" i="29"/>
  <c r="A27" i="29"/>
  <c r="A28" i="29"/>
  <c r="A29" i="29"/>
  <c r="A43" i="29"/>
  <c r="A42" i="29"/>
  <c r="A41" i="29"/>
  <c r="A40" i="29"/>
  <c r="A31" i="29"/>
  <c r="A12" i="29"/>
  <c r="C6" i="35" l="1"/>
  <c r="F20" i="5" s="1"/>
  <c r="H20" i="5"/>
  <c r="E6" i="33"/>
  <c r="E6" i="31"/>
  <c r="H18" i="5" s="1"/>
  <c r="D6" i="29"/>
  <c r="G17" i="5" s="1"/>
  <c r="B6" i="29"/>
  <c r="E17" i="5" s="1"/>
  <c r="A6" i="29"/>
  <c r="D17" i="5" s="1"/>
  <c r="A25" i="27"/>
  <c r="A26" i="27"/>
  <c r="A27" i="27"/>
  <c r="A24" i="27"/>
  <c r="A28" i="27"/>
  <c r="A29" i="27"/>
  <c r="A23" i="27"/>
  <c r="A22" i="27"/>
  <c r="A21" i="27"/>
  <c r="A54" i="25"/>
  <c r="A55" i="25"/>
  <c r="C6" i="33" l="1"/>
  <c r="F19" i="5" s="1"/>
  <c r="H19" i="5"/>
  <c r="C6" i="31"/>
  <c r="F18" i="5" s="1"/>
  <c r="E6" i="29"/>
  <c r="C6" i="29" s="1"/>
  <c r="F17" i="5" s="1"/>
  <c r="A17" i="27"/>
  <c r="A13" i="27"/>
  <c r="A14" i="27"/>
  <c r="A15" i="27"/>
  <c r="A16" i="27"/>
  <c r="A19" i="27"/>
  <c r="A20" i="27"/>
  <c r="A12" i="27"/>
  <c r="D6" i="27"/>
  <c r="G16" i="5" s="1"/>
  <c r="B6" i="27"/>
  <c r="E16" i="5" s="1"/>
  <c r="A6" i="27"/>
  <c r="D16" i="5" s="1"/>
  <c r="A59" i="25"/>
  <c r="A63" i="25"/>
  <c r="A62" i="25"/>
  <c r="A61" i="25"/>
  <c r="A60" i="25"/>
  <c r="A56" i="25"/>
  <c r="A53" i="25"/>
  <c r="A51" i="25"/>
  <c r="A52" i="25"/>
  <c r="A48" i="25"/>
  <c r="A46" i="25"/>
  <c r="A43" i="25"/>
  <c r="A44" i="25"/>
  <c r="A40" i="25"/>
  <c r="A39" i="25"/>
  <c r="A33" i="25"/>
  <c r="A34" i="25"/>
  <c r="A31" i="25"/>
  <c r="A32" i="25"/>
  <c r="A30" i="25"/>
  <c r="A37" i="25"/>
  <c r="A28" i="25"/>
  <c r="A29" i="25"/>
  <c r="A26" i="25"/>
  <c r="A27" i="25"/>
  <c r="A24" i="25"/>
  <c r="A25" i="25"/>
  <c r="A18" i="25"/>
  <c r="A17" i="25"/>
  <c r="A15" i="25"/>
  <c r="A13" i="25"/>
  <c r="A14" i="25"/>
  <c r="A20" i="25"/>
  <c r="A21" i="25"/>
  <c r="A23" i="25"/>
  <c r="A36" i="25"/>
  <c r="A42" i="25"/>
  <c r="A45" i="25"/>
  <c r="A50" i="25"/>
  <c r="A57" i="25"/>
  <c r="A12" i="25"/>
  <c r="D6" i="25"/>
  <c r="G15" i="5" s="1"/>
  <c r="B6" i="25"/>
  <c r="E15" i="5" s="1"/>
  <c r="A6" i="25"/>
  <c r="D15" i="5" s="1"/>
  <c r="H17" i="5" l="1"/>
  <c r="E6" i="27"/>
  <c r="H16" i="5" s="1"/>
  <c r="E6" i="25"/>
  <c r="C6" i="25" s="1"/>
  <c r="F15" i="5" s="1"/>
  <c r="D6" i="24"/>
  <c r="B6" i="24"/>
  <c r="A6" i="24"/>
  <c r="D6" i="21"/>
  <c r="B6" i="21"/>
  <c r="A6" i="21"/>
  <c r="A18" i="18"/>
  <c r="A16" i="18"/>
  <c r="D6" i="19"/>
  <c r="B6" i="19"/>
  <c r="A6" i="19"/>
  <c r="B6" i="18"/>
  <c r="A6" i="18"/>
  <c r="D6" i="18"/>
  <c r="A119" i="24"/>
  <c r="A118" i="24"/>
  <c r="A117" i="24"/>
  <c r="A116" i="24"/>
  <c r="A115" i="24"/>
  <c r="A114" i="24"/>
  <c r="A113" i="24"/>
  <c r="A108" i="24"/>
  <c r="A109" i="24"/>
  <c r="A110" i="24"/>
  <c r="A111" i="24"/>
  <c r="A112" i="24"/>
  <c r="A100" i="24"/>
  <c r="A99" i="24"/>
  <c r="A93" i="24"/>
  <c r="A94" i="24"/>
  <c r="A95" i="24"/>
  <c r="A96" i="24"/>
  <c r="A97" i="24"/>
  <c r="A98" i="24"/>
  <c r="A101" i="24"/>
  <c r="A102" i="24"/>
  <c r="A103" i="24"/>
  <c r="A104" i="24"/>
  <c r="A105" i="24"/>
  <c r="A106" i="24"/>
  <c r="A107" i="24"/>
  <c r="A92" i="24"/>
  <c r="A88" i="24"/>
  <c r="A89" i="24"/>
  <c r="C6" i="27" l="1"/>
  <c r="F16" i="5" s="1"/>
  <c r="H15" i="5"/>
  <c r="A80" i="24"/>
  <c r="A81" i="24"/>
  <c r="A78" i="24"/>
  <c r="A77" i="24"/>
  <c r="A86" i="24"/>
  <c r="A87" i="24"/>
  <c r="A90" i="24"/>
  <c r="A91" i="24"/>
  <c r="A79" i="24"/>
  <c r="A82" i="24"/>
  <c r="A83" i="24"/>
  <c r="A84" i="24"/>
  <c r="A85" i="24"/>
  <c r="A73" i="24"/>
  <c r="A74" i="24"/>
  <c r="A75" i="24"/>
  <c r="A76" i="24"/>
  <c r="A70" i="24"/>
  <c r="A72" i="24"/>
  <c r="A71" i="24"/>
  <c r="A69" i="24"/>
  <c r="A68" i="24"/>
  <c r="A65" i="24"/>
  <c r="A62" i="24"/>
  <c r="A60" i="24"/>
  <c r="A61" i="24"/>
  <c r="A63" i="24"/>
  <c r="A64" i="24"/>
  <c r="A66" i="24"/>
  <c r="A67" i="24"/>
  <c r="A53" i="24"/>
  <c r="A58" i="24"/>
  <c r="A57" i="24"/>
  <c r="A56" i="24"/>
  <c r="A52" i="24"/>
  <c r="A54" i="24"/>
  <c r="A55" i="24"/>
  <c r="A59" i="24"/>
  <c r="A51" i="24"/>
  <c r="A50" i="24"/>
  <c r="A49" i="24"/>
  <c r="A48" i="24"/>
  <c r="A47" i="24"/>
  <c r="A46" i="24"/>
  <c r="A17" i="24"/>
  <c r="A43" i="24"/>
  <c r="A44" i="24"/>
  <c r="A37" i="24"/>
  <c r="A38" i="24"/>
  <c r="A39" i="24"/>
  <c r="A40" i="24"/>
  <c r="A41" i="24"/>
  <c r="A42" i="24"/>
  <c r="A36" i="24"/>
  <c r="A16" i="24"/>
  <c r="A34" i="24"/>
  <c r="A15" i="24"/>
  <c r="A33" i="24"/>
  <c r="A35" i="24"/>
  <c r="A45" i="24"/>
  <c r="A31" i="24"/>
  <c r="A32" i="24"/>
  <c r="A28" i="24"/>
  <c r="A27" i="24"/>
  <c r="A29" i="24"/>
  <c r="A30" i="24"/>
  <c r="A26" i="24"/>
  <c r="A25" i="24"/>
  <c r="A14" i="24"/>
  <c r="A18" i="24"/>
  <c r="A19" i="24"/>
  <c r="A20" i="24"/>
  <c r="A21" i="24"/>
  <c r="A22" i="24"/>
  <c r="A23" i="24"/>
  <c r="A13" i="24"/>
  <c r="A12" i="24"/>
  <c r="G14" i="5"/>
  <c r="E14" i="5"/>
  <c r="D14" i="5"/>
  <c r="E6" i="24" l="1"/>
  <c r="C6" i="24" s="1"/>
  <c r="F14" i="5" s="1"/>
  <c r="H14" i="5" l="1"/>
  <c r="A64" i="21"/>
  <c r="A44" i="21"/>
  <c r="A41" i="21"/>
  <c r="A39" i="21"/>
  <c r="A38" i="21"/>
  <c r="A37" i="21"/>
  <c r="A36" i="21"/>
  <c r="A31" i="21"/>
  <c r="A34" i="21"/>
  <c r="A32" i="21" l="1"/>
  <c r="A14" i="21"/>
  <c r="A18" i="21"/>
  <c r="A20" i="19"/>
  <c r="A21" i="19"/>
  <c r="A19" i="19"/>
  <c r="A23" i="19"/>
  <c r="A22" i="19"/>
  <c r="A13" i="18"/>
  <c r="A69" i="21" l="1"/>
  <c r="A68" i="21"/>
  <c r="A66" i="21"/>
  <c r="A65" i="21"/>
  <c r="A61" i="21"/>
  <c r="A57" i="21"/>
  <c r="A59" i="21"/>
  <c r="A63" i="21"/>
  <c r="A49" i="21"/>
  <c r="A50" i="21"/>
  <c r="A52" i="21"/>
  <c r="A51" i="21"/>
  <c r="A48" i="21"/>
  <c r="A47" i="21"/>
  <c r="D13" i="5"/>
  <c r="E12" i="5"/>
  <c r="A79" i="21"/>
  <c r="A78" i="21"/>
  <c r="A77" i="21"/>
  <c r="A76" i="21"/>
  <c r="A75" i="21"/>
  <c r="A74" i="21"/>
  <c r="A73" i="21"/>
  <c r="A72" i="21"/>
  <c r="A58" i="21"/>
  <c r="A70" i="21"/>
  <c r="A67" i="21"/>
  <c r="A56" i="21"/>
  <c r="A55" i="21"/>
  <c r="A54" i="21"/>
  <c r="A53" i="21"/>
  <c r="A62" i="21"/>
  <c r="A45" i="21"/>
  <c r="A43" i="21"/>
  <c r="A42" i="21"/>
  <c r="A40" i="21"/>
  <c r="A35" i="21"/>
  <c r="A33" i="21"/>
  <c r="A30" i="21"/>
  <c r="A29" i="21"/>
  <c r="A27" i="21"/>
  <c r="A26" i="21"/>
  <c r="A25" i="21"/>
  <c r="A23" i="21"/>
  <c r="A22" i="21"/>
  <c r="A21" i="21"/>
  <c r="A20" i="21"/>
  <c r="A19" i="21"/>
  <c r="A17" i="21"/>
  <c r="A16" i="21"/>
  <c r="A15" i="21"/>
  <c r="A13" i="21"/>
  <c r="A12" i="21"/>
  <c r="G13" i="5"/>
  <c r="E13" i="5"/>
  <c r="E6" i="21" l="1"/>
  <c r="C6" i="21" s="1"/>
  <c r="H13" i="5" l="1"/>
  <c r="F13" i="5"/>
  <c r="A17" i="19"/>
  <c r="A16" i="19"/>
  <c r="C6" i="1"/>
  <c r="D12" i="5"/>
  <c r="A12" i="19"/>
  <c r="A13" i="19"/>
  <c r="A14" i="19"/>
  <c r="A15" i="19"/>
  <c r="A18" i="19"/>
  <c r="A24" i="19"/>
  <c r="A25" i="19"/>
  <c r="D11" i="5"/>
  <c r="E11" i="5"/>
  <c r="E25" i="5" s="1"/>
  <c r="G11" i="5"/>
  <c r="A14" i="18"/>
  <c r="A15" i="18"/>
  <c r="C3" i="5"/>
  <c r="C4" i="5"/>
  <c r="C5" i="5" s="1"/>
  <c r="D3" i="2"/>
  <c r="D4" i="2"/>
  <c r="E6" i="19" l="1"/>
  <c r="C6" i="19" s="1"/>
  <c r="F12" i="5" s="1"/>
  <c r="E6" i="18"/>
  <c r="C6" i="18" s="1"/>
  <c r="D25" i="5"/>
  <c r="G12" i="5"/>
  <c r="G25" i="5" s="1"/>
  <c r="H11" i="5" l="1"/>
  <c r="F11" i="5"/>
  <c r="F25" i="5" s="1"/>
  <c r="H12" i="5"/>
  <c r="H25" i="5" s="1"/>
  <c r="E27" i="5" s="1"/>
  <c r="E28"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10.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1.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12.xml><?xml version="1.0" encoding="utf-8"?>
<comments xmlns="http://schemas.openxmlformats.org/spreadsheetml/2006/main">
  <authors>
    <author>Chinh Vu Cong</author>
    <author>Tsubaki Yukino</author>
  </authors>
  <commentLis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 ref="B12" authorId="1">
      <text>
        <r>
          <rPr>
            <b/>
            <sz val="9"/>
            <color indexed="81"/>
            <rFont val="Tahoma"/>
            <family val="2"/>
          </rPr>
          <t>Tsubaki Yukino:</t>
        </r>
        <r>
          <rPr>
            <sz val="9"/>
            <color indexed="81"/>
            <rFont val="Tahoma"/>
            <family val="2"/>
          </rPr>
          <t xml:space="preserve">
Test panel view when resize web browser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comments9.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 ref="J10" authorId="0">
      <text>
        <r>
          <rPr>
            <b/>
            <sz val="9"/>
            <color indexed="81"/>
            <rFont val="Tahoma"/>
            <family val="2"/>
          </rPr>
          <t>Chinh Vu Cong:</t>
        </r>
        <r>
          <rPr>
            <sz val="9"/>
            <color indexed="81"/>
            <rFont val="Tahoma"/>
            <family val="2"/>
          </rPr>
          <t xml:space="preserve">
ManhNL
HuyNM
AnhDD
TrungVN
ChinhVC
MaiCTP</t>
        </r>
      </text>
    </comment>
    <comment ref="K10" authorId="0">
      <text>
        <r>
          <rPr>
            <b/>
            <sz val="9"/>
            <color indexed="81"/>
            <rFont val="Tahoma"/>
            <family val="2"/>
          </rPr>
          <t xml:space="preserve">Tester:
</t>
        </r>
        <r>
          <rPr>
            <sz val="9"/>
            <color indexed="81"/>
            <rFont val="Tahoma"/>
            <family val="2"/>
          </rPr>
          <t>ChinhVC
MaiCTP</t>
        </r>
      </text>
    </comment>
    <comment ref="L10" authorId="0">
      <text>
        <r>
          <rPr>
            <b/>
            <sz val="9"/>
            <color indexed="81"/>
            <rFont val="Tahoma"/>
            <family val="2"/>
          </rPr>
          <t>Status:</t>
        </r>
        <r>
          <rPr>
            <sz val="9"/>
            <color indexed="81"/>
            <rFont val="Tahoma"/>
            <family val="2"/>
          </rPr>
          <t xml:space="preserve">
Open
Accepted
Ready for test
Close
</t>
        </r>
      </text>
    </comment>
  </commentList>
</comments>
</file>

<file path=xl/sharedStrings.xml><?xml version="1.0" encoding="utf-8"?>
<sst xmlns="http://schemas.openxmlformats.org/spreadsheetml/2006/main" count="2004" uniqueCount="1202">
  <si>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</si>
  <si>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</si>
  <si>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</si>
  <si>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</si>
  <si>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</si>
  <si>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</si>
  <si>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</si>
  <si>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</si>
  <si>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</si>
  <si>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</si>
  <si>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</si>
  <si>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</si>
  <si>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</si>
  <si>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</si>
  <si>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</si>
  <si>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</si>
  <si>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</si>
  <si>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</si>
  <si>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</si>
  <si>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</si>
  <si>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</si>
  <si>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</si>
  <si>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</si>
  <si>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</si>
  <si>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</si>
  <si>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</si>
  <si>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</si>
  <si>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</si>
  <si>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</si>
  <si>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</si>
  <si>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</si>
  <si>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</si>
  <si>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</si>
  <si>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</si>
  <si>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</si>
  <si>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</si>
  <si>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</si>
  <si>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</si>
  <si>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</si>
  <si>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</si>
  <si>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</si>
  <si>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</si>
  <si>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</si>
  <si>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</si>
  <si>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</si>
  <si>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</si>
  <si>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</si>
  <si>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</si>
  <si>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</si>
  <si>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</si>
  <si>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 xml:space="preserve">When user search </t>
  </si>
  <si>
    <t>When user search a blank</t>
  </si>
  <si>
    <t>When user search with max length keyword</t>
  </si>
  <si>
    <t>1.Homepage is displayed 
2. Input data is displayed in search text box
3. Search Result page is displayed</t>
  </si>
  <si>
    <t>When user search with over max length keyword</t>
  </si>
  <si>
    <t>1.Homepage is displayed 
2. First [maxlength] of input data is displayed in search text box
3. Search Result page is displayed</t>
  </si>
  <si>
    <t>Test Homepage view in 1366x768 screen</t>
  </si>
  <si>
    <t>Test Homepage view in 1024x768 screen</t>
  </si>
  <si>
    <t>Test Logo image button</t>
  </si>
  <si>
    <t>1. Click Website logo</t>
  </si>
  <si>
    <t>1. Homepage is displayed</t>
  </si>
  <si>
    <t>Login 3</t>
  </si>
  <si>
    <t>Test search page view</t>
  </si>
  <si>
    <t>1. Click Search bar</t>
  </si>
  <si>
    <t>Display</t>
  </si>
  <si>
    <t>Display Homepage</t>
  </si>
  <si>
    <t>Common</t>
  </si>
  <si>
    <t>Display Personal Page</t>
  </si>
  <si>
    <t>Dandelion</t>
  </si>
  <si>
    <t>ChinhVCSE02585</t>
  </si>
  <si>
    <t>ManhNLSE02619</t>
  </si>
  <si>
    <t>DDL</t>
  </si>
  <si>
    <t xml:space="preserve">List enviroment requires in this system
1. Server: 
2. Database server: Neo4j
3. Browser: Google Chrome 40, Mozzila Firefox 40
4. Operation System: Window 8 .1 Professional  32 bit </t>
  </si>
  <si>
    <t>This test cases were created to test Common module.</t>
  </si>
  <si>
    <t>1. Go to dandelion.com
2. Input "" into search text box
3. Click Search or press Enter</t>
  </si>
  <si>
    <t>1. Go to dandelion.com
2. Input [maxlength] characters into search text box
3. Click Search or press Enter</t>
  </si>
  <si>
    <t>1. Go to dandelion.com
2. Input [maxlength+1] characters into search text box
3. Click Search or press Enter</t>
  </si>
  <si>
    <t>1. Go to dandelion.com
2. Input "Dandelion" into search text box
3. Click Search or press Enter</t>
  </si>
  <si>
    <t>1.Homepage is displayed 
2. "Dandelion" is displayed in search text box
3. Search Result page is displayed</t>
  </si>
  <si>
    <t>1. Go to dandelion.com</t>
  </si>
  <si>
    <t>1. Homepage is displayed 
2. "Dandelion" is displayed in search text box
3. Search Result page is displayed</t>
  </si>
  <si>
    <t>1. Homepage is displayed includes:
- Header
- Slider
- Category
- Popular
- Top funds
- Footer</t>
  </si>
  <si>
    <t>Test Project detail page view</t>
  </si>
  <si>
    <t>1. Click title or image or button "project detail" in  project item or slider</t>
  </si>
  <si>
    <t>1. Project detail page is displayed include:
- Header
- Common project
- 5 tabs: Campagin, Update, Comment, Schedule, List Backers.
- Footer</t>
  </si>
  <si>
    <t>Test Discover page view</t>
  </si>
  <si>
    <t>1. Click Discover button in Header</t>
  </si>
  <si>
    <t>Test Start page view</t>
  </si>
  <si>
    <t>1. Click Start button in Header</t>
  </si>
  <si>
    <t>Test Statistic page view</t>
  </si>
  <si>
    <t>1. Discover page is displayed include:
- Header
- Category list
- Project's popular
- Project's newest
- Project's most fund
- Project's end date
- Footer</t>
  </si>
  <si>
    <t>1. Search page is displayed include:
- Header
- Search text box
- Search button
- People
- Popular
- Recent</t>
  </si>
  <si>
    <t>1. Click View more button when mouse over top funds</t>
  </si>
  <si>
    <t>1. Start page is displayed include:
- Header
- Category dropdown list
- Project name input
- Project pledge input
- Start button
- Footer</t>
  </si>
  <si>
    <t>1. Statistic page is displayed include:
- Header
- Total: project, plegle, …
- Graph rate fail and success
- 3 top 10 project, creator, backer.
- Footer</t>
  </si>
  <si>
    <t>Account management module</t>
  </si>
  <si>
    <t>Account Management Module</t>
  </si>
  <si>
    <t>Log in</t>
  </si>
  <si>
    <t>Test Login View in 1366x768 screen resolution</t>
  </si>
  <si>
    <t>[Common Module- ]</t>
  </si>
  <si>
    <t>Test Login View in 1024x768 screen resolution</t>
  </si>
  <si>
    <t>[Account Management Module-]</t>
  </si>
  <si>
    <t>Check user login when user input correct Email and password</t>
  </si>
  <si>
    <t>Check user login when user input correct email and wrong password</t>
  </si>
  <si>
    <t>Check user login when input wrong username and correct password</t>
  </si>
  <si>
    <t>Check user login when input wrong both username and password</t>
  </si>
  <si>
    <t>Verify that password is encoded</t>
  </si>
  <si>
    <t>Check user login when user Login with Facebook account</t>
  </si>
  <si>
    <t>Log out</t>
  </si>
  <si>
    <t>Test viewing "Logout" form in 1366x768 screen resolution</t>
  </si>
  <si>
    <t>[Account Management Module- 4]</t>
  </si>
  <si>
    <t>Test viewing "Logout" form in 1024x768 screen resolution</t>
  </si>
  <si>
    <t>Check user logout when user logout with "Logout" link</t>
  </si>
  <si>
    <t>[Account Management Module- 12]</t>
  </si>
  <si>
    <t>Register</t>
  </si>
  <si>
    <t>Test view "Register" form in 1366x768 screen resolution</t>
  </si>
  <si>
    <t>Test view "Register" form in 1024x768 screen resolution</t>
  </si>
  <si>
    <t>[Account Management Module-15]</t>
  </si>
  <si>
    <t>Check user register when user input email which was registered</t>
  </si>
  <si>
    <t>Edit profile</t>
  </si>
  <si>
    <t>Test viewing "Edit Profile" page in 1366x768 screen resolution</t>
  </si>
  <si>
    <t>[Account Management Module-58]</t>
  </si>
  <si>
    <t>Test viewing "Edit Profile" page in 1024x768 screen resolution</t>
  </si>
  <si>
    <t>Test viewing verify that "New password" is encoded</t>
  </si>
  <si>
    <t>Verify that "Confirm Password" is encoded</t>
  </si>
  <si>
    <t>Check user edit profile when user only input "New password" field</t>
  </si>
  <si>
    <t>Check user edit profile when user only input "Confirm new password" field</t>
  </si>
  <si>
    <t>Forgot Password</t>
  </si>
  <si>
    <t>Test viewing "Forgot password" page in 1366x768 screen resolution</t>
  </si>
  <si>
    <t>[Account Management Module- ]</t>
  </si>
  <si>
    <t>Test viewing "Forgot password" page in 1024x768 screen resolution</t>
  </si>
  <si>
    <t>[Account Management Module-85]</t>
  </si>
  <si>
    <t>Check user forgot password when user input valid email which used to regsiter account</t>
  </si>
  <si>
    <t>When user input valid email which NOT used to register account</t>
  </si>
  <si>
    <t xml:space="preserve">This test cases were created to test Account management module. </t>
  </si>
  <si>
    <t>1. Enter the website: http://www.dandelion.com
2. Click Login button on Homepage</t>
  </si>
  <si>
    <t>1. Enter the website: http://www.dandelion.com
2. Click Login button on Home page
3. Click "Login" button on Login page</t>
  </si>
  <si>
    <t>1. The Homepage is displayed
2. The Login page is displayed
4. Logged in successfully</t>
  </si>
  <si>
    <t>1. Enter the website: http://www.dandelion.com
2. Click Login button on Home page
3. Input 
+ Email: chinhvcse02585@fpt.edu.vn
+ Password: adfghjk
4. Click "Login" button</t>
  </si>
  <si>
    <t>1. Enter the website: http://www.dandelion.com
2. Click Login button on Home page
3. Input "abc123" to "Password" field</t>
  </si>
  <si>
    <t>1. The Homepage is displayed
2. The Login page is displayed
3. "abc123" is encoded "••••••"</t>
  </si>
  <si>
    <t>1. Enter the website: http://www.dandelion.com
2. Click Login button on Home page
3. Click Login with Facebook button
4. Redirected to Facebook page
5. Click accept the application use Facebook account
6. Redirected to DLL homepage</t>
  </si>
  <si>
    <t>1. Login the system with Member role.
2. Click Avatar button in Header</t>
  </si>
  <si>
    <t>1. Login the system with Member role.
2. Click Avatar button in Header
3. Click "Logout" link</t>
  </si>
  <si>
    <t>1. The Homepage is displayed
3. Logout user and redirect to Homepage</t>
  </si>
  <si>
    <t>1. Enter the website: http://www.dandelion.com
2. Click on Register button on Home page</t>
  </si>
  <si>
    <t>1. Enter the website: http://www.dandelion.com
2. Click on Register button on Home page
3. Input: 
+ Email: "chinhvcse02585@fpt.edul.com"
4. Click "Register" button</t>
  </si>
  <si>
    <t>Check user register when user input email which was user by Facebook login</t>
  </si>
  <si>
    <t>1. Enter the website: http://www.dandelion.com
2. Click on Register button on Home page
3. Input: 
+ Email: "chinhtinhnhanh@gmail.com"
4. Click "Register" button</t>
  </si>
  <si>
    <t>1. Enter the website: http://www.dandelion.com
2. Click on Register button on Home page
3. Input correct  inforamation
4. Click "Register" button</t>
  </si>
  <si>
    <t>1.The Homepage is displayed 
2.The Register page is displayed 
4. Display successfully message</t>
  </si>
  <si>
    <t>1. Login the system with Member role
2. Click Avatar button in Header
3. Click "Edit Profile" button</t>
  </si>
  <si>
    <t>Account</t>
  </si>
  <si>
    <t>Test viewing "Account" page in 1366x768 screen resolution</t>
  </si>
  <si>
    <t>1. Login the system with Member role
2. Click Avatar button in Header
3. Click "Account" button</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</si>
  <si>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Setting with 2 tabs link: Account, Edit Profile
- Email textbox
- Change password button
- Current password textbox
- Save setting button</t>
  </si>
  <si>
    <t>Test viewing "Account" page in 1024x768 screen resolution</t>
  </si>
  <si>
    <t>1. Login the system with Member role
2. Click Avatar button in Header
3. Click "Account" button
4. Click "Change password" button</t>
  </si>
  <si>
    <t>1. The Homepage is displayed
3. The Account page is displayed
4. Display textbox with the folowing:
- New password
- Confirm password</t>
  </si>
  <si>
    <t>1. Login the system with Member role
2. Click Avatar button in Header
3. Click "Account" button
4. Click "Change password" button
5. Click "Change password" button again</t>
  </si>
  <si>
    <t>1. The Homepage is displayed
3. The Account page is displayed
4. Display textbox with the folowing:
- New password
- Confirm password
5. Hide textbox:
- New password
- Confirm password</t>
  </si>
  <si>
    <t>Test viewing button "Change password"</t>
  </si>
  <si>
    <t xml:space="preserve">Test viewing "Change password" </t>
  </si>
  <si>
    <t>1. Login the system with Member role
2. Click Avatar button in Header
3. Click "Account" button
4. Click "Change password" button
5. Input data to "Password" field</t>
  </si>
  <si>
    <t>1. The Homepage is displayed
3. The Account page is displayed
4. Display textbox with the folowing:
- New password
- Confirm password
5. Data is encoded</t>
  </si>
  <si>
    <t>Check user account when user enter a string longer than 50 characters on "Password" field</t>
  </si>
  <si>
    <t>1. Login the system with Member role
2. Click Avatar button in Header
3. Click "Account" button
4. Click "Change password" button
5. Input:
+ Password: "abc"
6. Click "Save changes" button</t>
  </si>
  <si>
    <t>1. Login the system with Member role
2. Click Avatar button in Header
3. Click "Account" button
4. Click "Change password" button
5. Input
+ Password: "01234567890123456789012345678901234567890123456789"
6. Click "Save changes" button</t>
  </si>
  <si>
    <t>Check user account when user enter a not match string with Password on "Confirm Password" field</t>
  </si>
  <si>
    <t xml:space="preserve">1. Login the system with Member role
2. Click Avatar button in Header
3. Click "Account" button
4. Click "Change password" button
5. Input
Password: 1234567
Confirm Password: 12345
6. Click "Save changes" button
</t>
  </si>
  <si>
    <t>1. Login the system with Member role
2. Click Avatar button in Header
3. Click "Account" button
4. Click "Change password" button
5. Input data to "Confirm Password" field</t>
  </si>
  <si>
    <t xml:space="preserve">Test viewing "edit profile" page </t>
  </si>
  <si>
    <t>1. Login the system with Member role
2. Click Avatar button in Header
3. Click "Account" button
4. Click "Edit profile" link</t>
  </si>
  <si>
    <t>1. The Homepage is displayed
3. The Account page is displayed
4. The Edit profile page is displayed</t>
  </si>
  <si>
    <t xml:space="preserve">Test viewing "Account" page </t>
  </si>
  <si>
    <t>1. The Homepage is displayed
3. The Edit pofile page is displayed
4. The Account page is displayed</t>
  </si>
  <si>
    <t>1. Login the system with Member role
2. Click Avatar button in Header
3. Click "Edit profile" button
4. Click "Account" link</t>
  </si>
  <si>
    <t>1. The Homepage is displayed
3. The Edit pofile page is displayed
4. Display error message</t>
  </si>
  <si>
    <t>1. Login the system with Member role
2. Click Avatar button in Header
3. Click "Edit profile" button
4. Click "Save changes" button</t>
  </si>
  <si>
    <t>1. The Homepage is displayed
3. The Edit pofile page is displayed
4. No update information, back to Homepage</t>
  </si>
  <si>
    <t xml:space="preserve">Check "Save changes" button </t>
  </si>
  <si>
    <t>1. Login the system with Member role
2. Click Avatar button in Header
3. Click "Account" button
4. Click "Change password" button
5. Input information to "New password" field
6. Click "Save changes" button</t>
  </si>
  <si>
    <t>1. Login the system with Member role
2. Click Avatar button in Header
3. Click "Account" button
4. Click "Change password" button
5. Input information to "Confirm password" field
6. Click "Save changes" button</t>
  </si>
  <si>
    <t>Check format date "Date of birth" field</t>
  </si>
  <si>
    <t>1. Login the system with Member role
2. Click Avatar button in Header
3. Click "Edit profile" button</t>
  </si>
  <si>
    <t>1. The Homepage is displayed
3. The Edit pofile page is displayed
+ Date format: dd/mm/yyyy</t>
  </si>
  <si>
    <t>Check invalid day "Date of birth" field</t>
  </si>
  <si>
    <t>Check invalid month "Date of birth" field</t>
  </si>
  <si>
    <t>1. Login the system with Member role
2. Click Avatar button in Header
3. Click "Edit profile" button
4. Input: 3 cases
+ /01/1993
+ 00/01/1993
+ 32/01/1993</t>
  </si>
  <si>
    <t>1. Login the system with Member role
2. Click Avatar button in Header
3. Click "Edit profile" button
4. Input: 3 cases
+ 01//1993
+ 01/00/1993
+ 01/13/1993</t>
  </si>
  <si>
    <t>1. Login the system with Member role
2. Click Avatar button in Header
3. Click "Edit profile" button
4. Input: 3 cases
+ www.abc
+ abc.deffg
+#$#$.vn</t>
  </si>
  <si>
    <t>Check invalid link website or link website not exist "Website" field</t>
  </si>
  <si>
    <t xml:space="preserve">Check "Sent" button </t>
  </si>
  <si>
    <t>1. Enter the website: http://www.dandelion.com
2. Click on "Login" button on Homepage
3. Click on "Forgot password" link</t>
  </si>
  <si>
    <t>1. Enter the website: http://www.dandelion.com
2. Click on "Login" button on Homepage
3. Click on "Forgot password" link
4. Click "Sent" button</t>
  </si>
  <si>
    <t>1. Enter the website: http://www.dandelion.com
2. Click on "Login" button on Homepage
3. Click on "Forgot password" link
4. Input " "
5. Click "Sent" button</t>
  </si>
  <si>
    <t>1. Enter the website: http://www.dandelion.com
2. Click on "Login" button on Homepage
3. Click on "Forgot password" link
4. Input ~!@#$%^&amp;*()
5. Click "Sent" button</t>
  </si>
  <si>
    <t>1. Enter the website: http://www.dandelion.com
2. Click on "Login" button on Homepage
3. Click on "Forgot password" link
4. Input asda@fjdm
5. Click "Sent" button</t>
  </si>
  <si>
    <t>1. Enter the website: http://www.dandelion.com
2. Click on "Login" button on Homepage
3. Click on "Forgot password" link
4. Input chinhvc@gmail.com
5. Click "Sent" button</t>
  </si>
  <si>
    <t>1. Enter the website: http://www.dandelion.com
2. Click on "Login" button on Homepage
3. Click on "Forgot password" link
4. Input chinhvcse02585@fpt.edu.vn
5. Click "Sent" button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</si>
  <si>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</si>
  <si>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</si>
  <si>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</si>
  <si>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</si>
  <si>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</si>
  <si>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</si>
  <si>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</si>
  <si>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tối thiểu 8 kí tự</t>
  </si>
  <si>
    <t>Tên tài khoản chỉ gồm chữ và số</t>
  </si>
  <si>
    <t>Mật khẩu không giống nhau</t>
  </si>
  <si>
    <t>Email sai định dạng</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</si>
  <si>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</si>
  <si>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</si>
  <si>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</si>
  <si>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</si>
  <si>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</si>
  <si>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</si>
  <si>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</si>
  <si>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</si>
  <si>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</si>
  <si>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</si>
  <si>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</si>
  <si>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</si>
  <si>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</si>
  <si>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</si>
  <si>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</si>
  <si>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</si>
  <si>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</si>
  <si>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</si>
  <si>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</si>
  <si>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</si>
  <si>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User menu is displayed include:
- Message menu item
- Backed projects menu item
- Created projects menu item
- Starred projects menu item
- Account menu item
- Edit profile menu item
- Logout menu item</t>
  </si>
  <si>
    <t>1. Hover or Click Avatar button in Header</t>
  </si>
  <si>
    <t>Test avatar menu view</t>
  </si>
  <si>
    <t>Test slider when user click Left/Right button</t>
  </si>
  <si>
    <t>1. Click Left/Right button in Slider</t>
  </si>
  <si>
    <t>1. Item Slider switch another slider.</t>
  </si>
  <si>
    <t>1. Click View Project  button in Slider</t>
  </si>
  <si>
    <t xml:space="preserve">1. Project detail page is displayed </t>
  </si>
  <si>
    <t>Test slider when user click view project button</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</si>
  <si>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</si>
  <si>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</si>
  <si>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</si>
  <si>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</si>
  <si>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 xml:space="preserve">1. The Home page is displayed 
2. The Login page is displayed and "Login" form located in the login page with the following information:
- Login with Facebook button
- Account name or Email Address field
- Password field
- Remember me checkbox
- Login button
- Forgot your password hyperlink
- Sign up now hyperlink
</t>
  </si>
  <si>
    <t>Check user login when user only input email or password</t>
  </si>
  <si>
    <t>1. Enter the website: http://www.dandelion.com
2. Click Login button on Home page
3. Input only input email or password
4. Click "Login" button</t>
  </si>
  <si>
    <t>1. The Home page is displayed
2. The Login page is displayed
4. Login button is disabled (locked).</t>
  </si>
  <si>
    <t>Check user login when user input email is empty</t>
  </si>
  <si>
    <t>Check user login when user input password is empty</t>
  </si>
  <si>
    <t>1. Enter the website: http://www.dandelion.com
2. Click Login button on Home page
3. Input 
+ Email: "chinhvcse02585@fpt.edu.vn"
4. Edit Input:
+ Email: ""</t>
  </si>
  <si>
    <t>1. Enter the website: http://www.dandelion.com
2. Click Login button on Home page
3. Input 
+ Pass: "123"
4. Edit Input:
+ Pass: ""</t>
  </si>
  <si>
    <t>Tài khoản bị khóa hoặc chưa xác nhận Email!</t>
  </si>
  <si>
    <r>
      <t>1. The Homepage is displayed
2. The Login page is displayed
4. Display error message</t>
    </r>
    <r>
      <rPr>
        <b/>
        <sz val="10"/>
        <rFont val="Tahoma"/>
        <family val="2"/>
      </rPr>
      <t xml:space="preserve"> MS06</t>
    </r>
  </si>
  <si>
    <r>
      <t xml:space="preserve">1. The Homepage is displayed
2. The Login page is displayed
4. Display error message </t>
    </r>
    <r>
      <rPr>
        <b/>
        <sz val="10"/>
        <rFont val="Tahoma"/>
        <family val="2"/>
      </rPr>
      <t>MS06</t>
    </r>
  </si>
  <si>
    <t>1. Enter the website: http://www.dandelion.com
2. Click Login button on Home page
3. Input 
+ Email: abcxyz
+ Password: 123456789
4. Click "Login" button</t>
  </si>
  <si>
    <t>1. Enter the website: http://www.dandelion.com
2. Click Login button on Home page
3. Input 
+ Email: abcxyz
+ Password: adfghjk
4. Click "Login" button</t>
  </si>
  <si>
    <t>1. The Hompage is displayed
2. Menu is displayed:
- Message menu item
- Backed projects menu item
- Created projects menu item
- Starred projects menu item
- Account menu item
- Edit profile menu item
- Logout menu item</t>
  </si>
  <si>
    <t>1.The Home page is displayed
2.The Login page is displayed
3. Login button is disabled (locked)</t>
  </si>
  <si>
    <t>1. Enter the website: http://www.dandelion.com
2. Click on Register button on Home page
3. Input not enounh all field
4. Click "Register" button</t>
  </si>
  <si>
    <t>1.The Homepage is displayed 
2.The Register page is displayed 
3. Register button is disabled (locked)
4. Can not click Register button</t>
  </si>
  <si>
    <t>Check user register when user input a string smaller than 8 characters on "Username" field</t>
  </si>
  <si>
    <t>1. Enter the website: http://www.dandelion.com
2. Click on Register button on Home page
3. Input: 
+ Username: abc1</t>
  </si>
  <si>
    <r>
      <t>1.The Homepage is displayed 
2.The Register page is displayed 
3. Display error message</t>
    </r>
    <r>
      <rPr>
        <b/>
        <sz val="10"/>
        <rFont val="Tahoma"/>
        <family val="2"/>
      </rPr>
      <t xml:space="preserve"> MS07</t>
    </r>
  </si>
  <si>
    <t>Check user register when user input a string more than 20 characters on "Username" field</t>
  </si>
  <si>
    <t>1. Enter the website: http://www.dandelion.com
2. Click on Register button on Home page
3. Input: 
+ Username: abcde12345abcde12345abcd</t>
  </si>
  <si>
    <r>
      <t>1.The Homepage is displayed 
2.The Register page is displayed 
3. Display error message</t>
    </r>
    <r>
      <rPr>
        <b/>
        <sz val="10"/>
        <rFont val="Tahoma"/>
        <family val="2"/>
      </rPr>
      <t xml:space="preserve"> MS08</t>
    </r>
  </si>
  <si>
    <t>1. Enter the website: http://www.dandelion.com
2. Click on Register button on Home page
3. Input "abc123" to "Password" field and "Confirm Password"</t>
  </si>
  <si>
    <t>Check user register when user input a string contains special characters.</t>
  </si>
  <si>
    <t>1. Enter the website: http://www.dandelion.com
2. Click on Register button on Home page
3. Input:
+ Username: "abc;#$! 1323"</t>
  </si>
  <si>
    <r>
      <t xml:space="preserve">1.The Homepage is displayed 
2.The Register page is displayed 
3. Display error message </t>
    </r>
    <r>
      <rPr>
        <b/>
        <sz val="10"/>
        <rFont val="Tahoma"/>
        <family val="2"/>
      </rPr>
      <t>MS09</t>
    </r>
  </si>
  <si>
    <t>Check user register when user input a string small than 8 character and contains special characters.</t>
  </si>
  <si>
    <t>1. Enter the website: http://www.dandelion.com
2. Click on Register button on Home page
3. Input:
+ Username: "abc #"</t>
  </si>
  <si>
    <r>
      <t xml:space="preserve">1.The Homepage is displayed 
2.The Register page is displayed 
3. Display error message </t>
    </r>
    <r>
      <rPr>
        <b/>
        <sz val="10"/>
        <rFont val="Tahoma"/>
        <family val="2"/>
      </rPr>
      <t>MS07 MS09</t>
    </r>
  </si>
  <si>
    <r>
      <t xml:space="preserve">1.The Homepage is displayed 
2.The Register page is displayed 
3. Display error message </t>
    </r>
    <r>
      <rPr>
        <b/>
        <sz val="10"/>
        <rFont val="Tahoma"/>
        <family val="2"/>
      </rPr>
      <t>MS08 MS09</t>
    </r>
  </si>
  <si>
    <t>Check user register when user input a string more than 20 character and contains special characters.</t>
  </si>
  <si>
    <t>1. Enter the website: http://www.dandelion.com
2. Click on Register button on Home page
3. Input:
+ Username: "abc # abc adsfsffsfjsklfjsklfjkslfjklskfsjklf"</t>
  </si>
  <si>
    <t xml:space="preserve">1. Enter the website: http://www.dandelion.com
2. Click on Register button on Home page
3. Input
+ Password: "1234567"
+ Re-enter password: "12345"
</t>
  </si>
  <si>
    <r>
      <t xml:space="preserve">1.The Homepage is displayed 
2.The Register page is displayed 
3. Display error message </t>
    </r>
    <r>
      <rPr>
        <b/>
        <sz val="10"/>
        <rFont val="Tahoma"/>
        <family val="2"/>
      </rPr>
      <t>MS05</t>
    </r>
  </si>
  <si>
    <t>Check user register when user input not match string with Password on Confirm Password field</t>
  </si>
  <si>
    <t>1. Enter the website: http://www.dandelion.com
2. Click on Register button on Home page
3. Input 
+ Pass: "123"
4. Edit Input:
+ Pass: ""</t>
  </si>
  <si>
    <r>
      <t xml:space="preserve">1.The Homepage is displayed 
2.The Register page is displayed 
4. Display error message </t>
    </r>
    <r>
      <rPr>
        <b/>
        <sz val="10"/>
        <rFont val="Tahoma"/>
        <family val="2"/>
      </rPr>
      <t>MS05</t>
    </r>
  </si>
  <si>
    <r>
      <t xml:space="preserve">1.The Homepage is displayed 
2.The Register page is displayed 
4. Display error message </t>
    </r>
    <r>
      <rPr>
        <b/>
        <sz val="10"/>
        <rFont val="Tahoma"/>
        <family val="2"/>
      </rPr>
      <t>MS04</t>
    </r>
  </si>
  <si>
    <t>Check user register when user input password is empty on Confirm Password field</t>
  </si>
  <si>
    <t>Check user register when user input password is empty on Password field</t>
  </si>
  <si>
    <r>
      <t xml:space="preserve">1.The Homepage is displayed 
2.The Register page is displayed 
4. Display error message </t>
    </r>
    <r>
      <rPr>
        <b/>
        <sz val="10"/>
        <color indexed="8"/>
        <rFont val="Tahoma"/>
        <family val="2"/>
      </rPr>
      <t>MS11</t>
    </r>
  </si>
  <si>
    <t>Check user register when user do not enter any fields of register form and click Register  button</t>
  </si>
  <si>
    <t>Check user register when user input incorrect format email on Email field</t>
  </si>
  <si>
    <t>Check user register when user input correct information on register form</t>
  </si>
  <si>
    <t>Check user register when user input fullname is empty on Fullname field</t>
  </si>
  <si>
    <r>
      <t xml:space="preserve">1.The Homepage is displayed 
2. Display "Register" page
4. Display error message </t>
    </r>
    <r>
      <rPr>
        <b/>
        <sz val="10"/>
        <color indexed="8"/>
        <rFont val="Tahoma"/>
        <family val="2"/>
      </rPr>
      <t>MS10</t>
    </r>
  </si>
  <si>
    <t>1. Enter the website: http://www.dandelion.com
2. Click on Register button on Home page
3. Input 
+ Full name: "Vu Cong Chinh"
4. Edit Input:
+ Full name:  ""</t>
  </si>
  <si>
    <t>Check user account when user enter a string smaller than 6 characters on "Password" field</t>
  </si>
  <si>
    <t>Mật khẩu phải từ 5 đến 50 kí tự</t>
  </si>
  <si>
    <r>
      <t>1. The Homepage is displayed
3. The Account page is displayed
4. Display textbox with the folowing:
- New password
- Confirm password
6. Display erorr message</t>
    </r>
    <r>
      <rPr>
        <b/>
        <sz val="10"/>
        <rFont val="Tahoma"/>
        <family val="2"/>
      </rPr>
      <t xml:space="preserve"> MS12</t>
    </r>
  </si>
  <si>
    <r>
      <t xml:space="preserve">1. The Homepage is displayed
3. The Account page is displayed
4. Display textbox with the folowing:
- New password
- Confirm password
6. Display error message </t>
    </r>
    <r>
      <rPr>
        <b/>
        <sz val="10"/>
        <rFont val="Tahoma"/>
        <family val="2"/>
      </rPr>
      <t>MS05</t>
    </r>
  </si>
  <si>
    <r>
      <t xml:space="preserve">1. The Homepage is displayed
3. The Account page is displayed
4. Display textbox with the folowing:
- New password
- Confirm password
5. Display error message </t>
    </r>
    <r>
      <rPr>
        <b/>
        <sz val="10"/>
        <color indexed="8"/>
        <rFont val="Tahoma"/>
        <family val="2"/>
      </rPr>
      <t>MS05</t>
    </r>
    <r>
      <rPr>
        <sz val="10"/>
        <color indexed="8"/>
        <rFont val="Tahoma"/>
        <family val="2"/>
      </rPr>
      <t xml:space="preserve">
6. Display error message</t>
    </r>
  </si>
  <si>
    <t>1. The Homepage is displayed
3. The Edit pofile page is displayed
4. Can not click "Save changes" button (locked)</t>
  </si>
  <si>
    <t>1. The Homepage is displayed
2. Menu is displayed:
- Message menu item
- Profile public menu item
- Backed projects menu item
- Created projects menu item
- Starred projects menu item
- Account menu item
- Edit profile menu item
- Logout menu item
3. Display "Edit Profile" page with the following list: 
- 2 tabs: Account, Edit Profile
- User name textbox
- Email textbox
- Avatar image
- Gender list select
- DoB date
- Address textbox
- Phone number textbox
- Introduce textarea
- Website textarea</t>
  </si>
  <si>
    <t>Tên đầy đủ phải từ 6 đến 20 kí tự</t>
  </si>
  <si>
    <t>1. Login the system with Member role
2. Click Avatar button in Header
3. Click "Edit profile" button
4. Input small than 6 characters</t>
  </si>
  <si>
    <t>Check user edit profile when user input a string small than 6 character on Full name field.</t>
  </si>
  <si>
    <r>
      <t xml:space="preserve">1. The Homepage is displayed
3. The Edit pofile page is displayed
4. Display error message </t>
    </r>
    <r>
      <rPr>
        <b/>
        <sz val="10"/>
        <rFont val="Tahoma"/>
        <family val="2"/>
      </rPr>
      <t>MS13</t>
    </r>
  </si>
  <si>
    <t>Check user edit profile when user input a string more than 20 character on Full name field.</t>
  </si>
  <si>
    <t>1. Login the system with Member role
2. Click Avatar button in Header
3. Click "Edit profile" button
4. Input more than 20 characters</t>
  </si>
  <si>
    <t>1. The Homepage is displayed
3. The Edit pofile page is displayed
4. Can input 3 cases</t>
  </si>
  <si>
    <t>1. The Homepage is displayed
3. The Edit pofile page is displayed
4. Can not input 3 cases</t>
  </si>
  <si>
    <t>1. The Homepage is displayed
2. The Login page is displayed
3. Display "Forgot password" page
4. Sent button can not click (disabled)</t>
  </si>
  <si>
    <t>1. The Homepage is displayed
2. The Login page is displayed
3. Display "Forgot password" page with information following list :
- "Email" textbox
- "Sent" button disabled</t>
  </si>
  <si>
    <r>
      <t xml:space="preserve">1. The Homepage is displayed
2. The Login page is displayed
3. Display "Forgot password" page
5. Display error message </t>
    </r>
    <r>
      <rPr>
        <b/>
        <sz val="10"/>
        <color indexed="8"/>
        <rFont val="Tahoma"/>
        <family val="2"/>
      </rPr>
      <t>MS02</t>
    </r>
  </si>
  <si>
    <t>Check user forgot password when user input invalid format email</t>
  </si>
  <si>
    <t>Check user forgot password when user input is empty email</t>
  </si>
  <si>
    <r>
      <t xml:space="preserve">1. The Homepage is displayed
2. The Login page is displayed
3. Display "Forgot password" page
4. Display error message </t>
    </r>
    <r>
      <rPr>
        <b/>
        <sz val="10"/>
        <color indexed="8"/>
        <rFont val="Tahoma"/>
        <family val="2"/>
      </rPr>
      <t xml:space="preserve">MS01
</t>
    </r>
    <r>
      <rPr>
        <sz val="10"/>
        <color indexed="8"/>
        <rFont val="Tahoma"/>
        <family val="2"/>
      </rPr>
      <t>5. Sent button can not click (disabled)</t>
    </r>
  </si>
  <si>
    <r>
      <t xml:space="preserve">1. The Homepage is displayed
2. The Login page is displayed
3. Display "Forgot password" page
4. Display error message </t>
    </r>
    <r>
      <rPr>
        <b/>
        <sz val="10"/>
        <color indexed="8"/>
        <rFont val="Tahoma"/>
        <family val="2"/>
      </rPr>
      <t xml:space="preserve">MS02
</t>
    </r>
    <r>
      <rPr>
        <sz val="10"/>
        <color indexed="8"/>
        <rFont val="Tahoma"/>
        <family val="2"/>
      </rPr>
      <t>5. Sent button can not click (disabled)</t>
    </r>
  </si>
  <si>
    <t>Check user forgot password when user input special character on emai feildl</t>
  </si>
  <si>
    <t>1. The Homepage is displayed
2. The Login page is displayed
3. Display "Forgot password" page
5. "New password" is sent to email chinhvc@gmail.com</t>
  </si>
  <si>
    <t>1. The Homepage is displayed
2. The Login page is displayed
3. Display "Forgot password" page
5. "New password" is sent to email chinhvcse02585@gmail.com</t>
  </si>
  <si>
    <t>When user click "Back to top" icon button</t>
  </si>
  <si>
    <t>1. Go to dandelion.com
2. Click "Back to top" icon button</t>
  </si>
  <si>
    <t>1. Go to dandelion.com
2. Scroll to top page</t>
  </si>
  <si>
    <t>Create Edit Project</t>
  </si>
  <si>
    <t>Create Project</t>
  </si>
  <si>
    <t>Edit Project</t>
  </si>
  <si>
    <t>Test Create Project Page view in 1366x768 screen</t>
  </si>
  <si>
    <t>1. The Homepage is displayed
2. Display "Create Project" page with the following list: 
- Header
- Categroy selection
- Project Title textbox
- Pledge textbox
- Start button (disabled)
- Footer</t>
  </si>
  <si>
    <t>Test Create Project Page view in 1024x768 screen</t>
  </si>
  <si>
    <t>Test Create Project Page when user is not logged in.</t>
  </si>
  <si>
    <t xml:space="preserve">1. Homepage is displayed
2. Login Page is displayed </t>
  </si>
  <si>
    <t>Tên dự án tối thiểu 10 kí tự</t>
  </si>
  <si>
    <t>Tên dự án tối đa 60 kí tự</t>
  </si>
  <si>
    <t>Bạn chưa nhập tên dự án</t>
  </si>
  <si>
    <t>Test create project when user enter a number smaller than 1,000,000 on project pledge field</t>
  </si>
  <si>
    <t>Bạn chưa nhập số tiền gây quỹ</t>
  </si>
  <si>
    <t>Phải là chữ số và lớn hơn 1,000,000</t>
  </si>
  <si>
    <t>Test create project when user enter character NOT a number on project pledge field</t>
  </si>
  <si>
    <t>Test create project when user input project pledge is empty</t>
  </si>
  <si>
    <t>1. The Homepage is displayed
2. The Create Project page is displayed
3. First [maxlength] of input data is displayed in project title textbox</t>
  </si>
  <si>
    <t>1. Login the system with Member role
2. Click Create button in Header
3. Click Start button on Create Project Page</t>
  </si>
  <si>
    <t>1. Login the system with Member role
2. Click Create button in Header
3. Input:
+ Project title: "abc"</t>
  </si>
  <si>
    <t>1. Login the system with Member role
2. Click Create button in Header
3. Input [maxlength+1] characters into project title textbox</t>
  </si>
  <si>
    <t>1. Login the system with Member role
2. Click Create button in header</t>
  </si>
  <si>
    <t>1. Go to dandelion.com
2. Click Create button in header</t>
  </si>
  <si>
    <t>1. Login the system with Member role
2. Click Create button in Header
3. Input 
+ Project title: "abc"
4. Edit Input:
+ Project title: ""</t>
  </si>
  <si>
    <t>1. Login the system with Member role
2. Click Create button in Header
3. Input:
+ Project pledge: "999,999"</t>
  </si>
  <si>
    <t>1. Login the system with Member role
2. Click Create button in Header
3. Input:
+ Project pledge: "abc999abc"</t>
  </si>
  <si>
    <t>1. Login the system with Member role
2. Click Create button in Header
3. Input 
+ Project pledge: "123"
4. Edit Input:
+ Project pledge:  ""</t>
  </si>
  <si>
    <t>1. The Homepage is displayed
2. The Create Project page is displayed
3. "999" is display on project pledge field</t>
  </si>
  <si>
    <r>
      <t>1. The Homepage is displayed
2. The Create Project page is displayed
3. Display error message</t>
    </r>
    <r>
      <rPr>
        <b/>
        <sz val="10"/>
        <rFont val="Tahoma"/>
        <family val="2"/>
      </rPr>
      <t xml:space="preserve"> MS17</t>
    </r>
  </si>
  <si>
    <t>1. The Homepage is displayed
2. The Create Project page is displayed
3. Start button is disabled (locked)</t>
  </si>
  <si>
    <t>Test create project when user input correct information on create project page</t>
  </si>
  <si>
    <t>1. Login the system with Member role
2. Click Create button in Header
3. Input correct  inforamation
4. Click "Start" button</t>
  </si>
  <si>
    <t>1. The Homepage is displayed
2. The Create Project page is displayed
4. The Edit Project page is displayed</t>
  </si>
  <si>
    <t>1. The Homepage is displayed
2. The Create Project page is displayed
4. Display "Edit Project" page with the following list: 
- Header
- 4 Tabs fill information: Basic, Reward, Story, Timeline
- Submit for review button (disabled)
- Footer</t>
  </si>
  <si>
    <t>Test Edit Project Page view in 1366x768 screen when user create new project</t>
  </si>
  <si>
    <t>Test Edit Project Page view in 1024x768 screen when user create new project</t>
  </si>
  <si>
    <t>Test Edit Project Page view in 1366x768 screen when user edit project is approved</t>
  </si>
  <si>
    <t>1. Login the system with Member role
2. Click Avatar menu button in Header
3. Click Created Project in Avatar menu
4. Click Edit button in project is approved</t>
  </si>
  <si>
    <t>Test Edit Project Page view in 1024x768 screen when user edit project is approved</t>
  </si>
  <si>
    <t>1. Login the system with Member role
2. Click or mouse hover on Avatar menu button in Header
3. Click Created Project in Avatar menu
4. Click Edit button in project is approved</t>
  </si>
  <si>
    <t xml:space="preserve">1. The Homepage is displayed
2. The Avarar menu is displayed
3. The Created Project page is displayed
4. Display "Edit Project" page with the following list: 
- Header
- 4 Tabs fill information: Basic, Reward, Story, Timeline
- Submit for review button (disabled)
- Footer
</t>
  </si>
  <si>
    <t>1. The Homepage is displayed
2. The Create Project page is displayed
4. Display "Edit Project" page with the following list: 
- Header
- 6 Tabs edit information: Basic, Reward, Story, Update, Question and Answer, Timeline
- Approved button (only statsus)
- Footer</t>
  </si>
  <si>
    <t>Test Edit Project Page view in 1366x768 screen when user edit project drafts</t>
  </si>
  <si>
    <t>Test Edit Project Page view in 1024x768 screen when user edit project drafts</t>
  </si>
  <si>
    <t>1. Login the system with Member role
2. Click or mouse hover on Avatar menu button in Header
3. Click Created Project in Avatar menu
4. Click Edit button in project drafts</t>
  </si>
  <si>
    <t>1. Login the system with Member role
2. Click or mouse hover on Avatar menu button in Header
3. Click Created Project in Avatar menu
4. Click Edit button in project project drafts</t>
  </si>
  <si>
    <t>Test Edit Project Page when user create new project from Create Project Page</t>
  </si>
  <si>
    <t>1. Login the system with Member role
2. Click Create button in Header
3. Input correct  information
4. Click "Start" button</t>
  </si>
  <si>
    <t>1. Login the system with Member role
2. Click Create button in Header
3. Input correct  information
+ Category: "Truyện Tranh"
+ Project title: "Truyện Bựa"
+ Project pledge: "50000000"
4. Click "Start" button</t>
  </si>
  <si>
    <t>1. The Homepage is displayed
2. The Create Project page is displayed
3. The Edit Project page is displayed with fields filled auto:
+ Category: "Truyện Tranh"
+ Project title: "Truyện Bựa"
+ Project pledge: "50000000"</t>
  </si>
  <si>
    <t>Test Create Project Page when user enter a string smaller than 10 characters on Project Title field</t>
  </si>
  <si>
    <t>Test Create Project Page when user enter a string over max length (more than 60 characters) on project title textbox</t>
  </si>
  <si>
    <t>Test Create Project Page when user input project title is empty</t>
  </si>
  <si>
    <t>Test Edit Project Page when user do NOT enter any fields of Edit Project form and click Submit for review button</t>
  </si>
  <si>
    <t>1. The Edit Project page is displayed
2. Click Submit for review button</t>
  </si>
  <si>
    <t>Xin hãy xem lại trang thông tin cơ bản, các trường (kể cả ảnh dự án) PHẢI được điền đầy đủ và hợp lệ
Xin hãy xem lại trang câu chuyện! Các trường PHẢI được nhập đầy đủ (trừ video)</t>
  </si>
  <si>
    <t>MS19</t>
  </si>
  <si>
    <t>Test Edit Project Page when user enter NOT enoungh fields of edit project form and click Subumit for review button</t>
  </si>
  <si>
    <t>Test Create Project Page when user enter NOT enoungh all fields of create project form and click Start button</t>
  </si>
  <si>
    <t>Test Create Project Page when user NOT enter any fields of create project form and click Start button</t>
  </si>
  <si>
    <t>Test Edit Project Page when user change any fields of edit project form.</t>
  </si>
  <si>
    <t>1. The Edit Project page is displayed
2. Change any fields of edit project form</t>
  </si>
  <si>
    <t>1. The Edit Project page is displayed
2. Click Basic tab</t>
  </si>
  <si>
    <t>Test Tab content view when user click tabs in Edit Project Page</t>
  </si>
  <si>
    <t xml:space="preserve">1. The Edit Project page is displayed
2. Click Basic tab
3. Click Reward tab
4. Click Story tab
5. Click Timeline tab
</t>
  </si>
  <si>
    <t>1. The Edit Project page is displayed
2. Discard button and Save changes button is displayed</t>
  </si>
  <si>
    <r>
      <t xml:space="preserve">1. The Edit Project page is displayed
2. Display error message </t>
    </r>
    <r>
      <rPr>
        <b/>
        <sz val="10"/>
        <rFont val="Tahoma"/>
        <family val="2"/>
      </rPr>
      <t>MS19</t>
    </r>
  </si>
  <si>
    <t>1. The Edit Project page is displayed
2. Content of Basic tab is displayed
3. Content of Reward tab is displayed
4. Content of Story tab is displayed
6. Content of Timeline tab is displayed</t>
  </si>
  <si>
    <t>Test Edit Project Page at Basic tab when user click upload button to upload a image in Image Project field</t>
  </si>
  <si>
    <t>Test viewing Basic tab in Edit Project Page</t>
  </si>
  <si>
    <t>Test viewing Reward tab in Edit Project Page</t>
  </si>
  <si>
    <t>Test viewing Story tab in Edit Project Page</t>
  </si>
  <si>
    <t>Test viewing Timeline tab in Edit Project Page</t>
  </si>
  <si>
    <t>Test viewing Q&amp;A tab in Edit Project Page</t>
  </si>
  <si>
    <t>Test viewing Update tab in Edit Project Page</t>
  </si>
  <si>
    <t>1. The Edit Project page is displayed
2. Click Reward tab</t>
  </si>
  <si>
    <t>1. The Edit Project page is displayed
2. Click Story tab</t>
  </si>
  <si>
    <t>1. The Edit Project page is displayed
2. Click Timeline tab</t>
  </si>
  <si>
    <t>1. The Edit Project page is displayed
2. Click Update tab</t>
  </si>
  <si>
    <t>1. The Edit Project page is displayed
2. Click Q&amp;A tab</t>
  </si>
  <si>
    <t>1. The Edit Project page is displayed
2. Content of Basic tab is displayed with the following list:
- Image Project button
- Title Project textbox
- Short blurb textbox
- Category selection
- Place textbox
- Deadline date
- Funding goal number</t>
  </si>
  <si>
    <t xml:space="preserve">1. The Edit Project page is displayed
2. Content of Story tab is displayed with the following list:
- List reward with the follwing fields list:
  + Plegde amount number
  + Description textarea
  + Time order date
  + Backer number
  + Active checkbox
- Add new reward button
</t>
  </si>
  <si>
    <t>1. The Edit Project page is displayed
2. Content of Story tab is displayed with the following list:
- Video Project button
- Description Project textarea
- Risks and challenges textarea</t>
  </si>
  <si>
    <t>1. The Edit Project page is displayed
2. Content of Basic tab is displayed with the following list:
- List update item with the follwing fields list:
  + Title item text
  + Description textarea
- Add new update button</t>
  </si>
  <si>
    <t>1. The Edit Project page is displayed
2. Content of Timeline tab is displayed with the following list:
- List timeline item with the follwing fields list:
  + Title item text
  + Image item
  + Description textarea
  + Date
- Add new timeline button</t>
  </si>
  <si>
    <t>1. The Edit Project page is displayed
2. Content of Q&amp;A tab is displayed with the following list:
- List Q&amp;A item with the follwing fields list:
  + Question item textarea
  + Answer item textarea
- Add new Q&amp;A button</t>
  </si>
  <si>
    <t>1. The Edit Project page is displayed
2. Click Basic tab
3. Click upload button in image project field
4. Select image and click open button</t>
  </si>
  <si>
    <t xml:space="preserve">1. The Edit Project page is displayed
2. Content of Basic tab is displayed
3. Browse form is displayed
4. Display:
- Image selected is displayed in image project field
- Image selected is displayed in image overview project.
- Discard and Save changes button is displayed
</t>
  </si>
  <si>
    <t>Test Edit Project Page at Basic tab when user input title project</t>
  </si>
  <si>
    <t>1. The Edit Project page is displayed
2. Click Basic tab
3. Input:
+ Title project: "Truyện Bựa"</t>
  </si>
  <si>
    <t xml:space="preserve">1. The Edit Project page is displayed
2. Content of Basic tab is displayed
3. Display:
- "Truyền Bựa" is displayed in title project field
- "Truyền Bựa" is displayed in image overview project.
- Discard and Save changes button is displayed
</t>
  </si>
  <si>
    <t>1. The Edit Project page is displayed
2. Click Basic tab
3. Input:
+ Title project: "abc"</t>
  </si>
  <si>
    <t>Test Edit Project Page at Basic tab when user enter a string over max length (more than 60 characters) on project title textbox</t>
  </si>
  <si>
    <t>Test Edit Project Page at Basic tab when user enter a string smaller than 10 characters on Project Title textbox</t>
  </si>
  <si>
    <t>1. The Edit Project page is displayed
2. Click Basic tab
3. Input [maxlength+1] characters into project title textbox</t>
  </si>
  <si>
    <t>1. The Edit Project page is displayed
2. Content of Basic tab is displayed
3. Display:
- First [maxlength] of input data is displayed in title project field
- First [maxlength] of input data is displayed in title overview project.
- Discard and Save changes button is displayed</t>
  </si>
  <si>
    <t>Test Edit Project Page at Basic tab when user input project title is empty</t>
  </si>
  <si>
    <t>1. The Edit Project page is displayed
2. Click Basic tab
3. Input 
+ Project title: "abc"
4. Edit Input:
+ Project title: ""</t>
  </si>
  <si>
    <t>Test Edit Project Page at Basic tab when user input Short blurb project</t>
  </si>
  <si>
    <t>Test Edit Project Page at Basic tab when user enter a string over max length (more than 60 characters) on project Short blurb textarea</t>
  </si>
  <si>
    <t>Test Edit Project Page at Basic tab when user input Short blurb textarea is empty</t>
  </si>
  <si>
    <t>1. The Edit Project page is displayed
2. Click Basic tab
3. Input:
+ short blurb project: "abc"</t>
  </si>
  <si>
    <t>1. The Edit Project page is displayed
2. Click Basic tab
3. Input:
+ short blurb project: "this is short blurb project this is short blurb project this is short blurb project this is short blurb project "</t>
  </si>
  <si>
    <t>Test Edit Project Page at Basic tab when user enter a string smaller than 30 characters on Project Short blurb textarea</t>
  </si>
  <si>
    <t>MS20</t>
  </si>
  <si>
    <t>MS21</t>
  </si>
  <si>
    <t>MS22</t>
  </si>
  <si>
    <t>MS23</t>
  </si>
  <si>
    <t>Mô tả ngắn phải từ 30 đến 135 kí tự</t>
  </si>
  <si>
    <t xml:space="preserve">1. The Edit Project page is displayed
2. Content of Basic tab is displayed
3. Display:
- "this is short blurb project this is short blurb project this is short blurb project this is short blurb project" is displayed in short blurb project field
- "this is short blurb project this is short blurb project this is short blurb project this is short blurb project" is displayed in short blurb overview project.
- Discard and Save changes button is displayed
</t>
  </si>
  <si>
    <t>1. The Edit Project page is displayed
2. Click Basic tab
3. Input [maxlength+1] characters into short blurb project title textbox</t>
  </si>
  <si>
    <t>1. The Edit Project page is displayed
2. Content of Basic tab is displayed
3. Display:
- First [maxlength] of input data is displayed in short blurb project field
- First [maxlength] of input data is displayed in short blurb overview project.
- Discard and Save changes button is displayed</t>
  </si>
  <si>
    <t>1. The Edit Project page is displayed
2. Click Basic tab
3. Input 
+ short blurb project: "abc"
4. Edit Input:
+ short blurb project: ""</t>
  </si>
  <si>
    <t>Bạn chưa nhập mô tả ngắn</t>
  </si>
  <si>
    <t>Test Edit Project Page at Basic tab when user input place textbox</t>
  </si>
  <si>
    <t>1. The Edit Project page is displayed
2. Click Basic tab
3. Input 
+ place project: "từ sơn"</t>
  </si>
  <si>
    <t>1. The Edit Project page is displayed
2. Click Basic tab
3. Select date "31/10/2015"</t>
  </si>
  <si>
    <t>1. The Edit Project page is displayed
2. Content of Basic tab is displayed
3. "31/10/2015" is displayed with format dd/mm/yyyy</t>
  </si>
  <si>
    <t>1. The Edit Project page is displayed
2. Click Basic tab
3. Input date
+ "31/mm/yyyy"
+ "dd/10/yyyy"
+ "dd/mm/2015"</t>
  </si>
  <si>
    <t>Test Edit Project Page at Basic tab when user input only day or only month, or only year in deadline field</t>
  </si>
  <si>
    <t>Test Edit Project Page at Basic tab when user select date in deadline field</t>
  </si>
  <si>
    <t>Test Edit Project Page at Basic tab when user enter a number smaller than 1,000,000 on project pledge field</t>
  </si>
  <si>
    <t>Test Edit Project Page at Basic tab when user enter character NOT a number on project pledge field</t>
  </si>
  <si>
    <t>Test Edit Project Page at Basic tab when user input project pledge is empty</t>
  </si>
  <si>
    <t>1. The Edit Project page is displayed
2. Click Basic tab
3. Input:
+ Project pledge: "999,999"</t>
  </si>
  <si>
    <t>1. The Edit Project page is displayed
2. Click Basic tab
3. Input:
+ Project pledge: "abc999abc"</t>
  </si>
  <si>
    <t>1. The Edit Project page is displayed
2. Click Basic tab
3. Input 
+ Project pledge: "123"
4. Edit Input:
+ Project pledge:  ""</t>
  </si>
  <si>
    <t>1. The Edit Project page is displayed
2. Click Basic tab
3. Date in database and date in date select is same</t>
  </si>
  <si>
    <t>1. The Edit Project page is displayed
2. Content of Basic tab is displayed
3. Display suggest list position to user select easy as
- "tx. Từ Sơn, Bắc Ninh, Việt Nam" is displayed in place textbox
- "tx. Từ Sơn, Bắc Ninh, Việt Nam" is displayed in place tag overview project</t>
  </si>
  <si>
    <t>Test Edit Project Page at Basic tab when user select category in category field</t>
  </si>
  <si>
    <t>1. The Edit Project page is displayed
2. Click Basic tab
3. Select category "Nghệ thuật"</t>
  </si>
  <si>
    <t>1. The Edit Project page is displayed
2. Content of Basic tab is displayed
3. Display: 
- "Nghệ thuật" is displayed in place textbox
- "Nghệ thuật" is displayed in place tag overview project</t>
  </si>
  <si>
    <t>1. The Edit Project page is displayed
2. Click Basic tab
3. Input 
+ Project title: "Truyện Bựa - Thành ký"
4. Click discard button</t>
  </si>
  <si>
    <t>Test Edit Project Page at Basic tab when user click Discard button to reset information is saved before</t>
  </si>
  <si>
    <t>Test Edit Project Page at Basic tab when user click Save changes button to save new information.</t>
  </si>
  <si>
    <t>1. The Edit Project page is displayed
2. Click Basic tab
+ Project title: "Truyện Bựa"
3. Display:
+ Project title: "Truyện Bựa - Thành ký" 
4. Display:
+ Project title: "Truyện Bựa - Thành ký"</t>
  </si>
  <si>
    <t>Test Edit Project Page at Reward tab when user click Save changes button to save new information.</t>
  </si>
  <si>
    <t>Test Edit Project Page at Reward tab when user click add new reward button</t>
  </si>
  <si>
    <t>1. The Edit Project page is displayed
2. Click Reward tab
3. Click add new reward button</t>
  </si>
  <si>
    <t>Test Edit Project Page at Reward tab when user enter character NOT a number on pledge amount field</t>
  </si>
  <si>
    <t>1. The Edit Project page is displayed
2. Click Reward tab
3. Input:
+ Pledge amount: "abc999abc"</t>
  </si>
  <si>
    <t>Test Edit Project Page at Reward tab when user select date less than deadline date 1 months in Deadline order date</t>
  </si>
  <si>
    <t>1. The Edit Project page is displayed
2. Click Reward tab
+ Deadline basic tab: 15/02/2015
3. Input:
+ Deadline order date: "Tháng 2 2015"</t>
  </si>
  <si>
    <r>
      <t>1. The Edit Project page is displayed
2. Content of Basic tab is displayed
3. Display error message</t>
    </r>
    <r>
      <rPr>
        <b/>
        <sz val="10"/>
        <rFont val="Tahoma"/>
        <family val="2"/>
      </rPr>
      <t xml:space="preserve"> MS17</t>
    </r>
  </si>
  <si>
    <t>1. The Edit Project page is displayed
2. Content of Basic tab is displayed
3. "999" is display on project pledge field</t>
  </si>
  <si>
    <t>1. The Edit Project page is displayed
2. Content of Basic tab is displayed
+ Project title: "Truyện Bựa"
3. Display:
+ Project title: "Truyện Bựa - Thành ký" 
4. Display:
+ Project title: "Truyện Bựa"</t>
  </si>
  <si>
    <t xml:space="preserve">1. The Edit Project page is displayed
2. Content of Reward tab is displayed
3. A new reward form is displayed with the following list: 
- Pledge amount number
- Description textarea
- Deadline order date
- Option dropdown list
- Delete button
</t>
  </si>
  <si>
    <t>1. The Edit Project page is displayed
2. Content of Reward tab is displayed
3. "999" is display on project pledge amount field</t>
  </si>
  <si>
    <t>1. The Edit Project page is displayed
2. Content of Reward tab is displayed
3. Cannot select date: "Tháng 2 2015"</t>
  </si>
  <si>
    <t>Test Edit Project Page at Reward tab when user select date more than deadline date 1 months in Deadline order date</t>
  </si>
  <si>
    <t>1. The Edit Project page is displayed
2. Click Reward tab
+ Deadline basic tab: 15/02/2015
3. Input:
+ Deadline order date: "Tháng 3 2015"</t>
  </si>
  <si>
    <t>1. The Edit Project page is displayed
2. Content of Reward tab is displayed
3. "Tháng 3 2015" is displayed in deadline order date</t>
  </si>
  <si>
    <t>Test Edit Project Page at Reward tab when user click Delete button in a item reward</t>
  </si>
  <si>
    <t>1. The Edit Project page is displayed
2. Click Reward tab
3. Click Delete button in a item reward</t>
  </si>
  <si>
    <t>1. The Edit Project page is displayed
2. Content of Reward tab is displayed
3. Item reward form is deleted</t>
  </si>
  <si>
    <t>Test Edit Project Page at Reward tab when user click Edit button in a item reward</t>
  </si>
  <si>
    <t>1. The Edit Project page is displayed
2. Click Reward tab
3. Click Edit button in a item reward</t>
  </si>
  <si>
    <t>1. The Edit Project page is displayed
2. Content of Reward tab is displayed
3. Popup edit form is displayed</t>
  </si>
  <si>
    <t>Test Edit Project Page at Reward tab when user click Hide button in a item reward</t>
  </si>
  <si>
    <t>1. The Edit Project page is displayed
2. Click Reward tab
3. Click Hide button in a item reward</t>
  </si>
  <si>
    <t>1. The Edit Project page is displayed
2. Content of Reward tab is displayed
3. Item reward is hidden</t>
  </si>
  <si>
    <t>Test Edit Project Page at Reward tab when user click Discard button to reset information is saved before</t>
  </si>
  <si>
    <t>1. The Edit Project page is displayed
2. Click Reward tab
3. Delete a item reward 
4. Click discard button</t>
  </si>
  <si>
    <t>1. The Edit Project page is displayed
2. Click Reward tab
3. Add new item reward 
4. Click Save changes button</t>
  </si>
  <si>
    <t>1. The Edit Project page is displayed
2. Content of Reward tab is displayed
+ Have a item reward in database
3. Display:
+ A item reward is deleted
4. Display:
+ Have a item reward in database</t>
  </si>
  <si>
    <t>1. The Edit Project page is displayed
2. Content of Reward tab is displayed
+ Have a item reward in database
3. Display:
+ A item reward is added
4. Display:
+ A item reward is added in database</t>
  </si>
  <si>
    <t>Test Edit Project Page at Story tab when user click upload button to upload a video in Video Project field</t>
  </si>
  <si>
    <t>1. The Edit Project page is displayed
2. Click Reward tab
3. Click upload button in video project field
4. Select video on PC or paste link video and click open button</t>
  </si>
  <si>
    <t xml:space="preserve">1. The Edit Project page is displayed
2. Content of Reward tab is displayed
3. Browse form is displayed
4. Display:
- Video selected is displayed in video project field
- Discard and Save changes button is displayed
</t>
  </si>
  <si>
    <t>Test Edit Project Page at Story tab when user input project description</t>
  </si>
  <si>
    <t>Test Edit Project Page at Story tab when user enter a string smaller than 135 characters on Project desciption textarea</t>
  </si>
  <si>
    <t>Mô tả ít nhất 135 kí tự</t>
  </si>
  <si>
    <t>Test Edit Project Page at Story tab when user enter a string smaller than 135 characters on Risks and Challeges textarea</t>
  </si>
  <si>
    <t>Test Edit Project Page at Update tab when user enter a string smaller than 10 characters on Title Update field</t>
  </si>
  <si>
    <t>1. The Edit Project page is displayed
2. Click Story tab
3. Input:
+ Add video, image, type text…</t>
  </si>
  <si>
    <t xml:space="preserve">1. The Edit Project page is displayed
2. Content of Story tab is displayed
3. Display:
- Video, image, text,... is displayed in project description field
- Discard and Save changes button is displayed
</t>
  </si>
  <si>
    <r>
      <t xml:space="preserve">1. The Edit Project page is displayed
2. Content of Story tab is displayed
3. Display:
- "abc" is displayed in title project field
- Display error message </t>
    </r>
    <r>
      <rPr>
        <b/>
        <sz val="10"/>
        <rFont val="Tahoma"/>
        <family val="2"/>
      </rPr>
      <t>MS22</t>
    </r>
    <r>
      <rPr>
        <sz val="10"/>
        <rFont val="Tahoma"/>
        <family val="2"/>
      </rPr>
      <t xml:space="preserve">
- Discard and Save changes button is displayed
</t>
    </r>
  </si>
  <si>
    <t>1. The Edit Project page is displayed
2. Click Story tab
3. Input:
+ text "abc"</t>
  </si>
  <si>
    <t>1. The Edit Project page is displayed
2. Click Update tab
3. Input [maxlength+1] characters into project title textbox</t>
  </si>
  <si>
    <t>Test Edit Project Page at Update tab when user enter a string over max length (more than 60 characters) on project title textbox</t>
  </si>
  <si>
    <t>Test Edit Project Page at Update tab when user input project title is empty</t>
  </si>
  <si>
    <t>1. The Edit Project page is displayed
2. Click Update tab
3. Input:
+ title update: "abc"</t>
  </si>
  <si>
    <t>Tiêu đề ít nhất 10 ký tự</t>
  </si>
  <si>
    <t>1. The Edit Project page is displayed
2. Content of Update tab is displayed
3. First [maxlength] of input data is displayed in project title textbox</t>
  </si>
  <si>
    <t>1. The Edit Project page is displayed
2. Click Update tab
3. Input 
+ title update: ""</t>
  </si>
  <si>
    <t>1. The Edit Project page is displayed
2. Click Update tab
3. Input:
+ text "abc"</t>
  </si>
  <si>
    <t>Test Edit Project Page at Update tab when user enter a string smaller than 30 characters on  desciption update textarea</t>
  </si>
  <si>
    <t>MS24</t>
  </si>
  <si>
    <t>Mô tả ít nhất 30 kí tự</t>
  </si>
  <si>
    <r>
      <t xml:space="preserve">1. The Edit Project page is displayed
2. Content of Story tab is displayed
3. Display:
- "abc" is displayed in title project field
- Display error message </t>
    </r>
    <r>
      <rPr>
        <b/>
        <sz val="10"/>
        <rFont val="Tahoma"/>
        <family val="2"/>
      </rPr>
      <t>MS24</t>
    </r>
    <r>
      <rPr>
        <sz val="10"/>
        <rFont val="Tahoma"/>
        <family val="2"/>
      </rPr>
      <t xml:space="preserve">
</t>
    </r>
  </si>
  <si>
    <t>Test Edit Project Page at Update tab when user input only day or only month, or only year in date field</t>
  </si>
  <si>
    <t>1. The Edit Project page is displayed
2. Click Update tab
3. Input date
+ "31/mm/yyyy"
+ "dd/10/yyyy"
+ "dd/mm/2015"</t>
  </si>
  <si>
    <t>Test Edit Project Page at Update tab view date field</t>
  </si>
  <si>
    <t>1. The Edit Project page is displayed
2. Click Update tab
3. Click add new tab button</t>
  </si>
  <si>
    <t>1. The Edit Project page is displayed
2. Click Update tab
3. Select date: "31/10/2015"</t>
  </si>
  <si>
    <t>Test Edit Project Page at Update tab when user click Delete button in a item update</t>
  </si>
  <si>
    <t>Test Edit Project Page at Update tab when user click Edit button in a item update</t>
  </si>
  <si>
    <t>1. The Edit Project page is displayed
2. Click Update tab
3. Click Edit button in a item update</t>
  </si>
  <si>
    <t>1. The Edit Project page is displayed
2. Click Update tab
3. Click Delete button in a item update</t>
  </si>
  <si>
    <t>1. The Edit Project page is displayed
2. Content of Update tab is displayed
3. "31/10/2015" is displayed on date field and same as in database when saved in database</t>
  </si>
  <si>
    <t>1. The Edit Project page is displayed
2. Content of Update tab is displayed
3. Date in database and date in date select is same  when saved in database</t>
  </si>
  <si>
    <t>1. The Edit Project page is displayed
2. Content of Update tab is displayed
3. Date today is displayed on date field and can select again.</t>
  </si>
  <si>
    <t>1. The Edit Project page is displayed
2. Content of Update tab is displayed
3. Popup update form is displayed</t>
  </si>
  <si>
    <t>1. The Edit Project page is displayed
2. Content of Update tab is displayed
3. Item update form is deleted</t>
  </si>
  <si>
    <t>Test Edit Project Page at Update tab when user click Add new update button</t>
  </si>
  <si>
    <t>1. The Edit Project page is displayed
2. Click Update tab
3. Click  Add new update button</t>
  </si>
  <si>
    <t>1. The Edit Project page is displayed
2. Content of Update tab is displayed
3. New update form is displayed</t>
  </si>
  <si>
    <t>Test Edit Project Page at Update tab when user click Discard button to reset information is saved before</t>
  </si>
  <si>
    <t>Test Edit Project Page at Update tab when user click Save changes button to save new information.</t>
  </si>
  <si>
    <t>1. The Edit Project page is displayed
2. Click Update tab
3. Delete a item update 
4. Click discard button</t>
  </si>
  <si>
    <t>1. The Edit Project page is displayed
2. Click Update tab
3. Add new item update 
4. Click Save changes button</t>
  </si>
  <si>
    <t>1. The Edit Project page is displayed
2. Content of Update tab is displayed
+ Have a item update in database
3. Display:
+ A item update is added
4. Display:
+ A item update is added in database</t>
  </si>
  <si>
    <t>1. The Edit Project page is displayed
2. Content of Update tab is displayed
+ Have a item update in database
3. Display:
+ A item update is deleted
4. Display:
+ Have a item update in database</t>
  </si>
  <si>
    <t>1. The Homepage is displayed
2. The Create Project page is displayed
3. Display error message MS14</t>
  </si>
  <si>
    <t>1. The Homepage is displayed
2. The Create Project page is displayed
3. Display error message MS14
4. Display error message MS16</t>
  </si>
  <si>
    <t>1. The Homepage is displayed
2. The Create Project page is displayed
3. Display error message MS17
4. Display error message MS18</t>
  </si>
  <si>
    <t xml:space="preserve">1. The Edit Project page is displayed
2. Content of Basic tab is displayed
3. Display:
- "abc" is displayed in title project field
- Display error message MS14
- "" is displayed in image overview project.
- Discard and Save changes button is displayed
</t>
  </si>
  <si>
    <t>1. The Edit Project page is displayed
2. Content of Basic tab is displayed
3. Display error message MS14
4. Display error message MS16</t>
  </si>
  <si>
    <t xml:space="preserve">1. The Edit Project page is displayed
2. Content of Basic tab is displayed
3. Display:
- "abc" is displayed in short blurb project field
- Display error message MS20
- "" is displayed in short blurb overview project.
- Discard and Save changes button is displayed
</t>
  </si>
  <si>
    <t>1. The Edit Project page is displayed
2. Content of Basic tab is displayed
3. Display error message MS20
4. Display error message MS21</t>
  </si>
  <si>
    <t>1. The Edit Project page is displayed
2. Content of Basic tab is displayed
3. Display error message MS17
4. Display error message MS18</t>
  </si>
  <si>
    <t>1. The Edit Project page is displayed
2. Content of Update tab is displayed
3. Display error message MS23</t>
  </si>
  <si>
    <t>Test Edit Project Page at Q&amp;A tab when user enter a string smaller than 10 characters on question field textarea</t>
  </si>
  <si>
    <t>MS25</t>
  </si>
  <si>
    <t>MS26</t>
  </si>
  <si>
    <t>MS27</t>
  </si>
  <si>
    <t>MS28</t>
  </si>
  <si>
    <t>MS29</t>
  </si>
  <si>
    <t>MS30</t>
  </si>
  <si>
    <t>MS31</t>
  </si>
  <si>
    <t>Câu hỏi ít nhất 10 ký tự</t>
  </si>
  <si>
    <t>Câu trả lời hỏi ít nhất 10 ký tự</t>
  </si>
  <si>
    <t>1. The Edit Project page is displayed
2. Click Q&amp;A tab
3. Input:
+ Question: "abc"</t>
  </si>
  <si>
    <r>
      <t xml:space="preserve">1. The Edit Project page is displayed
2. Content of Q&amp;A tab is displayed
3. Display:
- "abc" is displayed in question field textarea
- Display error message </t>
    </r>
    <r>
      <rPr>
        <b/>
        <sz val="10"/>
        <rFont val="Tahoma"/>
        <family val="2"/>
      </rPr>
      <t>MS25</t>
    </r>
    <r>
      <rPr>
        <sz val="10"/>
        <rFont val="Tahoma"/>
        <family val="2"/>
      </rPr>
      <t xml:space="preserve">
</t>
    </r>
  </si>
  <si>
    <t>Test Edit Project Page at Q&amp;A tab when user enter a string smaller than 10 characters on answer field textarea</t>
  </si>
  <si>
    <t>1. The Edit Project page is displayed
2. Click Q&amp;A tab
3. Input:
+ Answer: "abc"</t>
  </si>
  <si>
    <r>
      <t xml:space="preserve">1. The Edit Project page is displayed
2. Content of Q&amp;A tab is displayed
3. Display:
- "abc" is displayed in answer field textarea
- Display error message </t>
    </r>
    <r>
      <rPr>
        <b/>
        <sz val="10"/>
        <rFont val="Tahoma"/>
        <family val="2"/>
      </rPr>
      <t>MS26</t>
    </r>
    <r>
      <rPr>
        <sz val="10"/>
        <rFont val="Tahoma"/>
        <family val="2"/>
      </rPr>
      <t xml:space="preserve">
</t>
    </r>
  </si>
  <si>
    <t>Test Edit Project Page at Q&amp;A tab when user click Discard button to reset information is saved before</t>
  </si>
  <si>
    <t>Test Edit Project Page at Q&amp;A tab when user click Delete button in a item Q&amp;A</t>
  </si>
  <si>
    <t>Test Edit Project Page at Q&amp;A tab when user click Edit button in a item Q&amp;A</t>
  </si>
  <si>
    <t>Test Edit Project Page at Q&amp;A tab when user click Add new Q&amp;A button</t>
  </si>
  <si>
    <t>1. The Edit Project page is displayed
2. Click Q&amp;A tab
3. Click Delete button in a item update</t>
  </si>
  <si>
    <t>1. The Edit Project page is displayed
2. Click Q&amp;A tab
3. Click Edit button in a item update</t>
  </si>
  <si>
    <t>1. The Edit Project page is displayed
2. Click Q&amp;A tab
3. Click  Add new update button</t>
  </si>
  <si>
    <t>1. The Edit Project page is displayed
2. Content of Q&amp;A tab is displayed
3. Item Q&amp;A form is deleted</t>
  </si>
  <si>
    <t>1. The Edit Project page is displayed
2. Content of Q&amp;A tab is displayed
3. Popup Q&amp;A form is displayed</t>
  </si>
  <si>
    <t>1. The Edit Project page is displayed
2. Content of Q&amp;A tab is displayed
3. New Q&amp;A form is displayed</t>
  </si>
  <si>
    <t>Test Edit Project Page at Q&amp;A tab when user click Save changes button to save new information.</t>
  </si>
  <si>
    <t>1. The Edit Project page is displayed
2. Content of Q&amp;A tab is displayed
+ Have a item Q&amp;A in database
3. Display:
+ A item Q&amp;A is deleted
4. Display:
+ Have a item Q&amp;A in database</t>
  </si>
  <si>
    <t>1. The Edit Project page is displayed
2. Content of Q&amp;A tab is displayed
+ Have a item Q&amp;A in database
3. Display:
+ A item Q&amp;A is added
4. Display:
+ A item Q&amp;A is added in database</t>
  </si>
  <si>
    <t>1. The Edit Project page is displayed
2. Click Q&amp;A tab
3. Add new item Q&amp;A 
4. Click Save changes button</t>
  </si>
  <si>
    <t>1. The Edit Project page is displayed
2. Click Q&amp;A tab
3. Delete a item Q&amp;A 
4. Click discard button</t>
  </si>
  <si>
    <t>Test Edit Project Page at Timeline tab when user enter a string smaller than 30 characters on  desciption update textarea</t>
  </si>
  <si>
    <t>Test Edit Project Page at Timeline tab when user input only day or only month, or only year in date field</t>
  </si>
  <si>
    <t>Test Edit Project Page at Timeline tab when user click Save changes button to save new information.</t>
  </si>
  <si>
    <t>Test Edit Project Page at Timeline tab when user click Discard button to reset information is saved before</t>
  </si>
  <si>
    <t>Test Edit Project Page at Timeline tab when user click Add new update button</t>
  </si>
  <si>
    <t>Test Edit Project Page at Timeline tab view date field</t>
  </si>
  <si>
    <t>1. The Edit Project page is displayed
2. Click Timeline tab
3. Input:
+ text "abc"</t>
  </si>
  <si>
    <t>1. The Edit Project page is displayed
2. Click Timeline tab
3. Input date
+ "31/mm/yyyy"
+ "dd/10/yyyy"
+ "dd/mm/2015"</t>
  </si>
  <si>
    <t>1. The Edit Project page is displayed
2. Click Timeline tab
3. Click add new tab button</t>
  </si>
  <si>
    <r>
      <t xml:space="preserve">1. The Edit Project page is displayed
2. Content of Timeline tab is displayed
3. Display:
- "abc" is displayed in title project field
- Display error message </t>
    </r>
    <r>
      <rPr>
        <b/>
        <sz val="10"/>
        <rFont val="Tahoma"/>
        <family val="2"/>
      </rPr>
      <t>MS24</t>
    </r>
    <r>
      <rPr>
        <sz val="10"/>
        <rFont val="Tahoma"/>
        <family val="2"/>
      </rPr>
      <t xml:space="preserve">
</t>
    </r>
  </si>
  <si>
    <t>1. The Edit Project page is displayed
2. Content of Timeline tab is displayed
3. "31/10/2015" is displayed on date field and same as in database when saved in database</t>
  </si>
  <si>
    <t>1. The Edit Project page is displayed
2. Content of Timeline tab is displayed
3. Date in database and date in date select is same  when saved in database</t>
  </si>
  <si>
    <t>1. The Edit Project page is displayed
2. Content of Timeline tab is displayed
3. Date today is displayed on date field and can select again.</t>
  </si>
  <si>
    <t>1. The Edit Project page is displayed
2. Content of Timeline tab is displayed
3. Item update form is deleted</t>
  </si>
  <si>
    <t>1. The Edit Project page is displayed
2. Content of Timeline tab is displayed
3. Popup update form is displayed</t>
  </si>
  <si>
    <t>1. The Edit Project page is displayed
2. Click Timeline tab
3. Input:
+ title timeline: "abc"</t>
  </si>
  <si>
    <r>
      <t xml:space="preserve">1. The Edit Project page is displayed
2. Content of Timeline tab is displayed
3. Display error message </t>
    </r>
    <r>
      <rPr>
        <b/>
        <sz val="10"/>
        <rFont val="Tahoma"/>
        <family val="2"/>
      </rPr>
      <t>MS23</t>
    </r>
  </si>
  <si>
    <t>Test Edit Project Page at Timeline tab when user enter a string over max length (more than 60 characters) on timeline title textbox</t>
  </si>
  <si>
    <t>Test Edit Project Page at Timeline tab when user enter a string smaller than 10 characters on title timeline field</t>
  </si>
  <si>
    <t>1. The Edit Project page is displayed
2. Click Timeline tab
3. Input [maxlength+1] characters into timeline title textbox</t>
  </si>
  <si>
    <t>1. The Edit Project page is displayed
2. Content of Timeline tab is displayed
3. First [maxlength] of input data is displayed in timeline title textbox</t>
  </si>
  <si>
    <t>1. The Edit Project page is displayed
2. Click Timeline tab
3. Input 
+ title timeline: ""</t>
  </si>
  <si>
    <t>Test Edit Project Page at Timeline tab when user input timeline title is empty</t>
  </si>
  <si>
    <t>Test Edit Project Page at Timeline tab when user click upload button to upload a image in Image Timeline field</t>
  </si>
  <si>
    <t>1. The Edit Project page is displayed
2. Click Timeline tab
3. Click upload button in image Timeline field
4. Select image and click open button</t>
  </si>
  <si>
    <t xml:space="preserve">1. The Edit Project page is displayed
2. Content of Timeline tab is displayed
3. Browse form is displayed
4. Display:
- Image selected is displayed in image timeline field
</t>
  </si>
  <si>
    <t>1. The Edit Project page is displayed
2. Click Timeline tab
3. Click Delete button in a item timeline</t>
  </si>
  <si>
    <t>1. The Edit Project page is displayed
2. Click Timeline tab
3. Click Edit button in a item timeline</t>
  </si>
  <si>
    <t>Test Edit Project Page at Timeline tab when user click Edit button in a item timeline</t>
  </si>
  <si>
    <t>Test Edit Project Page at Timeline tab when user click Delete button in a item timeline</t>
  </si>
  <si>
    <t>1. The Edit Project page is displayed
2. Click Timeline tab
3. Click  Add new timeline button</t>
  </si>
  <si>
    <t>1. The Edit Project page is displayed
2. Content of Timeline tab is displayed
3. New timeline form is displayed</t>
  </si>
  <si>
    <t>1. The Edit Project page is displayed
2. Click Timeline tab
3. Delete a item timeline 
4. Click discard button</t>
  </si>
  <si>
    <t>1. The Edit Project page is displayed
2. Content of Timeline tab is displayed
+ Have a item timeline in database
3. Display:
+ A item timeline is deleted
4. Display:
+ Have a item timeline in database</t>
  </si>
  <si>
    <t>1. The Edit Project page is displayed
2. Click Timeline tab
3. Add new item timeline 
4. Click Save changes button</t>
  </si>
  <si>
    <t>1. The Edit Project page is displayed
2. Content of Timeline tab is displayed
+ Have a item timeline in database
3. Display:
+ A item timeline is added
4. Display:
+ A item timeline is added in database</t>
  </si>
  <si>
    <t>Test Edit Project Page when user edit with project is approved at Basic tab</t>
  </si>
  <si>
    <t>1. The Edit Project page is displayed
2. Content of Basic tab is displayed
- All editable fields except short blurb fields</t>
  </si>
  <si>
    <t>Test Edit Project Page when user edit with project is approved at Reward tab</t>
  </si>
  <si>
    <t>Test Edit Project Page when user edit with project is approved at Story tab</t>
  </si>
  <si>
    <t xml:space="preserve">1. The Edit Project page is displayed
2. Content of Reward tab is displayed
- Items Reward is backed: Delete button disable, edit button disable (NOT editable, NOT delete, only Hidden)
</t>
  </si>
  <si>
    <t>Test Edit Project Page when user edit with project is approved at Update tab</t>
  </si>
  <si>
    <t>Test Edit Project Page when user edit with project is approved at Q&amp;A tab</t>
  </si>
  <si>
    <t>Test Edit Project Page when user edit with project is approved at Timeline tab</t>
  </si>
  <si>
    <t xml:space="preserve">1. The Edit Project page is displayed
2. Content of Update tab is displayed
- All of fields and item can edit
</t>
  </si>
  <si>
    <t xml:space="preserve">1. The Edit Project page is displayed
2. Content of Story tab is displayed
- All of fields and item can edit
</t>
  </si>
  <si>
    <t xml:space="preserve">1. The Edit Project page is displayed
2. Content of Q&amp;A tab is displayed
- All of fields and item can edit
</t>
  </si>
  <si>
    <t xml:space="preserve">1. The Edit Project page is displayed
2. Content of  tab is displayed
- All of fields and item can edit
</t>
  </si>
  <si>
    <t>Test Edit Project Page when user edit with project is draft at Basic tab</t>
  </si>
  <si>
    <t>Test Edit Project Page when user edit with project is draft at Reward tab</t>
  </si>
  <si>
    <t>Test Edit Project Page when user edit with project is draft at Story tab</t>
  </si>
  <si>
    <t>Test Edit Project Page when user edit with project is draft at Update tab</t>
  </si>
  <si>
    <t>Test Edit Project Page when user edit with project is draft at Q&amp;A tab</t>
  </si>
  <si>
    <t>Test Edit Project Page when user edit with project is draft at Timeline tab</t>
  </si>
  <si>
    <t xml:space="preserve">1. The Edit Project page is displayed
2. Content of Basic tab is displayed
- All of fields and item can edit
</t>
  </si>
  <si>
    <t xml:space="preserve">1. The Edit Project page is displayed
2. Content of Reward tab is displayed
- All of fields and item can edit
</t>
  </si>
  <si>
    <t>1. The Edit Project page is displayed
2. Input correct information at all tabs
3. Click Submit for revew button</t>
  </si>
  <si>
    <t>Test Edit Project Page when user fill correct information with project is draft and click submit for review button</t>
  </si>
  <si>
    <t xml:space="preserve">1. The Edit Project page is displayed
3. Display message sucessfull
</t>
  </si>
  <si>
    <t>Result Firefox version 30</t>
  </si>
  <si>
    <t>Result Chorme version 40</t>
  </si>
  <si>
    <t>Project detail</t>
  </si>
  <si>
    <t>Project Detail</t>
  </si>
  <si>
    <t>This test cases were created to test Project Detail module.</t>
  </si>
  <si>
    <t>Overview</t>
  </si>
  <si>
    <t>Campaign Tab</t>
  </si>
  <si>
    <t xml:space="preserve"> Update Tab</t>
  </si>
  <si>
    <t>Comment Tab</t>
  </si>
  <si>
    <t>Timeline Tab</t>
  </si>
  <si>
    <t>Backer List Tab</t>
  </si>
  <si>
    <t>Back Project</t>
  </si>
  <si>
    <t>Remind Project</t>
  </si>
  <si>
    <t>Share Project</t>
  </si>
  <si>
    <t>FAQ Project</t>
  </si>
  <si>
    <t>Test Project Detail view in 1366x768 screen</t>
  </si>
  <si>
    <t>Test Project Detail view in 1024x768 screen</t>
  </si>
  <si>
    <t>1. Go to dandelion.com
2. Input name project into search text box
+ Input "Dandelion" into search text box
3. Click Search or press Enter
4. Select a project to view project detail
+ Click title "Dandelion" project.</t>
  </si>
  <si>
    <t xml:space="preserve">Test Project Detail when user NOT logged in and click creator name </t>
  </si>
  <si>
    <t>1. Go to Project Detail Page</t>
  </si>
  <si>
    <t>1. Project Detail Page is displayed
2. Log in Page is displayed</t>
  </si>
  <si>
    <t xml:space="preserve">Test Project Detail when user logged in and click creator name </t>
  </si>
  <si>
    <t>1. Project Detail Page is displayed
2. Public Profile Page is displayed
+ public profile page of "Lưu Ngọc Mạnh" is displayed</t>
  </si>
  <si>
    <t>1. Go to Project Detail Page
2. Click creator name
+ Click: "Lưu Ngọc Mạnh"</t>
  </si>
  <si>
    <t>1. Go to Project Detail Page
2. Click creator name
+ Click:  "Lưu Ngọc Mạnh"</t>
  </si>
  <si>
    <t>Test Project Detail view at Campaign Tab in 1366x768</t>
  </si>
  <si>
    <t>Test Project Detail view at Campaign Tab in 1024x768</t>
  </si>
  <si>
    <t>1. Go to Project Detail Page
2. Click on Campaign Tab</t>
  </si>
  <si>
    <t>1. Project Detail Page is displayed
2. Content Campaign Tab is displayed with the following list:
- About this project
- Risks and Challenges
- FAQ
- Report project button</t>
  </si>
  <si>
    <t>Test Project Detail view at Update Tab in 1366x768</t>
  </si>
  <si>
    <t>Test Project Detail view at Update Tab in 1024x768</t>
  </si>
  <si>
    <t>1. Go to Project Detail Page
2. Click on Update Tab</t>
  </si>
  <si>
    <t>1. Project Detail Page is displayed
2. Content Campaign Tab is displayed with the following list:
- About this project
- Reward list
- Risks and Challenges
- FAQ
- Report project button</t>
  </si>
  <si>
    <t>1. Project Detail Page is displayed
2. Content Update Tab is displayed with the following list:
- List item update</t>
  </si>
  <si>
    <t>Test Project Detail view at Comment Tab in 1366x768</t>
  </si>
  <si>
    <t>Test Project Detail view at Comment Tab in 1024x768</t>
  </si>
  <si>
    <t>1. Go to Project Detail Page
2. Click on Comment Tab</t>
  </si>
  <si>
    <t>1. Project Detail Page is displayed
2. Content Comment Tab is displayed with the following list:
- List comment
- Post comment</t>
  </si>
  <si>
    <t>1. Homepage is displayed 
2. "Dandelion" is displayed in search text box
3. Search Result page is displayed
+ "Dandelion" project is displayed
4. Project Details page is displayed
"Dandelion" Project Details page is displayed with the following list:
- Header
- Common infomation: title, creator, video, total backer, total pledge, goal, back project button.
- Detail information is 5 tabs: Campaign, Update, Comment, Shedule, Backer list.
- Footer</t>
  </si>
  <si>
    <t>Test Project Detail view at Comment Tab when user NOT logged in</t>
  </si>
  <si>
    <t>Test Project Detail view at Comment Tab when user logged in and is Creator of this project</t>
  </si>
  <si>
    <t>Test Project Detail view at Comment Tab when user logged in and  NOT Creator</t>
  </si>
  <si>
    <t>1. Project Detail Page is displayed
2. Content Comment Tab is displayed:
- only List comment
- can not Post comment</t>
  </si>
  <si>
    <t>1. Project Detail Page is displayed
2. Content Comment Tab is displayed:
- List comment
- Post comment form with label creator at comment</t>
  </si>
  <si>
    <t>1. Project Detail Page is displayed
2. Content Comment Tab is displayed:
- List comment
- Post comment form NOT label creator at comment</t>
  </si>
  <si>
    <t>Test Project Detail view at Comment Tab when user input a string smaller than 10 characters on Comment textarea</t>
  </si>
  <si>
    <t>1. Go to Project Detail Page
2. Click on Comment Tab
3. Input: "abc"</t>
  </si>
  <si>
    <t>Bình luận tối thiểu từ 10 đến 500 kí tự.</t>
  </si>
  <si>
    <t>1. Project Detail Page is displayed
2. Content Comment Tab is displayed.
3. Comment button disabled can not sent</t>
  </si>
  <si>
    <t>Test Project Detail view at Comment Tab when user enter a string over max length (more than 500 characters) on Comment textarea</t>
  </si>
  <si>
    <t>1. Go to Project Detail Page
2. Click on Comment Tab
3. Input [maxlength+1] characters into Comment textarea</t>
  </si>
  <si>
    <t>1. Project Detail Page is displayed
2. Content Comment Tab is displayed.
3. First [maxlength] of input data is displayed in Comment textarea</t>
  </si>
  <si>
    <t>Test Project Detail view at Timeline Tab in 1366x768</t>
  </si>
  <si>
    <t>1. Go to Project Detail Page
2. Click on Timeline Tab</t>
  </si>
  <si>
    <t>1. Project Detail Page is displayed
2. Content Timeline Tab is displayed with the following list:
- Timeline with date, content, image</t>
  </si>
  <si>
    <t>Test Project Detail view at Comment Tab when user input correct information on Comment textarea</t>
  </si>
  <si>
    <t>1. Go to Project Detail Page
2. Click on Comment Tab
3. Input: "This is a comment by ChinhVC"
4. Click comment button</t>
  </si>
  <si>
    <t>Test Project Detail view edit, delete button at Comment Tab</t>
  </si>
  <si>
    <t xml:space="preserve">1. Go to Project Detail Page
2. Click on Comment Tab
3. "This is a comment by ChinhVC" is displayed on Comment textarea
4. Comment is display below Post Comment form. Number of Title Comment tab +1 </t>
  </si>
  <si>
    <t>1. Go to Project Detail Page NOT logged in
2. Click on Comment Tab</t>
  </si>
  <si>
    <t>1. Go to Project Detail Page logged in with Creator account
2. Click on Comment Tab</t>
  </si>
  <si>
    <t>1. Go to Project Detail Page logged in with NOT Creator account 
2. Click on Comment Tab</t>
  </si>
  <si>
    <t>1. Go to Project Detail Page
2. Click on Comment Tab
3. Edit, delete button hide cannot edit comment another people</t>
  </si>
  <si>
    <t>1. Go to Project Detail Page
2. Click on Comment Tab
3. Edit, delete their own comments</t>
  </si>
  <si>
    <t>1. Go to Project Detail Page
2. Click on Comment Tab
3. Edit, delete Comment of other people</t>
  </si>
  <si>
    <t>1. Go to Project Detail Page
2. Click on Comment Tab
3. Edit, delete button is displayed and can edit and delete</t>
  </si>
  <si>
    <t>Test Project Detail view at Comment Tab when user delete a their own comment</t>
  </si>
  <si>
    <t>Test Project Detail view at Comment Tab when user edit  their own comment</t>
  </si>
  <si>
    <t>1. Go to Project Detail Page
2. Click on Comment Tab
3 .Click delete button on comment</t>
  </si>
  <si>
    <t xml:space="preserve">1. Go to Project Detail Page
2. Click on Comment Tab
3. This comment is deleted and number of Title Comment tab -1  </t>
  </si>
  <si>
    <t>1. Go to Project Detail Page
2. Click on Comment Tab
3 .Click edit button on comment
4. Input comment
5. Click save button</t>
  </si>
  <si>
    <t xml:space="preserve">1. Go to Project Detail Page
2. Click on Comment Tab
3. This comment is switched post comment form
5. Comment is edited </t>
  </si>
  <si>
    <t>Test Project Detail view at Backer List Tab in 1366x768</t>
  </si>
  <si>
    <t>1. Go to Project Detail Page
2. Click on Backer List Tab</t>
  </si>
  <si>
    <t>1. Project Detail Page is displayed
2. Content Backer List Tab is displayed with the following list:
- Timeline backer
- Table Backer</t>
  </si>
  <si>
    <t xml:space="preserve">Test Project Detail when user logged in and click on starred button </t>
  </si>
  <si>
    <t xml:space="preserve">Test Project Detail when user NOT logged in and click on starred button </t>
  </si>
  <si>
    <t>Test Project Detail view remind me button when user NOT reminded</t>
  </si>
  <si>
    <t>Test Project Detail view remind me button when user reminded</t>
  </si>
  <si>
    <t>1. Project Detail Page is displayed
+ Remind me button: color grey (#828587)</t>
  </si>
  <si>
    <t>1. Go to Project Detail Page with guest role
2. Click on remind me button</t>
  </si>
  <si>
    <t>1. Project Detail Page is displayed
+ Remind me button: color green (#1abc9c)</t>
  </si>
  <si>
    <t>1. Go to Project Detail Page with member role
2. Click on remind me button
3. Click on remind me button</t>
  </si>
  <si>
    <t>1. Project Detail Page is displayed
2. Remind me button: color green (#1abc9c) and this poject is reminded
3. Remind me button: color grey (#828587) and this poject is NOT reminded</t>
  </si>
  <si>
    <t>Test Project Detail when user delete remind a project at Starred Page</t>
  </si>
  <si>
    <t>1. Go to Starred Page with Member role
2. Delete project "A" in list project starred.
3. Go to Project Detail page of Project "A"</t>
  </si>
  <si>
    <t>1. Starred Page is displayed
2. Project "A" is deleted in list project starred
3. Remind me button: color grey (#828587) and this poject is NOT reminded</t>
  </si>
  <si>
    <t xml:space="preserve">Test Project Detail when user logged in and click on share this project button </t>
  </si>
  <si>
    <t>1. Project Detail Page is displayed
2. Redirected to Facebook page
3. Redirected to DLL homepage and project is sharred successfully</t>
  </si>
  <si>
    <t xml:space="preserve">1. Go to Project Detail Page with member role
2. Click on Share this project button
3. Click accept the application to share project with Facebook account
</t>
  </si>
  <si>
    <t xml:space="preserve">1. Go to Project Detail Page
2. Click on Campaign Tab </t>
  </si>
  <si>
    <t>Test Project Detail FAQ Project when have question in FAQ</t>
  </si>
  <si>
    <t>Test Project Detail FAQ Project when NOT question in FAQ</t>
  </si>
  <si>
    <t>1. Project Detail Page is displayed
2. Content Campaign Tab is displayed with FAQ: 
- Title: "Have a question? If the info above doesn't help, you can ask the project creator directly."
- NOT list question and answer
- Ask a question button</t>
  </si>
  <si>
    <t>1. Project Detail Page is displayed
2. Content Campaign Tab is displayed with FAQ: 
- NOT title: "Have a question? If the info above doesn't help, you can ask the project creator directly."
- List question and answer
- Ask a question button</t>
  </si>
  <si>
    <t>Test Project Detail FAQ Project when user click Ask a question button NOT logged in</t>
  </si>
  <si>
    <t>1. Go to Project Detail Page
2. Click on Campaign Tab 
3. Click on Ask a question button</t>
  </si>
  <si>
    <t>1. Project Detail Page is displayed
2. Content Campaign Tab is displayed
3. Log in Page is displayed</t>
  </si>
  <si>
    <t>Test Project Detail FAQ Project when user click Ask a question button logged in</t>
  </si>
  <si>
    <t>1. Project Detail Page is displayed
2. Content Campaign Tab is displayed
3. Question form is displayed</t>
  </si>
  <si>
    <t>Test Project Detail FAQ when user input a string smaller than 10 characters on Quetion textarea</t>
  </si>
  <si>
    <t>Report Project</t>
  </si>
  <si>
    <t>1. Go to Project Detail Page
2. Click on Campaign Tab 
3. Click on Ask a question button
4. Input: "abc" into question textarea</t>
  </si>
  <si>
    <t>1. Project Detail Page is displayed
2. Content Campaign Tab is displayed
3. Question form is displayed
4. "abc" is displayed in question textarea and Sent button disable cannot sent</t>
  </si>
  <si>
    <t>1. Go to Project Detail Page
2. Click on Campaign Tab 
3. Click on Ask a question button
4. Input [maxlength+1] characters into Question textarea</t>
  </si>
  <si>
    <t>1. Project Detail Page is displayed
2. Content Campaign Tab is displayed
3. Question form is displayed
3. First [maxlength] of input data is displayed in Question textarea</t>
  </si>
  <si>
    <t>1. Go to Project Detail Page
2. Click on Campaign Tab 
3. Click on Ask a question button
4. Input: "This is a question by ChinhVC" into question textarea
5. Click comment button</t>
  </si>
  <si>
    <t>1. Go to Project Detail Page
2. Content Campaign Tab is displayed
3. Question form is displayed
4. "This is a question by ChinhVC" is displayed on Question textarea
5. Comment is sent</t>
  </si>
  <si>
    <t>Test Project Detail Report Project when user click Report this project button NOT logged in</t>
  </si>
  <si>
    <t>Test Project Detail Report Project when user click Report this project button  logged in</t>
  </si>
  <si>
    <t>1. Go to Project Detail Page
2. Click on Campaign Tab 
3. Click on Report this project button</t>
  </si>
  <si>
    <t>1. Project Detail Page is displayed
2. Content Campaign Tab is displayed
3. Report form is displayed</t>
  </si>
  <si>
    <t>Test Project Detail Report project when user input a string smaller than 10 characters on Content textarea</t>
  </si>
  <si>
    <t>Test Project Detail Report project when user enter a string over max length (more than 500 characters) on Content textarea</t>
  </si>
  <si>
    <t>Test Project Detail FAQ when user enter a string over max length (more than 500 characters) on Question textarea</t>
  </si>
  <si>
    <t>Test Project Detail Detail FAQ when user input correct information on Question textarea</t>
  </si>
  <si>
    <t>Test Project Detail  Report project when user input correct information on Content textarea</t>
  </si>
  <si>
    <t>1. Go to Project Detail Page
2. Click on Campaign Tab 
3. Click on Report this project button
4. Input: "abc" into content textarea</t>
  </si>
  <si>
    <t>1. Go to Project Detail Page
2. Click on Campaign Tab 
3. Click on Report this project button
4. Input [maxlength+1] characters into content textarea</t>
  </si>
  <si>
    <t>1. Go to Project Detail Page
2. Click on Campaign Tab 
3. Click on Report this project button
4. Input: "This is a report by ChinhVC" into content  textarea
5. Click sent  button</t>
  </si>
  <si>
    <t>1. Project Detail Page is displayed
2. Content Campaign Tab is displayed
3. Report form is displayed
3. First [maxlength] of input data is displayed in content textarea</t>
  </si>
  <si>
    <t>1. Project Detail Page is displayed
2. Content Campaign Tab is displayed
3. Report form is displayed
4. "This is a question by ChinhVC" is displayed on content textarea
5. Report is sent</t>
  </si>
  <si>
    <t>1. Project Detail Page is displayed
2. Content Campaign Tab is displayed
3. Report form is displayed
4. "abc" is displayed in content textarea and Sent button disabled cannot sent</t>
  </si>
  <si>
    <t>Payment Project</t>
  </si>
  <si>
    <t>Test Back Project view in 1366x768 screen</t>
  </si>
  <si>
    <t xml:space="preserve">1. Go to dandelion.com
2. Input name project into search text box
+ Input "Dandelion" into search text box
3. Click Search or press Enter
4. Select a project to view project detail
+ Click Back this project button.
+ Select a reward
</t>
  </si>
  <si>
    <t>1. Homepage is displayed 
2. "Dandelion" is displayed in search text box
3. Search Result page is displayed
+ "Dandelion" project is displayed
4. Back Project page is displayed
"Dandelion" Back Project page is displayed with the following list:
- Header
- List Reward.
- Footer</t>
  </si>
  <si>
    <t xml:space="preserve">1. Go to Project Detail Page
2. Select a reward and click it
</t>
  </si>
  <si>
    <t>1. Project Detail Page is displayed
2. Back Project Page is displayed
- reward selected at Project Detail Page is seleting at Back Project Page and is filled pledge, amount. And user can select other reward or edit it</t>
  </si>
  <si>
    <t>Test Back Project when user click a reward at Campaign tab in Project Detail Page</t>
  </si>
  <si>
    <t>Test Back Project when user click a Back this project in Project Detail Page</t>
  </si>
  <si>
    <t>1. Go to Project Detail Page
2. Click Back this project</t>
  </si>
  <si>
    <t xml:space="preserve">1. Project Detail Page is displayed
2. Back Project Page is displayed
- NOT any reward is selected at Back Project Page. And user can select a reward or edit it
</t>
  </si>
  <si>
    <t>Test Back Project when user input NOT number in plegde and amount on a Reward</t>
  </si>
  <si>
    <t>1. Back Project Page is displayed
3. Continue button is disable cannot click</t>
  </si>
  <si>
    <t>1. Go to Back Project Page
2. Input:
+ Pledge: "abc"
+ Amount: "abc"
3. Click on Continue button</t>
  </si>
  <si>
    <t>Test Back Project when user input correct information in plegde and amount on a Reward</t>
  </si>
  <si>
    <t>1. Go to Back Project Page
2. Input:
+ Pledge: "100000"
+ Amount: "2"
3. Click on Continue button</t>
  </si>
  <si>
    <t>1. Back Project Page is displayed
3. Payment Project is displayed</t>
  </si>
  <si>
    <t>Test Payment view in 1366x768 screen</t>
  </si>
  <si>
    <t xml:space="preserve">1. Go to Back Project Page
2. Input correct information
3. Click on Continue button
</t>
  </si>
  <si>
    <t xml:space="preserve">1. Back Project Page is displayed
3. Payment Project is displayed with the following list:
- Header 
- Information
- Reward
- Payment method
- Submit button
- Footer
</t>
  </si>
  <si>
    <t>1. Project Detail Page is displayed
2. Content Campaign Tab is displayed
3. Ask a question is hidden.</t>
  </si>
  <si>
    <t>Test Project Detail FAQ Project when user is creator of this project</t>
  </si>
  <si>
    <t>1. Go to Project Detail Page with Creator role this project
2. Click on Campaign Tab 
3. Click on Ask a question button</t>
  </si>
  <si>
    <t xml:space="preserve">1. Back Project Page is displayed
3. Payment Project Page is displayed with the following list:
- Header 
- Information
- Reward
- Payment method
- Submit button
- Footer
</t>
  </si>
  <si>
    <t>This test cases were created to test Back Project module.</t>
  </si>
  <si>
    <r>
      <t xml:space="preserve">1. Payment Project Page is displayed </t>
    </r>
    <r>
      <rPr>
        <b/>
        <sz val="10"/>
        <rFont val="Tahoma"/>
        <family val="2"/>
      </rPr>
      <t xml:space="preserve">
</t>
    </r>
    <r>
      <rPr>
        <sz val="10"/>
        <rFont val="Tahoma"/>
        <family val="2"/>
      </rPr>
      <t>2. Submit button is hidden can not click</t>
    </r>
  </si>
  <si>
    <r>
      <t>1. Payment Project Page is displayed 
2. Display error message</t>
    </r>
    <r>
      <rPr>
        <b/>
        <sz val="10"/>
        <rFont val="Tahoma"/>
        <family val="2"/>
      </rPr>
      <t xml:space="preserve"> MS13
</t>
    </r>
    <r>
      <rPr>
        <sz val="10"/>
        <rFont val="Tahoma"/>
        <family val="2"/>
      </rPr>
      <t>3. Submit button is hidden can not click</t>
    </r>
  </si>
  <si>
    <r>
      <t>1. Payment Project Page is displayed 
2. Display error message</t>
    </r>
    <r>
      <rPr>
        <b/>
        <sz val="10"/>
        <rFont val="Tahoma"/>
        <family val="2"/>
      </rPr>
      <t xml:space="preserve"> MS02
</t>
    </r>
    <r>
      <rPr>
        <sz val="10"/>
        <rFont val="Tahoma"/>
        <family val="2"/>
      </rPr>
      <t>3. Submit button is hidden can not click</t>
    </r>
  </si>
  <si>
    <t>1. Go to Payment Project Page
2. Input: 
+ Email: "chinhvcse02585"
3. Click Submit button</t>
  </si>
  <si>
    <t xml:space="preserve">1. Go to Payment Project Page
2. Input: 
+ Name: "abc1231231321321231321321313213213213213"
3. Click Submit button
</t>
  </si>
  <si>
    <t>1. Go to Payment Project Page
2. Input: 
+ Name: "abc"
3. Click Submit button</t>
  </si>
  <si>
    <t>1. Go to Payment Project Pape
2. Click Submit button</t>
  </si>
  <si>
    <t>1. Go to Payment Project Page
2. Input 
+ Name: "Vu Cong Chinh"
3. Edit Input:
+  Name:  ""
4. Click Submit button</t>
  </si>
  <si>
    <r>
      <t xml:space="preserve">1. Payment Project Page is displayed 
3. Display error message </t>
    </r>
    <r>
      <rPr>
        <b/>
        <sz val="10"/>
        <color indexed="8"/>
        <rFont val="Tahoma"/>
        <family val="2"/>
      </rPr>
      <t xml:space="preserve">MS10
</t>
    </r>
    <r>
      <rPr>
        <sz val="10"/>
        <color indexed="8"/>
        <rFont val="Tahoma"/>
        <family val="2"/>
      </rPr>
      <t>4. Submit button is hidden can not click</t>
    </r>
  </si>
  <si>
    <t>1. Go to Payment Project Page
2. Input 
+ Address: "Tu son Bac ninh"
+ Phonenumber: "01648214714"
3. Edit Input:
+ Address: ""
+ Phonenumber: ""
4. Click Submit button</t>
  </si>
  <si>
    <r>
      <t>1. Payment Project Page is displayed 
3. Display error message</t>
    </r>
    <r>
      <rPr>
        <b/>
        <sz val="10"/>
        <color indexed="8"/>
        <rFont val="Tahoma"/>
        <family val="2"/>
      </rPr>
      <t xml:space="preserve">
</t>
    </r>
    <r>
      <rPr>
        <sz val="10"/>
        <color indexed="8"/>
        <rFont val="Tahoma"/>
        <family val="2"/>
      </rPr>
      <t>4. Submit button is hidden can not click</t>
    </r>
  </si>
  <si>
    <t>1. Go to Payment Project Page
2. Input correct info 
3. NOT select a bank
4. Click Submit button</t>
  </si>
  <si>
    <t>1. Payment Project Page is displayed 
4. Submit button is hidden can not click</t>
  </si>
  <si>
    <t>Test Payment view in 1024x768 screen</t>
  </si>
  <si>
    <t>Test Payment Project  when user input address and phonenumber is empty on "Address" and  "Phonenumber" fields</t>
  </si>
  <si>
    <t>Test Payment Project when user input incorrect format email on Email field</t>
  </si>
  <si>
    <t>Test Payment Project  when user input a string more than 20 characters on "Name" field</t>
  </si>
  <si>
    <t>Test Payment Project when user input a string smaller than 8 characters on "Name" field</t>
  </si>
  <si>
    <t>Test Payment Project when user input fullname is empty on "Name" field</t>
  </si>
  <si>
    <t>Test Payment Project when user NOT fill any field and click Submit button</t>
  </si>
  <si>
    <t>Test Payment Project when user input correct information at all of fields and NOT select method payment</t>
  </si>
  <si>
    <t>Test Payment Project viewing Reward when user choosen a reward at Back Project Page</t>
  </si>
  <si>
    <t>1. Go to Back Project Page
2. Select a rewards
+ Project name: "Dandelion"
+ Creator: "Vu Cong Chinh"
+ Reward content: "Plegde more 100000"
+ Pledge: 120000
+ Amount: 2
3. Click Continue</t>
  </si>
  <si>
    <t>1. Back Project Page is displayed
2. Reward is selected
+ Project name: "Dandelion"
+ Creator: "Vu Cong Chinh"
+ Reward content: "Plegde more 100000"
+ Pledge: 120000
+ Amount: 2
3. Payment Project Page is displayed
+ Project name: "Dandelion"
+ Creator: "Vu Cong Chinh"
+ Reward content: "Plegde more 100000"
+ Pledge amount: "120000 x 2 = 240000"</t>
  </si>
  <si>
    <t>Test Payment Project when user input correct information at all of fields and select method payment</t>
  </si>
  <si>
    <t>1. Go to Payment Project Page
2. Input correct info 
3. Select a bank to payment
4. Click Submit button</t>
  </si>
  <si>
    <t>1. Payment Project Page is displayed 
4. Redirect to BaoKim Page to Payment\</t>
  </si>
  <si>
    <t>Project management</t>
  </si>
  <si>
    <t>This test cases were created to test  Backed project, Created project, Starred project module.</t>
  </si>
  <si>
    <t>Created Project</t>
  </si>
  <si>
    <t>Backed Project</t>
  </si>
  <si>
    <t>Starred Project</t>
  </si>
  <si>
    <t>Test Created Project view in 1366x768 screen</t>
  </si>
  <si>
    <t>1. Homepage is displayed 
2. Avatar menu is showed
3. Created projects page is displayed with the following list:
- Header
- Linkpage Options: Created project (focused), Backed projects, Starred project
- List projects are created: 
+ Projects runing: have backer list button and edti project button.
+ Projects endate: have backer list button
- Footer</t>
  </si>
  <si>
    <t>Test Created Project view in 1024x768 screen</t>
  </si>
  <si>
    <t>1. Homepage is displayed 
2. Avatar menu is showed
3. Created projects page is displayed with the following list:
- Header
- Linkpage Options: Created project (focused), Backed projects, Starred project
- List projects are created:
+ Projects draft:  have edit project and delete button
+ Projects runing: have backer list button and edit project button.
+ Projects endate: have backer list button
- Footer</t>
  </si>
  <si>
    <t xml:space="preserve">1. Homepage is displayed 
2. Avatar menu is showed
3. Created projects page is displayed and have not any project. </t>
  </si>
  <si>
    <t>Test Created Project when user have projects is created in status running in database</t>
  </si>
  <si>
    <t>Test Created Project when user have projects is created in status draft in database</t>
  </si>
  <si>
    <t>Test Created Project when user have projects is created in status project end date in database</t>
  </si>
  <si>
    <t>Test Created Project when user have projects is created in status draft, running, end date in database</t>
  </si>
  <si>
    <t>1. Homepage is displayed 
2. Avatar menu is showed
3. Created projects page is displayed in status project running with 2 projects:
+ Project C
+ Project D</t>
  </si>
  <si>
    <t>1. Homepage is displayed 
2. Avatar menu is showed
3. Created projects page is displayed in status project draft with 2 projects:
+ Project A
+ Project B</t>
  </si>
  <si>
    <t>1. Homepage is displayed 
2. Avatar menu is showed
3. Created projects page is displayed in status project backed with 2 projects:
+ Project E
+ Project F</t>
  </si>
  <si>
    <t>1. Homepage is displayed 
2. Avatar menu is showed
3. Created projects page is displayed in status project running with 2 projects:
+ Status draft: Project A, Project B
+ Status running: Project C, Project D
+ Statust end date: Project E, Project F</t>
  </si>
  <si>
    <t>1. Homepage is displayed 
2. Create Project Page is displayed
4. Project A is created and Redirect to Edit project Page is displayed
5. Avatar menu is showed
6. Project A is displayed in status projects draft</t>
  </si>
  <si>
    <t>Test Created Project when user create a project at Create project Page but is NOT approve by Admin</t>
  </si>
  <si>
    <t>1. Homepage is displayed 
2. Avatar menu is showed
3. Project A is displayed in status projects running</t>
  </si>
  <si>
    <t>Test Created Project when user create a project at Create project Page and is approved by Admin</t>
  </si>
  <si>
    <t>Test Created Project when user create a project at Create project Page and is approved but Enddate</t>
  </si>
  <si>
    <t>1. Homepage is displayed 
2. Avatar menu is showed
3. Project A is displayed in status projects end date</t>
  </si>
  <si>
    <t>1. Homepage is displayed 
2. Avatar menu is showed
3. Created projects page is displayed
+ Status draft: Project A, Project B, Project C, Project D
+ Show more button is hidden</t>
  </si>
  <si>
    <t>Test Show more button in Created Project when number of projects is created in a status more than 5</t>
  </si>
  <si>
    <t>Test Show more button in Created Project when number of projects is created in a status small less 5</t>
  </si>
  <si>
    <t>1. Homepage is displayed 
2. Avatar menu is showed
3. Created projects page is displayed
+ Status draft: Project A, Project B, Project C, Project D
+ Show more button is showed
4. 
+ Status draft: Project A, Project B, Project C, Project D, Project E
+ Show more button is hidden</t>
  </si>
  <si>
    <t>Test Backed Project view in 1366x768 screen</t>
  </si>
  <si>
    <t>Test Backed Project view in 1024x768 screen</t>
  </si>
  <si>
    <t>1. Homepage is displayed 
2. Avatar menu is showed
3. Created projects page is displayed with the following list:
- Header
- Linkpage Options: Created project , Backed projects (focused), Starred project
- Linkpage Backed: Backed project (focused), History backed.
- List projects are backed:
- Footer</t>
  </si>
  <si>
    <t>Test Created Project when user HAVE NOT projects is created</t>
  </si>
  <si>
    <t>Test Backed Project when user HAVE NOT projects is backed</t>
  </si>
  <si>
    <t xml:space="preserve">1. Homepage is displayed 
2. Avatar menu is showed
3. Backed projects page is displayed and have not any project. </t>
  </si>
  <si>
    <t>Test Created Project when user have projects is backed in database</t>
  </si>
  <si>
    <t>1. Homepage is displayed 
2. Avatar menu is showed
3. Backed projects page is displayed with 2 projects:
+ Project A
+ Project B</t>
  </si>
  <si>
    <t>Test Show more button in Created Project when number of projects is backed in a status small less 5</t>
  </si>
  <si>
    <t>Test Show more button in Created Project when number of projects is backed in a status more than 5</t>
  </si>
  <si>
    <t>1. Homepage is displayed 
2. Avatar menu is showed
3. Backed projects page is displayed
+ Project backed:  Project A, Project B, Project C, Project D
+ Show more button is hidden</t>
  </si>
  <si>
    <t>1. Homepage is displayed 
2. Avatar menu is showed
3. Backed projects page is displayed
+ Project backed: Project A, Project B, Project C, Project D
+ Show more button is showed
4. 
+ Project backed: Project A, Project B, Project C, Project D, Project E
+ Show more button is hidden</t>
  </si>
  <si>
    <t>Test Created Project when user back a project sucessfully at Back project Page</t>
  </si>
  <si>
    <t>1. Go to Back project page
2. Select reward and Click Continue button
3. Input correct information
+ Name: "Vu Cong Chinh"
+ Email: "chinhvcse02585@fpt.edu.vn"
+ Address: "Tuson,bacninh"
+ Phone: "01648214714"
+ Project back: "Project A"
+ Reward: "More 100000"
+ Content: "abc"
4. Click Avatar menu
5. Click Backed projects button
6. Click History backed button
7. Click icon view in project A</t>
  </si>
  <si>
    <t>1. Back project page is displayed 
2. Payment Page is displayed
4. Avatar menu is showed
5. Backed page is displayed:
+ Have Project A
6. History back page is displayed:
+ Have project A in table
7. Popup about information backed is showed: 
+ Name: "Vu Cong Chinh"
+ Email: "chinhvcse02585@fpt.edu.vn"
+ Address: "Tuson,bacninh"
+ Phone: "01648214714"
+ Project back: "Project A"
+ Reward: "More 100000"
+ Content: "abc"</t>
  </si>
  <si>
    <t>Test Created Project when user click on History backed button</t>
  </si>
  <si>
    <t xml:space="preserve">1. Homepage is displayed 
2. Avatar menu is showed
3. Backed projects page is displayed
+ Project backed: Project A, Project B, Project C, Project D
+ Show more button is showed
4. History backed page is displayed
+ Table backed: Project A, Project B, Project C, Project D, Project E
</t>
  </si>
  <si>
    <t>Test Search Project when status of this project is draft</t>
  </si>
  <si>
    <t>Test Search Project when status of this project is running</t>
  </si>
  <si>
    <t>Test Search Project when status of this project is end date</t>
  </si>
  <si>
    <t>1. Homepage is displayed 
2. "Project B" is displayed in seach textbox
3. "Project B"  is displayed in Search page</t>
  </si>
  <si>
    <t>1. Homepage is displayed 
2. "Project A" is displayed in seach textbox
3. Message not found is displayed in Search page</t>
  </si>
  <si>
    <t>1. Homepage is displayed 
2. "Project C" is displayed in seach textbox
3. "Project C"  is displayed in Search page</t>
  </si>
  <si>
    <t>1. Homepage is displayed 
2. Avatar menu is showed
3. Created projects page is displayed
+ Status draft: Project A, Project B, Project C, Project D
+ Show more button is showed
4. List Backer Page is displayed
+ List Backer of project A is displayed in List Backer Page</t>
  </si>
  <si>
    <t>Test Backer List  button in Created Project when user click backer list button in a project</t>
  </si>
  <si>
    <t>Test Edit  button in Created Project when user click edit button in a project</t>
  </si>
  <si>
    <t>1. Homepage is displayed 
2. Avatar menu is showed
3. Created projects page is displayed
+ Status draft: Project A, Project B, Project C, Project D
+ Show more button is showed
4. Edit Project Page is displayed
+ Edit Project of project A is displayed in Edit Project Page</t>
  </si>
  <si>
    <t>Test Starred Project view in 1366x768 screen</t>
  </si>
  <si>
    <t>1. Homepage is displayed 
2. Avatar menu is showed
3. Starred projects page is displayed with the following list:
- Header
- Linkpage Options: Created project, Backed projects, Starred project (focused)
- List projects are starred
- Footer</t>
  </si>
  <si>
    <t>Test Starred Project view in 1024x768 screen</t>
  </si>
  <si>
    <t xml:space="preserve">1. Homepage is displayed 
2. Avatar menu is showed
3. Starred projects page is displayed and have not any project. </t>
  </si>
  <si>
    <t>1. Homepage is displayed 
2. Avatar menu is showed
3. Starred projects page is displayed 2 projects:
+ Project A
+ Project B</t>
  </si>
  <si>
    <t>1. Homepage is displayed 
2. Avatar menu is showed
3. Starred projects page is displayed
+ Project A, Project B, Project C, Project D
+ Show more button is hidden</t>
  </si>
  <si>
    <t>1. Homepage is displayed 
2. Avatar menu is showed
3. Starred projects page is displayed
+ Project A, Project B, Project C, Project D
+ Show more button is showed
4. 
+ Project A, Project B, Project C, Project D, Project E
+ Show more button is hidden</t>
  </si>
  <si>
    <t>Test Starred Project when user is NOT star any project</t>
  </si>
  <si>
    <t>Test Starred Project when user have projects is starred in database</t>
  </si>
  <si>
    <t>Test Show more button in Starred Project when number of projects is starred in a status small less 5</t>
  </si>
  <si>
    <t>Test Show more button in Starred Project when number of projects is starred in a status more than 5</t>
  </si>
  <si>
    <t>Test Delete button in Starred Project when user hover and click delete (X) icon of a project is starred</t>
  </si>
  <si>
    <t>1. Homepage is displayed 
2. Avatar menu is showed
3. Starred projects page is displayed
+ Project A, Project B, Project C, Project D
+ Show more button is showed
4. Delete icon is showed in project A
5. Project A is deleted from list starred project
6. Remind button have color grey (#828587)</t>
  </si>
  <si>
    <t>Test  Starred Project when user click Remind button in Project Details</t>
  </si>
  <si>
    <t>1. Go to Project Detail Page
+ Project details: Project A
2. Remind project:
+ Click Remind button Project A
3. Click Avatar menu
4. Click Starred projects button</t>
  </si>
  <si>
    <t>1. Project Detail Page is displayed 
2. Project is reminded
+ Remind button have color green  (#1abc9c)
3. Avatar menu is showed
4. Starred projects page is displayed
+ Project A is displey in Starred Project Page</t>
  </si>
  <si>
    <t>1. Go to dandelion.com logged in with Member role
2. Click Avatar menu
3. Click Created projects button</t>
  </si>
  <si>
    <t>1. Go to dandelion.com logged in with Member role
2. Click Avatar menu
3. Click Created projects button
+ Have 2 project draft: Project A, Project B in database</t>
  </si>
  <si>
    <t>1. Go to dandelion.com logged in with Member role
2. Click Avatar menu
3. Click Created projects button
+ Have 2 project running: Project C, Project D in database</t>
  </si>
  <si>
    <t>1. Go to dandelion.com logged in with Member role
2. Click Avatar menu
3. Click Created projects button
+ Have 2 project end date:  Project E, Project F in database</t>
  </si>
  <si>
    <t>1. Go to dandelion.com logged in with Member role
2. Input "Project A" is project draft
3. Click Search button or press enter</t>
  </si>
  <si>
    <t>1. Go to dandelion.com logged in with Member role
2. Input "Project B" is project running
3. Click Search button or press enter</t>
  </si>
  <si>
    <t>1. Go to dandelion.com logged in with Member role
2. Input "Project C" is project end date
3. Click Search button or press enter</t>
  </si>
  <si>
    <t>1. Go to dandelion.com logged in with Member role
2. Click Create button
3. Input correct information
+ Name project: project A
+ pledge: 1000000
+ Category: am nhac
4. Click Start button
5. Click Avatar menu
6. Click Created projects button</t>
  </si>
  <si>
    <t>1. Go to dandelion.com logged in with Member role
2. Click Avatar menu
3. Click Created projects button
+ Project approved by Admin and is NOT end date: Project A</t>
  </si>
  <si>
    <t>1. Go to dandelion.com logged in with Member role
2. Click Avatar menu
3. Click Created projects button
+ Project approved by Admin and is end date: Project A</t>
  </si>
  <si>
    <t>1. Go to dandelion.com logged in with Member role
2. Click Avatar menu
3. Click Created projects button
+ Have 2 project draft: Project A, Project B in database
+ Have 2 project running: Project C, Project D in database
+ Have 2 project end date: Project E, Project F in database</t>
  </si>
  <si>
    <t>1. Go to dandelion.com logged in with Member role
2. Click Avatar menu
3. Click Created projects button
+ Have 4 project draft: Project A, Project B, Project C, Project D in database</t>
  </si>
  <si>
    <t>1. Go to dandelion.com logged in with Member role
2. Click Avatar menu
3. Click Created projects button
+ Have 4 project draft: Project A, Project B, Project C, Project D, Project E in database
4. Click Show more button</t>
  </si>
  <si>
    <t>1. Go to dandelion.com logged in with Member role
2. Click Avatar menu
3. Click Created projects button
+ Have 4 project draft: Project A, Project B, Project C, Project D, Project E in database
4. Click Backer list button
+ Click Backer list button in Project A</t>
  </si>
  <si>
    <t>1. Go to dandelion.com logged in with Member role
2. Click Avatar menu
3. Click Created projects button
+ Have 4 project draft: Project A, Project B, Project C, Project D, Project E in database
4. Click Edit list button
+ Click Edit list button in Project A</t>
  </si>
  <si>
    <t>1. Go to dandelion.com logged in with Member role
2. Click Avatar menu
3. Click Backed projects button</t>
  </si>
  <si>
    <t>1. Go to dandelion.com logged in with Member role
2. Click Avatar menu
3. Click Backed projects button
+ Have 2 project backed: Project A, Project B in database</t>
  </si>
  <si>
    <t>1. Go to dandelion.com logged in with Member role
2. Click Avatar menu
3. Click Backed projects button
+ Have 4 project backed: Project A, Project B, Project C, Project D in database</t>
  </si>
  <si>
    <t>1. Go to dandelion.com logged in with Member role
2. Click Avatar menu
3. Click Backed projects button
+ Have 5 project backed: Project A, Project B, Project C, Project D, Project E in database
4. Click Show more button</t>
  </si>
  <si>
    <t>1. Go to dandelion.com logged in with Member role
2. Click Avatar menu
3. Click Backed projects button
+ Have 5 project backed: Project A, Project B, Project C, Project D, Project E in database
4. Click history backed button</t>
  </si>
  <si>
    <t>1. Go to dandelion.com logged in with Member role
2. Click Avatar menu
3. Click Starred projects button</t>
  </si>
  <si>
    <t>1. Go to dandelion.com logged in with Member role
2. Click Avatar menu
3. Click Starred projects button
+ Have 2 project: Project A, Project B in database</t>
  </si>
  <si>
    <t>1. Go to dandelion.com logged in with Member role
2. Click Avatar menu
3. Click Starred projects button
+ Have 4 project starred:  Project A, Project B, Project C, Project D in database</t>
  </si>
  <si>
    <t>1. Go to dandelion.com logged in with Member role
2. Click Avatar menu
3. Click Starred projects button
+ Have 5 project starred: Project A, Project B, Project C, Project D, Project E in database
4. Click Show more button</t>
  </si>
  <si>
    <t>1. Go to dandelion.com logged in with Member role
2. Click Avatar menu
3. Click Starred projects button
+ Have 5 project starred: Project A, Project B, Project C, Project D, Project E in database
4. Mouse over project A
5. Click delete (X) icon
6. Go to Project details of project A</t>
  </si>
  <si>
    <t>Discover</t>
  </si>
  <si>
    <t>This test cases were created to test Discover module.</t>
  </si>
  <si>
    <t>Test Discover view in 1366x768 screen</t>
  </si>
  <si>
    <t>1. Homepage is displayed 
2. Discover Page is displayed with the following list:
- Header
- List Category button
- List projects:
+ Projects popular
+ Projects newest
+ Projects most fund
+ Projects endate
- Footer</t>
  </si>
  <si>
    <t>Test Discover view in 1024x768 screen</t>
  </si>
  <si>
    <t>Test Discover when user click on a Category button</t>
  </si>
  <si>
    <t>1. Homepage is displayed 
2. Discover Page is displayed
3. Search page is displayed
+ Projects have category: Am nhac is displayed</t>
  </si>
  <si>
    <t>Test Discover when have project newest in week</t>
  </si>
  <si>
    <t>1. Homepage is displayed 
2. Discover Page is displayed
3. Discover page is displayed in status project newest with 2 projects:
+ Project A
+ Project B</t>
  </si>
  <si>
    <t>Test Discover when have project popular in week</t>
  </si>
  <si>
    <t>Test Discover when have project end date in week</t>
  </si>
  <si>
    <t>1. Homepage is displayed 
2. Discover Page is displayed
3. Discover page is displayed in status project end date with 2 projects:
+ Project A
+ Project B</t>
  </si>
  <si>
    <t>1. Homepage is displayed 
2. Discover Page is displayed
3. Discover page is displayed in status project popular with 2 projects:
+ Project A
+ Project B</t>
  </si>
  <si>
    <t>Test Discover when have project most funded in week</t>
  </si>
  <si>
    <t>1. Homepage is displayed 
2. Discover Page is displayed
3. Discover page is displayed in status project most funded: with 2 projects:
+ Project A
+ Project B</t>
  </si>
  <si>
    <t>Test Show more button in Discover Project when number of projects in a status small less 5</t>
  </si>
  <si>
    <t>Test Show more button in Discover Project when number of projects in a status more than 5</t>
  </si>
  <si>
    <t>1. Homepage is displayed 
2. Discover Page is displayed
+ Status newest: Project A, Project B, Project C, Project D
+ Show more button is hidden</t>
  </si>
  <si>
    <t>1. Homepage is displayed 
2. Discover Page is displayed
+ Status newest: Project A, Project B, Project C, Project D
+ Show more button is showed
4. Redirect to Search Page 
+ Category: Newest
+ Project A, Project B, Project C, Project D, Project E</t>
  </si>
  <si>
    <t>Statistic</t>
  </si>
  <si>
    <t>Message</t>
  </si>
  <si>
    <t>This test cases were created to test Statistic module.</t>
  </si>
  <si>
    <t>Test Statistic view in 1366x768 screen</t>
  </si>
  <si>
    <t>Test Statistic view in 1024x768 screen</t>
  </si>
  <si>
    <t>Test Statistic when calculate total pledge</t>
  </si>
  <si>
    <t>1. Homepage is displayed 
2. View more button is showed
3. Statistic Page is displayed with the following list:
- Header
- List numbers: Total Pledge, Total Backer, Total Project Success, ... 
- Chart 
- Table top 10 project
- Table top 10 creator
- Table top 10 backer
- Footer</t>
  </si>
  <si>
    <t>1. Calcutate total pledge amount in database
+ total pledge amount: 10000000
2. Go to dandelion.com logged
3. Mouse over Top Fund
4. Click on View more button</t>
  </si>
  <si>
    <t>2. Homepage is displayed 
3. View more button is showed
4. Statistic page is displayed:
+ total pledge amount: 10000000</t>
  </si>
  <si>
    <t>Test Statistic when calculate total backer</t>
  </si>
  <si>
    <t>Test Statistic when calculate total project success status</t>
  </si>
  <si>
    <t>1. Calcutate total project amount in database
+ total project success amount: 200
2. Go to dandelion.com logged
3. Mouse over Top Fund
4. Click on View more button</t>
  </si>
  <si>
    <t>2. Homepage is displayed 
3. View more button is showed
4. Statistic page is displayed:
+ total project success amount: 200</t>
  </si>
  <si>
    <t>1. Calcutate total backer amount in database
+ total backer amount: 500
2. Go to dandelion.com logged
3. Mouse over Top Fund
4. Click on View more button</t>
  </si>
  <si>
    <t>2. Homepage is displayed 
3. View more button is showed
4. Statistic page is displayed:
+ total backer amount: 500</t>
  </si>
  <si>
    <t>Test Chart Statistic</t>
  </si>
  <si>
    <t>1. Count project success and fail of each category in database
+ Am nhac: 20/15
+ Truyen tranh: 5/6
...
2. Go to dandelion.com logged
3. Mouse over Top Fund
4. Click on View more button</t>
  </si>
  <si>
    <t>Test Top 10 project in Statistic</t>
  </si>
  <si>
    <t>1. Filler project:
+ Success
+ Rank highest
+ Pledge highest
2. Go to dandelion.com logged
3. Mouse over Top Fund
4. Click on View more button</t>
  </si>
  <si>
    <t>2. Homepage is displayed 
3. View more button is showed
4. Statistic page is displayed with table top 10 project filled in database</t>
  </si>
  <si>
    <t>2. Homepage is displayed 
3. View more button is showed
4. Statistic page is displayed with chart:
+ Am nhac: 20/15
+ Truyen tranh: 5/6
…</t>
  </si>
  <si>
    <t>Test Top 10 creator in Statistic</t>
  </si>
  <si>
    <t>1. Filler creator have projects:
+ Success highest
+ Pledge highest
2. Go to dandelion.com logged
3. Mouse over Top Fund
4. Click on View more button</t>
  </si>
  <si>
    <t>2. Homepage is displayed 
3. View more button is showed
4. Statistic page is displayed with table top 10 creator filled in database</t>
  </si>
  <si>
    <t>Test Top 10 backer in Statistic</t>
  </si>
  <si>
    <t>1. Filler backer have projects:
+ backer highest
+ Pledge highest
2. Go to dandelion.com logged
3. Mouse over Top Fund
4. Click on View more button</t>
  </si>
  <si>
    <t>2. Homepage is displayed 
3. View more button is showed
4. Statistic page is displayed with table top 10 backer filled in database</t>
  </si>
  <si>
    <t>This test cases were created to test Message module.</t>
  </si>
  <si>
    <t xml:space="preserve">Message Conversation View </t>
  </si>
  <si>
    <t>Test Message view in 1366x768 screen</t>
  </si>
  <si>
    <t>Test Message view in 1024x768 screen</t>
  </si>
  <si>
    <t>1. Go to dandelion.com
2. Mouse over Top Fund
3. Click on View more button</t>
  </si>
  <si>
    <t>1. Go to dandelion.com
2. Click Discover in header</t>
  </si>
  <si>
    <t>1. Go to dandelion.com
2. Click Discover in header
3. Click a category button
+ Click Am nhac button</t>
  </si>
  <si>
    <t>1. Go to dandelion.com
2. Click Discover in header
+ Have 2 project newest: Project A, Project B in database</t>
  </si>
  <si>
    <t>1. Go to dandelion.com
2. Click Discover in header
+ Have 2 project most funded: Project A, Project B in database</t>
  </si>
  <si>
    <t>1. Go to dandelion.com
2. Click Discover in header
+ Have 2 project end date: Project A, Project B in database</t>
  </si>
  <si>
    <t>1. Go to dandelion.com
2. Click Discover in header
+ Have 2 project popular: Project A, Project B in database</t>
  </si>
  <si>
    <t>1. Go to dandelion.com
2. Click Discover in header
+ Have 4 project newest: Project A, Project B, Project C, Project D in database</t>
  </si>
  <si>
    <t>1. Go to dandelion.com
2. Click Discover in header
+ Have 4 project newest: Project A, Project B, Project C, Project D, Project E in database
4. Click Show more button</t>
  </si>
  <si>
    <t>1. Go to dandelion.com
2. Click on Avatar menu in Header
3. Click on Message</t>
  </si>
  <si>
    <t>1. Homepage is displayed 
2. Avatar menu is showed
3. Message Page is displayed with the following list:
- Header
- Message tools toogle left bar
+ New message button
+ Inbox button
+ Sent button
- Message table right bar
+ Toggle left bar button
+ Refesh button
+ Delete button
+ Table message content
- Footer</t>
  </si>
  <si>
    <t>Test Message when user click New Message button</t>
  </si>
  <si>
    <t>1. Log in system with Member role
2. Click on Avatar menu in Header
3. Click on Message</t>
  </si>
  <si>
    <t>Test Message view when user HAVE NOT any message</t>
  </si>
  <si>
    <t>1. Go to Message Page</t>
  </si>
  <si>
    <t>1. Message Page is displayed with have not record message in Message Table</t>
  </si>
  <si>
    <t>Test Message view when all of message are read</t>
  </si>
  <si>
    <t>1. Go to Message Page
+ Message A: read
+ Message B: read
+ Message C: read</t>
  </si>
  <si>
    <t>1. Message Page is displayed with Message Table:
+ Message A: read (font bold)
+ Message B: read (font bold)
+ Message C: read (font bold)</t>
  </si>
  <si>
    <t>Test Message view when all of message are not read</t>
  </si>
  <si>
    <t>1. Go to Message Page
+ Message A: unread
+ Message B: unread
+ Message C: unread</t>
  </si>
  <si>
    <t>1. Message Page is displayed with Message Table:
+ Message A: read (font normal)
+ Message B: read (font normal)
+ Message C: read (font normal)</t>
  </si>
  <si>
    <t>Test Message view when message have read and unread</t>
  </si>
  <si>
    <t>1. Go to Message Page
+ Message A: unread
+ Message B: read
+ Message C: unread</t>
  </si>
  <si>
    <t>1. Message Page is displayed with Message Table and sort to unread:
+ Message A: unread (font bold
+ Message C: unread (font bold)
+ Message B: read (font normal)</t>
  </si>
  <si>
    <t>1. Go to Message Page
2. Click on New Message button</t>
  </si>
  <si>
    <t>Test Message when user click New Message button and leave black all field</t>
  </si>
  <si>
    <t>1. Message Page is displayed.
2. Popup New Message is displayed with the follwing list: 
+ To textbox
+ Title textbox
+ Content textarea
+ Sent button (disabled)</t>
  </si>
  <si>
    <t xml:space="preserve">Test Message with New Message form when user input To textbox is empty </t>
  </si>
  <si>
    <t>1. Go to Message Page
2. Click on New Message button
3. Input:
+ To: "abc@gmail.com"
4. Input:
+ To: ""</t>
  </si>
  <si>
    <t>1. Message Page is displayed.
2. Popup New Message is displayed
+ Sent button (disabled)
4. 
+ Message error
+ Sent button (disabled)</t>
  </si>
  <si>
    <t xml:space="preserve">Test Message with New Message form when user input Content textarea is empty </t>
  </si>
  <si>
    <t>1. Go to Message Page
2. Click on New Message button
3. Input:
+ Content: "This is content of message"
4. Input:
+ Content: ""</t>
  </si>
  <si>
    <t>1. Go to Message Page
2. Click on New Message button
3. Input:
+ To: "chinhvcse02585@fpt.edu.vn"
+ Title: "This is title"
+ Content: "This is content of message"
4. Click on Sent button</t>
  </si>
  <si>
    <t>1. Message Page is displayed.
2. Popup New Message is displayed
+ Sent button (disabled)
3. Sent button is showed
4. Message is sent</t>
  </si>
  <si>
    <t>Test Message with New Message form when user input correct all of field in New message form and sent to another user</t>
  </si>
  <si>
    <t xml:space="preserve">Test Message when user receive a message form to another </t>
  </si>
  <si>
    <t>Message-10</t>
  </si>
  <si>
    <t>1. Message Page is displayed.
 Receive a message with content:
+ From: "chinhvc"
+ Title: "This is title"
+ Content: "This is content of message"</t>
  </si>
  <si>
    <t>Test Message when user click Sent button</t>
  </si>
  <si>
    <t xml:space="preserve">1. Go to Message Page
2. Click on Sent button
</t>
  </si>
  <si>
    <t>1. Message Page is displayed.
2. Message table filter message user sent and are displayed on message table
(Test filter message on database)</t>
  </si>
  <si>
    <t>Test Message when user click Toggle button</t>
  </si>
  <si>
    <t>1. Message Page is displayed.
2. Side Right bar button is minimize only icon</t>
  </si>
  <si>
    <t>Test Message when user click Refesh button</t>
  </si>
  <si>
    <t xml:space="preserve">1. Go to Message Page
2. Click on Toggle icon button
</t>
  </si>
  <si>
    <t xml:space="preserve">1. Go to Message Page
2. Click on Refesh icon button
</t>
  </si>
  <si>
    <t>1. Message Page is displayed.
2. Message table is refeshed</t>
  </si>
  <si>
    <t>Test Message when user click Delete button</t>
  </si>
  <si>
    <t>Test Message when user click Delete button when user NOT select any message</t>
  </si>
  <si>
    <t>1. Message Page is displayed.
2. Popup message is displyaled with no message is sellected</t>
  </si>
  <si>
    <t>Test Message when user click Delete button when user select Message</t>
  </si>
  <si>
    <t xml:space="preserve">1. Go to Message Page
2. Select message
+ Message A is selected
+ Message B is selected
3. Click on Delete button
</t>
  </si>
  <si>
    <t xml:space="preserve">1. Go to Message Page
2. Click on Delete button
</t>
  </si>
  <si>
    <t xml:space="preserve">1. Message Page is displayed.
2. Message is selected
+ Message A is selected
+ Message B is selected
3. Message is deleted in table and database
+ Message A is deleted in table
+ Message B is deleted in table
</t>
  </si>
  <si>
    <t>Test Message Conversation view in 1366x768 screen</t>
  </si>
  <si>
    <t>Test Message Conversation view in 1024x768 screen</t>
  </si>
  <si>
    <t>1. Go to dandelion.com
2. Click on Avatar menu in Header
3. Click on Message
4. Click a message in Message table
+ Click on message A</t>
  </si>
  <si>
    <t>1. Homepage is displayed 
2. Avatar menu is showed
3. Message Page is diplayed
3. Message Conversation Page is displayed with the following list:
- Header
- Message tools toogle left bar
+ New message button
+ Inbox button
+ Sent button
- Message Conversation
+ Toggle left bar button
+ Refesh button
+ Delete button
+ Message Conversation content
- Footer</t>
  </si>
  <si>
    <t>Test Message Conversation when user click on a title message content</t>
  </si>
  <si>
    <t xml:space="preserve">1. Go to Message Conversation Page
2. Click on title message A
3. Click on title message A
</t>
  </si>
  <si>
    <t xml:space="preserve">1. Message Conversation Page is displayed 2. Show content message A is showed
3. Show content message A is hidden
</t>
  </si>
  <si>
    <t>1. Message Page is displayed.
2. Message conversation is refeshed</t>
  </si>
  <si>
    <t>1. Message Page is displayed.
2. Message convesation is deleted</t>
  </si>
  <si>
    <t>Test Message Conversation when user input content and click sent button</t>
  </si>
  <si>
    <t>1. Message Conversation Page is displayed 2. Show content message A is showed
3. "abc" is displayed on textarea
4. Message is sent
(Check on database)</t>
  </si>
  <si>
    <t>1. Go to Message Conversation Page
2. Click on title message A
3. Input: "abc"
4. Click sent button</t>
  </si>
  <si>
    <t>Admin Module</t>
  </si>
  <si>
    <t>Test viewing "Login" form</t>
  </si>
  <si>
    <t>1. Enter the admin page</t>
  </si>
  <si>
    <t>Check "Login" button</t>
  </si>
  <si>
    <t>1. Enter the admin page
2. Click on "Login" button</t>
  </si>
  <si>
    <t>1.The admin page is displayed 
2. Display error message
"The Username field is required" below the Username textbox
"The Password field is required" below the Password textbox</t>
  </si>
  <si>
    <t>[Admin module- ]</t>
  </si>
  <si>
    <t>Check "Username" textbox</t>
  </si>
  <si>
    <t>1. Enter the admin page
2. Click "Username" field</t>
  </si>
  <si>
    <t>1.The admin page is displayed 
2. Pointer is flickered in "Username" textbox</t>
  </si>
  <si>
    <t>Check "Password" textbox</t>
  </si>
  <si>
    <t>1. Enter the admin page
2. Click "Password" field</t>
  </si>
  <si>
    <t>1.The admin page is displayed 
2. Pointer is flickered in "Password" textbox</t>
  </si>
  <si>
    <t>When user input correct username and password</t>
  </si>
  <si>
    <t>1. Enter the admin page
2. Input username "email0@gmail.com" password "123456", then click "Login" button</t>
  </si>
  <si>
    <t>1.The admin page is displayed 
2. Logged in successfully, The "User management" page is displayed</t>
  </si>
  <si>
    <t>When user input only username to login</t>
  </si>
  <si>
    <t>1. Enter the admin page
2. Input username "email0@gmail.com", password "" then click "Login" button</t>
  </si>
  <si>
    <t>1.The admin page is displayed 
2. Display error message "The Password field is required"</t>
  </si>
  <si>
    <t>When user input only password to login</t>
  </si>
  <si>
    <t>1. Enter the admin page
2. Input username "", password "123456789"  then click "Login" button</t>
  </si>
  <si>
    <t>1.The admin page is displayed 
2. Display error message "The Username field is required"</t>
  </si>
  <si>
    <t>When user input correct username and wrong password</t>
  </si>
  <si>
    <t>1. Enter the admin page
2. Input username "email0@gmail.com" and password "fsdfs", then click "Login" button</t>
  </si>
  <si>
    <t>1.The admin page is displayed 
2. Display error message "Username or Password wrong"</t>
  </si>
  <si>
    <t>When user input wrong username and correct password</t>
  </si>
  <si>
    <t>1. Enter the admin page
2. Input username and password, then click "Login" button</t>
  </si>
  <si>
    <t>When user input wrong username and wrong password</t>
  </si>
  <si>
    <t>1. Enter the admin page
2. Input wrong username "fsdfsd" and password "123456789", then click "Login" button</t>
  </si>
  <si>
    <t>1. Enter the admin page
2. Input data to "Password" field</t>
  </si>
  <si>
    <t>1.The admin page is displayed 
2. Data is encoded</t>
  </si>
  <si>
    <t>This test cases were created to test Admin module.</t>
  </si>
  <si>
    <t>1.The admin page view form is displayed with the following informaion:
- "Username" field
- "Password" field
- Remember me button
- "Login" button
- Forgot password hyperlink</t>
  </si>
  <si>
    <t>Admin Common module</t>
  </si>
  <si>
    <t>Test Admin view in 1366x768 screen</t>
  </si>
  <si>
    <t>Test Admin view in 1024x768 screen</t>
  </si>
  <si>
    <t xml:space="preserve">1. Admin Page is displayed with the following list:
- Header
- Right Side bar:
+ Avatar image
+ Logout button
+ Dashboard
+ User
+ Project
+ Backing
+ Category
+ Slider
+ Message
+ Report
- Content details left
+ Dashboard (default)
</t>
  </si>
  <si>
    <t>Test Admin when admin click Logout button</t>
  </si>
  <si>
    <t xml:space="preserve">1. Admin Page is displayed
2. Log in Page is displayed
</t>
  </si>
  <si>
    <t>1. Enter the admin page
2. Click logout button in Right Slide bar</t>
  </si>
  <si>
    <t>Test Admin when admin click Slidebar toggle button</t>
  </si>
  <si>
    <t>1. Enter the admin page
2. Click Sidebar toggle button in Right Slide bar
3. Click Sidebar toggle button in Right Slide bar</t>
  </si>
  <si>
    <t>1. Admin Page is displayed
2. Sidebar is hidden
3. Siderbar is showed</t>
  </si>
  <si>
    <t>Admin Dashboard module</t>
  </si>
  <si>
    <t>Test Admin when admin click Dashboard button in sidebar</t>
  </si>
  <si>
    <t xml:space="preserve">1. Enter the admin page
2. Click Dashboard button in Right Slide bar
</t>
  </si>
  <si>
    <t>1. Admin Page is displayed
2. Content about dashboard is displayed with list following:
- Statistic List: total users, total projects, total fund, total profit, new project, live project
- Pie chart: Categories, Rank, Rate pie chart
- Top backer, top project Table
- Recent users, Recent backing tables
- Projects statistic Chart
(Use database to test data is correct/false)</t>
  </si>
  <si>
    <t>User Management module</t>
  </si>
  <si>
    <t>Test Admin when admin click User button in sidebar</t>
  </si>
  <si>
    <t>1. Admin Page is displayed
2. Dropdowlist is displayed with:
+ Dashboard
+ User list
3. Content about dashboard of user is displayed with list following:
- Statistic List: total new user, total inactive users, total active user,  total user
- Pie chart
- Recent users, Top backer Table
- New users, New creator table
(Use database to test data is correct/false)</t>
  </si>
  <si>
    <t>Test Admin when admin click User list button in User menu</t>
  </si>
  <si>
    <t>1. Enter the admin page
2. Click User button in Right Slide bar
3. Click Dashboard button in User menu</t>
  </si>
  <si>
    <t>1. Enter the admin page
2. Click User button in Right Slide bar
3. Click User list button in User menu</t>
  </si>
  <si>
    <t>1. Admin Page is displayed
2. Dropdowlist is displayed with:
+ Dashboard
+ User list
3. Content of User list is displayed with list following:
- Statistic List: total new user, total inactive users, total active user,  total user
- Table Users list:
+ Name, email, mobile, login type
+ Status: Active, Inactive
+ Action View
(Use database to test data is correct/false)</t>
  </si>
  <si>
    <t>Test Admin when admin click View button in Users list table</t>
  </si>
  <si>
    <t>1. Enter the admin page
2. Click User button in Right Slide bar
3. Click User list button in User menu
4. Select a user and click View button</t>
  </si>
  <si>
    <t>Test Active/Deactive User</t>
  </si>
  <si>
    <t>1. Admin Page is displayed
2. Dropdowlist is displayed with:
3. Content of Users list is displayed
4. Userprofile Page is displayed with the folowing list: 
- 3 tabs: Profile (Actived), backed, created
- Overview</t>
  </si>
  <si>
    <t>Test Tab backed in userprofile</t>
  </si>
  <si>
    <t>1. Enter the Userprofle Page
2. Click tab backed</t>
  </si>
  <si>
    <t>1. Enter the Userprofle Page
2. Click tab Profile
3. Click Active/Deactive button</t>
  </si>
  <si>
    <t>1. Userprofile Page is displayed
2. Profile of user is displayed 
3. User is active/Deactive button and return Users list Page</t>
  </si>
  <si>
    <t>1. Userprofile Page is displayed
2. Project is backed by this user is displayed with table</t>
  </si>
  <si>
    <t>1. Enter the Userprofle Page
2. Click tab created</t>
  </si>
  <si>
    <t>1. Userprofile Page is displayed
2. Project is created by this user is displayed with table</t>
  </si>
  <si>
    <t>Project Management module</t>
  </si>
  <si>
    <t>Test Admin when admin click Project button in sidebar</t>
  </si>
  <si>
    <t>1. Enter the admin page
2. Click Project button in Right Slide bar
3. Click Dashboard button in User menu</t>
  </si>
  <si>
    <t>1. Admin Page is displayed
2. Dropdowlist is displayed with:
+ Dashboard
+ Projects list
3. Content about dashboard of project is displayed with list following:
- Statistic List: total pending, suspend, approved, expired, fund, total projects
- New project list Table
(Use database to test data is correct/false)</t>
  </si>
  <si>
    <t>1. Enter the admin page
2. Click Project button in Right Slide bar
3. Click Projects list  button in Project menu</t>
  </si>
  <si>
    <t>Test Admin when admin click Projects List button in Project  menu</t>
  </si>
  <si>
    <t>1. Admin Page is displayed
2. Dropdowlist is displayed with:
+ Dashboard
+ Projects list
3. Content about projects lists of project is displayed with list following:
- Project list Table
(Use database to test data is correct/false)</t>
  </si>
  <si>
    <t>Test Admin when admin click View button in Project list table</t>
  </si>
  <si>
    <t>1. Enter the admin page
2. Click Project button in Right Slide bar
3. Click Project list button in Project menu
4. Select a project and click View button</t>
  </si>
  <si>
    <t>1. Admin Page is displayed
2. Dropdowlist is displayed
3. Content of Projects list is displayed
4. Projec detail Page is displayed with the folowing list: 
- 4 tabs: Overview(actived), Campaign, updates, comment</t>
  </si>
  <si>
    <t>Test Approve/Suspend a project</t>
  </si>
  <si>
    <t>1. Enter the Project details Page
2. Click  Approve/Suspend button</t>
  </si>
  <si>
    <t>1. Project detail Page is displayed
2. Project is approved/suspended and return Projects  list Page</t>
  </si>
  <si>
    <t>Test Tab overview in project detail</t>
  </si>
  <si>
    <t>Test Tab commnents in project detail</t>
  </si>
  <si>
    <t>Test Tab updates in project detail</t>
  </si>
  <si>
    <t>Test Tab Campagin in project detail</t>
  </si>
  <si>
    <t>1. Enter the Userprofle Page
2. Click tab overview</t>
  </si>
  <si>
    <t>1. Userprofile Page is displayed
2. Campaign of project is displayed</t>
  </si>
  <si>
    <t>1. Enter the Userprofle Page
2. Click tab campaign</t>
  </si>
  <si>
    <t>1. Enter the Userprofle Page
2. Click tab update</t>
  </si>
  <si>
    <t>1. Enter the Userprofle Page
2. Click tab comment</t>
  </si>
  <si>
    <t>1. Userprofile Page is displayed
2. Comment of project is displayed</t>
  </si>
  <si>
    <t>1. Userprofile Page is displayed
2. Updates of project is displayed</t>
  </si>
  <si>
    <t>1. Userprofile Page is displayed
2. Overview of project is displayed</t>
  </si>
  <si>
    <t>Backing Management module</t>
  </si>
  <si>
    <t>Test Admin when admin click Backing  button in sidebar</t>
  </si>
  <si>
    <t>1. Admin Page is displayed
2. Content about backing of project is displayed with list following:
- Backing list Table
(Use database to test data is correct/false)</t>
  </si>
  <si>
    <t>1. Enter the admin page
2. Click Backing button in Right Slide bar</t>
  </si>
  <si>
    <t>Test Admin when admin click View button in Backing  list table</t>
  </si>
  <si>
    <t>1. Enter the admin page
2. Click Backing button in Right Slide bar
3. Select a record and click View button</t>
  </si>
  <si>
    <t>1. Admin Page is displayed
2. Dropdowlist is displayed
3. Popup is displayed with backer info</t>
  </si>
  <si>
    <t>Category Management module</t>
  </si>
  <si>
    <t>Test Admin when admin click Category button in sidebar</t>
  </si>
  <si>
    <t>1. Enter the admin page
2. Click Category button in Right Slide bar</t>
  </si>
  <si>
    <t>1. Admin Page is displayed
2. Content about Category is displayed with list following:
- Category list Table
- Add new category
(Use database to test data is correct/false)</t>
  </si>
  <si>
    <t>Test Admin when admin click Add new category button</t>
  </si>
  <si>
    <t>1. Enter the admin page
2. Click Category button in Right Slide bar
3. Click Add New Category button
4. Fill correct information
5. Click Add button</t>
  </si>
  <si>
    <t>1. Admin Page is displayed
2. Content about Category is displayed with list following:
- Category list Table
- Add new category
3. Popup Add new category form is displayed with the following list:
+ Category name textbox
+ Description textarea
+ Image browser
+ Close button
+ Add button
5. Category is add to table
(Use database to test data is correct/false)</t>
  </si>
  <si>
    <t>Test Active/Deactive a Category</t>
  </si>
  <si>
    <t>1. Enter the admin page
2. Click Category button in Right Slide bar
3. Click Active/Deactive button in a categroy</t>
  </si>
  <si>
    <t>1. Project detail Page is displayed
2. Project is approved/suspended and return Projects  list Page
3. Category is Actived/Deactived in a categroy table
(Check database and category in client)</t>
  </si>
  <si>
    <t>Slider Management module</t>
  </si>
  <si>
    <t>Test Admin when admin click Slider button in sidebar</t>
  </si>
  <si>
    <t>1. Enter the admin page
2. Click Slider button in Right Slide bar</t>
  </si>
  <si>
    <t>1. Admin Page is displayed
2. Content about Slider is displayed with list following:
- Slider list Table
- Add new Slider
(Use database to test data is correct/false)</t>
  </si>
  <si>
    <t>Test Admin when admin click Add new slider button</t>
  </si>
  <si>
    <t>1. Admin Page is displayed
2. Content about Slider is displayed with list following:
- Slider list Table
- Add new slider
3. Popup Add new category form is displayed with the following list:
+ Slider name textbox
+ Description textarea
+ Slider url
+ Slider image
+ button color 
+ Slider order 
+ Statsu: active/deactive
+ Close button
+ Add button
5. Slider is add to table
(Use database to test data is correct/false)</t>
  </si>
  <si>
    <t>Test Active/Deactive a Slider</t>
  </si>
  <si>
    <t>1. Enter the admin page
2. Click Slider button in Right Slide bar
3. Click Active/Deactive button in a slider</t>
  </si>
  <si>
    <t>1. Enter the admin page
2. Click Slider  button in Right Slide bar
3. Click Add New Slider button
4. Fill correct information
5. Click Add button</t>
  </si>
  <si>
    <t>1. Admin Page is displayed
2. Content about Slider is displayed
3. Slider is Actived/Deactived in a slider table
(Check database and slider in client)</t>
  </si>
  <si>
    <t>Message Management module</t>
  </si>
  <si>
    <t>Test Message view when admin HAVE NOT any message</t>
  </si>
  <si>
    <t>Report Management module</t>
  </si>
  <si>
    <t>Test Admin when admin click Report button in sidebar</t>
  </si>
  <si>
    <t>1. Enter the admin page
2. Click Report button in Right Slide bar
3. Click User button in Report menu</t>
  </si>
  <si>
    <t>1. Admin Page is displayed
2. Dropdowlist is displayed with:
+ User
+ Project
3. Content about users report is displayed with list following:
- Report users table
(Use database to test data is correct/false)</t>
  </si>
  <si>
    <t>1. Enter the admin page
2. Click Report button in Right Slide bar
3. Click Project button in Report menu</t>
  </si>
  <si>
    <t>1. Admin Page is displayed
2. Dropdowlist is displayed with:
+ User
+ Project
3. Content about projects report is displayed with list following:
- Report project table
(Use database to test data is correct/false)</t>
  </si>
  <si>
    <t>Test Admin when admin click View in Users List table</t>
  </si>
  <si>
    <t xml:space="preserve">1. Enter the admin page
2. Click Report button in Right Slide bar
3. Click User button in Report menu
4. Click View button in a record </t>
  </si>
  <si>
    <t>1. Admin Page is displayed
2. Dropdowlist is displayed with:
+ User
+ Project
3. Content about user report is displayed with list following:
- Report user table
(Use database to test data is correct/false)
4. Redirect to userprofile</t>
  </si>
  <si>
    <t>Test Admin when admin click Confirmed button in Users list table</t>
  </si>
  <si>
    <t xml:space="preserve">1. Enter the admin page
2. Click Report button in Right Slide bar
3. Click User button in Report menu
4. Click Confirmed button in a record </t>
  </si>
  <si>
    <t xml:space="preserve">1. Admin Page is displayed
2. Dropdowlist is displayed with:
+ User
+ Project
3. Content about user report is displayed with list following:
- Report user table
(Use database to test data is correct/false)
4. Sent message to user to warning </t>
  </si>
  <si>
    <t>Test Admin when admin click Cancel button in Users list table</t>
  </si>
  <si>
    <t xml:space="preserve">1. Enter the admin page
2. Click Report button in Right Slide bar
3. Click User button in Report menu
4. Click Cancel button in a record </t>
  </si>
  <si>
    <t>1. Admin Page is displayed
2. Dropdowlist is displayed with:
+ User
+ Project
3. Content about user report is displayed with list following:
- Report user table
(Use database to test data is correct/false)
4.Cancel this report from user</t>
  </si>
  <si>
    <t>Test Admin when admin click View in Project List table</t>
  </si>
  <si>
    <t xml:space="preserve">1. Enter the admin page
2. Click Report button in Right Slide bar
3. Click Project button in Report menu
4. Click View button in a record </t>
  </si>
  <si>
    <t>Test Admin when admin click Confirmed button in Projects  list table</t>
  </si>
  <si>
    <t>Test Admin when admin click Cancel button in Projects  list table</t>
  </si>
  <si>
    <t xml:space="preserve">1. Enter the admin page
2. Click Report button in Right Slide bar
3. Click Project button in Report menu
4. Click Confirmed button in a record </t>
  </si>
  <si>
    <t xml:space="preserve">1. Enter the admin page
2. Click Report button in Right Slide bar
3. Click Project button in Report menu
4. Click Cancel button in a record </t>
  </si>
  <si>
    <t>1. Admin Page is displayed
2. Dropdowlist is displayed with:
+ User
+ Project
3. Content about project report is displayed with list following:
- Report project table
(Use database to test data is correct/false)
4.Cancel this report from user</t>
  </si>
  <si>
    <t xml:space="preserve">1. Admin Page is displayed
2. Dropdowlist is displayed with:
+ User
+ Project
3. Content about project report is displayed with list following:
- Report project table
(Use database to test data is correct/false)
4. Sent message to creator to warning </t>
  </si>
  <si>
    <t>1. Admin Page is displayed
2. Dropdowlist is displayed with:
+ User
+ Project
3. Content about project report is displayed with list following:
- Report project table
(Use database to test data is correct/false)
4. Redirect to project detail</t>
  </si>
  <si>
    <t>Create and Edit Project</t>
  </si>
  <si>
    <t>Back project</t>
  </si>
  <si>
    <t>Assignee</t>
  </si>
  <si>
    <t>Status</t>
  </si>
  <si>
    <t>Close Date</t>
  </si>
  <si>
    <t>Open Date</t>
  </si>
  <si>
    <t>Defects</t>
  </si>
  <si>
    <t>Total</t>
  </si>
  <si>
    <t>STATUS</t>
  </si>
  <si>
    <t>Open</t>
  </si>
  <si>
    <t>Accepted</t>
  </si>
  <si>
    <t>Ready for Test</t>
  </si>
  <si>
    <t>Closed</t>
  </si>
  <si>
    <t>∑</t>
  </si>
  <si>
    <t>ChinhVC</t>
  </si>
  <si>
    <t>MaiCTP</t>
  </si>
  <si>
    <t>Developer</t>
  </si>
  <si>
    <t>ManhNL</t>
  </si>
  <si>
    <t>HuyNM</t>
  </si>
  <si>
    <t>TrungVN</t>
  </si>
  <si>
    <t>Evident</t>
  </si>
  <si>
    <t>Empty</t>
  </si>
  <si>
    <t>AnhDD</t>
  </si>
  <si>
    <t>Scroll group</t>
  </si>
  <si>
    <t>When user click "Go to bottom" icon button</t>
  </si>
  <si>
    <t>When user click "Refresh" icon button</t>
  </si>
  <si>
    <t>1. Go to dandelion.com
2. Click "Go to bottom" icon button</t>
  </si>
  <si>
    <t>1. Go to dandelion.com
2. Click "Refresh" icon button</t>
  </si>
  <si>
    <t>1. Go to dandelion.com
2. Scroll to bottom page</t>
  </si>
  <si>
    <t>1. Go to dandelion.com
2. This page is refreshed</t>
  </si>
  <si>
    <t>Evident\Common Module-2.png</t>
  </si>
  <si>
    <t>3. Không có button Search.</t>
  </si>
  <si>
    <t>When user search an esixt project</t>
  </si>
  <si>
    <t>1. Go to dandelion.com
2. Input name of project into search text box
3. Click Search or press Enter
4. Click hyperlink name project or image project</t>
  </si>
  <si>
    <t>1.Homepage is displayed 
2. This name is displayed in search text box
3. Search Result page is displayed
4. Project detail page is displayed</t>
  </si>
  <si>
    <t>1.Homepage is displayed 
2. "" is displayed in search text box
3. Search Result page is displayed with all exist project</t>
  </si>
  <si>
    <t>2. không xác định được maxlength 
3. Không có button Search.</t>
  </si>
  <si>
    <t>Check Login button when user do not input Email and password</t>
  </si>
  <si>
    <t>1. Enter the website: http://www.dandelion.com
2. Click Login button on Home page
3. Input 
+ Account: accountest01
+ Password: 123456789
4. Click "Login" button</t>
  </si>
  <si>
    <r>
      <t>1. The Home page is displayed 
2. The Login page is displayed
3. "chinhvcse02585@fpt.edu.vn" in pass field
4. Display error message</t>
    </r>
    <r>
      <rPr>
        <b/>
        <sz val="10"/>
        <rFont val="Tahoma"/>
        <family val="2"/>
      </rPr>
      <t xml:space="preserve"> MS04</t>
    </r>
  </si>
  <si>
    <r>
      <t>1. The Home page is displayed 
2. The Login page is displayed
3. "chinhvcse02585@fpt.edu.vn" in email field
4. Display error message</t>
    </r>
    <r>
      <rPr>
        <b/>
        <sz val="10"/>
        <rFont val="Tahoma"/>
        <family val="2"/>
      </rPr>
      <t xml:space="preserve"> MS03</t>
    </r>
  </si>
  <si>
    <t>1. The Homepage is displayed
2. The Login page is displayed
6. Login succesfully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</si>
</sst>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mmm\-yy;@"/>
    <numFmt numFmtId="165" formatCode="[$-409]mmmm\ d\,\ yyyy;@"/>
  </numFmts>
  <fonts count="35">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b/>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sz val="9"/>
      <color indexed="81"/>
      <name val="Tahoma"/>
      <family val="2"/>
    </font>
  </fonts>
  <fills count="1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rgb="FFFF0000"/>
        <bgColor indexed="32"/>
      </patternFill>
    </fill>
    <fill>
      <patternFill patternType="solid">
        <fgColor rgb="FFFF0000"/>
        <bgColor indexed="26"/>
      </patternFill>
    </fill>
    <fill>
      <patternFill patternType="solid">
        <fgColor theme="0" tint="-0.14999847407452621"/>
        <bgColor indexed="64"/>
      </patternFill>
    </fill>
    <fill>
      <patternFill patternType="solid">
        <fgColor theme="2"/>
        <bgColor indexed="26"/>
      </patternFill>
    </fill>
  </fills>
  <borders count="64">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indexed="64"/>
      </left>
      <right style="thin">
        <color indexed="64"/>
      </right>
      <top style="thin">
        <color indexed="64"/>
      </top>
      <bottom/>
      <diagonal/>
    </border>
    <border>
      <left style="thin">
        <color indexed="8"/>
      </left>
      <right/>
      <top/>
      <bottom style="thin">
        <color indexed="8"/>
      </bottom>
      <diagonal/>
    </border>
    <border>
      <left/>
      <right/>
      <top/>
      <bottom style="thin">
        <color indexed="8"/>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ck">
        <color indexed="64"/>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62">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3" fillId="6" borderId="2" xfId="5" applyFont="1" applyFill="1" applyBorder="1" applyAlignment="1">
      <alignment vertical="top" wrapText="1"/>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0" fontId="18" fillId="6" borderId="2" xfId="2" applyFont="1" applyFill="1" applyBorder="1" applyAlignment="1">
      <alignment horizontal="left" vertical="top" wrapText="1"/>
    </xf>
    <xf numFmtId="14" fontId="3" fillId="6" borderId="2" xfId="5" applyNumberFormat="1" applyFont="1" applyFill="1" applyBorder="1" applyAlignment="1">
      <alignment vertical="top" wrapText="1"/>
    </xf>
    <xf numFmtId="0" fontId="18" fillId="6" borderId="15" xfId="2" applyFont="1" applyFill="1" applyBorder="1" applyAlignment="1">
      <alignment horizontal="left" vertical="top" wrapText="1"/>
    </xf>
    <xf numFmtId="14" fontId="3" fillId="6" borderId="15" xfId="5" applyNumberFormat="1" applyFont="1" applyFill="1" applyBorder="1" applyAlignment="1">
      <alignment vertical="top" wrapText="1"/>
    </xf>
    <xf numFmtId="0" fontId="3" fillId="6" borderId="15" xfId="2"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NumberFormat="1" applyFill="1" applyBorder="1" applyAlignment="1" applyProtection="1">
      <alignment horizontal="left" vertical="center"/>
    </xf>
    <xf numFmtId="0" fontId="16" fillId="2" borderId="22" xfId="1" applyFill="1" applyBorder="1" applyAlignment="1">
      <alignment horizontal="left" vertic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16" fillId="2" borderId="0" xfId="1" applyFill="1"/>
    <xf numFmtId="0" fontId="3" fillId="2" borderId="0" xfId="2" applyFont="1" applyFill="1" applyBorder="1"/>
    <xf numFmtId="0" fontId="26" fillId="2" borderId="0" xfId="2" applyFont="1" applyFill="1" applyBorder="1" applyAlignment="1"/>
    <xf numFmtId="0" fontId="26" fillId="2" borderId="0" xfId="2" applyFont="1" applyFill="1" applyBorder="1"/>
    <xf numFmtId="0" fontId="26" fillId="2" borderId="0" xfId="5" applyFont="1" applyFill="1" applyBorder="1" applyAlignment="1">
      <alignment vertical="top" wrapText="1"/>
    </xf>
    <xf numFmtId="0" fontId="26" fillId="6" borderId="0" xfId="5" applyFont="1" applyFill="1" applyBorder="1" applyAlignment="1">
      <alignment vertical="top" wrapText="1"/>
    </xf>
    <xf numFmtId="0" fontId="26" fillId="7" borderId="0" xfId="5" applyFont="1" applyFill="1" applyBorder="1" applyAlignment="1">
      <alignment horizontal="left" vertical="center"/>
    </xf>
    <xf numFmtId="14" fontId="26" fillId="6" borderId="0" xfId="5" applyNumberFormat="1" applyFont="1" applyFill="1" applyBorder="1" applyAlignment="1">
      <alignment vertical="top" wrapText="1"/>
    </xf>
    <xf numFmtId="0" fontId="26" fillId="6" borderId="0" xfId="2" applyFont="1" applyFill="1" applyBorder="1" applyAlignment="1">
      <alignment vertical="top" wrapText="1"/>
    </xf>
    <xf numFmtId="0" fontId="26" fillId="6" borderId="0" xfId="2" applyFont="1" applyFill="1" applyBorder="1"/>
    <xf numFmtId="0" fontId="26" fillId="0" borderId="0" xfId="2" applyFont="1" applyFill="1" applyBorder="1" applyAlignment="1"/>
    <xf numFmtId="0" fontId="26" fillId="0" borderId="0" xfId="2" applyFont="1" applyFill="1" applyBorder="1"/>
    <xf numFmtId="14" fontId="3" fillId="2" borderId="2" xfId="5" applyNumberFormat="1" applyFont="1" applyFill="1" applyBorder="1" applyAlignment="1">
      <alignment vertical="top" wrapText="1"/>
    </xf>
    <xf numFmtId="0" fontId="18" fillId="2" borderId="0" xfId="2" applyFont="1" applyFill="1" applyAlignment="1">
      <alignment vertical="top"/>
    </xf>
    <xf numFmtId="0" fontId="18" fillId="6" borderId="2" xfId="0" applyFont="1" applyFill="1" applyBorder="1" applyAlignment="1">
      <alignment horizontal="left" vertical="top" wrapText="1"/>
    </xf>
    <xf numFmtId="0" fontId="18" fillId="2" borderId="2" xfId="0" applyFont="1" applyFill="1" applyBorder="1" applyAlignment="1">
      <alignment vertical="top" wrapText="1"/>
    </xf>
    <xf numFmtId="0" fontId="18" fillId="2" borderId="2" xfId="0" applyFont="1" applyFill="1" applyBorder="1" applyAlignment="1">
      <alignment horizontal="left" vertical="top" wrapText="1"/>
    </xf>
    <xf numFmtId="0" fontId="28" fillId="2" borderId="2" xfId="5" applyFont="1" applyFill="1" applyBorder="1" applyAlignment="1">
      <alignment vertical="top" wrapText="1"/>
    </xf>
    <xf numFmtId="0" fontId="30" fillId="0" borderId="0" xfId="0" applyFont="1"/>
    <xf numFmtId="0" fontId="29" fillId="8" borderId="35" xfId="0" applyFont="1" applyFill="1" applyBorder="1" applyAlignment="1">
      <alignment horizontal="center" vertical="center" wrapText="1"/>
    </xf>
    <xf numFmtId="0" fontId="30" fillId="0" borderId="22" xfId="0" applyFont="1" applyBorder="1"/>
    <xf numFmtId="0" fontId="29" fillId="8" borderId="36" xfId="0" applyFont="1" applyFill="1" applyBorder="1" applyAlignment="1">
      <alignment horizontal="center" vertical="center" wrapText="1"/>
    </xf>
    <xf numFmtId="0" fontId="30" fillId="0" borderId="37" xfId="0" applyFont="1" applyBorder="1" applyAlignment="1">
      <alignment vertical="center" wrapText="1"/>
    </xf>
    <xf numFmtId="0" fontId="29" fillId="8" borderId="22" xfId="0" applyFont="1" applyFill="1" applyBorder="1" applyAlignment="1">
      <alignment horizontal="center" vertical="center" wrapText="1"/>
    </xf>
    <xf numFmtId="0" fontId="29" fillId="0" borderId="22" xfId="0" applyFont="1" applyBorder="1" applyAlignment="1">
      <alignment horizontal="left" vertical="center" wrapText="1" indent="1"/>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14" fillId="4" borderId="40" xfId="5" applyFont="1" applyFill="1" applyBorder="1" applyAlignment="1">
      <alignment horizontal="left" vertical="center"/>
    </xf>
    <xf numFmtId="0" fontId="3" fillId="7" borderId="22" xfId="5" applyFont="1" applyFill="1" applyBorder="1" applyAlignment="1">
      <alignment horizontal="left" vertical="center"/>
    </xf>
    <xf numFmtId="0" fontId="3" fillId="6" borderId="39" xfId="5" applyFont="1" applyFill="1" applyBorder="1" applyAlignment="1">
      <alignment vertical="top" wrapText="1"/>
    </xf>
    <xf numFmtId="0" fontId="3" fillId="6" borderId="16" xfId="5" applyFont="1" applyFill="1" applyBorder="1" applyAlignment="1">
      <alignment vertical="top" wrapText="1"/>
    </xf>
    <xf numFmtId="0" fontId="3" fillId="2" borderId="15" xfId="5" applyFont="1" applyFill="1" applyBorder="1" applyAlignment="1">
      <alignment vertical="top" wrapText="1"/>
    </xf>
    <xf numFmtId="0" fontId="3" fillId="6" borderId="41" xfId="5" applyFont="1" applyFill="1" applyBorder="1" applyAlignment="1">
      <alignment vertical="top" wrapText="1"/>
    </xf>
    <xf numFmtId="0" fontId="14" fillId="4" borderId="42" xfId="5" applyFont="1" applyFill="1" applyBorder="1" applyAlignment="1">
      <alignment horizontal="left" vertical="center"/>
    </xf>
    <xf numFmtId="0" fontId="14" fillId="4" borderId="43" xfId="5" applyFont="1" applyFill="1" applyBorder="1" applyAlignment="1">
      <alignment horizontal="left" vertical="center"/>
    </xf>
    <xf numFmtId="0" fontId="3" fillId="6" borderId="38" xfId="5" applyFont="1" applyFill="1" applyBorder="1" applyAlignment="1">
      <alignment vertical="top" wrapText="1"/>
    </xf>
    <xf numFmtId="0" fontId="3" fillId="6" borderId="1" xfId="5" applyFont="1" applyFill="1" applyBorder="1" applyAlignment="1">
      <alignment vertical="top" wrapText="1"/>
    </xf>
    <xf numFmtId="0" fontId="18" fillId="6" borderId="22" xfId="0" applyFont="1" applyFill="1" applyBorder="1" applyAlignment="1">
      <alignment horizontal="left" vertical="top" wrapText="1"/>
    </xf>
    <xf numFmtId="0" fontId="14" fillId="4" borderId="22" xfId="5" applyFont="1" applyFill="1" applyBorder="1" applyAlignment="1">
      <alignment horizontal="left" vertical="center"/>
    </xf>
    <xf numFmtId="0" fontId="3" fillId="2" borderId="22" xfId="2" applyFont="1" applyFill="1" applyBorder="1"/>
    <xf numFmtId="0" fontId="3" fillId="2" borderId="22" xfId="2" applyFont="1" applyFill="1" applyBorder="1" applyAlignment="1"/>
    <xf numFmtId="0" fontId="30" fillId="0" borderId="22" xfId="0" applyFont="1" applyBorder="1" applyAlignment="1">
      <alignment wrapText="1"/>
    </xf>
    <xf numFmtId="0" fontId="3" fillId="2" borderId="41" xfId="5" applyFont="1" applyFill="1" applyBorder="1" applyAlignment="1">
      <alignment vertical="top" wrapText="1"/>
    </xf>
    <xf numFmtId="0" fontId="3" fillId="2" borderId="41" xfId="2" applyFont="1" applyFill="1" applyBorder="1"/>
    <xf numFmtId="0" fontId="3" fillId="2" borderId="41" xfId="2" applyFont="1" applyFill="1" applyBorder="1" applyAlignment="1"/>
    <xf numFmtId="0" fontId="29" fillId="0" borderId="37" xfId="0" applyFont="1" applyBorder="1" applyAlignment="1">
      <alignment horizontal="left" vertical="center" wrapText="1" indent="1"/>
    </xf>
    <xf numFmtId="0" fontId="3" fillId="2" borderId="37" xfId="5" applyFont="1" applyFill="1" applyBorder="1" applyAlignment="1">
      <alignment vertical="top" wrapText="1"/>
    </xf>
    <xf numFmtId="0" fontId="3" fillId="6" borderId="37" xfId="5" applyFont="1" applyFill="1" applyBorder="1" applyAlignment="1">
      <alignment vertical="top" wrapText="1"/>
    </xf>
    <xf numFmtId="0" fontId="3" fillId="2" borderId="22" xfId="2" applyFont="1" applyFill="1" applyBorder="1" applyAlignment="1">
      <alignment vertical="top"/>
    </xf>
    <xf numFmtId="0" fontId="3" fillId="2" borderId="22" xfId="2" applyFont="1" applyFill="1" applyBorder="1" applyAlignment="1">
      <alignment vertical="top" wrapText="1"/>
    </xf>
    <xf numFmtId="0" fontId="18" fillId="6" borderId="1" xfId="0" applyFont="1" applyFill="1" applyBorder="1" applyAlignment="1">
      <alignment horizontal="left" vertical="top" wrapText="1"/>
    </xf>
    <xf numFmtId="0" fontId="3" fillId="2" borderId="37" xfId="2" applyFont="1" applyFill="1" applyBorder="1" applyAlignment="1">
      <alignment wrapText="1"/>
    </xf>
    <xf numFmtId="0" fontId="3" fillId="2" borderId="22" xfId="0" applyFont="1" applyFill="1" applyBorder="1" applyAlignment="1">
      <alignment horizontal="center" vertical="center"/>
    </xf>
    <xf numFmtId="0" fontId="14" fillId="9" borderId="37" xfId="5" applyFont="1" applyFill="1" applyBorder="1" applyAlignment="1">
      <alignment horizontal="left" vertical="center"/>
    </xf>
    <xf numFmtId="0" fontId="3" fillId="11" borderId="22" xfId="0" applyFont="1" applyFill="1" applyBorder="1"/>
    <xf numFmtId="0" fontId="3" fillId="11" borderId="22" xfId="0" applyFont="1" applyFill="1" applyBorder="1" applyAlignment="1">
      <alignment vertical="top" wrapText="1"/>
    </xf>
    <xf numFmtId="0" fontId="33" fillId="11" borderId="22" xfId="0" applyFont="1" applyFill="1" applyBorder="1" applyAlignment="1">
      <alignment horizontal="left" vertical="top"/>
    </xf>
    <xf numFmtId="0" fontId="33" fillId="11" borderId="22" xfId="0" applyFont="1" applyFill="1" applyBorder="1" applyAlignment="1">
      <alignment horizontal="left" vertical="center"/>
    </xf>
    <xf numFmtId="0" fontId="14" fillId="4" borderId="37" xfId="5" applyFont="1" applyFill="1" applyBorder="1" applyAlignment="1">
      <alignment horizontal="left" vertical="center"/>
    </xf>
    <xf numFmtId="0" fontId="14" fillId="4" borderId="44" xfId="5" applyFont="1" applyFill="1" applyBorder="1" applyAlignment="1">
      <alignment horizontal="left" vertical="center"/>
    </xf>
    <xf numFmtId="0" fontId="14" fillId="4" borderId="45" xfId="5" applyFont="1" applyFill="1" applyBorder="1" applyAlignment="1">
      <alignment horizontal="left" vertical="center"/>
    </xf>
    <xf numFmtId="0" fontId="8" fillId="2" borderId="22" xfId="7" applyFont="1" applyFill="1" applyBorder="1" applyAlignment="1">
      <alignment horizontal="left" vertical="top" wrapText="1"/>
    </xf>
    <xf numFmtId="0" fontId="28" fillId="2" borderId="22" xfId="7" applyFont="1" applyFill="1" applyBorder="1" applyAlignment="1">
      <alignment horizontal="left" vertical="top" wrapText="1"/>
    </xf>
    <xf numFmtId="0" fontId="9" fillId="3" borderId="38"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8" fillId="2" borderId="22" xfId="0" applyFont="1" applyFill="1" applyBorder="1" applyAlignment="1">
      <alignment horizontal="left" vertical="top" wrapText="1"/>
    </xf>
    <xf numFmtId="1" fontId="29" fillId="14" borderId="46" xfId="0" applyNumberFormat="1" applyFont="1" applyFill="1" applyBorder="1" applyAlignment="1">
      <alignment horizontal="center"/>
    </xf>
    <xf numFmtId="1" fontId="30" fillId="14" borderId="47" xfId="0" applyNumberFormat="1" applyFont="1" applyFill="1" applyBorder="1" applyAlignment="1">
      <alignment horizontal="center"/>
    </xf>
    <xf numFmtId="1" fontId="30" fillId="0" borderId="49" xfId="0" applyNumberFormat="1" applyFont="1" applyFill="1" applyBorder="1" applyAlignment="1">
      <alignment horizontal="left"/>
    </xf>
    <xf numFmtId="0" fontId="30" fillId="11" borderId="48" xfId="0" applyNumberFormat="1" applyFont="1" applyFill="1" applyBorder="1" applyAlignment="1">
      <alignment horizontal="center"/>
    </xf>
    <xf numFmtId="1" fontId="30" fillId="0" borderId="50" xfId="0" applyNumberFormat="1" applyFont="1" applyFill="1" applyBorder="1" applyAlignment="1">
      <alignment horizontal="left"/>
    </xf>
    <xf numFmtId="165" fontId="30" fillId="0" borderId="51" xfId="0" applyNumberFormat="1" applyFont="1" applyBorder="1" applyAlignment="1">
      <alignment horizontal="left"/>
    </xf>
    <xf numFmtId="0" fontId="30" fillId="11" borderId="52" xfId="0" applyNumberFormat="1" applyFont="1" applyFill="1" applyBorder="1" applyAlignment="1">
      <alignment horizontal="center"/>
    </xf>
    <xf numFmtId="0" fontId="30" fillId="0" borderId="0" xfId="0" applyFont="1" applyFill="1" applyBorder="1"/>
    <xf numFmtId="1" fontId="30" fillId="0" borderId="0" xfId="0" applyNumberFormat="1" applyFont="1" applyFill="1" applyBorder="1" applyAlignment="1">
      <alignment horizontal="center"/>
    </xf>
    <xf numFmtId="0" fontId="30" fillId="0" borderId="0" xfId="0" applyNumberFormat="1" applyFont="1" applyFill="1" applyBorder="1" applyAlignment="1">
      <alignment horizontal="center"/>
    </xf>
    <xf numFmtId="0" fontId="30" fillId="0" borderId="0" xfId="0" applyNumberFormat="1" applyFont="1" applyFill="1" applyBorder="1" applyAlignment="1">
      <alignment vertical="center"/>
    </xf>
    <xf numFmtId="0" fontId="30" fillId="0" borderId="22" xfId="0" applyNumberFormat="1" applyFont="1" applyFill="1" applyBorder="1" applyAlignment="1">
      <alignment vertical="center"/>
    </xf>
    <xf numFmtId="0" fontId="29" fillId="0" borderId="22" xfId="0" applyFont="1" applyBorder="1"/>
    <xf numFmtId="1" fontId="29" fillId="14" borderId="22" xfId="0" applyNumberFormat="1" applyFont="1" applyFill="1" applyBorder="1" applyAlignment="1">
      <alignment horizontal="center"/>
    </xf>
    <xf numFmtId="0" fontId="9" fillId="3" borderId="1" xfId="5" applyFont="1" applyFill="1" applyBorder="1" applyAlignment="1">
      <alignment horizontal="center" vertical="center" wrapText="1"/>
    </xf>
    <xf numFmtId="0" fontId="3" fillId="6" borderId="37" xfId="2" applyFont="1" applyFill="1" applyBorder="1" applyAlignment="1">
      <alignment vertical="top" wrapText="1"/>
    </xf>
    <xf numFmtId="0" fontId="3" fillId="2" borderId="37" xfId="2" applyFont="1" applyFill="1" applyBorder="1"/>
    <xf numFmtId="0" fontId="9" fillId="12" borderId="22" xfId="5" applyFont="1" applyFill="1" applyBorder="1" applyAlignment="1">
      <alignment horizontal="center" vertical="center" wrapText="1"/>
    </xf>
    <xf numFmtId="0" fontId="27" fillId="12" borderId="22" xfId="5" applyFont="1" applyFill="1" applyBorder="1" applyAlignment="1">
      <alignment horizontal="center" vertical="center" wrapText="1"/>
    </xf>
    <xf numFmtId="0" fontId="27" fillId="13" borderId="22" xfId="5" applyFont="1" applyFill="1" applyBorder="1" applyAlignment="1">
      <alignment horizontal="center" vertical="center" wrapText="1"/>
    </xf>
    <xf numFmtId="0" fontId="3" fillId="15" borderId="22" xfId="2" applyFont="1" applyFill="1" applyBorder="1" applyAlignment="1">
      <alignment vertical="top" wrapText="1"/>
    </xf>
    <xf numFmtId="14" fontId="3" fillId="15" borderId="22" xfId="2" applyNumberFormat="1" applyFont="1" applyFill="1" applyBorder="1" applyAlignment="1">
      <alignment vertical="top" wrapText="1"/>
    </xf>
    <xf numFmtId="0" fontId="30" fillId="0" borderId="55" xfId="0" applyNumberFormat="1" applyFont="1" applyFill="1" applyBorder="1" applyAlignment="1">
      <alignment vertical="center"/>
    </xf>
    <xf numFmtId="0" fontId="30" fillId="0" borderId="55" xfId="0" applyFont="1" applyBorder="1"/>
    <xf numFmtId="0" fontId="9" fillId="12" borderId="56" xfId="5" applyFont="1" applyFill="1" applyBorder="1" applyAlignment="1">
      <alignment horizontal="center" vertical="center" wrapText="1"/>
    </xf>
    <xf numFmtId="0" fontId="9" fillId="12" borderId="57" xfId="5" applyFont="1" applyFill="1" applyBorder="1" applyAlignment="1">
      <alignment horizontal="center" vertical="center" wrapText="1"/>
    </xf>
    <xf numFmtId="0" fontId="9" fillId="12" borderId="58" xfId="5" applyFont="1" applyFill="1" applyBorder="1" applyAlignment="1">
      <alignment horizontal="center" vertical="center" wrapText="1"/>
    </xf>
    <xf numFmtId="0" fontId="30" fillId="0" borderId="59" xfId="0" applyNumberFormat="1" applyFont="1" applyFill="1" applyBorder="1" applyAlignment="1">
      <alignment vertical="center"/>
    </xf>
    <xf numFmtId="0" fontId="29" fillId="0" borderId="60" xfId="0" applyFont="1" applyBorder="1"/>
    <xf numFmtId="0" fontId="30" fillId="0" borderId="61" xfId="0" applyFont="1" applyBorder="1"/>
    <xf numFmtId="0" fontId="30" fillId="0" borderId="62" xfId="0" applyFont="1" applyBorder="1"/>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8" fillId="2" borderId="22" xfId="2" applyFont="1" applyFill="1" applyBorder="1" applyAlignment="1"/>
    <xf numFmtId="0" fontId="12" fillId="2" borderId="22" xfId="2" applyFont="1" applyFill="1" applyBorder="1" applyAlignment="1"/>
    <xf numFmtId="0" fontId="12" fillId="2" borderId="63" xfId="2" applyFont="1" applyFill="1" applyBorder="1" applyAlignment="1"/>
    <xf numFmtId="0" fontId="29" fillId="0" borderId="61" xfId="0" applyFont="1" applyBorder="1"/>
    <xf numFmtId="0" fontId="29" fillId="0" borderId="55" xfId="0" applyNumberFormat="1" applyFont="1" applyFill="1" applyBorder="1" applyAlignment="1">
      <alignment vertical="center"/>
    </xf>
    <xf numFmtId="0" fontId="29" fillId="0" borderId="55" xfId="0" applyFont="1" applyBorder="1"/>
    <xf numFmtId="14" fontId="16" fillId="15" borderId="22" xfId="1" applyNumberFormat="1" applyFill="1" applyBorder="1" applyAlignment="1">
      <alignment vertical="top" wrapText="1"/>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1" fontId="29" fillId="11" borderId="35" xfId="0" applyNumberFormat="1" applyFont="1" applyFill="1" applyBorder="1" applyAlignment="1">
      <alignment horizontal="center" vertical="center" textRotation="90"/>
    </xf>
    <xf numFmtId="1" fontId="29" fillId="11" borderId="53" xfId="0" applyNumberFormat="1" applyFont="1" applyFill="1" applyBorder="1" applyAlignment="1">
      <alignment horizontal="center" vertical="center" textRotation="90"/>
    </xf>
    <xf numFmtId="1" fontId="29" fillId="11" borderId="54" xfId="0" applyNumberFormat="1" applyFont="1" applyFill="1" applyBorder="1" applyAlignment="1">
      <alignment horizontal="center" vertical="center" textRotation="90"/>
    </xf>
    <xf numFmtId="0" fontId="31" fillId="0" borderId="0" xfId="0" applyFont="1" applyAlignment="1">
      <alignment horizontal="left" vertical="center"/>
    </xf>
    <xf numFmtId="0" fontId="8" fillId="2" borderId="32" xfId="5" applyFont="1" applyFill="1" applyBorder="1" applyAlignment="1">
      <alignment horizontal="left" wrapText="1"/>
    </xf>
    <xf numFmtId="0" fontId="8" fillId="2" borderId="33"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4" xfId="2" applyFont="1" applyFill="1" applyBorder="1" applyAlignment="1">
      <alignment horizontal="center" vertical="center" wrapText="1"/>
    </xf>
    <xf numFmtId="0" fontId="33" fillId="10"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AP_System%20Test%20Case_v1.1_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DL_Integration%20Test%20Case_v1.0_E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Admin Module"/>
      <sheetName val="Common"/>
      <sheetName val="Display Homepage"/>
      <sheetName val="Suggest Module"/>
      <sheetName val="Post Management"/>
      <sheetName val="Like Management"/>
      <sheetName val="Wishlist management"/>
      <sheetName val="Comment management"/>
      <sheetName val="Share Management"/>
      <sheetName val="Report"/>
      <sheetName val="Friend management"/>
      <sheetName val="Chat"/>
      <sheetName val="Room"/>
      <sheetName val="Account management"/>
      <sheetName val="Admin management"/>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case List"/>
      <sheetName val="Test Report"/>
      <sheetName val="Calculate"/>
      <sheetName val="Message Rules"/>
      <sheetName val="User_Function"/>
      <sheetName val="Admin_Function"/>
    </sheetNames>
    <sheetDataSet>
      <sheetData sheetId="0"/>
      <sheetData sheetId="1"/>
      <sheetData sheetId="2"/>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Evident\Common%20Module-2.png" TargetMode="External"/><Relationship Id="rId7" Type="http://schemas.openxmlformats.org/officeDocument/2006/relationships/comments" Target="../comments2.xml"/><Relationship Id="rId2" Type="http://schemas.openxmlformats.org/officeDocument/2006/relationships/hyperlink" Target="Evident\Common%20Module-2.png" TargetMode="External"/><Relationship Id="rId1" Type="http://schemas.openxmlformats.org/officeDocument/2006/relationships/hyperlink" Target="Evident\Common%20Module-2.png" TargetMode="External"/><Relationship Id="rId6" Type="http://schemas.openxmlformats.org/officeDocument/2006/relationships/vmlDrawing" Target="../drawings/vmlDrawing2.vml"/><Relationship Id="rId5" Type="http://schemas.openxmlformats.org/officeDocument/2006/relationships/printerSettings" Target="../printerSettings/printerSettings5.bin"/><Relationship Id="rId4" Type="http://schemas.openxmlformats.org/officeDocument/2006/relationships/hyperlink" Target="Evident\Common%20Module-2.png"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topLeftCell="A4" workbookViewId="0">
      <selection activeCell="E15" sqref="E15"/>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242" t="s">
        <v>0</v>
      </c>
      <c r="D2" s="242"/>
      <c r="E2" s="242"/>
      <c r="F2" s="242"/>
      <c r="G2" s="242"/>
    </row>
    <row r="3" spans="1:7">
      <c r="B3" s="6"/>
      <c r="C3" s="7"/>
      <c r="F3" s="8"/>
    </row>
    <row r="4" spans="1:7" ht="14.25" customHeight="1">
      <c r="B4" s="9" t="s">
        <v>1</v>
      </c>
      <c r="C4" s="243" t="s">
        <v>68</v>
      </c>
      <c r="D4" s="243"/>
      <c r="E4" s="243"/>
      <c r="F4" s="9" t="s">
        <v>2</v>
      </c>
      <c r="G4" s="10" t="s">
        <v>69</v>
      </c>
    </row>
    <row r="5" spans="1:7" ht="14.25" customHeight="1">
      <c r="B5" s="9" t="s">
        <v>3</v>
      </c>
      <c r="C5" s="243" t="s">
        <v>71</v>
      </c>
      <c r="D5" s="243"/>
      <c r="E5" s="243"/>
      <c r="F5" s="9" t="s">
        <v>4</v>
      </c>
      <c r="G5" s="10" t="s">
        <v>70</v>
      </c>
    </row>
    <row r="6" spans="1:7" ht="15.75" customHeight="1">
      <c r="B6" s="244" t="s">
        <v>5</v>
      </c>
      <c r="C6" s="245" t="str">
        <f>C5&amp;"_"&amp;"System Test Case"&amp;"_"&amp;"v1.0"</f>
        <v>DDL_System Test Case_v1.0</v>
      </c>
      <c r="D6" s="245"/>
      <c r="E6" s="245"/>
      <c r="F6" s="9" t="s">
        <v>6</v>
      </c>
      <c r="G6" s="72">
        <v>42295</v>
      </c>
    </row>
    <row r="7" spans="1:7" ht="13.5" customHeight="1">
      <c r="B7" s="244"/>
      <c r="C7" s="245"/>
      <c r="D7" s="245"/>
      <c r="E7" s="245"/>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v>42295</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3"/>
  <sheetViews>
    <sheetView topLeftCell="E37" zoomScale="70" zoomScaleNormal="70" workbookViewId="0">
      <selection activeCell="H75" sqref="H75"/>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6" t="s">
        <v>1176</v>
      </c>
      <c r="J1" s="227" t="s">
        <v>1169</v>
      </c>
      <c r="K1" s="227" t="s">
        <v>1170</v>
      </c>
      <c r="L1" s="227" t="s">
        <v>1171</v>
      </c>
      <c r="M1" s="227" t="s">
        <v>1172</v>
      </c>
      <c r="N1" s="227" t="s">
        <v>1181</v>
      </c>
      <c r="O1" s="228" t="s">
        <v>1167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633</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634</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COUNTIF(F12:G160,"Pass")</f>
        <v>0</v>
      </c>
      <c r="B6" s="88">
        <f>COUNTIF(F12:G160,"Fail")</f>
        <v>0</v>
      </c>
      <c r="C6" s="88">
        <f>E6-D6-B6-A6</f>
        <v>86</v>
      </c>
      <c r="D6" s="89">
        <f>COUNTIF(F12:G160,"N/A")</f>
        <v>0</v>
      </c>
      <c r="E6" s="260">
        <f>COUNTA(A12:A160)*2</f>
        <v>86</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1173</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631</v>
      </c>
      <c r="G10" s="50" t="s">
        <v>630</v>
      </c>
      <c r="H10" s="50" t="s">
        <v>35</v>
      </c>
      <c r="I10" s="49"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635</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[Project Detail-2]</v>
      </c>
      <c r="B12" s="99" t="s">
        <v>645</v>
      </c>
      <c r="C12" s="99" t="s">
        <v>647</v>
      </c>
      <c r="D12" s="112" t="s">
        <v>668</v>
      </c>
      <c r="E12" s="100"/>
      <c r="F12" s="112"/>
      <c r="G12" s="112"/>
      <c r="H12" s="101"/>
      <c r="I12" s="92"/>
      <c r="J12" s="222"/>
      <c r="K12" s="222"/>
      <c r="L12" s="222"/>
      <c r="M12" s="223"/>
      <c r="N12" s="223"/>
      <c r="O12" s="223"/>
    </row>
    <row r="13" spans="1:257" ht="14.25" customHeight="1">
      <c r="A13" s="54" t="str">
        <f t="shared" ref="A13:A59" si="2">IF(OR(B13&lt;&gt;"",D13&lt;E12&gt;""),"["&amp;TEXT($B$2,"##")&amp;"-"&amp;TEXT(ROW()-10,"##")&amp;"]","")</f>
        <v>[Project Detail-3]</v>
      </c>
      <c r="B13" s="99" t="s">
        <v>646</v>
      </c>
      <c r="C13" s="99" t="s">
        <v>647</v>
      </c>
      <c r="D13" s="112" t="s">
        <v>668</v>
      </c>
      <c r="E13" s="105"/>
      <c r="F13" s="112"/>
      <c r="G13" s="112"/>
      <c r="H13" s="106"/>
      <c r="I13" s="107"/>
      <c r="J13" s="222"/>
      <c r="K13" s="222"/>
      <c r="L13" s="222"/>
      <c r="M13" s="223"/>
      <c r="N13" s="223"/>
      <c r="O13" s="223"/>
    </row>
    <row r="14" spans="1:257" ht="14.25" customHeight="1">
      <c r="A14" s="54" t="str">
        <f t="shared" si="2"/>
        <v>[Project Detail-4]</v>
      </c>
      <c r="B14" s="99" t="s">
        <v>648</v>
      </c>
      <c r="C14" s="99" t="s">
        <v>654</v>
      </c>
      <c r="D14" s="99" t="s">
        <v>650</v>
      </c>
      <c r="E14" s="105"/>
      <c r="F14" s="112"/>
      <c r="G14" s="112"/>
      <c r="H14" s="106"/>
      <c r="I14" s="107"/>
      <c r="J14" s="222"/>
      <c r="K14" s="222"/>
      <c r="L14" s="222"/>
      <c r="M14" s="223"/>
      <c r="N14" s="223"/>
      <c r="O14" s="223"/>
    </row>
    <row r="15" spans="1:257" ht="14.25" customHeight="1">
      <c r="A15" s="54" t="str">
        <f t="shared" si="2"/>
        <v>[Project Detail-5]</v>
      </c>
      <c r="B15" s="99" t="s">
        <v>651</v>
      </c>
      <c r="C15" s="99" t="s">
        <v>653</v>
      </c>
      <c r="D15" s="99" t="s">
        <v>652</v>
      </c>
      <c r="E15" s="110"/>
      <c r="F15" s="112"/>
      <c r="G15" s="112"/>
      <c r="H15" s="110"/>
      <c r="I15" s="110"/>
      <c r="J15" s="222"/>
      <c r="K15" s="222"/>
      <c r="L15" s="222"/>
      <c r="M15" s="223"/>
      <c r="N15" s="223"/>
      <c r="O15" s="223"/>
    </row>
    <row r="16" spans="1:257" ht="14.25" customHeight="1">
      <c r="A16" s="172"/>
      <c r="B16" s="172" t="s">
        <v>636</v>
      </c>
      <c r="C16" s="172"/>
      <c r="D16" s="172"/>
      <c r="E16" s="172"/>
      <c r="F16" s="172"/>
      <c r="G16" s="172"/>
      <c r="H16" s="172"/>
      <c r="I16" s="172"/>
      <c r="J16" s="172"/>
      <c r="K16" s="172"/>
      <c r="L16" s="172"/>
      <c r="M16" s="172"/>
      <c r="N16" s="172"/>
      <c r="O16" s="172"/>
    </row>
    <row r="17" spans="1:15" ht="14.25" customHeight="1">
      <c r="A17" s="54" t="str">
        <f t="shared" si="2"/>
        <v>[Project Detail-7]</v>
      </c>
      <c r="B17" s="182" t="s">
        <v>655</v>
      </c>
      <c r="C17" s="183" t="s">
        <v>657</v>
      </c>
      <c r="D17" s="183" t="s">
        <v>658</v>
      </c>
      <c r="E17" s="182"/>
      <c r="F17" s="112"/>
      <c r="G17" s="112"/>
      <c r="H17" s="174"/>
      <c r="I17" s="173"/>
      <c r="J17" s="222"/>
      <c r="K17" s="222"/>
      <c r="L17" s="222"/>
      <c r="M17" s="223"/>
      <c r="N17" s="223"/>
      <c r="O17" s="223"/>
    </row>
    <row r="18" spans="1:15" ht="14.25" customHeight="1">
      <c r="A18" s="54" t="str">
        <f t="shared" si="2"/>
        <v>[Project Detail-8]</v>
      </c>
      <c r="B18" s="182" t="s">
        <v>656</v>
      </c>
      <c r="C18" s="183" t="s">
        <v>657</v>
      </c>
      <c r="D18" s="183" t="s">
        <v>662</v>
      </c>
      <c r="E18" s="182"/>
      <c r="F18" s="112"/>
      <c r="G18" s="112"/>
      <c r="H18" s="174"/>
      <c r="I18" s="173"/>
      <c r="J18" s="222"/>
      <c r="K18" s="222"/>
      <c r="L18" s="222"/>
      <c r="M18" s="223"/>
      <c r="N18" s="223"/>
      <c r="O18" s="223"/>
    </row>
    <row r="19" spans="1:15" ht="14.25" customHeight="1">
      <c r="A19" s="172"/>
      <c r="B19" s="172" t="s">
        <v>637</v>
      </c>
      <c r="C19" s="172"/>
      <c r="D19" s="172"/>
      <c r="E19" s="172"/>
      <c r="F19" s="172"/>
      <c r="G19" s="172"/>
      <c r="H19" s="172"/>
      <c r="I19" s="172"/>
      <c r="J19" s="172"/>
      <c r="K19" s="172"/>
      <c r="L19" s="172"/>
      <c r="M19" s="172"/>
      <c r="N19" s="172"/>
      <c r="O19" s="172"/>
    </row>
    <row r="20" spans="1:15" ht="14.25" customHeight="1">
      <c r="A20" s="54" t="str">
        <f t="shared" si="2"/>
        <v>[Project Detail-10]</v>
      </c>
      <c r="B20" s="182" t="s">
        <v>659</v>
      </c>
      <c r="C20" s="183" t="s">
        <v>661</v>
      </c>
      <c r="D20" s="183" t="s">
        <v>663</v>
      </c>
      <c r="E20" s="173"/>
      <c r="F20" s="112"/>
      <c r="G20" s="112"/>
      <c r="H20" s="174"/>
      <c r="I20" s="173"/>
      <c r="J20" s="222"/>
      <c r="K20" s="222"/>
      <c r="L20" s="222"/>
      <c r="M20" s="223"/>
      <c r="N20" s="223"/>
      <c r="O20" s="223"/>
    </row>
    <row r="21" spans="1:15" ht="14.25" customHeight="1">
      <c r="A21" s="54" t="str">
        <f t="shared" si="2"/>
        <v>[Project Detail-11]</v>
      </c>
      <c r="B21" s="182" t="s">
        <v>660</v>
      </c>
      <c r="C21" s="183" t="s">
        <v>661</v>
      </c>
      <c r="D21" s="183" t="s">
        <v>663</v>
      </c>
      <c r="E21" s="173"/>
      <c r="F21" s="112"/>
      <c r="G21" s="112"/>
      <c r="H21" s="174"/>
      <c r="I21" s="173"/>
      <c r="J21" s="222"/>
      <c r="K21" s="222"/>
      <c r="L21" s="222"/>
      <c r="M21" s="223"/>
      <c r="N21" s="223"/>
      <c r="O21" s="223"/>
    </row>
    <row r="22" spans="1:15" ht="14.25" customHeight="1">
      <c r="A22" s="172"/>
      <c r="B22" s="172" t="s">
        <v>638</v>
      </c>
      <c r="C22" s="172"/>
      <c r="D22" s="172"/>
      <c r="E22" s="172"/>
      <c r="F22" s="172"/>
      <c r="G22" s="172"/>
      <c r="H22" s="172"/>
      <c r="I22" s="172"/>
      <c r="J22" s="172"/>
      <c r="K22" s="172"/>
      <c r="L22" s="172"/>
      <c r="M22" s="172"/>
      <c r="N22" s="172"/>
      <c r="O22" s="172"/>
    </row>
    <row r="23" spans="1:15" ht="14.25" customHeight="1">
      <c r="A23" s="165" t="str">
        <f>IF(OR(B23&lt;&gt;"",D23&lt;E22&gt;""),"["&amp;TEXT($B$2,"##")&amp;"-"&amp;TEXT(ROW()-10,"##")&amp;"]","")</f>
        <v>[Project Detail-13]</v>
      </c>
      <c r="B23" s="182" t="s">
        <v>664</v>
      </c>
      <c r="C23" s="183" t="s">
        <v>666</v>
      </c>
      <c r="D23" s="183" t="s">
        <v>667</v>
      </c>
      <c r="E23" s="173"/>
      <c r="F23" s="112"/>
      <c r="G23" s="112"/>
      <c r="H23" s="174"/>
      <c r="I23" s="173"/>
      <c r="J23" s="222"/>
      <c r="K23" s="222"/>
      <c r="L23" s="222"/>
      <c r="M23" s="223"/>
      <c r="N23" s="223"/>
      <c r="O23" s="223"/>
    </row>
    <row r="24" spans="1:15" ht="14.25" customHeight="1">
      <c r="A24" s="165" t="str">
        <f t="shared" ref="A24:A34" si="3">IF(OR(B24&lt;&gt;"",D24&lt;E23&gt;""),"["&amp;TEXT($B$2,"##")&amp;"-"&amp;TEXT(ROW()-10,"##")&amp;"]","")</f>
        <v>[Project Detail-14]</v>
      </c>
      <c r="B24" s="182" t="s">
        <v>665</v>
      </c>
      <c r="C24" s="183" t="s">
        <v>666</v>
      </c>
      <c r="D24" s="183" t="s">
        <v>667</v>
      </c>
      <c r="E24" s="173"/>
      <c r="F24" s="112"/>
      <c r="G24" s="112"/>
      <c r="H24" s="174"/>
      <c r="I24" s="173"/>
      <c r="J24" s="222"/>
      <c r="K24" s="222"/>
      <c r="L24" s="222"/>
      <c r="M24" s="223"/>
      <c r="N24" s="223"/>
      <c r="O24" s="223"/>
    </row>
    <row r="25" spans="1:15" ht="14.25" customHeight="1">
      <c r="A25" s="165" t="str">
        <f t="shared" si="3"/>
        <v>[Project Detail-15]</v>
      </c>
      <c r="B25" s="99" t="s">
        <v>669</v>
      </c>
      <c r="C25" s="183" t="s">
        <v>689</v>
      </c>
      <c r="D25" s="183" t="s">
        <v>672</v>
      </c>
      <c r="E25" s="173"/>
      <c r="F25" s="112"/>
      <c r="G25" s="112"/>
      <c r="H25" s="174"/>
      <c r="I25" s="173"/>
      <c r="J25" s="222"/>
      <c r="K25" s="222"/>
      <c r="L25" s="222"/>
      <c r="M25" s="223"/>
      <c r="N25" s="223"/>
      <c r="O25" s="223"/>
    </row>
    <row r="26" spans="1:15" ht="14.25" customHeight="1">
      <c r="A26" s="165" t="str">
        <f t="shared" si="3"/>
        <v>[Project Detail-16]</v>
      </c>
      <c r="B26" s="99" t="s">
        <v>670</v>
      </c>
      <c r="C26" s="183" t="s">
        <v>690</v>
      </c>
      <c r="D26" s="183" t="s">
        <v>673</v>
      </c>
      <c r="E26" s="173"/>
      <c r="F26" s="112"/>
      <c r="G26" s="112"/>
      <c r="H26" s="174"/>
      <c r="I26" s="173"/>
      <c r="J26" s="222"/>
      <c r="K26" s="222"/>
      <c r="L26" s="222"/>
      <c r="M26" s="223"/>
      <c r="N26" s="223"/>
      <c r="O26" s="223"/>
    </row>
    <row r="27" spans="1:15" ht="14.25" customHeight="1">
      <c r="A27" s="165" t="str">
        <f t="shared" si="3"/>
        <v>[Project Detail-17]</v>
      </c>
      <c r="B27" s="99" t="s">
        <v>671</v>
      </c>
      <c r="C27" s="183" t="s">
        <v>691</v>
      </c>
      <c r="D27" s="183" t="s">
        <v>674</v>
      </c>
      <c r="E27" s="173"/>
      <c r="F27" s="112"/>
      <c r="G27" s="112"/>
      <c r="H27" s="174"/>
      <c r="I27" s="173"/>
      <c r="J27" s="222"/>
      <c r="K27" s="222"/>
      <c r="L27" s="222"/>
      <c r="M27" s="223"/>
      <c r="N27" s="223"/>
      <c r="O27" s="223"/>
    </row>
    <row r="28" spans="1:15" ht="14.25" customHeight="1">
      <c r="A28" s="165" t="str">
        <f t="shared" si="3"/>
        <v>[Project Detail-18]</v>
      </c>
      <c r="B28" s="99" t="s">
        <v>675</v>
      </c>
      <c r="C28" s="183" t="s">
        <v>676</v>
      </c>
      <c r="D28" s="183" t="s">
        <v>678</v>
      </c>
      <c r="E28" s="173"/>
      <c r="F28" s="112"/>
      <c r="G28" s="112"/>
      <c r="H28" s="174"/>
      <c r="I28" s="173"/>
      <c r="J28" s="222"/>
      <c r="K28" s="222"/>
      <c r="L28" s="222"/>
      <c r="M28" s="223"/>
      <c r="N28" s="223"/>
      <c r="O28" s="223"/>
    </row>
    <row r="29" spans="1:15" ht="14.25" customHeight="1">
      <c r="A29" s="165" t="str">
        <f t="shared" si="3"/>
        <v>[Project Detail-19]</v>
      </c>
      <c r="B29" s="112" t="s">
        <v>679</v>
      </c>
      <c r="C29" s="170" t="s">
        <v>680</v>
      </c>
      <c r="D29" s="99" t="s">
        <v>681</v>
      </c>
      <c r="E29" s="173"/>
      <c r="F29" s="112"/>
      <c r="G29" s="112"/>
      <c r="H29" s="174"/>
      <c r="I29" s="173"/>
      <c r="J29" s="222"/>
      <c r="K29" s="222"/>
      <c r="L29" s="222"/>
      <c r="M29" s="223"/>
      <c r="N29" s="223"/>
      <c r="O29" s="223"/>
    </row>
    <row r="30" spans="1:15" ht="14.25" customHeight="1">
      <c r="A30" s="165" t="str">
        <f t="shared" si="3"/>
        <v>[Project Detail-20]</v>
      </c>
      <c r="B30" s="166" t="s">
        <v>685</v>
      </c>
      <c r="C30" s="183" t="s">
        <v>686</v>
      </c>
      <c r="D30" s="183" t="s">
        <v>688</v>
      </c>
      <c r="E30" s="173"/>
      <c r="F30" s="112"/>
      <c r="G30" s="112"/>
      <c r="H30" s="174"/>
      <c r="I30" s="173"/>
      <c r="J30" s="222"/>
      <c r="K30" s="222"/>
      <c r="L30" s="222"/>
      <c r="M30" s="223"/>
      <c r="N30" s="223"/>
      <c r="O30" s="223"/>
    </row>
    <row r="31" spans="1:15" ht="14.25" customHeight="1">
      <c r="A31" s="165" t="str">
        <f t="shared" si="3"/>
        <v>[Project Detail-21]</v>
      </c>
      <c r="B31" s="99" t="s">
        <v>687</v>
      </c>
      <c r="C31" s="183" t="s">
        <v>694</v>
      </c>
      <c r="D31" s="183" t="s">
        <v>692</v>
      </c>
      <c r="E31" s="173"/>
      <c r="F31" s="112"/>
      <c r="G31" s="112"/>
      <c r="H31" s="174"/>
      <c r="I31" s="173"/>
      <c r="J31" s="222"/>
      <c r="K31" s="222"/>
      <c r="L31" s="222"/>
      <c r="M31" s="223"/>
      <c r="N31" s="223"/>
      <c r="O31" s="223"/>
    </row>
    <row r="32" spans="1:15" ht="14.25" customHeight="1">
      <c r="A32" s="165" t="str">
        <f t="shared" si="3"/>
        <v>[Project Detail-22]</v>
      </c>
      <c r="B32" s="99" t="s">
        <v>687</v>
      </c>
      <c r="C32" s="183" t="s">
        <v>693</v>
      </c>
      <c r="D32" s="183" t="s">
        <v>695</v>
      </c>
      <c r="E32" s="173"/>
      <c r="F32" s="112"/>
      <c r="G32" s="112"/>
      <c r="H32" s="174"/>
      <c r="I32" s="173"/>
      <c r="J32" s="222"/>
      <c r="K32" s="222"/>
      <c r="L32" s="222"/>
      <c r="M32" s="223"/>
      <c r="N32" s="223"/>
      <c r="O32" s="223"/>
    </row>
    <row r="33" spans="1:15" ht="14.25" customHeight="1">
      <c r="A33" s="165" t="str">
        <f t="shared" si="3"/>
        <v>[Project Detail-23]</v>
      </c>
      <c r="B33" s="166" t="s">
        <v>696</v>
      </c>
      <c r="C33" s="183" t="s">
        <v>698</v>
      </c>
      <c r="D33" s="183" t="s">
        <v>699</v>
      </c>
      <c r="E33" s="173"/>
      <c r="F33" s="112"/>
      <c r="G33" s="112"/>
      <c r="H33" s="174"/>
      <c r="I33" s="173"/>
      <c r="J33" s="222"/>
      <c r="K33" s="222"/>
      <c r="L33" s="222"/>
      <c r="M33" s="223"/>
      <c r="N33" s="223"/>
      <c r="O33" s="223"/>
    </row>
    <row r="34" spans="1:15" ht="14.25" customHeight="1">
      <c r="A34" s="165" t="str">
        <f t="shared" si="3"/>
        <v>[Project Detail-24]</v>
      </c>
      <c r="B34" s="166" t="s">
        <v>697</v>
      </c>
      <c r="C34" s="183" t="s">
        <v>700</v>
      </c>
      <c r="D34" s="183" t="s">
        <v>701</v>
      </c>
      <c r="E34" s="173"/>
      <c r="F34" s="112"/>
      <c r="G34" s="112"/>
      <c r="H34" s="174"/>
      <c r="I34" s="173"/>
      <c r="J34" s="222"/>
      <c r="K34" s="222"/>
      <c r="L34" s="222"/>
      <c r="M34" s="223"/>
      <c r="N34" s="223"/>
      <c r="O34" s="223"/>
    </row>
    <row r="35" spans="1:15" ht="14.25" customHeight="1">
      <c r="A35" s="172"/>
      <c r="B35" s="172" t="s">
        <v>639</v>
      </c>
      <c r="C35" s="172"/>
      <c r="D35" s="172"/>
      <c r="E35" s="172"/>
      <c r="F35" s="172"/>
      <c r="G35" s="172"/>
      <c r="H35" s="172"/>
      <c r="I35" s="172"/>
      <c r="J35" s="172"/>
      <c r="K35" s="172"/>
      <c r="L35" s="172"/>
      <c r="M35" s="172"/>
      <c r="N35" s="172"/>
      <c r="O35" s="172"/>
    </row>
    <row r="36" spans="1:15" ht="14.25" customHeight="1">
      <c r="A36" s="54" t="str">
        <f t="shared" si="2"/>
        <v>[Project Detail-26]</v>
      </c>
      <c r="B36" s="182" t="s">
        <v>682</v>
      </c>
      <c r="C36" s="183" t="s">
        <v>683</v>
      </c>
      <c r="D36" s="183" t="s">
        <v>684</v>
      </c>
      <c r="E36" s="173"/>
      <c r="F36" s="112"/>
      <c r="G36" s="112"/>
      <c r="H36" s="174"/>
      <c r="I36" s="173"/>
      <c r="J36" s="222"/>
      <c r="K36" s="222"/>
      <c r="L36" s="222"/>
      <c r="M36" s="223"/>
      <c r="N36" s="223"/>
      <c r="O36" s="223"/>
    </row>
    <row r="37" spans="1:15" ht="14.25" customHeight="1">
      <c r="A37" s="54" t="str">
        <f t="shared" si="2"/>
        <v>[Project Detail-27]</v>
      </c>
      <c r="B37" s="182" t="s">
        <v>682</v>
      </c>
      <c r="C37" s="183" t="s">
        <v>683</v>
      </c>
      <c r="D37" s="183" t="s">
        <v>684</v>
      </c>
      <c r="E37" s="173"/>
      <c r="F37" s="112"/>
      <c r="G37" s="112"/>
      <c r="H37" s="174"/>
      <c r="I37" s="173"/>
      <c r="J37" s="222"/>
      <c r="K37" s="222"/>
      <c r="L37" s="222"/>
      <c r="M37" s="223"/>
      <c r="N37" s="223"/>
      <c r="O37" s="223"/>
    </row>
    <row r="38" spans="1:15" ht="14.25" customHeight="1">
      <c r="A38" s="172"/>
      <c r="B38" s="172" t="s">
        <v>640</v>
      </c>
      <c r="C38" s="172"/>
      <c r="D38" s="172"/>
      <c r="E38" s="172"/>
      <c r="F38" s="172"/>
      <c r="G38" s="172"/>
      <c r="H38" s="172"/>
      <c r="I38" s="172"/>
      <c r="J38" s="172"/>
      <c r="K38" s="172"/>
      <c r="L38" s="172"/>
      <c r="M38" s="172"/>
      <c r="N38" s="172"/>
      <c r="O38" s="172"/>
    </row>
    <row r="39" spans="1:15" ht="14.25" customHeight="1">
      <c r="A39" s="54" t="str">
        <f t="shared" ref="A39:A40" si="4">IF(OR(B39&lt;&gt;"",D39&lt;E38&gt;""),"["&amp;TEXT($B$2,"##")&amp;"-"&amp;TEXT(ROW()-10,"##")&amp;"]","")</f>
        <v>[Project Detail-29]</v>
      </c>
      <c r="B39" s="182" t="s">
        <v>702</v>
      </c>
      <c r="C39" s="183" t="s">
        <v>703</v>
      </c>
      <c r="D39" s="183" t="s">
        <v>704</v>
      </c>
      <c r="E39" s="173"/>
      <c r="F39" s="112"/>
      <c r="G39" s="112"/>
      <c r="H39" s="174"/>
      <c r="I39" s="173"/>
      <c r="J39" s="222"/>
      <c r="K39" s="222"/>
      <c r="L39" s="222"/>
      <c r="M39" s="223"/>
      <c r="N39" s="223"/>
      <c r="O39" s="223"/>
    </row>
    <row r="40" spans="1:15" ht="14.25" customHeight="1">
      <c r="A40" s="54" t="str">
        <f t="shared" si="4"/>
        <v>[Project Detail-30]</v>
      </c>
      <c r="B40" s="182" t="s">
        <v>702</v>
      </c>
      <c r="C40" s="183" t="s">
        <v>703</v>
      </c>
      <c r="D40" s="183" t="s">
        <v>704</v>
      </c>
      <c r="E40" s="173"/>
      <c r="F40" s="112"/>
      <c r="G40" s="112"/>
      <c r="H40" s="174"/>
      <c r="I40" s="173"/>
      <c r="J40" s="222"/>
      <c r="K40" s="222"/>
      <c r="L40" s="222"/>
      <c r="M40" s="223"/>
      <c r="N40" s="223"/>
      <c r="O40" s="223"/>
    </row>
    <row r="41" spans="1:15" ht="14.25" customHeight="1">
      <c r="A41" s="172"/>
      <c r="B41" s="172" t="s">
        <v>642</v>
      </c>
      <c r="C41" s="172"/>
      <c r="D41" s="172"/>
      <c r="E41" s="172"/>
      <c r="F41" s="172"/>
      <c r="G41" s="172"/>
      <c r="H41" s="172"/>
      <c r="I41" s="172"/>
      <c r="J41" s="172"/>
      <c r="K41" s="172"/>
      <c r="L41" s="172"/>
      <c r="M41" s="172"/>
      <c r="N41" s="172"/>
      <c r="O41" s="172"/>
    </row>
    <row r="42" spans="1:15" ht="14.25" customHeight="1">
      <c r="A42" s="54" t="str">
        <f>IF(OR(B42&lt;&gt;"",D42&lt;E41&gt;""),"["&amp;TEXT($B$2,"##")&amp;"-"&amp;TEXT(ROW()-10,"##")&amp;"]","")</f>
        <v>[Project Detail-32]</v>
      </c>
      <c r="B42" s="99" t="s">
        <v>707</v>
      </c>
      <c r="C42" s="99" t="s">
        <v>649</v>
      </c>
      <c r="D42" s="99" t="s">
        <v>709</v>
      </c>
      <c r="E42" s="173"/>
      <c r="F42" s="112"/>
      <c r="G42" s="112"/>
      <c r="H42" s="174"/>
      <c r="I42" s="173"/>
      <c r="J42" s="222"/>
      <c r="K42" s="222"/>
      <c r="L42" s="222"/>
      <c r="M42" s="223"/>
      <c r="N42" s="223"/>
      <c r="O42" s="223"/>
    </row>
    <row r="43" spans="1:15" ht="14.25" customHeight="1">
      <c r="A43" s="54" t="str">
        <f>IF(OR(B43&lt;&gt;"",D43&lt;E42&gt;""),"["&amp;TEXT($B$2,"##")&amp;"-"&amp;TEXT(ROW()-10,"##")&amp;"]","")</f>
        <v>[Project Detail-33]</v>
      </c>
      <c r="B43" s="99" t="s">
        <v>708</v>
      </c>
      <c r="C43" s="99" t="s">
        <v>649</v>
      </c>
      <c r="D43" s="99" t="s">
        <v>711</v>
      </c>
      <c r="E43" s="173"/>
      <c r="F43" s="112"/>
      <c r="G43" s="112"/>
      <c r="H43" s="174"/>
      <c r="I43" s="173"/>
      <c r="J43" s="222"/>
      <c r="K43" s="222"/>
      <c r="L43" s="222"/>
      <c r="M43" s="223"/>
      <c r="N43" s="223"/>
      <c r="O43" s="223"/>
    </row>
    <row r="44" spans="1:15" ht="14.25" customHeight="1">
      <c r="A44" s="54" t="str">
        <f>IF(OR(B44&lt;&gt;"",D44&lt;E42&gt;""),"["&amp;TEXT($B$2,"##")&amp;"-"&amp;TEXT(ROW()-10,"##")&amp;"]","")</f>
        <v>[Project Detail-34]</v>
      </c>
      <c r="B44" s="99" t="s">
        <v>706</v>
      </c>
      <c r="C44" s="99" t="s">
        <v>710</v>
      </c>
      <c r="D44" s="99" t="s">
        <v>650</v>
      </c>
      <c r="E44" s="173"/>
      <c r="F44" s="112"/>
      <c r="G44" s="112"/>
      <c r="H44" s="174"/>
      <c r="I44" s="173"/>
      <c r="J44" s="222"/>
      <c r="K44" s="222"/>
      <c r="L44" s="222"/>
      <c r="M44" s="223"/>
      <c r="N44" s="223"/>
      <c r="O44" s="223"/>
    </row>
    <row r="45" spans="1:15" ht="14.25" customHeight="1">
      <c r="A45" s="54" t="str">
        <f>IF(OR(B45&lt;&gt;"",D45&lt;E42&gt;""),"["&amp;TEXT($B$2,"##")&amp;"-"&amp;TEXT(ROW()-10,"##")&amp;"]","")</f>
        <v>[Project Detail-35]</v>
      </c>
      <c r="B45" s="99" t="s">
        <v>705</v>
      </c>
      <c r="C45" s="99" t="s">
        <v>712</v>
      </c>
      <c r="D45" s="99" t="s">
        <v>713</v>
      </c>
      <c r="E45" s="173"/>
      <c r="F45" s="112"/>
      <c r="G45" s="112"/>
      <c r="H45" s="174"/>
      <c r="I45" s="173"/>
      <c r="J45" s="222"/>
      <c r="K45" s="222"/>
      <c r="L45" s="222"/>
      <c r="M45" s="223"/>
      <c r="N45" s="223"/>
      <c r="O45" s="223"/>
    </row>
    <row r="46" spans="1:15" ht="14.25" customHeight="1">
      <c r="A46" s="54" t="str">
        <f>IF(OR(B46&lt;&gt;"",D46&lt;E43&gt;""),"["&amp;TEXT($B$2,"##")&amp;"-"&amp;TEXT(ROW()-10,"##")&amp;"]","")</f>
        <v>[Project Detail-36]</v>
      </c>
      <c r="B46" s="99" t="s">
        <v>714</v>
      </c>
      <c r="C46" s="99" t="s">
        <v>715</v>
      </c>
      <c r="D46" s="99" t="s">
        <v>716</v>
      </c>
      <c r="E46" s="173"/>
      <c r="F46" s="112"/>
      <c r="G46" s="112"/>
      <c r="H46" s="174"/>
      <c r="I46" s="173"/>
      <c r="J46" s="222"/>
      <c r="K46" s="222"/>
      <c r="L46" s="222"/>
      <c r="M46" s="223"/>
      <c r="N46" s="223"/>
      <c r="O46" s="223"/>
    </row>
    <row r="47" spans="1:15" ht="14.25" customHeight="1">
      <c r="A47" s="172"/>
      <c r="B47" s="172" t="s">
        <v>643</v>
      </c>
      <c r="C47" s="172"/>
      <c r="D47" s="172"/>
      <c r="E47" s="172"/>
      <c r="F47" s="172"/>
      <c r="G47" s="172"/>
      <c r="H47" s="172"/>
      <c r="I47" s="172"/>
      <c r="J47" s="172"/>
      <c r="K47" s="172"/>
      <c r="L47" s="172"/>
      <c r="M47" s="172"/>
      <c r="N47" s="172"/>
      <c r="O47" s="172"/>
    </row>
    <row r="48" spans="1:15" ht="14.25" customHeight="1">
      <c r="A48" s="54" t="str">
        <f t="shared" ref="A48" si="5">IF(OR(B48&lt;&gt;"",D48&lt;E45&gt;""),"["&amp;TEXT($B$2,"##")&amp;"-"&amp;TEXT(ROW()-10,"##")&amp;"]","")</f>
        <v>[Project Detail-38]</v>
      </c>
      <c r="B48" s="99" t="s">
        <v>717</v>
      </c>
      <c r="C48" s="99" t="s">
        <v>719</v>
      </c>
      <c r="D48" s="99" t="s">
        <v>718</v>
      </c>
      <c r="E48" s="173"/>
      <c r="F48" s="112"/>
      <c r="G48" s="112"/>
      <c r="H48" s="174"/>
      <c r="I48" s="173"/>
      <c r="J48" s="222"/>
      <c r="K48" s="222"/>
      <c r="L48" s="222"/>
      <c r="M48" s="223"/>
      <c r="N48" s="223"/>
      <c r="O48" s="223"/>
    </row>
    <row r="49" spans="1:15" ht="14.25" customHeight="1">
      <c r="A49" s="172"/>
      <c r="B49" s="172" t="s">
        <v>644</v>
      </c>
      <c r="C49" s="172"/>
      <c r="D49" s="172"/>
      <c r="E49" s="172"/>
      <c r="F49" s="172"/>
      <c r="G49" s="172"/>
      <c r="H49" s="172"/>
      <c r="I49" s="172"/>
      <c r="J49" s="172"/>
      <c r="K49" s="172"/>
      <c r="L49" s="172"/>
      <c r="M49" s="172"/>
      <c r="N49" s="172"/>
      <c r="O49" s="172"/>
    </row>
    <row r="50" spans="1:15" ht="14.25" customHeight="1">
      <c r="A50" s="54" t="str">
        <f t="shared" si="2"/>
        <v>[Project Detail-40]</v>
      </c>
      <c r="B50" s="99" t="s">
        <v>722</v>
      </c>
      <c r="C50" s="183" t="s">
        <v>720</v>
      </c>
      <c r="D50" s="183" t="s">
        <v>723</v>
      </c>
      <c r="E50" s="173"/>
      <c r="F50" s="112"/>
      <c r="G50" s="112"/>
      <c r="H50" s="174"/>
      <c r="I50" s="173"/>
      <c r="J50" s="222"/>
      <c r="K50" s="222"/>
      <c r="L50" s="222"/>
      <c r="M50" s="223"/>
      <c r="N50" s="223"/>
      <c r="O50" s="223"/>
    </row>
    <row r="51" spans="1:15" ht="14.25" customHeight="1">
      <c r="A51" s="54" t="str">
        <f t="shared" si="2"/>
        <v>[Project Detail-41]</v>
      </c>
      <c r="B51" s="99" t="s">
        <v>721</v>
      </c>
      <c r="C51" s="183" t="s">
        <v>720</v>
      </c>
      <c r="D51" s="183" t="s">
        <v>724</v>
      </c>
      <c r="E51" s="173"/>
      <c r="F51" s="112"/>
      <c r="G51" s="112"/>
      <c r="H51" s="174"/>
      <c r="I51" s="173"/>
      <c r="J51" s="222"/>
      <c r="K51" s="222"/>
      <c r="L51" s="222"/>
      <c r="M51" s="223"/>
      <c r="N51" s="223"/>
      <c r="O51" s="223"/>
    </row>
    <row r="52" spans="1:15" ht="14.25" customHeight="1">
      <c r="A52" s="54" t="str">
        <f t="shared" si="2"/>
        <v>[Project Detail-42]</v>
      </c>
      <c r="B52" s="99" t="s">
        <v>725</v>
      </c>
      <c r="C52" s="183" t="s">
        <v>726</v>
      </c>
      <c r="D52" s="183" t="s">
        <v>727</v>
      </c>
      <c r="E52" s="173"/>
      <c r="F52" s="112"/>
      <c r="G52" s="112"/>
      <c r="H52" s="174"/>
      <c r="I52" s="173"/>
      <c r="J52" s="222"/>
      <c r="K52" s="222"/>
      <c r="L52" s="222"/>
      <c r="M52" s="223"/>
      <c r="N52" s="223"/>
      <c r="O52" s="223"/>
    </row>
    <row r="53" spans="1:15" ht="14.25" customHeight="1">
      <c r="A53" s="54" t="str">
        <f t="shared" si="2"/>
        <v>[Project Detail-43]</v>
      </c>
      <c r="B53" s="99" t="s">
        <v>728</v>
      </c>
      <c r="C53" s="183" t="s">
        <v>726</v>
      </c>
      <c r="D53" s="183" t="s">
        <v>729</v>
      </c>
      <c r="E53" s="173"/>
      <c r="F53" s="112"/>
      <c r="G53" s="112"/>
      <c r="H53" s="174"/>
      <c r="I53" s="173"/>
      <c r="J53" s="222"/>
      <c r="K53" s="222"/>
      <c r="L53" s="222"/>
      <c r="M53" s="223"/>
      <c r="N53" s="223"/>
      <c r="O53" s="223"/>
    </row>
    <row r="54" spans="1:15" ht="14.25" customHeight="1">
      <c r="A54" s="54" t="str">
        <f t="shared" si="2"/>
        <v>[Project Detail-44]</v>
      </c>
      <c r="B54" s="99" t="s">
        <v>773</v>
      </c>
      <c r="C54" s="183" t="s">
        <v>774</v>
      </c>
      <c r="D54" s="183" t="s">
        <v>772</v>
      </c>
      <c r="E54" s="173"/>
      <c r="F54" s="112"/>
      <c r="G54" s="112"/>
      <c r="H54" s="174"/>
      <c r="I54" s="173"/>
      <c r="J54" s="222"/>
      <c r="K54" s="222"/>
      <c r="L54" s="222"/>
      <c r="M54" s="223"/>
      <c r="N54" s="223"/>
      <c r="O54" s="223"/>
    </row>
    <row r="55" spans="1:15" ht="14.25" customHeight="1">
      <c r="A55" s="54" t="str">
        <f t="shared" si="2"/>
        <v>[Project Detail-45]</v>
      </c>
      <c r="B55" s="99" t="s">
        <v>730</v>
      </c>
      <c r="C55" s="183" t="s">
        <v>732</v>
      </c>
      <c r="D55" s="183" t="s">
        <v>733</v>
      </c>
      <c r="E55" s="173"/>
      <c r="F55" s="112"/>
      <c r="G55" s="112"/>
      <c r="H55" s="174"/>
      <c r="I55" s="173"/>
      <c r="J55" s="222"/>
      <c r="K55" s="222"/>
      <c r="L55" s="222"/>
      <c r="M55" s="223"/>
      <c r="N55" s="223"/>
      <c r="O55" s="223"/>
    </row>
    <row r="56" spans="1:15" ht="14.25" customHeight="1">
      <c r="A56" s="54" t="str">
        <f t="shared" si="2"/>
        <v>[Project Detail-46]</v>
      </c>
      <c r="B56" s="112" t="s">
        <v>744</v>
      </c>
      <c r="C56" s="170" t="s">
        <v>734</v>
      </c>
      <c r="D56" s="99" t="s">
        <v>735</v>
      </c>
      <c r="E56" s="173"/>
      <c r="F56" s="112"/>
      <c r="G56" s="112"/>
      <c r="H56" s="174"/>
      <c r="I56" s="173"/>
      <c r="J56" s="222"/>
      <c r="K56" s="222"/>
      <c r="L56" s="222"/>
      <c r="M56" s="223"/>
      <c r="N56" s="223"/>
      <c r="O56" s="223"/>
    </row>
    <row r="57" spans="1:15" ht="14.25" customHeight="1">
      <c r="A57" s="54" t="str">
        <f t="shared" si="2"/>
        <v>[Project Detail-47]</v>
      </c>
      <c r="B57" s="166" t="s">
        <v>745</v>
      </c>
      <c r="C57" s="183" t="s">
        <v>736</v>
      </c>
      <c r="D57" s="183" t="s">
        <v>737</v>
      </c>
      <c r="E57" s="173"/>
      <c r="F57" s="112"/>
      <c r="G57" s="112"/>
      <c r="H57" s="174"/>
      <c r="I57" s="173"/>
      <c r="J57" s="222"/>
      <c r="K57" s="222"/>
      <c r="L57" s="222"/>
      <c r="M57" s="223"/>
      <c r="N57" s="223"/>
      <c r="O57" s="223"/>
    </row>
    <row r="58" spans="1:15" ht="14.25" customHeight="1">
      <c r="A58" s="172"/>
      <c r="B58" s="172" t="s">
        <v>731</v>
      </c>
      <c r="C58" s="172"/>
      <c r="D58" s="172"/>
      <c r="E58" s="172"/>
      <c r="F58" s="172"/>
      <c r="G58" s="172"/>
      <c r="H58" s="172"/>
      <c r="I58" s="172"/>
      <c r="J58" s="172"/>
      <c r="K58" s="172"/>
      <c r="L58" s="172"/>
      <c r="M58" s="172"/>
      <c r="N58" s="172"/>
      <c r="O58" s="172"/>
    </row>
    <row r="59" spans="1:15" ht="14.25" customHeight="1">
      <c r="A59" s="98" t="str">
        <f t="shared" si="2"/>
        <v>[Project Detail-49]</v>
      </c>
      <c r="B59" s="99" t="s">
        <v>738</v>
      </c>
      <c r="C59" s="183" t="s">
        <v>740</v>
      </c>
      <c r="D59" s="183" t="s">
        <v>727</v>
      </c>
      <c r="E59" s="173"/>
      <c r="F59" s="112"/>
      <c r="G59" s="112"/>
      <c r="H59" s="174"/>
      <c r="I59" s="173"/>
      <c r="J59" s="222"/>
      <c r="K59" s="222"/>
      <c r="L59" s="222"/>
      <c r="M59" s="223"/>
      <c r="N59" s="223"/>
      <c r="O59" s="223"/>
    </row>
    <row r="60" spans="1:15" ht="14.25" customHeight="1">
      <c r="A60" s="98" t="str">
        <f t="shared" ref="A60:A63" si="6">IF(OR(B60&lt;&gt;"",D60&lt;E59&gt;""),"["&amp;TEXT($B$2,"##")&amp;"-"&amp;TEXT(ROW()-10,"##")&amp;"]","")</f>
        <v>[Project Detail-50]</v>
      </c>
      <c r="B60" s="99" t="s">
        <v>739</v>
      </c>
      <c r="C60" s="183" t="s">
        <v>740</v>
      </c>
      <c r="D60" s="183" t="s">
        <v>741</v>
      </c>
      <c r="E60" s="173"/>
      <c r="F60" s="112"/>
      <c r="G60" s="112"/>
      <c r="H60" s="174"/>
      <c r="I60" s="173"/>
      <c r="J60" s="222"/>
      <c r="K60" s="222"/>
      <c r="L60" s="222"/>
      <c r="M60" s="223"/>
      <c r="N60" s="223"/>
      <c r="O60" s="223"/>
    </row>
    <row r="61" spans="1:15" ht="14.25" customHeight="1">
      <c r="A61" s="98" t="str">
        <f t="shared" si="6"/>
        <v>[Project Detail-51]</v>
      </c>
      <c r="B61" s="99" t="s">
        <v>742</v>
      </c>
      <c r="C61" s="183" t="s">
        <v>747</v>
      </c>
      <c r="D61" s="183" t="s">
        <v>752</v>
      </c>
      <c r="E61" s="173"/>
      <c r="F61" s="112"/>
      <c r="G61" s="112"/>
      <c r="H61" s="174"/>
      <c r="I61" s="173"/>
      <c r="J61" s="222"/>
      <c r="K61" s="222"/>
      <c r="L61" s="222"/>
      <c r="M61" s="223"/>
      <c r="N61" s="223"/>
      <c r="O61" s="223"/>
    </row>
    <row r="62" spans="1:15" ht="14.25" customHeight="1">
      <c r="A62" s="98" t="str">
        <f t="shared" si="6"/>
        <v>[Project Detail-52]</v>
      </c>
      <c r="B62" s="99" t="s">
        <v>743</v>
      </c>
      <c r="C62" s="99" t="s">
        <v>748</v>
      </c>
      <c r="D62" s="99" t="s">
        <v>750</v>
      </c>
      <c r="E62" s="173"/>
      <c r="F62" s="112"/>
      <c r="G62" s="112"/>
      <c r="H62" s="174"/>
      <c r="I62" s="173"/>
      <c r="J62" s="222"/>
      <c r="K62" s="222"/>
      <c r="L62" s="222"/>
      <c r="M62" s="223"/>
      <c r="N62" s="223"/>
      <c r="O62" s="223"/>
    </row>
    <row r="63" spans="1:15" ht="14.25" customHeight="1">
      <c r="A63" s="98" t="str">
        <f t="shared" si="6"/>
        <v>[Project Detail-53]</v>
      </c>
      <c r="B63" s="99" t="s">
        <v>746</v>
      </c>
      <c r="C63" s="183" t="s">
        <v>749</v>
      </c>
      <c r="D63" s="183" t="s">
        <v>751</v>
      </c>
      <c r="E63" s="173"/>
      <c r="F63" s="112"/>
      <c r="G63" s="112"/>
      <c r="H63" s="174"/>
      <c r="I63" s="173"/>
      <c r="J63" s="222"/>
      <c r="K63" s="222"/>
      <c r="L63" s="222"/>
      <c r="M63" s="223"/>
      <c r="N63" s="223"/>
      <c r="O63" s="223"/>
    </row>
  </sheetData>
  <mergeCells count="5">
    <mergeCell ref="B2:G2"/>
    <mergeCell ref="B3:G3"/>
    <mergeCell ref="B4:G4"/>
    <mergeCell ref="E5:G5"/>
    <mergeCell ref="E6:G6"/>
  </mergeCells>
  <dataValidations count="1">
    <dataValidation type="list" allowBlank="1" showErrorMessage="1" sqref="F12:G15 F59:G63 F50:G57 F48:G48 F42:G46 F36:G37 F39:G40 F23:G34 F20:G21 F17:G18">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J12:J15</xm:sqref>
        </x14:dataValidation>
        <x14:dataValidation type="list" allowBlank="1" showInputMessage="1" showErrorMessage="1">
          <x14:formula1>
            <xm:f>[3]Calculate!#REF!</xm:f>
          </x14:formula1>
          <xm:sqref>J17:J18</xm:sqref>
        </x14:dataValidation>
        <x14:dataValidation type="list" allowBlank="1" showInputMessage="1" showErrorMessage="1">
          <x14:formula1>
            <xm:f>[3]Calculate!#REF!</xm:f>
          </x14:formula1>
          <xm:sqref>J20:J21</xm:sqref>
        </x14:dataValidation>
        <x14:dataValidation type="list" allowBlank="1" showInputMessage="1" showErrorMessage="1">
          <x14:formula1>
            <xm:f>[3]Calculate!#REF!</xm:f>
          </x14:formula1>
          <xm:sqref>J23:J34</xm:sqref>
        </x14:dataValidation>
        <x14:dataValidation type="list" allowBlank="1" showInputMessage="1" showErrorMessage="1">
          <x14:formula1>
            <xm:f>[3]Calculate!#REF!</xm:f>
          </x14:formula1>
          <xm:sqref>J36:J37</xm:sqref>
        </x14:dataValidation>
        <x14:dataValidation type="list" allowBlank="1" showInputMessage="1" showErrorMessage="1">
          <x14:formula1>
            <xm:f>[3]Calculate!#REF!</xm:f>
          </x14:formula1>
          <xm:sqref>J39:J40</xm:sqref>
        </x14:dataValidation>
        <x14:dataValidation type="list" allowBlank="1" showInputMessage="1" showErrorMessage="1">
          <x14:formula1>
            <xm:f>[3]Calculate!#REF!</xm:f>
          </x14:formula1>
          <xm:sqref>J42:J46</xm:sqref>
        </x14:dataValidation>
        <x14:dataValidation type="list" allowBlank="1" showInputMessage="1" showErrorMessage="1">
          <x14:formula1>
            <xm:f>[3]Calculate!#REF!</xm:f>
          </x14:formula1>
          <xm:sqref>J48</xm:sqref>
        </x14:dataValidation>
        <x14:dataValidation type="list" allowBlank="1" showInputMessage="1" showErrorMessage="1">
          <x14:formula1>
            <xm:f>[3]Calculate!#REF!</xm:f>
          </x14:formula1>
          <xm:sqref>J50:J57</xm:sqref>
        </x14:dataValidation>
        <x14:dataValidation type="list" allowBlank="1" showInputMessage="1" showErrorMessage="1">
          <x14:formula1>
            <xm:f>[3]Calculate!#REF!</xm:f>
          </x14:formula1>
          <xm:sqref>J59:J63</xm:sqref>
        </x14:dataValidation>
        <x14:dataValidation type="list" allowBlank="1" showInputMessage="1" showErrorMessage="1">
          <x14:formula1>
            <xm:f>[3]Calculate!#REF!</xm:f>
          </x14:formula1>
          <xm:sqref>K12:K15</xm:sqref>
        </x14:dataValidation>
        <x14:dataValidation type="list" allowBlank="1" showInputMessage="1" showErrorMessage="1">
          <x14:formula1>
            <xm:f>[3]Calculate!#REF!</xm:f>
          </x14:formula1>
          <xm:sqref>K17:K18</xm:sqref>
        </x14:dataValidation>
        <x14:dataValidation type="list" allowBlank="1" showInputMessage="1" showErrorMessage="1">
          <x14:formula1>
            <xm:f>[3]Calculate!#REF!</xm:f>
          </x14:formula1>
          <xm:sqref>K20:K21</xm:sqref>
        </x14:dataValidation>
        <x14:dataValidation type="list" allowBlank="1" showInputMessage="1" showErrorMessage="1">
          <x14:formula1>
            <xm:f>[3]Calculate!#REF!</xm:f>
          </x14:formula1>
          <xm:sqref>K23:K34</xm:sqref>
        </x14:dataValidation>
        <x14:dataValidation type="list" allowBlank="1" showInputMessage="1" showErrorMessage="1">
          <x14:formula1>
            <xm:f>[3]Calculate!#REF!</xm:f>
          </x14:formula1>
          <xm:sqref>K36:K37</xm:sqref>
        </x14:dataValidation>
        <x14:dataValidation type="list" allowBlank="1" showInputMessage="1" showErrorMessage="1">
          <x14:formula1>
            <xm:f>[3]Calculate!#REF!</xm:f>
          </x14:formula1>
          <xm:sqref>K39:K40</xm:sqref>
        </x14:dataValidation>
        <x14:dataValidation type="list" allowBlank="1" showInputMessage="1" showErrorMessage="1">
          <x14:formula1>
            <xm:f>[3]Calculate!#REF!</xm:f>
          </x14:formula1>
          <xm:sqref>K42:K46</xm:sqref>
        </x14:dataValidation>
        <x14:dataValidation type="list" allowBlank="1" showInputMessage="1" showErrorMessage="1">
          <x14:formula1>
            <xm:f>[3]Calculate!#REF!</xm:f>
          </x14:formula1>
          <xm:sqref>K48</xm:sqref>
        </x14:dataValidation>
        <x14:dataValidation type="list" allowBlank="1" showInputMessage="1" showErrorMessage="1">
          <x14:formula1>
            <xm:f>[3]Calculate!#REF!</xm:f>
          </x14:formula1>
          <xm:sqref>K50:K57</xm:sqref>
        </x14:dataValidation>
        <x14:dataValidation type="list" allowBlank="1" showInputMessage="1" showErrorMessage="1">
          <x14:formula1>
            <xm:f>[3]Calculate!#REF!</xm:f>
          </x14:formula1>
          <xm:sqref>K59:K63</xm:sqref>
        </x14:dataValidation>
        <x14:dataValidation type="list" allowBlank="1" showInputMessage="1" showErrorMessage="1">
          <x14:formula1>
            <xm:f>[3]Calculate!#REF!</xm:f>
          </x14:formula1>
          <xm:sqref>L12:L15</xm:sqref>
        </x14:dataValidation>
        <x14:dataValidation type="list" allowBlank="1" showInputMessage="1" showErrorMessage="1">
          <x14:formula1>
            <xm:f>[3]Calculate!#REF!</xm:f>
          </x14:formula1>
          <xm:sqref>L17:L18</xm:sqref>
        </x14:dataValidation>
        <x14:dataValidation type="list" allowBlank="1" showInputMessage="1" showErrorMessage="1">
          <x14:formula1>
            <xm:f>[3]Calculate!#REF!</xm:f>
          </x14:formula1>
          <xm:sqref>L20:L21</xm:sqref>
        </x14:dataValidation>
        <x14:dataValidation type="list" allowBlank="1" showInputMessage="1" showErrorMessage="1">
          <x14:formula1>
            <xm:f>[3]Calculate!#REF!</xm:f>
          </x14:formula1>
          <xm:sqref>L23:L34</xm:sqref>
        </x14:dataValidation>
        <x14:dataValidation type="list" allowBlank="1" showInputMessage="1" showErrorMessage="1">
          <x14:formula1>
            <xm:f>[3]Calculate!#REF!</xm:f>
          </x14:formula1>
          <xm:sqref>L36:L37</xm:sqref>
        </x14:dataValidation>
        <x14:dataValidation type="list" allowBlank="1" showInputMessage="1" showErrorMessage="1">
          <x14:formula1>
            <xm:f>[3]Calculate!#REF!</xm:f>
          </x14:formula1>
          <xm:sqref>L39:L40</xm:sqref>
        </x14:dataValidation>
        <x14:dataValidation type="list" allowBlank="1" showInputMessage="1" showErrorMessage="1">
          <x14:formula1>
            <xm:f>[3]Calculate!#REF!</xm:f>
          </x14:formula1>
          <xm:sqref>L42:L46</xm:sqref>
        </x14:dataValidation>
        <x14:dataValidation type="list" allowBlank="1" showInputMessage="1" showErrorMessage="1">
          <x14:formula1>
            <xm:f>[3]Calculate!#REF!</xm:f>
          </x14:formula1>
          <xm:sqref>L48</xm:sqref>
        </x14:dataValidation>
        <x14:dataValidation type="list" allowBlank="1" showInputMessage="1" showErrorMessage="1">
          <x14:formula1>
            <xm:f>[3]Calculate!#REF!</xm:f>
          </x14:formula1>
          <xm:sqref>L50:L57</xm:sqref>
        </x14:dataValidation>
        <x14:dataValidation type="list" allowBlank="1" showInputMessage="1" showErrorMessage="1">
          <x14:formula1>
            <xm:f>[3]Calculate!#REF!</xm:f>
          </x14:formula1>
          <xm:sqref>L59:L63</xm:sqref>
        </x14:dataValidation>
      </x14:dataValidation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G16" zoomScaleNormal="100" workbookViewId="0">
      <selection activeCell="I1" sqref="I1:O8"/>
    </sheetView>
  </sheetViews>
  <sheetFormatPr defaultRowHeight="12.75"/>
  <cols>
    <col min="1" max="1" width="17.37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6" t="s">
        <v>1176</v>
      </c>
      <c r="J1" s="227" t="s">
        <v>1169</v>
      </c>
      <c r="K1" s="227" t="s">
        <v>1170</v>
      </c>
      <c r="L1" s="227" t="s">
        <v>1171</v>
      </c>
      <c r="M1" s="227" t="s">
        <v>1172</v>
      </c>
      <c r="N1" s="227" t="s">
        <v>1181</v>
      </c>
      <c r="O1" s="228" t="s">
        <v>1167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641</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776</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COUNTIF(F12:G109,"Pass")</f>
        <v>0</v>
      </c>
      <c r="B6" s="88">
        <f>COUNTIF(F12:G109,"Fail")</f>
        <v>0</v>
      </c>
      <c r="C6" s="88">
        <f>E6-D6-B6-A6</f>
        <v>34</v>
      </c>
      <c r="D6" s="89">
        <f>COUNTIF(F12:G109,"N/A")</f>
        <v>0</v>
      </c>
      <c r="E6" s="260">
        <f>COUNTA(A12:A109)*2</f>
        <v>34</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1173</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631</v>
      </c>
      <c r="G10" s="50" t="s">
        <v>630</v>
      </c>
      <c r="H10" s="50" t="s">
        <v>35</v>
      </c>
      <c r="I10" s="49"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641</v>
      </c>
      <c r="C11" s="160"/>
      <c r="D11" s="160"/>
      <c r="E11" s="160"/>
      <c r="F11" s="160"/>
      <c r="G11" s="160"/>
      <c r="H11" s="160"/>
      <c r="I11" s="161"/>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98" t="str">
        <f>IF(OR(B12&lt;&gt;"",D12&lt;E11&gt;""),"["&amp;TEXT($B$2,"##")&amp;"-"&amp;TEXT(ROW()-10,"##")&amp;"]","")</f>
        <v>[Back Project-2]</v>
      </c>
      <c r="B12" s="99" t="s">
        <v>754</v>
      </c>
      <c r="C12" s="99" t="s">
        <v>755</v>
      </c>
      <c r="D12" s="99" t="s">
        <v>756</v>
      </c>
      <c r="E12" s="105"/>
      <c r="F12" s="99"/>
      <c r="G12" s="99"/>
      <c r="H12" s="106"/>
      <c r="I12" s="107"/>
      <c r="J12" s="222"/>
      <c r="K12" s="222"/>
      <c r="L12" s="222"/>
      <c r="M12" s="223"/>
      <c r="N12" s="223"/>
      <c r="O12" s="223"/>
    </row>
    <row r="13" spans="1:257" ht="14.25" customHeight="1">
      <c r="A13" s="98" t="str">
        <f t="shared" ref="A13:A16" si="2">IF(OR(B13&lt;&gt;"",D13&lt;E12&gt;""),"["&amp;TEXT($B$2,"##")&amp;"-"&amp;TEXT(ROW()-10,"##")&amp;"]","")</f>
        <v>[Back Project-3]</v>
      </c>
      <c r="B13" s="99" t="s">
        <v>754</v>
      </c>
      <c r="C13" s="99" t="s">
        <v>755</v>
      </c>
      <c r="D13" s="99" t="s">
        <v>756</v>
      </c>
      <c r="E13" s="105"/>
      <c r="F13" s="99"/>
      <c r="G13" s="99"/>
      <c r="H13" s="106"/>
      <c r="I13" s="107"/>
      <c r="J13" s="222"/>
      <c r="K13" s="222"/>
      <c r="L13" s="222"/>
      <c r="M13" s="223"/>
      <c r="N13" s="223"/>
      <c r="O13" s="223"/>
    </row>
    <row r="14" spans="1:257" ht="14.25" customHeight="1">
      <c r="A14" s="98" t="str">
        <f t="shared" si="2"/>
        <v>[Back Project-4]</v>
      </c>
      <c r="B14" s="99" t="s">
        <v>759</v>
      </c>
      <c r="C14" s="99" t="s">
        <v>757</v>
      </c>
      <c r="D14" s="99" t="s">
        <v>758</v>
      </c>
      <c r="E14" s="105"/>
      <c r="F14" s="99"/>
      <c r="G14" s="99"/>
      <c r="H14" s="106"/>
      <c r="I14" s="107"/>
      <c r="J14" s="222"/>
      <c r="K14" s="222"/>
      <c r="L14" s="222"/>
      <c r="M14" s="223"/>
      <c r="N14" s="223"/>
      <c r="O14" s="223"/>
    </row>
    <row r="15" spans="1:257" ht="14.25" customHeight="1">
      <c r="A15" s="98" t="str">
        <f t="shared" si="2"/>
        <v>[Back Project-5]</v>
      </c>
      <c r="B15" s="99" t="s">
        <v>760</v>
      </c>
      <c r="C15" s="99" t="s">
        <v>761</v>
      </c>
      <c r="D15" s="99" t="s">
        <v>762</v>
      </c>
      <c r="E15" s="105"/>
      <c r="F15" s="99"/>
      <c r="G15" s="99"/>
      <c r="H15" s="106"/>
      <c r="I15" s="107"/>
      <c r="J15" s="222"/>
      <c r="K15" s="222"/>
      <c r="L15" s="222"/>
      <c r="M15" s="223"/>
      <c r="N15" s="223"/>
      <c r="O15" s="223"/>
    </row>
    <row r="16" spans="1:257" ht="14.25" customHeight="1">
      <c r="A16" s="98" t="str">
        <f t="shared" si="2"/>
        <v>[Back Project-6]</v>
      </c>
      <c r="B16" s="99" t="s">
        <v>763</v>
      </c>
      <c r="C16" s="99" t="s">
        <v>765</v>
      </c>
      <c r="D16" s="99" t="s">
        <v>764</v>
      </c>
      <c r="E16" s="110"/>
      <c r="F16" s="99"/>
      <c r="G16" s="99"/>
      <c r="H16" s="110"/>
      <c r="I16" s="110"/>
      <c r="J16" s="222"/>
      <c r="K16" s="222"/>
      <c r="L16" s="222"/>
      <c r="M16" s="223"/>
      <c r="N16" s="223"/>
      <c r="O16" s="223"/>
    </row>
    <row r="17" spans="1:15" ht="14.25" customHeight="1">
      <c r="A17" s="98" t="str">
        <f t="shared" ref="A17" si="3">IF(OR(B17&lt;&gt;"",D17&lt;E16&gt;""),"["&amp;TEXT($B$2,"##")&amp;"-"&amp;TEXT(ROW()-10,"##")&amp;"]","")</f>
        <v>[Back Project-7]</v>
      </c>
      <c r="B17" s="99" t="s">
        <v>766</v>
      </c>
      <c r="C17" s="99" t="s">
        <v>767</v>
      </c>
      <c r="D17" s="99" t="s">
        <v>768</v>
      </c>
      <c r="E17" s="110"/>
      <c r="F17" s="99"/>
      <c r="G17" s="99"/>
      <c r="H17" s="110"/>
      <c r="I17" s="110"/>
      <c r="J17" s="222"/>
      <c r="K17" s="222"/>
      <c r="L17" s="222"/>
      <c r="M17" s="223"/>
      <c r="N17" s="223"/>
      <c r="O17" s="223"/>
    </row>
    <row r="18" spans="1:15" ht="14.25" customHeight="1">
      <c r="A18" s="172"/>
      <c r="B18" s="172" t="s">
        <v>753</v>
      </c>
      <c r="C18" s="172"/>
      <c r="D18" s="172"/>
      <c r="E18" s="172"/>
      <c r="F18" s="172"/>
      <c r="G18" s="172"/>
      <c r="H18" s="172"/>
      <c r="I18" s="172"/>
      <c r="J18" s="172"/>
      <c r="K18" s="172"/>
      <c r="L18" s="172"/>
      <c r="M18" s="172"/>
      <c r="N18" s="172"/>
      <c r="O18" s="172"/>
    </row>
    <row r="19" spans="1:15" ht="14.25" customHeight="1">
      <c r="A19" s="98" t="str">
        <f t="shared" ref="A19:A29" si="4">IF(OR(B19&lt;&gt;"",D19&lt;E18&gt;""),"["&amp;TEXT($B$2,"##")&amp;"-"&amp;TEXT(ROW()-10,"##")&amp;"]","")</f>
        <v>[Back Project-9]</v>
      </c>
      <c r="B19" s="99" t="s">
        <v>769</v>
      </c>
      <c r="C19" s="99" t="s">
        <v>770</v>
      </c>
      <c r="D19" s="99" t="s">
        <v>771</v>
      </c>
      <c r="E19" s="173"/>
      <c r="F19" s="173"/>
      <c r="G19" s="173"/>
      <c r="H19" s="174"/>
      <c r="I19" s="173"/>
      <c r="J19" s="222"/>
      <c r="K19" s="222"/>
      <c r="L19" s="222"/>
      <c r="M19" s="223"/>
      <c r="N19" s="223"/>
      <c r="O19" s="223"/>
    </row>
    <row r="20" spans="1:15" ht="14.25" customHeight="1">
      <c r="A20" s="98" t="str">
        <f t="shared" si="4"/>
        <v>[Back Project-10]</v>
      </c>
      <c r="B20" s="99" t="s">
        <v>790</v>
      </c>
      <c r="C20" s="99" t="s">
        <v>770</v>
      </c>
      <c r="D20" s="99" t="s">
        <v>775</v>
      </c>
      <c r="E20" s="173"/>
      <c r="F20" s="173"/>
      <c r="G20" s="173"/>
      <c r="H20" s="174"/>
      <c r="I20" s="173"/>
      <c r="J20" s="222"/>
      <c r="K20" s="222"/>
      <c r="L20" s="222"/>
      <c r="M20" s="223"/>
      <c r="N20" s="223"/>
      <c r="O20" s="223"/>
    </row>
    <row r="21" spans="1:15" ht="14.25" customHeight="1">
      <c r="A21" s="98" t="str">
        <f t="shared" si="4"/>
        <v>[Back Project-11]</v>
      </c>
      <c r="B21" s="112" t="s">
        <v>796</v>
      </c>
      <c r="C21" s="112" t="s">
        <v>783</v>
      </c>
      <c r="D21" s="112" t="s">
        <v>777</v>
      </c>
      <c r="E21" s="173"/>
      <c r="F21" s="173"/>
      <c r="G21" s="173"/>
      <c r="H21" s="174"/>
      <c r="I21" s="173"/>
      <c r="J21" s="222"/>
      <c r="K21" s="222"/>
      <c r="L21" s="222"/>
      <c r="M21" s="223"/>
      <c r="N21" s="223"/>
      <c r="O21" s="223"/>
    </row>
    <row r="22" spans="1:15" ht="14.25" customHeight="1">
      <c r="A22" s="98" t="str">
        <f t="shared" si="4"/>
        <v>[Back Project-12]</v>
      </c>
      <c r="B22" s="112" t="s">
        <v>795</v>
      </c>
      <c r="C22" s="112" t="s">
        <v>784</v>
      </c>
      <c r="D22" s="148" t="s">
        <v>785</v>
      </c>
      <c r="E22" s="173"/>
      <c r="F22" s="173"/>
      <c r="G22" s="173"/>
      <c r="H22" s="174"/>
      <c r="I22" s="173"/>
      <c r="J22" s="222"/>
      <c r="K22" s="222"/>
      <c r="L22" s="222"/>
      <c r="M22" s="223"/>
      <c r="N22" s="223"/>
      <c r="O22" s="223"/>
    </row>
    <row r="23" spans="1:15" ht="14.25" customHeight="1">
      <c r="A23" s="98" t="str">
        <f t="shared" si="4"/>
        <v>[Back Project-13]</v>
      </c>
      <c r="B23" s="112" t="s">
        <v>794</v>
      </c>
      <c r="C23" s="112" t="s">
        <v>782</v>
      </c>
      <c r="D23" s="112" t="s">
        <v>778</v>
      </c>
      <c r="E23" s="173"/>
      <c r="F23" s="173"/>
      <c r="G23" s="173"/>
      <c r="H23" s="174"/>
      <c r="I23" s="173"/>
      <c r="J23" s="222"/>
      <c r="K23" s="222"/>
      <c r="L23" s="222"/>
      <c r="M23" s="223"/>
      <c r="N23" s="223"/>
      <c r="O23" s="223"/>
    </row>
    <row r="24" spans="1:15" ht="14.25" customHeight="1">
      <c r="A24" s="98" t="str">
        <f t="shared" si="4"/>
        <v>[Back Project-14]</v>
      </c>
      <c r="B24" s="112" t="s">
        <v>793</v>
      </c>
      <c r="C24" s="112" t="s">
        <v>781</v>
      </c>
      <c r="D24" s="170" t="s">
        <v>778</v>
      </c>
      <c r="E24" s="173"/>
      <c r="F24" s="173"/>
      <c r="G24" s="173"/>
      <c r="H24" s="174"/>
      <c r="I24" s="173"/>
      <c r="J24" s="222"/>
      <c r="K24" s="222"/>
      <c r="L24" s="222"/>
      <c r="M24" s="223"/>
      <c r="N24" s="223"/>
      <c r="O24" s="223"/>
    </row>
    <row r="25" spans="1:15" ht="14.25" customHeight="1">
      <c r="A25" s="98" t="str">
        <f t="shared" si="4"/>
        <v>[Back Project-15]</v>
      </c>
      <c r="B25" s="112" t="s">
        <v>792</v>
      </c>
      <c r="C25" s="112" t="s">
        <v>780</v>
      </c>
      <c r="D25" s="170" t="s">
        <v>779</v>
      </c>
      <c r="E25" s="173"/>
      <c r="F25" s="173"/>
      <c r="G25" s="173"/>
      <c r="H25" s="174"/>
      <c r="I25" s="173"/>
      <c r="J25" s="222"/>
      <c r="K25" s="222"/>
      <c r="L25" s="222"/>
      <c r="M25" s="223"/>
      <c r="N25" s="223"/>
      <c r="O25" s="223"/>
    </row>
    <row r="26" spans="1:15" ht="14.25" customHeight="1">
      <c r="A26" s="98" t="str">
        <f>IF(OR(B26&lt;&gt;"",D26&lt;E25&gt;""),"["&amp;TEXT($B$2,"##")&amp;"-"&amp;TEXT(ROW()-10,"##")&amp;"]","")</f>
        <v>[Back Project-16]</v>
      </c>
      <c r="B26" s="112" t="s">
        <v>791</v>
      </c>
      <c r="C26" s="112" t="s">
        <v>786</v>
      </c>
      <c r="D26" s="184" t="s">
        <v>787</v>
      </c>
      <c r="E26" s="173"/>
      <c r="F26" s="173"/>
      <c r="G26" s="173"/>
      <c r="H26" s="174"/>
      <c r="I26" s="173"/>
      <c r="J26" s="222"/>
      <c r="K26" s="222"/>
      <c r="L26" s="222"/>
      <c r="M26" s="223"/>
      <c r="N26" s="223"/>
      <c r="O26" s="223"/>
    </row>
    <row r="27" spans="1:15" ht="14.25" customHeight="1">
      <c r="A27" s="176" t="str">
        <f t="shared" si="4"/>
        <v>[Back Project-17]</v>
      </c>
      <c r="B27" s="99" t="s">
        <v>798</v>
      </c>
      <c r="C27" s="183" t="s">
        <v>799</v>
      </c>
      <c r="D27" s="185" t="s">
        <v>800</v>
      </c>
      <c r="E27" s="173"/>
      <c r="F27" s="173"/>
      <c r="G27" s="173"/>
      <c r="H27" s="174"/>
      <c r="I27" s="173"/>
      <c r="J27" s="222"/>
      <c r="K27" s="222"/>
      <c r="L27" s="222"/>
      <c r="M27" s="223"/>
      <c r="N27" s="223"/>
      <c r="O27" s="223"/>
    </row>
    <row r="28" spans="1:15" ht="14.25" customHeight="1">
      <c r="A28" s="176" t="str">
        <f t="shared" si="4"/>
        <v>[Back Project-18]</v>
      </c>
      <c r="B28" s="97" t="s">
        <v>797</v>
      </c>
      <c r="C28" s="97" t="s">
        <v>788</v>
      </c>
      <c r="D28" s="169" t="s">
        <v>789</v>
      </c>
      <c r="E28" s="173"/>
      <c r="F28" s="173"/>
      <c r="G28" s="173"/>
      <c r="H28" s="174"/>
      <c r="I28" s="173"/>
      <c r="J28" s="222"/>
      <c r="K28" s="222"/>
      <c r="L28" s="222"/>
      <c r="M28" s="223"/>
      <c r="N28" s="223"/>
      <c r="O28" s="223"/>
    </row>
    <row r="29" spans="1:15" ht="14.25" customHeight="1">
      <c r="A29" s="98" t="str">
        <f t="shared" si="4"/>
        <v>[Back Project-19]</v>
      </c>
      <c r="B29" s="99" t="s">
        <v>801</v>
      </c>
      <c r="C29" s="99" t="s">
        <v>802</v>
      </c>
      <c r="D29" s="181" t="s">
        <v>803</v>
      </c>
      <c r="E29" s="173"/>
      <c r="F29" s="173"/>
      <c r="G29" s="173"/>
      <c r="H29" s="174"/>
      <c r="I29" s="173"/>
      <c r="J29" s="222"/>
      <c r="K29" s="222"/>
      <c r="L29" s="222"/>
      <c r="M29" s="223"/>
      <c r="N29" s="223"/>
      <c r="O29" s="223"/>
    </row>
  </sheetData>
  <mergeCells count="5">
    <mergeCell ref="B2:G2"/>
    <mergeCell ref="B3:G3"/>
    <mergeCell ref="B4:G4"/>
    <mergeCell ref="E5:G5"/>
    <mergeCell ref="E6:G6"/>
  </mergeCells>
  <dataValidations count="1">
    <dataValidation type="list" allowBlank="1" showErrorMessage="1" sqref="F12:G1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L12:L17</xm:sqref>
        </x14:dataValidation>
        <x14:dataValidation type="list" allowBlank="1" showInputMessage="1" showErrorMessage="1">
          <x14:formula1>
            <xm:f>[3]Calculate!#REF!</xm:f>
          </x14:formula1>
          <xm:sqref>L19:L29</xm:sqref>
        </x14:dataValidation>
        <x14:dataValidation type="list" allowBlank="1" showInputMessage="1" showErrorMessage="1">
          <x14:formula1>
            <xm:f>[3]Calculate!#REF!</xm:f>
          </x14:formula1>
          <xm:sqref>K12:K17</xm:sqref>
        </x14:dataValidation>
        <x14:dataValidation type="list" allowBlank="1" showInputMessage="1" showErrorMessage="1">
          <x14:formula1>
            <xm:f>[3]Calculate!#REF!</xm:f>
          </x14:formula1>
          <xm:sqref>K19:K29</xm:sqref>
        </x14:dataValidation>
        <x14:dataValidation type="list" allowBlank="1" showInputMessage="1" showErrorMessage="1">
          <x14:formula1>
            <xm:f>[3]Calculate!#REF!</xm:f>
          </x14:formula1>
          <xm:sqref>J12:J17</xm:sqref>
        </x14:dataValidation>
        <x14:dataValidation type="list" allowBlank="1" showInputMessage="1" showErrorMessage="1">
          <x14:formula1>
            <xm:f>[3]Calculate!#REF!</xm:f>
          </x14:formula1>
          <xm:sqref>J19:J29</xm:sqref>
        </x14:dataValidation>
      </x14:dataValidation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B47"/>
  <sheetViews>
    <sheetView topLeftCell="E18" zoomScale="70" zoomScaleNormal="70" workbookViewId="0">
      <selection activeCell="N39" sqref="N39:P39"/>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14" width="16.5" style="91" customWidth="1"/>
    <col min="15" max="15" width="12.25" style="93" customWidth="1"/>
    <col min="16" max="16" width="3.75" style="91" hidden="1" customWidth="1"/>
    <col min="17" max="16384" width="9" style="91"/>
  </cols>
  <sheetData>
    <row r="1" spans="1:262" ht="14.25" thickTop="1" thickBot="1">
      <c r="A1" s="111" t="s">
        <v>47</v>
      </c>
      <c r="B1" s="77"/>
      <c r="C1" s="77"/>
      <c r="D1" s="77"/>
      <c r="E1" s="77"/>
      <c r="F1" s="77"/>
      <c r="G1" s="77"/>
      <c r="H1" s="78"/>
      <c r="I1" s="226" t="s">
        <v>1176</v>
      </c>
      <c r="J1" s="227" t="s">
        <v>1169</v>
      </c>
      <c r="K1" s="227" t="s">
        <v>1170</v>
      </c>
      <c r="L1" s="227" t="s">
        <v>1171</v>
      </c>
      <c r="M1" s="227" t="s">
        <v>1172</v>
      </c>
      <c r="N1" s="227" t="s">
        <v>1181</v>
      </c>
      <c r="O1" s="228" t="s">
        <v>1167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c r="IX1" s="79"/>
      <c r="IY1" s="79"/>
      <c r="IZ1" s="79"/>
      <c r="JA1" s="79"/>
      <c r="JB1" s="79"/>
    </row>
    <row r="2" spans="1:262" ht="15">
      <c r="A2" s="46" t="s">
        <v>21</v>
      </c>
      <c r="B2" s="257" t="s">
        <v>804</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t="s">
        <v>22</v>
      </c>
      <c r="Q2" s="79"/>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c r="IX2" s="79"/>
      <c r="IY2" s="79"/>
      <c r="IZ2" s="79"/>
      <c r="JA2" s="79"/>
      <c r="JB2" s="79"/>
    </row>
    <row r="3" spans="1:262" ht="15">
      <c r="A3" s="47" t="s">
        <v>23</v>
      </c>
      <c r="B3" s="257" t="s">
        <v>805</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t="s">
        <v>24</v>
      </c>
      <c r="Q3" s="79"/>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c r="IX3" s="79"/>
      <c r="IY3" s="79"/>
      <c r="IZ3" s="79"/>
      <c r="JA3" s="79"/>
      <c r="JB3" s="79"/>
    </row>
    <row r="4" spans="1:262" ht="15">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81"/>
      <c r="Q4" s="79"/>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c r="IX4" s="79"/>
      <c r="IY4" s="79"/>
      <c r="IZ4" s="79"/>
      <c r="JA4" s="79"/>
      <c r="JB4" s="79"/>
    </row>
    <row r="5" spans="1:262" ht="15">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t="s">
        <v>29</v>
      </c>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c r="IX5" s="79"/>
      <c r="IY5" s="79"/>
      <c r="IZ5" s="79"/>
      <c r="JA5" s="79"/>
      <c r="JB5" s="79"/>
    </row>
    <row r="6" spans="1:262" ht="15.75" thickBot="1">
      <c r="A6" s="87">
        <f>COUNTIF(F11:G111,"Pass")</f>
        <v>0</v>
      </c>
      <c r="B6" s="88">
        <f>COUNTIF(F11:G111,"Fail")</f>
        <v>0</v>
      </c>
      <c r="C6" s="88">
        <f>E6-D6-B6-A6</f>
        <v>68</v>
      </c>
      <c r="D6" s="89">
        <f>COUNTIF(F11:G111,"N/A")</f>
        <v>0</v>
      </c>
      <c r="E6" s="260">
        <f>COUNTA(A11:A111)*2</f>
        <v>68</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t="s">
        <v>27</v>
      </c>
      <c r="Q6" s="79"/>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c r="IX6" s="79"/>
      <c r="IY6" s="79"/>
      <c r="IZ6" s="79"/>
      <c r="JA6" s="79"/>
      <c r="JB6" s="79"/>
    </row>
    <row r="7" spans="1:262" ht="15">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c r="IX7" s="79"/>
      <c r="IY7" s="79"/>
      <c r="IZ7" s="79"/>
      <c r="JA7" s="79"/>
      <c r="JB7" s="79"/>
    </row>
    <row r="8" spans="1:262" ht="15" thickBot="1">
      <c r="A8" s="233"/>
      <c r="B8" s="233"/>
      <c r="C8" s="233"/>
      <c r="D8" s="233"/>
      <c r="E8" s="234"/>
      <c r="F8" s="234"/>
      <c r="G8" s="234"/>
      <c r="H8" s="85"/>
      <c r="I8" s="230" t="s">
        <v>1173</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c r="IX8" s="79"/>
      <c r="IY8" s="79"/>
      <c r="IZ8" s="79"/>
      <c r="JA8" s="79"/>
      <c r="JB8" s="79"/>
    </row>
    <row r="9" spans="1:262" ht="13.5" thickTop="1">
      <c r="A9" s="79"/>
      <c r="B9" s="79"/>
      <c r="C9" s="79"/>
      <c r="D9" s="90"/>
      <c r="E9" s="90"/>
      <c r="F9" s="90"/>
      <c r="G9" s="90"/>
      <c r="H9" s="85"/>
      <c r="I9" s="85"/>
      <c r="J9" s="85"/>
      <c r="K9" s="85"/>
      <c r="L9" s="85"/>
      <c r="M9" s="85"/>
      <c r="N9" s="85"/>
      <c r="O9" s="86"/>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c r="IX9" s="79"/>
      <c r="IY9" s="79"/>
      <c r="IZ9" s="79"/>
      <c r="JA9" s="79"/>
      <c r="JB9" s="79"/>
    </row>
    <row r="10" spans="1:262" ht="26.25" customHeight="1">
      <c r="A10" s="49" t="s">
        <v>30</v>
      </c>
      <c r="B10" s="49" t="s">
        <v>31</v>
      </c>
      <c r="C10" s="49" t="s">
        <v>32</v>
      </c>
      <c r="D10" s="49" t="s">
        <v>33</v>
      </c>
      <c r="E10" s="50" t="s">
        <v>34</v>
      </c>
      <c r="F10" s="50" t="s">
        <v>631</v>
      </c>
      <c r="G10" s="50" t="s">
        <v>630</v>
      </c>
      <c r="H10" s="50" t="s">
        <v>35</v>
      </c>
      <c r="I10" s="216"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c r="IX10" s="79"/>
      <c r="IY10" s="79"/>
      <c r="IZ10" s="79"/>
      <c r="JA10" s="79"/>
      <c r="JB10" s="79"/>
    </row>
    <row r="11" spans="1:262" ht="14.25" customHeight="1">
      <c r="A11" s="159"/>
      <c r="B11" s="159" t="s">
        <v>806</v>
      </c>
      <c r="C11" s="160"/>
      <c r="D11" s="160"/>
      <c r="E11" s="160"/>
      <c r="F11" s="160"/>
      <c r="G11" s="160"/>
      <c r="H11" s="160"/>
      <c r="I11" s="160"/>
      <c r="J11" s="160"/>
      <c r="K11" s="160"/>
      <c r="L11" s="160"/>
      <c r="M11" s="160"/>
      <c r="N11" s="160"/>
      <c r="O11" s="194"/>
    </row>
    <row r="12" spans="1:262" ht="14.25" customHeight="1">
      <c r="A12" s="98" t="str">
        <f>IF(OR(B12&lt;&gt;"",D12&lt;E11&gt;""),"["&amp;TEXT($B$2,"##")&amp;"-"&amp;TEXT(ROW()-10,"##")&amp;"]","")</f>
        <v>[Project management-2]</v>
      </c>
      <c r="B12" s="99" t="s">
        <v>809</v>
      </c>
      <c r="C12" s="99" t="s">
        <v>875</v>
      </c>
      <c r="D12" s="99" t="s">
        <v>812</v>
      </c>
      <c r="E12" s="105"/>
      <c r="F12" s="99"/>
      <c r="G12" s="99"/>
      <c r="H12" s="106"/>
      <c r="I12" s="217"/>
      <c r="J12" s="222"/>
      <c r="K12" s="222"/>
      <c r="L12" s="222"/>
      <c r="M12" s="223"/>
      <c r="N12" s="223"/>
      <c r="O12" s="223"/>
    </row>
    <row r="13" spans="1:262" ht="14.25" customHeight="1">
      <c r="A13" s="98" t="str">
        <f t="shared" ref="A13:A29" si="2">IF(OR(B13&lt;&gt;"",D13&lt;E12&gt;""),"["&amp;TEXT($B$2,"##")&amp;"-"&amp;TEXT(ROW()-10,"##")&amp;"]","")</f>
        <v>[Project management-3]</v>
      </c>
      <c r="B13" s="99" t="s">
        <v>811</v>
      </c>
      <c r="C13" s="99" t="s">
        <v>875</v>
      </c>
      <c r="D13" s="99" t="s">
        <v>810</v>
      </c>
      <c r="E13" s="105"/>
      <c r="F13" s="99"/>
      <c r="G13" s="99"/>
      <c r="H13" s="106"/>
      <c r="I13" s="217"/>
      <c r="J13" s="222"/>
      <c r="K13" s="222"/>
      <c r="L13" s="222"/>
      <c r="M13" s="223"/>
      <c r="N13" s="223"/>
      <c r="O13" s="223"/>
    </row>
    <row r="14" spans="1:262" ht="14.25" customHeight="1">
      <c r="A14" s="98" t="str">
        <f t="shared" si="2"/>
        <v>[Project management-4]</v>
      </c>
      <c r="B14" s="99" t="s">
        <v>835</v>
      </c>
      <c r="C14" s="99" t="s">
        <v>875</v>
      </c>
      <c r="D14" s="99" t="s">
        <v>813</v>
      </c>
      <c r="E14" s="105"/>
      <c r="F14" s="99"/>
      <c r="G14" s="99"/>
      <c r="H14" s="106"/>
      <c r="I14" s="217"/>
      <c r="J14" s="222"/>
      <c r="K14" s="222"/>
      <c r="L14" s="222"/>
      <c r="M14" s="223"/>
      <c r="N14" s="223"/>
      <c r="O14" s="223"/>
    </row>
    <row r="15" spans="1:262" ht="14.25" customHeight="1">
      <c r="A15" s="98" t="str">
        <f t="shared" si="2"/>
        <v>[Project management-5]</v>
      </c>
      <c r="B15" s="99" t="s">
        <v>815</v>
      </c>
      <c r="C15" s="99" t="s">
        <v>876</v>
      </c>
      <c r="D15" s="99" t="s">
        <v>819</v>
      </c>
      <c r="E15" s="105"/>
      <c r="F15" s="99"/>
      <c r="G15" s="99"/>
      <c r="H15" s="106"/>
      <c r="I15" s="217"/>
      <c r="J15" s="222"/>
      <c r="K15" s="222"/>
      <c r="L15" s="222"/>
      <c r="M15" s="223"/>
      <c r="N15" s="223"/>
      <c r="O15" s="223"/>
    </row>
    <row r="16" spans="1:262" ht="14.25" customHeight="1">
      <c r="A16" s="98" t="str">
        <f t="shared" si="2"/>
        <v>[Project management-6]</v>
      </c>
      <c r="B16" s="99" t="s">
        <v>814</v>
      </c>
      <c r="C16" s="99" t="s">
        <v>877</v>
      </c>
      <c r="D16" s="99" t="s">
        <v>818</v>
      </c>
      <c r="E16" s="105"/>
      <c r="F16" s="99"/>
      <c r="G16" s="99"/>
      <c r="H16" s="106"/>
      <c r="I16" s="217"/>
      <c r="J16" s="222"/>
      <c r="K16" s="222"/>
      <c r="L16" s="222"/>
      <c r="M16" s="223"/>
      <c r="N16" s="223"/>
      <c r="O16" s="223"/>
    </row>
    <row r="17" spans="1:262" ht="14.25" customHeight="1">
      <c r="A17" s="98" t="str">
        <f t="shared" si="2"/>
        <v>[Project management-7]</v>
      </c>
      <c r="B17" s="99" t="s">
        <v>816</v>
      </c>
      <c r="C17" s="99" t="s">
        <v>878</v>
      </c>
      <c r="D17" s="99" t="s">
        <v>820</v>
      </c>
      <c r="E17" s="105"/>
      <c r="F17" s="99"/>
      <c r="G17" s="99"/>
      <c r="H17" s="106"/>
      <c r="I17" s="217"/>
      <c r="J17" s="222"/>
      <c r="K17" s="222"/>
      <c r="L17" s="222"/>
      <c r="M17" s="223"/>
      <c r="N17" s="223"/>
      <c r="O17" s="223"/>
    </row>
    <row r="18" spans="1:262" ht="14.25" customHeight="1">
      <c r="A18" s="98" t="str">
        <f t="shared" si="2"/>
        <v>[Project management-8]</v>
      </c>
      <c r="B18" s="99" t="s">
        <v>823</v>
      </c>
      <c r="C18" s="99" t="s">
        <v>876</v>
      </c>
      <c r="D18" s="99" t="s">
        <v>819</v>
      </c>
      <c r="E18" s="105"/>
      <c r="F18" s="99"/>
      <c r="G18" s="99"/>
      <c r="H18" s="106"/>
      <c r="I18" s="217"/>
      <c r="J18" s="222"/>
      <c r="K18" s="222"/>
      <c r="L18" s="222"/>
      <c r="M18" s="223"/>
      <c r="N18" s="223"/>
      <c r="O18" s="223"/>
    </row>
    <row r="19" spans="1:262" ht="14.25" customHeight="1">
      <c r="A19" s="98" t="str">
        <f t="shared" si="2"/>
        <v>[Project management-9]</v>
      </c>
      <c r="B19" s="99" t="s">
        <v>849</v>
      </c>
      <c r="C19" s="99" t="s">
        <v>879</v>
      </c>
      <c r="D19" s="99" t="s">
        <v>853</v>
      </c>
      <c r="E19" s="105"/>
      <c r="F19" s="99"/>
      <c r="G19" s="99"/>
      <c r="H19" s="106"/>
      <c r="I19" s="217"/>
      <c r="J19" s="222"/>
      <c r="K19" s="222"/>
      <c r="L19" s="222"/>
      <c r="M19" s="223"/>
      <c r="N19" s="223"/>
      <c r="O19" s="223"/>
    </row>
    <row r="20" spans="1:262" ht="14.25" customHeight="1">
      <c r="A20" s="98" t="str">
        <f t="shared" si="2"/>
        <v>[Project management-10]</v>
      </c>
      <c r="B20" s="99" t="s">
        <v>850</v>
      </c>
      <c r="C20" s="99" t="s">
        <v>880</v>
      </c>
      <c r="D20" s="99" t="s">
        <v>852</v>
      </c>
      <c r="E20" s="105"/>
      <c r="F20" s="99"/>
      <c r="G20" s="99"/>
      <c r="H20" s="106"/>
      <c r="I20" s="217"/>
      <c r="J20" s="222"/>
      <c r="K20" s="222"/>
      <c r="L20" s="222"/>
      <c r="M20" s="223"/>
      <c r="N20" s="223"/>
      <c r="O20" s="223"/>
    </row>
    <row r="21" spans="1:262" ht="14.25" customHeight="1">
      <c r="A21" s="98" t="str">
        <f t="shared" si="2"/>
        <v>[Project management-11]</v>
      </c>
      <c r="B21" s="99" t="s">
        <v>851</v>
      </c>
      <c r="C21" s="99" t="s">
        <v>881</v>
      </c>
      <c r="D21" s="99" t="s">
        <v>854</v>
      </c>
      <c r="E21" s="105"/>
      <c r="F21" s="99"/>
      <c r="G21" s="99"/>
      <c r="H21" s="106"/>
      <c r="I21" s="217"/>
      <c r="J21" s="222"/>
      <c r="K21" s="222"/>
      <c r="L21" s="222"/>
      <c r="M21" s="223"/>
      <c r="N21" s="223"/>
      <c r="O21" s="223"/>
    </row>
    <row r="22" spans="1:262" ht="14.25" customHeight="1">
      <c r="A22" s="98" t="str">
        <f t="shared" si="2"/>
        <v>[Project management-12]</v>
      </c>
      <c r="B22" s="99" t="s">
        <v>823</v>
      </c>
      <c r="C22" s="99" t="s">
        <v>882</v>
      </c>
      <c r="D22" s="99" t="s">
        <v>822</v>
      </c>
      <c r="E22" s="105"/>
      <c r="F22" s="99"/>
      <c r="G22" s="99"/>
      <c r="H22" s="106"/>
      <c r="I22" s="217"/>
      <c r="J22" s="222"/>
      <c r="K22" s="222"/>
      <c r="L22" s="222"/>
      <c r="M22" s="223"/>
      <c r="N22" s="223"/>
      <c r="O22" s="223"/>
    </row>
    <row r="23" spans="1:262" ht="14.25" customHeight="1">
      <c r="A23" s="98" t="str">
        <f t="shared" si="2"/>
        <v>[Project management-13]</v>
      </c>
      <c r="B23" s="99" t="s">
        <v>825</v>
      </c>
      <c r="C23" s="99" t="s">
        <v>883</v>
      </c>
      <c r="D23" s="99" t="s">
        <v>824</v>
      </c>
      <c r="E23" s="105"/>
      <c r="F23" s="99"/>
      <c r="G23" s="99"/>
      <c r="H23" s="106"/>
      <c r="I23" s="217"/>
      <c r="J23" s="222"/>
      <c r="K23" s="222"/>
      <c r="L23" s="222"/>
      <c r="M23" s="223"/>
      <c r="N23" s="223"/>
      <c r="O23" s="223"/>
    </row>
    <row r="24" spans="1:262" ht="14.25" customHeight="1">
      <c r="A24" s="98" t="str">
        <f t="shared" si="2"/>
        <v>[Project management-14]</v>
      </c>
      <c r="B24" s="99" t="s">
        <v>826</v>
      </c>
      <c r="C24" s="99" t="s">
        <v>884</v>
      </c>
      <c r="D24" s="99" t="s">
        <v>827</v>
      </c>
      <c r="E24" s="105"/>
      <c r="F24" s="99"/>
      <c r="G24" s="99"/>
      <c r="H24" s="106"/>
      <c r="I24" s="217"/>
      <c r="J24" s="222"/>
      <c r="K24" s="222"/>
      <c r="L24" s="222"/>
      <c r="M24" s="223"/>
      <c r="N24" s="223"/>
      <c r="O24" s="223"/>
    </row>
    <row r="25" spans="1:262" ht="14.25" customHeight="1">
      <c r="A25" s="98" t="str">
        <f t="shared" si="2"/>
        <v>[Project management-15]</v>
      </c>
      <c r="B25" s="99" t="s">
        <v>817</v>
      </c>
      <c r="C25" s="99" t="s">
        <v>885</v>
      </c>
      <c r="D25" s="99" t="s">
        <v>821</v>
      </c>
      <c r="E25" s="105"/>
      <c r="F25" s="99"/>
      <c r="G25" s="99"/>
      <c r="H25" s="106"/>
      <c r="I25" s="217"/>
      <c r="J25" s="222"/>
      <c r="K25" s="222"/>
      <c r="L25" s="222"/>
      <c r="M25" s="223"/>
      <c r="N25" s="223"/>
      <c r="O25" s="223"/>
    </row>
    <row r="26" spans="1:262" ht="14.25" customHeight="1">
      <c r="A26" s="98" t="str">
        <f t="shared" si="2"/>
        <v>[Project management-16]</v>
      </c>
      <c r="B26" s="99" t="s">
        <v>830</v>
      </c>
      <c r="C26" s="99" t="s">
        <v>886</v>
      </c>
      <c r="D26" s="99" t="s">
        <v>828</v>
      </c>
      <c r="E26" s="105"/>
      <c r="F26" s="99"/>
      <c r="G26" s="99"/>
      <c r="H26" s="106"/>
      <c r="I26" s="217"/>
      <c r="J26" s="222"/>
      <c r="K26" s="222"/>
      <c r="L26" s="222"/>
      <c r="M26" s="223"/>
      <c r="N26" s="223"/>
      <c r="O26" s="223"/>
    </row>
    <row r="27" spans="1:262" ht="14.25" customHeight="1">
      <c r="A27" s="98" t="str">
        <f t="shared" si="2"/>
        <v>[Project management-17]</v>
      </c>
      <c r="B27" s="99" t="s">
        <v>829</v>
      </c>
      <c r="C27" s="99" t="s">
        <v>887</v>
      </c>
      <c r="D27" s="99" t="s">
        <v>831</v>
      </c>
      <c r="E27" s="105"/>
      <c r="F27" s="99"/>
      <c r="G27" s="99"/>
      <c r="H27" s="106"/>
      <c r="I27" s="217"/>
      <c r="J27" s="222"/>
      <c r="K27" s="222"/>
      <c r="L27" s="222"/>
      <c r="M27" s="223"/>
      <c r="N27" s="223"/>
      <c r="O27" s="223"/>
    </row>
    <row r="28" spans="1:262" ht="14.25" customHeight="1">
      <c r="A28" s="98" t="str">
        <f t="shared" si="2"/>
        <v>[Project management-18]</v>
      </c>
      <c r="B28" s="99" t="s">
        <v>856</v>
      </c>
      <c r="C28" s="99" t="s">
        <v>888</v>
      </c>
      <c r="D28" s="99" t="s">
        <v>855</v>
      </c>
      <c r="E28" s="105"/>
      <c r="F28" s="99"/>
      <c r="G28" s="99"/>
      <c r="H28" s="106"/>
      <c r="I28" s="217"/>
      <c r="J28" s="222"/>
      <c r="K28" s="222"/>
      <c r="L28" s="222"/>
      <c r="M28" s="223"/>
      <c r="N28" s="223"/>
      <c r="O28" s="223"/>
    </row>
    <row r="29" spans="1:262" ht="14.25" customHeight="1">
      <c r="A29" s="98" t="str">
        <f t="shared" si="2"/>
        <v>[Project management-19]</v>
      </c>
      <c r="B29" s="99" t="s">
        <v>857</v>
      </c>
      <c r="C29" s="99" t="s">
        <v>889</v>
      </c>
      <c r="D29" s="99" t="s">
        <v>858</v>
      </c>
      <c r="E29" s="105"/>
      <c r="F29" s="99"/>
      <c r="G29" s="99"/>
      <c r="H29" s="106"/>
      <c r="I29" s="217"/>
      <c r="J29" s="222"/>
      <c r="K29" s="222"/>
      <c r="L29" s="222"/>
      <c r="M29" s="223"/>
      <c r="N29" s="223"/>
      <c r="O29" s="223"/>
    </row>
    <row r="30" spans="1:262" ht="14.25" customHeight="1">
      <c r="A30" s="172"/>
      <c r="B30" s="172" t="s">
        <v>807</v>
      </c>
      <c r="C30" s="160"/>
      <c r="D30" s="160"/>
      <c r="E30" s="160"/>
      <c r="F30" s="160"/>
      <c r="G30" s="160"/>
      <c r="H30" s="160"/>
      <c r="I30" s="160"/>
      <c r="J30" s="160"/>
      <c r="K30" s="160"/>
      <c r="L30" s="160"/>
      <c r="M30" s="160"/>
      <c r="N30" s="194"/>
      <c r="O30" s="194"/>
    </row>
    <row r="31" spans="1:262" s="93" customFormat="1" ht="14.25" customHeight="1">
      <c r="A31" s="98" t="str">
        <f>IF(OR(B31&lt;&gt;"",D31&lt;E30&gt;""),"["&amp;TEXT($B$2,"##")&amp;"-"&amp;TEXT(ROW()-10,"##")&amp;"]","")</f>
        <v>[Project management-21]</v>
      </c>
      <c r="B31" s="99" t="s">
        <v>832</v>
      </c>
      <c r="C31" s="99" t="s">
        <v>890</v>
      </c>
      <c r="D31" s="99" t="s">
        <v>834</v>
      </c>
      <c r="E31" s="173"/>
      <c r="F31" s="99"/>
      <c r="G31" s="99"/>
      <c r="H31" s="174"/>
      <c r="I31" s="218"/>
      <c r="J31" s="222"/>
      <c r="K31" s="222"/>
      <c r="L31" s="222"/>
      <c r="M31" s="223"/>
      <c r="N31" s="223"/>
      <c r="O31" s="223"/>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c r="IX31" s="91"/>
      <c r="IY31" s="91"/>
      <c r="IZ31" s="91"/>
      <c r="JA31" s="91"/>
      <c r="JB31" s="91"/>
    </row>
    <row r="32" spans="1:262" s="93" customFormat="1" ht="14.25" customHeight="1">
      <c r="A32" s="98" t="str">
        <f t="shared" ref="A32:A38" si="3">IF(OR(B32&lt;&gt;"",D32&lt;E31&gt;""),"["&amp;TEXT($B$2,"##")&amp;"-"&amp;TEXT(ROW()-10,"##")&amp;"]","")</f>
        <v>[Project management-22]</v>
      </c>
      <c r="B32" s="99" t="s">
        <v>833</v>
      </c>
      <c r="C32" s="99" t="s">
        <v>890</v>
      </c>
      <c r="D32" s="99" t="s">
        <v>834</v>
      </c>
      <c r="E32" s="173"/>
      <c r="F32" s="99"/>
      <c r="G32" s="99"/>
      <c r="H32" s="174"/>
      <c r="I32" s="218"/>
      <c r="J32" s="222"/>
      <c r="K32" s="222"/>
      <c r="L32" s="222"/>
      <c r="M32" s="223"/>
      <c r="N32" s="223"/>
      <c r="O32" s="223"/>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c r="IX32" s="91"/>
      <c r="IY32" s="91"/>
      <c r="IZ32" s="91"/>
      <c r="JA32" s="91"/>
      <c r="JB32" s="91"/>
    </row>
    <row r="33" spans="1:262" s="93" customFormat="1" ht="14.25" customHeight="1">
      <c r="A33" s="98" t="str">
        <f t="shared" si="3"/>
        <v>[Project management-23]</v>
      </c>
      <c r="B33" s="99" t="s">
        <v>836</v>
      </c>
      <c r="C33" s="99" t="s">
        <v>890</v>
      </c>
      <c r="D33" s="99" t="s">
        <v>837</v>
      </c>
      <c r="E33" s="173"/>
      <c r="F33" s="99"/>
      <c r="G33" s="99"/>
      <c r="H33" s="174"/>
      <c r="I33" s="218"/>
      <c r="J33" s="222"/>
      <c r="K33" s="222"/>
      <c r="L33" s="222"/>
      <c r="M33" s="223"/>
      <c r="N33" s="223"/>
      <c r="O33" s="223"/>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c r="IX33" s="91"/>
      <c r="IY33" s="91"/>
      <c r="IZ33" s="91"/>
      <c r="JA33" s="91"/>
      <c r="JB33" s="91"/>
    </row>
    <row r="34" spans="1:262" s="93" customFormat="1" ht="14.25" customHeight="1">
      <c r="A34" s="98" t="str">
        <f t="shared" si="3"/>
        <v>[Project management-24]</v>
      </c>
      <c r="B34" s="99" t="s">
        <v>838</v>
      </c>
      <c r="C34" s="99" t="s">
        <v>891</v>
      </c>
      <c r="D34" s="99" t="s">
        <v>839</v>
      </c>
      <c r="E34" s="173"/>
      <c r="F34" s="99"/>
      <c r="G34" s="99"/>
      <c r="H34" s="174"/>
      <c r="I34" s="218"/>
      <c r="J34" s="222"/>
      <c r="K34" s="222"/>
      <c r="L34" s="222"/>
      <c r="M34" s="223"/>
      <c r="N34" s="223"/>
      <c r="O34" s="223"/>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c r="IX34" s="91"/>
      <c r="IY34" s="91"/>
      <c r="IZ34" s="91"/>
      <c r="JA34" s="91"/>
      <c r="JB34" s="91"/>
    </row>
    <row r="35" spans="1:262" s="93" customFormat="1" ht="14.25" customHeight="1">
      <c r="A35" s="98" t="str">
        <f t="shared" si="3"/>
        <v>[Project management-25]</v>
      </c>
      <c r="B35" s="99" t="s">
        <v>840</v>
      </c>
      <c r="C35" s="99" t="s">
        <v>892</v>
      </c>
      <c r="D35" s="99" t="s">
        <v>842</v>
      </c>
      <c r="E35" s="173"/>
      <c r="F35" s="99"/>
      <c r="G35" s="99"/>
      <c r="H35" s="174"/>
      <c r="I35" s="218"/>
      <c r="J35" s="222"/>
      <c r="K35" s="222"/>
      <c r="L35" s="222"/>
      <c r="M35" s="223"/>
      <c r="N35" s="223"/>
      <c r="O35" s="223"/>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c r="IX35" s="91"/>
      <c r="IY35" s="91"/>
      <c r="IZ35" s="91"/>
      <c r="JA35" s="91"/>
      <c r="JB35" s="91"/>
    </row>
    <row r="36" spans="1:262" s="93" customFormat="1" ht="14.25" customHeight="1">
      <c r="A36" s="98" t="str">
        <f t="shared" si="3"/>
        <v>[Project management-26]</v>
      </c>
      <c r="B36" s="99" t="s">
        <v>841</v>
      </c>
      <c r="C36" s="99" t="s">
        <v>893</v>
      </c>
      <c r="D36" s="99" t="s">
        <v>843</v>
      </c>
      <c r="E36" s="173"/>
      <c r="F36" s="99"/>
      <c r="G36" s="99"/>
      <c r="H36" s="174"/>
      <c r="I36" s="218"/>
      <c r="J36" s="222"/>
      <c r="K36" s="222"/>
      <c r="L36" s="222"/>
      <c r="M36" s="223"/>
      <c r="N36" s="223"/>
      <c r="O36" s="223"/>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c r="IX36" s="91"/>
      <c r="IY36" s="91"/>
      <c r="IZ36" s="91"/>
      <c r="JA36" s="91"/>
      <c r="JB36" s="91"/>
    </row>
    <row r="37" spans="1:262" s="93" customFormat="1" ht="14.25" customHeight="1">
      <c r="A37" s="98" t="str">
        <f t="shared" si="3"/>
        <v>[Project management-27]</v>
      </c>
      <c r="B37" s="99" t="s">
        <v>847</v>
      </c>
      <c r="C37" s="99" t="s">
        <v>894</v>
      </c>
      <c r="D37" s="99" t="s">
        <v>848</v>
      </c>
      <c r="E37" s="173"/>
      <c r="F37" s="99"/>
      <c r="G37" s="99"/>
      <c r="H37" s="174"/>
      <c r="I37" s="218"/>
      <c r="J37" s="222"/>
      <c r="K37" s="222"/>
      <c r="L37" s="222"/>
      <c r="M37" s="223"/>
      <c r="N37" s="223"/>
      <c r="O37" s="223"/>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c r="IX37" s="91"/>
      <c r="IY37" s="91"/>
      <c r="IZ37" s="91"/>
      <c r="JA37" s="91"/>
      <c r="JB37" s="91"/>
    </row>
    <row r="38" spans="1:262" s="93" customFormat="1" ht="14.25" customHeight="1">
      <c r="A38" s="98" t="str">
        <f t="shared" si="3"/>
        <v>[Project management-28]</v>
      </c>
      <c r="B38" s="99" t="s">
        <v>844</v>
      </c>
      <c r="C38" s="99" t="s">
        <v>845</v>
      </c>
      <c r="D38" s="99" t="s">
        <v>846</v>
      </c>
      <c r="E38" s="173"/>
      <c r="F38" s="99"/>
      <c r="G38" s="99"/>
      <c r="H38" s="174"/>
      <c r="I38" s="218"/>
      <c r="J38" s="222"/>
      <c r="K38" s="222"/>
      <c r="L38" s="222"/>
      <c r="M38" s="223"/>
      <c r="N38" s="223"/>
      <c r="O38" s="223"/>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c r="IX38" s="91"/>
      <c r="IY38" s="91"/>
      <c r="IZ38" s="91"/>
      <c r="JA38" s="91"/>
      <c r="JB38" s="91"/>
    </row>
    <row r="39" spans="1:262" ht="14.25" customHeight="1">
      <c r="A39" s="172"/>
      <c r="B39" s="172" t="s">
        <v>808</v>
      </c>
      <c r="C39" s="172"/>
      <c r="D39" s="172"/>
      <c r="E39" s="172"/>
      <c r="F39" s="172"/>
      <c r="G39" s="172"/>
      <c r="H39" s="172"/>
      <c r="I39" s="192"/>
      <c r="J39" s="192"/>
      <c r="K39" s="192"/>
      <c r="L39" s="192"/>
      <c r="M39" s="192"/>
      <c r="N39" s="192"/>
      <c r="O39" s="192"/>
      <c r="P39" s="192"/>
    </row>
    <row r="40" spans="1:262" ht="14.25" customHeight="1">
      <c r="A40" s="98" t="str">
        <f>IF(OR(B40&lt;&gt;"",D40&lt;E39&gt;""),"["&amp;TEXT($B$2,"##")&amp;"-"&amp;TEXT(ROW()-10,"##")&amp;"]","")</f>
        <v>[Project management-30]</v>
      </c>
      <c r="B40" s="99" t="s">
        <v>859</v>
      </c>
      <c r="C40" s="99" t="s">
        <v>895</v>
      </c>
      <c r="D40" s="99" t="s">
        <v>860</v>
      </c>
      <c r="E40" s="173"/>
      <c r="F40" s="99"/>
      <c r="G40" s="99"/>
      <c r="H40" s="174"/>
      <c r="I40" s="218"/>
      <c r="J40" s="222"/>
      <c r="K40" s="222"/>
      <c r="L40" s="222"/>
      <c r="M40" s="223"/>
      <c r="N40" s="223"/>
      <c r="O40" s="223"/>
    </row>
    <row r="41" spans="1:262" ht="14.25" customHeight="1">
      <c r="A41" s="98" t="str">
        <f>IF(OR(B41&lt;&gt;"",D41&lt;E40&gt;""),"["&amp;TEXT($B$2,"##")&amp;"-"&amp;TEXT(ROW()-10,"##")&amp;"]","")</f>
        <v>[Project management-31]</v>
      </c>
      <c r="B41" s="99" t="s">
        <v>861</v>
      </c>
      <c r="C41" s="99" t="s">
        <v>895</v>
      </c>
      <c r="D41" s="99" t="s">
        <v>860</v>
      </c>
      <c r="E41" s="173"/>
      <c r="F41" s="99"/>
      <c r="G41" s="99"/>
      <c r="H41" s="174"/>
      <c r="I41" s="218"/>
      <c r="J41" s="222"/>
      <c r="K41" s="222"/>
      <c r="L41" s="222"/>
      <c r="M41" s="223"/>
      <c r="N41" s="223"/>
      <c r="O41" s="223"/>
    </row>
    <row r="42" spans="1:262" ht="14.25" customHeight="1">
      <c r="A42" s="98" t="str">
        <f t="shared" ref="A42:A47" si="4">IF(OR(B42&lt;&gt;"",D42&lt;E41&gt;""),"["&amp;TEXT($B$2,"##")&amp;"-"&amp;TEXT(ROW()-10,"##")&amp;"]","")</f>
        <v>[Project management-32]</v>
      </c>
      <c r="B42" s="99" t="s">
        <v>866</v>
      </c>
      <c r="C42" s="99" t="s">
        <v>895</v>
      </c>
      <c r="D42" s="99" t="s">
        <v>862</v>
      </c>
      <c r="E42" s="173"/>
      <c r="F42" s="99"/>
      <c r="G42" s="99"/>
      <c r="H42" s="174"/>
      <c r="I42" s="218"/>
      <c r="J42" s="222"/>
      <c r="K42" s="222"/>
      <c r="L42" s="222"/>
      <c r="M42" s="223"/>
      <c r="N42" s="223"/>
      <c r="O42" s="223"/>
    </row>
    <row r="43" spans="1:262" ht="14.25" customHeight="1">
      <c r="A43" s="98" t="str">
        <f t="shared" si="4"/>
        <v>[Project management-33]</v>
      </c>
      <c r="B43" s="99" t="s">
        <v>867</v>
      </c>
      <c r="C43" s="99" t="s">
        <v>896</v>
      </c>
      <c r="D43" s="99" t="s">
        <v>863</v>
      </c>
      <c r="E43" s="173"/>
      <c r="F43" s="99"/>
      <c r="G43" s="99"/>
      <c r="H43" s="174"/>
      <c r="I43" s="218"/>
      <c r="J43" s="222"/>
      <c r="K43" s="222"/>
      <c r="L43" s="222"/>
      <c r="M43" s="223"/>
      <c r="N43" s="223"/>
      <c r="O43" s="223"/>
    </row>
    <row r="44" spans="1:262" ht="14.25" customHeight="1">
      <c r="A44" s="98" t="str">
        <f t="shared" si="4"/>
        <v>[Project management-34]</v>
      </c>
      <c r="B44" s="99" t="s">
        <v>868</v>
      </c>
      <c r="C44" s="99" t="s">
        <v>897</v>
      </c>
      <c r="D44" s="99" t="s">
        <v>864</v>
      </c>
      <c r="E44" s="173"/>
      <c r="F44" s="99"/>
      <c r="G44" s="99"/>
      <c r="H44" s="174"/>
      <c r="I44" s="218"/>
      <c r="J44" s="222"/>
      <c r="K44" s="222"/>
      <c r="L44" s="222"/>
      <c r="M44" s="223"/>
      <c r="N44" s="223"/>
      <c r="O44" s="223"/>
    </row>
    <row r="45" spans="1:262" ht="14.25" customHeight="1">
      <c r="A45" s="98" t="str">
        <f t="shared" si="4"/>
        <v>[Project management-35]</v>
      </c>
      <c r="B45" s="99" t="s">
        <v>869</v>
      </c>
      <c r="C45" s="99" t="s">
        <v>898</v>
      </c>
      <c r="D45" s="99" t="s">
        <v>865</v>
      </c>
      <c r="E45" s="173"/>
      <c r="F45" s="99"/>
      <c r="G45" s="99"/>
      <c r="H45" s="174"/>
      <c r="I45" s="218"/>
      <c r="J45" s="222"/>
      <c r="K45" s="222"/>
      <c r="L45" s="222"/>
      <c r="M45" s="223"/>
      <c r="N45" s="223"/>
      <c r="O45" s="223"/>
    </row>
    <row r="46" spans="1:262" ht="14.25" customHeight="1">
      <c r="A46" s="98" t="str">
        <f t="shared" si="4"/>
        <v>[Project management-36]</v>
      </c>
      <c r="B46" s="99" t="s">
        <v>870</v>
      </c>
      <c r="C46" s="99" t="s">
        <v>899</v>
      </c>
      <c r="D46" s="99" t="s">
        <v>871</v>
      </c>
      <c r="E46" s="173"/>
      <c r="F46" s="99"/>
      <c r="G46" s="99"/>
      <c r="H46" s="174"/>
      <c r="I46" s="218"/>
      <c r="J46" s="222"/>
      <c r="K46" s="222"/>
      <c r="L46" s="222"/>
      <c r="M46" s="223"/>
      <c r="N46" s="223"/>
      <c r="O46" s="223"/>
    </row>
    <row r="47" spans="1:262" ht="14.25" customHeight="1">
      <c r="A47" s="98" t="str">
        <f t="shared" si="4"/>
        <v>[Project management-37]</v>
      </c>
      <c r="B47" s="99" t="s">
        <v>872</v>
      </c>
      <c r="C47" s="99" t="s">
        <v>873</v>
      </c>
      <c r="D47" s="99" t="s">
        <v>874</v>
      </c>
      <c r="E47" s="173"/>
      <c r="F47" s="99"/>
      <c r="G47" s="99"/>
      <c r="H47" s="174"/>
      <c r="I47" s="218"/>
      <c r="J47" s="222"/>
      <c r="K47" s="222"/>
      <c r="L47" s="222"/>
      <c r="M47" s="223"/>
      <c r="N47" s="223"/>
      <c r="O47" s="223"/>
    </row>
  </sheetData>
  <mergeCells count="5">
    <mergeCell ref="B2:G2"/>
    <mergeCell ref="B3:G3"/>
    <mergeCell ref="B4:G4"/>
    <mergeCell ref="E5:G5"/>
    <mergeCell ref="E6:G6"/>
  </mergeCells>
  <dataValidations count="1">
    <dataValidation type="list" allowBlank="1" showErrorMessage="1" sqref="F12:G29 F40:G47 F31:G38">
      <formula1>$P$2:$P$6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14:formula1>
            <xm:f>[3]Calculate!#REF!</xm:f>
          </x14:formula1>
          <xm:sqref>J12:J29</xm:sqref>
        </x14:dataValidation>
        <x14:dataValidation type="list" allowBlank="1" showInputMessage="1" showErrorMessage="1">
          <x14:formula1>
            <xm:f>[3]Calculate!#REF!</xm:f>
          </x14:formula1>
          <xm:sqref>J31:J38</xm:sqref>
        </x14:dataValidation>
        <x14:dataValidation type="list" allowBlank="1" showInputMessage="1" showErrorMessage="1">
          <x14:formula1>
            <xm:f>[3]Calculate!#REF!</xm:f>
          </x14:formula1>
          <xm:sqref>J40:J47</xm:sqref>
        </x14:dataValidation>
        <x14:dataValidation type="list" allowBlank="1" showInputMessage="1" showErrorMessage="1">
          <x14:formula1>
            <xm:f>[3]Calculate!#REF!</xm:f>
          </x14:formula1>
          <xm:sqref>K12:K29</xm:sqref>
        </x14:dataValidation>
        <x14:dataValidation type="list" allowBlank="1" showInputMessage="1" showErrorMessage="1">
          <x14:formula1>
            <xm:f>[3]Calculate!#REF!</xm:f>
          </x14:formula1>
          <xm:sqref>K31:K38</xm:sqref>
        </x14:dataValidation>
        <x14:dataValidation type="list" allowBlank="1" showInputMessage="1" showErrorMessage="1">
          <x14:formula1>
            <xm:f>[3]Calculate!#REF!</xm:f>
          </x14:formula1>
          <xm:sqref>K40:K47</xm:sqref>
        </x14:dataValidation>
        <x14:dataValidation type="list" allowBlank="1" showInputMessage="1" showErrorMessage="1">
          <x14:formula1>
            <xm:f>[3]Calculate!#REF!</xm:f>
          </x14:formula1>
          <xm:sqref>L12:L29</xm:sqref>
        </x14:dataValidation>
        <x14:dataValidation type="list" allowBlank="1" showInputMessage="1" showErrorMessage="1">
          <x14:formula1>
            <xm:f>[3]Calculate!#REF!</xm:f>
          </x14:formula1>
          <xm:sqref>L31:L38</xm:sqref>
        </x14:dataValidation>
        <x14:dataValidation type="list" allowBlank="1" showInputMessage="1" showErrorMessage="1">
          <x14:formula1>
            <xm:f>[3]Calculate!#REF!</xm:f>
          </x14:formula1>
          <xm:sqref>L40:L47</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F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14.125" style="93" customWidth="1"/>
    <col min="11" max="11" width="9" style="91" customWidth="1"/>
    <col min="12" max="12" width="11.125" style="91" customWidth="1"/>
    <col min="13" max="13" width="14.25" style="91" customWidth="1"/>
    <col min="14" max="14" width="12" style="91" customWidth="1"/>
    <col min="15" max="15" width="14" style="91" customWidth="1"/>
    <col min="16" max="16" width="9" style="91"/>
    <col min="17" max="17" width="0" style="91" hidden="1" customWidth="1"/>
    <col min="18" max="16384" width="9" style="91"/>
  </cols>
  <sheetData>
    <row r="1" spans="1:257" ht="27" thickTop="1" thickBot="1">
      <c r="A1" s="111" t="s">
        <v>47</v>
      </c>
      <c r="B1" s="77"/>
      <c r="C1" s="77"/>
      <c r="D1" s="77"/>
      <c r="E1" s="77"/>
      <c r="F1" s="77"/>
      <c r="G1" s="77"/>
      <c r="H1" s="78"/>
      <c r="I1" s="226" t="s">
        <v>1176</v>
      </c>
      <c r="J1" s="227" t="s">
        <v>1169</v>
      </c>
      <c r="K1" s="227" t="s">
        <v>1170</v>
      </c>
      <c r="L1" s="227" t="s">
        <v>1171</v>
      </c>
      <c r="M1" s="227" t="s">
        <v>1172</v>
      </c>
      <c r="N1" s="227" t="s">
        <v>1181</v>
      </c>
      <c r="O1" s="228" t="s">
        <v>1167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900</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901</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60">
        <f>COUNTA(A11:A84)*2</f>
        <v>18</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1173</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9.25" customHeight="1">
      <c r="A10" s="49" t="s">
        <v>30</v>
      </c>
      <c r="B10" s="49" t="s">
        <v>31</v>
      </c>
      <c r="C10" s="49" t="s">
        <v>32</v>
      </c>
      <c r="D10" s="49" t="s">
        <v>33</v>
      </c>
      <c r="E10" s="50" t="s">
        <v>34</v>
      </c>
      <c r="F10" s="50" t="s">
        <v>631</v>
      </c>
      <c r="G10" s="50" t="s">
        <v>630</v>
      </c>
      <c r="H10" s="50" t="s">
        <v>35</v>
      </c>
      <c r="I10" s="49"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900</v>
      </c>
      <c r="C11" s="160"/>
      <c r="D11" s="160"/>
      <c r="E11" s="160"/>
      <c r="F11" s="160"/>
      <c r="G11" s="160"/>
      <c r="H11" s="160"/>
      <c r="I11" s="161"/>
      <c r="J11" s="160"/>
      <c r="K11" s="160"/>
      <c r="L11" s="160"/>
      <c r="M11" s="160"/>
      <c r="N11" s="160"/>
      <c r="O11" s="194"/>
    </row>
    <row r="12" spans="1:257" ht="14.25" customHeight="1">
      <c r="A12" s="98" t="str">
        <f>IF(OR(B12&lt;&gt;"",D12&lt;E11&gt;""),"["&amp;TEXT($B$2,"##")&amp;"-"&amp;TEXT(ROW()-10,"##")&amp;"]","")</f>
        <v>[Discover-2]</v>
      </c>
      <c r="B12" s="99" t="s">
        <v>902</v>
      </c>
      <c r="C12" s="99" t="s">
        <v>951</v>
      </c>
      <c r="D12" s="99" t="s">
        <v>903</v>
      </c>
      <c r="E12" s="105"/>
      <c r="F12" s="99"/>
      <c r="G12" s="99"/>
      <c r="H12" s="106"/>
      <c r="I12" s="107"/>
      <c r="J12" s="222"/>
      <c r="K12" s="222"/>
      <c r="L12" s="222"/>
      <c r="M12" s="223"/>
      <c r="N12" s="223"/>
      <c r="O12" s="223"/>
    </row>
    <row r="13" spans="1:257" ht="14.25" customHeight="1">
      <c r="A13" s="98" t="str">
        <f t="shared" ref="A13:A20" si="2">IF(OR(B13&lt;&gt;"",D13&lt;E12&gt;""),"["&amp;TEXT($B$2,"##")&amp;"-"&amp;TEXT(ROW()-10,"##")&amp;"]","")</f>
        <v>[Discover-3]</v>
      </c>
      <c r="B13" s="99" t="s">
        <v>904</v>
      </c>
      <c r="C13" s="99" t="s">
        <v>951</v>
      </c>
      <c r="D13" s="99" t="s">
        <v>903</v>
      </c>
      <c r="E13" s="105"/>
      <c r="F13" s="99"/>
      <c r="G13" s="99"/>
      <c r="H13" s="106"/>
      <c r="I13" s="107"/>
      <c r="J13" s="222"/>
      <c r="K13" s="222"/>
      <c r="L13" s="222"/>
      <c r="M13" s="223"/>
      <c r="N13" s="223"/>
      <c r="O13" s="223"/>
    </row>
    <row r="14" spans="1:257" ht="14.25" customHeight="1">
      <c r="A14" s="98" t="str">
        <f t="shared" si="2"/>
        <v>[Discover-4]</v>
      </c>
      <c r="B14" s="99" t="s">
        <v>905</v>
      </c>
      <c r="C14" s="99" t="s">
        <v>952</v>
      </c>
      <c r="D14" s="99" t="s">
        <v>906</v>
      </c>
      <c r="E14" s="105"/>
      <c r="F14" s="99"/>
      <c r="G14" s="99"/>
      <c r="H14" s="106"/>
      <c r="I14" s="107"/>
      <c r="J14" s="222"/>
      <c r="K14" s="222"/>
      <c r="L14" s="222"/>
      <c r="M14" s="223"/>
      <c r="N14" s="223"/>
      <c r="O14" s="223"/>
    </row>
    <row r="15" spans="1:257" ht="14.25" customHeight="1">
      <c r="A15" s="98" t="str">
        <f t="shared" si="2"/>
        <v>[Discover-5]</v>
      </c>
      <c r="B15" s="99" t="s">
        <v>907</v>
      </c>
      <c r="C15" s="99" t="s">
        <v>953</v>
      </c>
      <c r="D15" s="99" t="s">
        <v>908</v>
      </c>
      <c r="E15" s="105"/>
      <c r="F15" s="99"/>
      <c r="G15" s="99"/>
      <c r="H15" s="106"/>
      <c r="I15" s="107"/>
      <c r="J15" s="222"/>
      <c r="K15" s="222"/>
      <c r="L15" s="222"/>
      <c r="M15" s="223"/>
      <c r="N15" s="223"/>
      <c r="O15" s="223"/>
    </row>
    <row r="16" spans="1:257" ht="14.25" customHeight="1">
      <c r="A16" s="98" t="str">
        <f t="shared" si="2"/>
        <v>[Discover-6]</v>
      </c>
      <c r="B16" s="99" t="s">
        <v>913</v>
      </c>
      <c r="C16" s="99" t="s">
        <v>954</v>
      </c>
      <c r="D16" s="99" t="s">
        <v>914</v>
      </c>
      <c r="E16" s="105"/>
      <c r="F16" s="99"/>
      <c r="G16" s="99"/>
      <c r="H16" s="106"/>
      <c r="I16" s="107"/>
      <c r="J16" s="222"/>
      <c r="K16" s="222"/>
      <c r="L16" s="222"/>
      <c r="M16" s="223"/>
      <c r="N16" s="223"/>
      <c r="O16" s="223"/>
    </row>
    <row r="17" spans="1:15" ht="14.25" customHeight="1">
      <c r="A17" s="98" t="str">
        <f t="shared" si="2"/>
        <v>[Discover-7]</v>
      </c>
      <c r="B17" s="99" t="s">
        <v>910</v>
      </c>
      <c r="C17" s="99" t="s">
        <v>955</v>
      </c>
      <c r="D17" s="99" t="s">
        <v>911</v>
      </c>
      <c r="E17" s="105"/>
      <c r="F17" s="99"/>
      <c r="G17" s="99"/>
      <c r="H17" s="106"/>
      <c r="I17" s="107"/>
      <c r="J17" s="222"/>
      <c r="K17" s="222"/>
      <c r="L17" s="222"/>
      <c r="M17" s="223"/>
      <c r="N17" s="223"/>
      <c r="O17" s="223"/>
    </row>
    <row r="18" spans="1:15" ht="14.25" customHeight="1">
      <c r="A18" s="98" t="str">
        <f t="shared" si="2"/>
        <v>[Discover-8]</v>
      </c>
      <c r="B18" s="99" t="s">
        <v>909</v>
      </c>
      <c r="C18" s="99" t="s">
        <v>956</v>
      </c>
      <c r="D18" s="99" t="s">
        <v>912</v>
      </c>
      <c r="E18" s="105"/>
      <c r="F18" s="99"/>
      <c r="G18" s="99"/>
      <c r="H18" s="106"/>
      <c r="I18" s="107"/>
      <c r="J18" s="222"/>
      <c r="K18" s="222"/>
      <c r="L18" s="222"/>
      <c r="M18" s="223"/>
      <c r="N18" s="223"/>
      <c r="O18" s="223"/>
    </row>
    <row r="19" spans="1:15" ht="14.25" customHeight="1">
      <c r="A19" s="98" t="str">
        <f t="shared" si="2"/>
        <v>[Discover-9]</v>
      </c>
      <c r="B19" s="99" t="s">
        <v>915</v>
      </c>
      <c r="C19" s="99" t="s">
        <v>957</v>
      </c>
      <c r="D19" s="99" t="s">
        <v>917</v>
      </c>
      <c r="E19" s="105"/>
      <c r="F19" s="99"/>
      <c r="G19" s="99"/>
      <c r="H19" s="106"/>
      <c r="I19" s="107"/>
      <c r="J19" s="222"/>
      <c r="K19" s="222"/>
      <c r="L19" s="222"/>
      <c r="M19" s="223"/>
      <c r="N19" s="223"/>
      <c r="O19" s="223"/>
    </row>
    <row r="20" spans="1:15" ht="14.25" customHeight="1">
      <c r="A20" s="98" t="str">
        <f t="shared" si="2"/>
        <v>[Discover-10]</v>
      </c>
      <c r="B20" s="99" t="s">
        <v>916</v>
      </c>
      <c r="C20" s="99" t="s">
        <v>958</v>
      </c>
      <c r="D20" s="99" t="s">
        <v>918</v>
      </c>
      <c r="E20" s="105"/>
      <c r="F20" s="99"/>
      <c r="G20" s="99"/>
      <c r="H20" s="106"/>
      <c r="I20" s="107"/>
      <c r="J20" s="222"/>
      <c r="K20" s="222"/>
      <c r="L20" s="222"/>
      <c r="M20" s="223"/>
      <c r="N20" s="223"/>
      <c r="O20" s="223"/>
    </row>
  </sheetData>
  <mergeCells count="5">
    <mergeCell ref="B2:G2"/>
    <mergeCell ref="B3:G3"/>
    <mergeCell ref="B4:G4"/>
    <mergeCell ref="E5:G5"/>
    <mergeCell ref="E6:G6"/>
  </mergeCells>
  <dataValidations disablePrompts="1"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[3]Calculate!#REF!</xm:f>
          </x14:formula1>
          <xm:sqref>L12:L20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J12:J20</xm:sqref>
        </x14:dataValidation>
      </x14:dataValidation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0"/>
  <sheetViews>
    <sheetView topLeftCell="G7" zoomScaleNormal="100" workbookViewId="0">
      <selection activeCell="I1" sqref="I1:O8"/>
    </sheetView>
  </sheetViews>
  <sheetFormatPr defaultRowHeight="12.75"/>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6" t="s">
        <v>1176</v>
      </c>
      <c r="J1" s="227" t="s">
        <v>1169</v>
      </c>
      <c r="K1" s="227" t="s">
        <v>1170</v>
      </c>
      <c r="L1" s="227" t="s">
        <v>1171</v>
      </c>
      <c r="M1" s="227" t="s">
        <v>1172</v>
      </c>
      <c r="N1" s="227" t="s">
        <v>1181</v>
      </c>
      <c r="O1" s="228" t="s">
        <v>1167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919</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921</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COUNTIF(F11:G84,"Pass")</f>
        <v>0</v>
      </c>
      <c r="B6" s="88">
        <f>COUNTIF(F11:G84,"Fail")</f>
        <v>0</v>
      </c>
      <c r="C6" s="88">
        <f>E6-D6-B6-A6</f>
        <v>18</v>
      </c>
      <c r="D6" s="89">
        <f>COUNTIF(F11:G84,"N/A")</f>
        <v>0</v>
      </c>
      <c r="E6" s="260">
        <f>COUNTA(A11:A84)*2</f>
        <v>18</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1173</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631</v>
      </c>
      <c r="G10" s="50" t="s">
        <v>630</v>
      </c>
      <c r="H10" s="50" t="s">
        <v>35</v>
      </c>
      <c r="I10" s="49"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919</v>
      </c>
      <c r="C11" s="160"/>
      <c r="D11" s="160"/>
      <c r="E11" s="160"/>
      <c r="F11" s="160"/>
      <c r="G11" s="160"/>
      <c r="H11" s="160"/>
      <c r="I11" s="161"/>
      <c r="J11" s="160"/>
      <c r="K11" s="160"/>
      <c r="L11" s="160"/>
      <c r="M11" s="160"/>
      <c r="N11" s="160"/>
      <c r="O11" s="194"/>
    </row>
    <row r="12" spans="1:257" ht="14.25" customHeight="1">
      <c r="A12" s="98" t="str">
        <f>IF(OR(B12&lt;&gt;"",D12&lt;E11&gt;""),"["&amp;TEXT($B$2,"##")&amp;"-"&amp;TEXT(ROW()-10,"##")&amp;"]","")</f>
        <v>[Statistic-2]</v>
      </c>
      <c r="B12" s="99" t="s">
        <v>922</v>
      </c>
      <c r="C12" s="99" t="s">
        <v>950</v>
      </c>
      <c r="D12" s="99" t="s">
        <v>925</v>
      </c>
      <c r="E12" s="105"/>
      <c r="F12" s="99"/>
      <c r="G12" s="99"/>
      <c r="H12" s="106"/>
      <c r="I12" s="107"/>
      <c r="J12" s="222"/>
      <c r="K12" s="222"/>
      <c r="L12" s="222"/>
      <c r="M12" s="223"/>
      <c r="N12" s="223"/>
      <c r="O12" s="223"/>
    </row>
    <row r="13" spans="1:257" ht="14.25" customHeight="1">
      <c r="A13" s="98" t="str">
        <f t="shared" ref="A13:A20" si="2">IF(OR(B13&lt;&gt;"",D13&lt;E12&gt;""),"["&amp;TEXT($B$2,"##")&amp;"-"&amp;TEXT(ROW()-10,"##")&amp;"]","")</f>
        <v>[Statistic-3]</v>
      </c>
      <c r="B13" s="99" t="s">
        <v>923</v>
      </c>
      <c r="C13" s="99" t="s">
        <v>950</v>
      </c>
      <c r="D13" s="99" t="s">
        <v>925</v>
      </c>
      <c r="E13" s="105"/>
      <c r="F13" s="99"/>
      <c r="G13" s="99"/>
      <c r="H13" s="106"/>
      <c r="I13" s="107"/>
      <c r="J13" s="222"/>
      <c r="K13" s="222"/>
      <c r="L13" s="222"/>
      <c r="M13" s="223"/>
      <c r="N13" s="223"/>
      <c r="O13" s="223"/>
    </row>
    <row r="14" spans="1:257" ht="14.25" customHeight="1">
      <c r="A14" s="98" t="str">
        <f t="shared" si="2"/>
        <v>[Statistic-4]</v>
      </c>
      <c r="B14" s="99" t="s">
        <v>924</v>
      </c>
      <c r="C14" s="99" t="s">
        <v>926</v>
      </c>
      <c r="D14" s="99" t="s">
        <v>927</v>
      </c>
      <c r="E14" s="105"/>
      <c r="F14" s="99"/>
      <c r="G14" s="99"/>
      <c r="H14" s="106"/>
      <c r="I14" s="107"/>
      <c r="J14" s="222"/>
      <c r="K14" s="222"/>
      <c r="L14" s="222"/>
      <c r="M14" s="223"/>
      <c r="N14" s="223"/>
      <c r="O14" s="223"/>
    </row>
    <row r="15" spans="1:257" ht="14.25" customHeight="1">
      <c r="A15" s="98" t="str">
        <f t="shared" si="2"/>
        <v>[Statistic-5]</v>
      </c>
      <c r="B15" s="99" t="s">
        <v>928</v>
      </c>
      <c r="C15" s="99" t="s">
        <v>932</v>
      </c>
      <c r="D15" s="99" t="s">
        <v>933</v>
      </c>
      <c r="E15" s="105"/>
      <c r="F15" s="99"/>
      <c r="G15" s="99"/>
      <c r="H15" s="106"/>
      <c r="I15" s="107"/>
      <c r="J15" s="222"/>
      <c r="K15" s="222"/>
      <c r="L15" s="222"/>
      <c r="M15" s="223"/>
      <c r="N15" s="223"/>
      <c r="O15" s="223"/>
    </row>
    <row r="16" spans="1:257" ht="14.25" customHeight="1">
      <c r="A16" s="98" t="str">
        <f t="shared" si="2"/>
        <v>[Statistic-6]</v>
      </c>
      <c r="B16" s="99" t="s">
        <v>929</v>
      </c>
      <c r="C16" s="99" t="s">
        <v>930</v>
      </c>
      <c r="D16" s="99" t="s">
        <v>931</v>
      </c>
      <c r="E16" s="105"/>
      <c r="F16" s="99"/>
      <c r="G16" s="99"/>
      <c r="H16" s="106"/>
      <c r="I16" s="107"/>
      <c r="J16" s="222"/>
      <c r="K16" s="222"/>
      <c r="L16" s="222"/>
      <c r="M16" s="223"/>
      <c r="N16" s="223"/>
      <c r="O16" s="223"/>
    </row>
    <row r="17" spans="1:15" ht="14.25" customHeight="1">
      <c r="A17" s="98" t="str">
        <f t="shared" si="2"/>
        <v>[Statistic-7]</v>
      </c>
      <c r="B17" s="99" t="s">
        <v>934</v>
      </c>
      <c r="C17" s="99" t="s">
        <v>935</v>
      </c>
      <c r="D17" s="99" t="s">
        <v>939</v>
      </c>
      <c r="E17" s="105"/>
      <c r="F17" s="99"/>
      <c r="G17" s="99"/>
      <c r="H17" s="106"/>
      <c r="I17" s="107"/>
      <c r="J17" s="222"/>
      <c r="K17" s="222"/>
      <c r="L17" s="222"/>
      <c r="M17" s="223"/>
      <c r="N17" s="223"/>
      <c r="O17" s="223"/>
    </row>
    <row r="18" spans="1:15" ht="14.25" customHeight="1">
      <c r="A18" s="98" t="str">
        <f t="shared" si="2"/>
        <v>[Statistic-8]</v>
      </c>
      <c r="B18" s="99" t="s">
        <v>936</v>
      </c>
      <c r="C18" s="99" t="s">
        <v>937</v>
      </c>
      <c r="D18" s="99" t="s">
        <v>938</v>
      </c>
      <c r="E18" s="105"/>
      <c r="F18" s="99"/>
      <c r="G18" s="99"/>
      <c r="H18" s="106"/>
      <c r="I18" s="107"/>
      <c r="J18" s="222"/>
      <c r="K18" s="222"/>
      <c r="L18" s="222"/>
      <c r="M18" s="223"/>
      <c r="N18" s="223"/>
      <c r="O18" s="223"/>
    </row>
    <row r="19" spans="1:15" ht="14.25" customHeight="1">
      <c r="A19" s="98" t="str">
        <f t="shared" si="2"/>
        <v>[Statistic-9]</v>
      </c>
      <c r="B19" s="99" t="s">
        <v>940</v>
      </c>
      <c r="C19" s="99" t="s">
        <v>941</v>
      </c>
      <c r="D19" s="99" t="s">
        <v>942</v>
      </c>
      <c r="E19" s="105"/>
      <c r="F19" s="99"/>
      <c r="G19" s="99"/>
      <c r="H19" s="106"/>
      <c r="I19" s="107"/>
      <c r="J19" s="222"/>
      <c r="K19" s="222"/>
      <c r="L19" s="222"/>
      <c r="M19" s="223"/>
      <c r="N19" s="223"/>
      <c r="O19" s="223"/>
    </row>
    <row r="20" spans="1:15" ht="14.25" customHeight="1">
      <c r="A20" s="98" t="str">
        <f t="shared" si="2"/>
        <v>[Statistic-10]</v>
      </c>
      <c r="B20" s="99" t="s">
        <v>943</v>
      </c>
      <c r="C20" s="99" t="s">
        <v>944</v>
      </c>
      <c r="D20" s="99" t="s">
        <v>945</v>
      </c>
      <c r="E20" s="105"/>
      <c r="F20" s="99"/>
      <c r="G20" s="99"/>
      <c r="H20" s="106"/>
      <c r="I20" s="107"/>
      <c r="J20" s="222"/>
      <c r="K20" s="222"/>
      <c r="L20" s="222"/>
      <c r="M20" s="223"/>
      <c r="N20" s="223"/>
      <c r="O20" s="223"/>
    </row>
  </sheetData>
  <mergeCells count="5">
    <mergeCell ref="B2:G2"/>
    <mergeCell ref="B3:G3"/>
    <mergeCell ref="B4:G4"/>
    <mergeCell ref="E5:G5"/>
    <mergeCell ref="E6:G6"/>
  </mergeCells>
  <dataValidations count="1">
    <dataValidation type="list" allowBlank="1" showErrorMessage="1" sqref="F12:G20">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J12:J20</xm:sqref>
        </x14:dataValidation>
        <x14:dataValidation type="list" allowBlank="1" showInputMessage="1" showErrorMessage="1">
          <x14:formula1>
            <xm:f>[3]Calculate!#REF!</xm:f>
          </x14:formula1>
          <xm:sqref>K12:K20</xm:sqref>
        </x14:dataValidation>
        <x14:dataValidation type="list" allowBlank="1" showInputMessage="1" showErrorMessage="1">
          <x14:formula1>
            <xm:f>[3]Calculate!#REF!</xm:f>
          </x14:formula1>
          <xm:sqref>L12:L20</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7"/>
  <sheetViews>
    <sheetView topLeftCell="D13" zoomScale="85" zoomScaleNormal="85" workbookViewId="0">
      <selection activeCell="R25" sqref="R25"/>
    </sheetView>
  </sheetViews>
  <sheetFormatPr defaultRowHeight="14.25" customHeight="1"/>
  <cols>
    <col min="1" max="1" width="22.625" style="91" customWidth="1"/>
    <col min="2" max="2" width="46.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6" t="s">
        <v>1176</v>
      </c>
      <c r="J1" s="227" t="s">
        <v>1169</v>
      </c>
      <c r="K1" s="227" t="s">
        <v>1170</v>
      </c>
      <c r="L1" s="227" t="s">
        <v>1171</v>
      </c>
      <c r="M1" s="227" t="s">
        <v>1172</v>
      </c>
      <c r="N1" s="227" t="s">
        <v>1181</v>
      </c>
      <c r="O1" s="228" t="s">
        <v>1167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57" t="s">
        <v>920</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57" t="s">
        <v>946</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COUNTIF(F11:G100,"Pass")</f>
        <v>0</v>
      </c>
      <c r="B6" s="88">
        <f>COUNTIF(F11:G100,"Fail")</f>
        <v>0</v>
      </c>
      <c r="C6" s="88">
        <f>E6-D6-B6-A6</f>
        <v>50</v>
      </c>
      <c r="D6" s="89">
        <f>COUNTIF(F11:G100,"N/A")</f>
        <v>0</v>
      </c>
      <c r="E6" s="260">
        <f>COUNTA(A11:A100)*2</f>
        <v>50</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3"/>
      <c r="B8" s="233"/>
      <c r="C8" s="233"/>
      <c r="D8" s="233"/>
      <c r="E8" s="234"/>
      <c r="F8" s="234"/>
      <c r="G8" s="234"/>
      <c r="H8" s="85"/>
      <c r="I8" s="230" t="s">
        <v>1173</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30.75" customHeight="1">
      <c r="A10" s="49" t="s">
        <v>30</v>
      </c>
      <c r="B10" s="49" t="s">
        <v>31</v>
      </c>
      <c r="C10" s="49" t="s">
        <v>32</v>
      </c>
      <c r="D10" s="49" t="s">
        <v>33</v>
      </c>
      <c r="E10" s="50" t="s">
        <v>34</v>
      </c>
      <c r="F10" s="50" t="s">
        <v>631</v>
      </c>
      <c r="G10" s="50" t="s">
        <v>630</v>
      </c>
      <c r="H10" s="50" t="s">
        <v>35</v>
      </c>
      <c r="I10" s="49"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59"/>
      <c r="B11" s="159" t="s">
        <v>920</v>
      </c>
      <c r="C11" s="160"/>
      <c r="D11" s="160"/>
      <c r="E11" s="160"/>
      <c r="F11" s="160"/>
      <c r="G11" s="160"/>
      <c r="H11" s="160"/>
      <c r="I11" s="161"/>
      <c r="J11" s="160"/>
      <c r="K11" s="160"/>
      <c r="L11" s="160"/>
      <c r="M11" s="160"/>
      <c r="N11" s="160"/>
      <c r="O11" s="194"/>
    </row>
    <row r="12" spans="1:257" ht="14.25" customHeight="1">
      <c r="A12" s="98" t="str">
        <f>IF(OR(B12&lt;&gt;"",D12&lt;E11&gt;""),"["&amp;TEXT($B$2,"##")&amp;"-"&amp;TEXT(ROW()-10,"##")&amp;"]","")</f>
        <v>[Message-2]</v>
      </c>
      <c r="B12" s="99" t="s">
        <v>948</v>
      </c>
      <c r="C12" s="99" t="s">
        <v>959</v>
      </c>
      <c r="D12" s="99" t="s">
        <v>960</v>
      </c>
      <c r="E12" s="105"/>
      <c r="F12" s="99"/>
      <c r="G12" s="99"/>
      <c r="H12" s="106"/>
      <c r="I12" s="107"/>
      <c r="J12" s="222"/>
      <c r="K12" s="222"/>
      <c r="L12" s="222"/>
      <c r="M12" s="223"/>
      <c r="N12" s="223"/>
      <c r="O12" s="223"/>
    </row>
    <row r="13" spans="1:257" ht="14.25" customHeight="1">
      <c r="A13" s="98" t="str">
        <f t="shared" ref="A13:A14" si="2">IF(OR(B13&lt;&gt;"",D13&lt;E12&gt;""),"["&amp;TEXT($B$2,"##")&amp;"-"&amp;TEXT(ROW()-10,"##")&amp;"]","")</f>
        <v>[Message-3]</v>
      </c>
      <c r="B13" s="99" t="s">
        <v>949</v>
      </c>
      <c r="C13" s="99" t="s">
        <v>962</v>
      </c>
      <c r="D13" s="99" t="s">
        <v>960</v>
      </c>
      <c r="E13" s="105"/>
      <c r="F13" s="99"/>
      <c r="G13" s="99"/>
      <c r="H13" s="106"/>
      <c r="I13" s="107"/>
      <c r="J13" s="222"/>
      <c r="K13" s="222"/>
      <c r="L13" s="222"/>
      <c r="M13" s="223"/>
      <c r="N13" s="223"/>
      <c r="O13" s="223"/>
    </row>
    <row r="14" spans="1:257" ht="14.25" customHeight="1">
      <c r="A14" s="98" t="str">
        <f t="shared" si="2"/>
        <v>[Message-4]</v>
      </c>
      <c r="B14" s="99" t="s">
        <v>963</v>
      </c>
      <c r="C14" s="99" t="s">
        <v>964</v>
      </c>
      <c r="D14" s="99" t="s">
        <v>965</v>
      </c>
      <c r="E14" s="105"/>
      <c r="F14" s="99"/>
      <c r="G14" s="99"/>
      <c r="H14" s="106"/>
      <c r="I14" s="107"/>
      <c r="J14" s="222"/>
      <c r="K14" s="222"/>
      <c r="L14" s="222"/>
      <c r="M14" s="223"/>
      <c r="N14" s="223"/>
      <c r="O14" s="223"/>
    </row>
    <row r="15" spans="1:257" ht="14.25" customHeight="1">
      <c r="A15" s="98" t="str">
        <f t="shared" ref="A15" si="3">IF(OR(B15&lt;&gt;"",D15&lt;E14&gt;""),"["&amp;TEXT($B$2,"##")&amp;"-"&amp;TEXT(ROW()-10,"##")&amp;"]","")</f>
        <v>[Message-5]</v>
      </c>
      <c r="B15" s="99" t="s">
        <v>966</v>
      </c>
      <c r="C15" s="99" t="s">
        <v>967</v>
      </c>
      <c r="D15" s="99" t="s">
        <v>968</v>
      </c>
      <c r="E15" s="105"/>
      <c r="F15" s="99"/>
      <c r="G15" s="99"/>
      <c r="H15" s="106"/>
      <c r="I15" s="107"/>
      <c r="J15" s="222"/>
      <c r="K15" s="222"/>
      <c r="L15" s="222"/>
      <c r="M15" s="223"/>
      <c r="N15" s="223"/>
      <c r="O15" s="223"/>
    </row>
    <row r="16" spans="1:257" ht="14.25" customHeight="1">
      <c r="A16" s="98" t="str">
        <f t="shared" ref="A16" si="4">IF(OR(B16&lt;&gt;"",D16&lt;E15&gt;""),"["&amp;TEXT($B$2,"##")&amp;"-"&amp;TEXT(ROW()-10,"##")&amp;"]","")</f>
        <v>[Message-6]</v>
      </c>
      <c r="B16" s="99" t="s">
        <v>969</v>
      </c>
      <c r="C16" s="99" t="s">
        <v>970</v>
      </c>
      <c r="D16" s="99" t="s">
        <v>971</v>
      </c>
      <c r="E16" s="105"/>
      <c r="F16" s="99"/>
      <c r="G16" s="99"/>
      <c r="H16" s="106"/>
      <c r="I16" s="107"/>
      <c r="J16" s="222"/>
      <c r="K16" s="222"/>
      <c r="L16" s="222"/>
      <c r="M16" s="223"/>
      <c r="N16" s="223"/>
      <c r="O16" s="223"/>
    </row>
    <row r="17" spans="1:15" ht="14.25" customHeight="1">
      <c r="A17" s="98" t="str">
        <f t="shared" ref="A17:A37" si="5">IF(OR(B17&lt;&gt;"",D17&lt;E16&gt;""),"["&amp;TEXT($B$2,"##")&amp;"-"&amp;TEXT(ROW()-10,"##")&amp;"]","")</f>
        <v>[Message-7]</v>
      </c>
      <c r="B17" s="99" t="s">
        <v>972</v>
      </c>
      <c r="C17" s="99" t="s">
        <v>973</v>
      </c>
      <c r="D17" s="99" t="s">
        <v>974</v>
      </c>
      <c r="E17" s="105"/>
      <c r="F17" s="99"/>
      <c r="G17" s="99"/>
      <c r="H17" s="106"/>
      <c r="I17" s="107"/>
      <c r="J17" s="222"/>
      <c r="K17" s="222"/>
      <c r="L17" s="222"/>
      <c r="M17" s="223"/>
      <c r="N17" s="223"/>
      <c r="O17" s="223"/>
    </row>
    <row r="18" spans="1:15" ht="14.25" customHeight="1">
      <c r="A18" s="98" t="str">
        <f t="shared" si="5"/>
        <v>[Message-8]</v>
      </c>
      <c r="B18" s="99" t="s">
        <v>961</v>
      </c>
      <c r="C18" s="99" t="s">
        <v>975</v>
      </c>
      <c r="D18" s="99" t="s">
        <v>977</v>
      </c>
      <c r="E18" s="105"/>
      <c r="F18" s="99"/>
      <c r="G18" s="99"/>
      <c r="H18" s="106"/>
      <c r="I18" s="107"/>
      <c r="J18" s="222"/>
      <c r="K18" s="222"/>
      <c r="L18" s="222"/>
      <c r="M18" s="223"/>
      <c r="N18" s="223"/>
      <c r="O18" s="223"/>
    </row>
    <row r="19" spans="1:15" ht="14.25" customHeight="1">
      <c r="A19" s="98" t="str">
        <f t="shared" si="5"/>
        <v>[Message-9]</v>
      </c>
      <c r="B19" s="99" t="s">
        <v>976</v>
      </c>
      <c r="C19" s="99" t="s">
        <v>975</v>
      </c>
      <c r="D19" s="99" t="s">
        <v>977</v>
      </c>
      <c r="E19" s="105"/>
      <c r="F19" s="99"/>
      <c r="G19" s="99"/>
      <c r="H19" s="106"/>
      <c r="I19" s="107"/>
      <c r="J19" s="222"/>
      <c r="K19" s="222"/>
      <c r="L19" s="222"/>
      <c r="M19" s="223"/>
      <c r="N19" s="223"/>
      <c r="O19" s="223"/>
    </row>
    <row r="20" spans="1:15" ht="14.25" customHeight="1">
      <c r="A20" s="98" t="str">
        <f t="shared" si="5"/>
        <v>[Message-10]</v>
      </c>
      <c r="B20" s="99" t="s">
        <v>978</v>
      </c>
      <c r="C20" s="99" t="s">
        <v>979</v>
      </c>
      <c r="D20" s="99" t="s">
        <v>980</v>
      </c>
      <c r="E20" s="105"/>
      <c r="F20" s="99"/>
      <c r="G20" s="99"/>
      <c r="H20" s="106"/>
      <c r="I20" s="107"/>
      <c r="J20" s="222"/>
      <c r="K20" s="222"/>
      <c r="L20" s="222"/>
      <c r="M20" s="223"/>
      <c r="N20" s="223"/>
      <c r="O20" s="223"/>
    </row>
    <row r="21" spans="1:15" ht="14.25" customHeight="1">
      <c r="A21" s="98" t="str">
        <f t="shared" si="5"/>
        <v>[Message-11]</v>
      </c>
      <c r="B21" s="99" t="s">
        <v>981</v>
      </c>
      <c r="C21" s="99" t="s">
        <v>982</v>
      </c>
      <c r="D21" s="99" t="s">
        <v>980</v>
      </c>
      <c r="E21" s="105"/>
      <c r="F21" s="99"/>
      <c r="G21" s="99"/>
      <c r="H21" s="106"/>
      <c r="I21" s="107"/>
      <c r="J21" s="222"/>
      <c r="K21" s="222"/>
      <c r="L21" s="222"/>
      <c r="M21" s="223"/>
      <c r="N21" s="223"/>
      <c r="O21" s="223"/>
    </row>
    <row r="22" spans="1:15" ht="14.25" customHeight="1">
      <c r="A22" s="98" t="str">
        <f t="shared" si="5"/>
        <v>[Message-12]</v>
      </c>
      <c r="B22" s="99" t="s">
        <v>985</v>
      </c>
      <c r="C22" s="99" t="s">
        <v>983</v>
      </c>
      <c r="D22" s="99" t="s">
        <v>984</v>
      </c>
      <c r="E22" s="105"/>
      <c r="F22" s="99"/>
      <c r="G22" s="99"/>
      <c r="H22" s="106"/>
      <c r="I22" s="107"/>
      <c r="J22" s="222"/>
      <c r="K22" s="222"/>
      <c r="L22" s="222"/>
      <c r="M22" s="223"/>
      <c r="N22" s="223"/>
      <c r="O22" s="223"/>
    </row>
    <row r="23" spans="1:15" ht="14.25" customHeight="1">
      <c r="A23" s="98" t="str">
        <f t="shared" si="5"/>
        <v>[Message-13]</v>
      </c>
      <c r="B23" s="99" t="s">
        <v>986</v>
      </c>
      <c r="C23" s="99" t="s">
        <v>964</v>
      </c>
      <c r="D23" s="99" t="s">
        <v>988</v>
      </c>
      <c r="E23" s="98" t="s">
        <v>987</v>
      </c>
      <c r="F23" s="99"/>
      <c r="G23" s="99"/>
      <c r="H23" s="106"/>
      <c r="I23" s="107"/>
      <c r="J23" s="222"/>
      <c r="K23" s="222"/>
      <c r="L23" s="222"/>
      <c r="M23" s="223"/>
      <c r="N23" s="223"/>
      <c r="O23" s="223"/>
    </row>
    <row r="24" spans="1:15" ht="14.25" customHeight="1">
      <c r="A24" s="98" t="str">
        <f t="shared" si="5"/>
        <v>[Message-14]</v>
      </c>
      <c r="B24" s="99" t="s">
        <v>989</v>
      </c>
      <c r="C24" s="99" t="s">
        <v>990</v>
      </c>
      <c r="D24" s="99" t="s">
        <v>991</v>
      </c>
      <c r="E24" s="105"/>
      <c r="F24" s="99"/>
      <c r="G24" s="99"/>
      <c r="H24" s="106"/>
      <c r="I24" s="107"/>
      <c r="J24" s="222"/>
      <c r="K24" s="222"/>
      <c r="L24" s="222"/>
      <c r="M24" s="223"/>
      <c r="N24" s="223"/>
      <c r="O24" s="223"/>
    </row>
    <row r="25" spans="1:15" ht="14.25" customHeight="1">
      <c r="A25" s="98" t="str">
        <f t="shared" si="5"/>
        <v>[Message-15]</v>
      </c>
      <c r="B25" s="99" t="s">
        <v>992</v>
      </c>
      <c r="C25" s="99" t="s">
        <v>995</v>
      </c>
      <c r="D25" s="99" t="s">
        <v>993</v>
      </c>
      <c r="E25" s="105"/>
      <c r="F25" s="99"/>
      <c r="G25" s="99"/>
      <c r="H25" s="106"/>
      <c r="I25" s="107"/>
      <c r="J25" s="222"/>
      <c r="K25" s="222"/>
      <c r="L25" s="222"/>
      <c r="M25" s="223"/>
      <c r="N25" s="223"/>
      <c r="O25" s="223"/>
    </row>
    <row r="26" spans="1:15" ht="14.25" customHeight="1">
      <c r="A26" s="98" t="str">
        <f t="shared" si="5"/>
        <v>[Message-16]</v>
      </c>
      <c r="B26" s="99" t="s">
        <v>994</v>
      </c>
      <c r="C26" s="99" t="s">
        <v>996</v>
      </c>
      <c r="D26" s="99" t="s">
        <v>997</v>
      </c>
      <c r="E26" s="105"/>
      <c r="F26" s="99"/>
      <c r="G26" s="99"/>
      <c r="H26" s="106"/>
      <c r="I26" s="107"/>
      <c r="J26" s="222"/>
      <c r="K26" s="222"/>
      <c r="L26" s="222"/>
      <c r="M26" s="223"/>
      <c r="N26" s="223"/>
      <c r="O26" s="223"/>
    </row>
    <row r="27" spans="1:15" ht="14.25" customHeight="1">
      <c r="A27" s="98" t="str">
        <f t="shared" si="5"/>
        <v>[Message-17]</v>
      </c>
      <c r="B27" s="99" t="s">
        <v>999</v>
      </c>
      <c r="C27" s="99" t="s">
        <v>1003</v>
      </c>
      <c r="D27" s="99" t="s">
        <v>1000</v>
      </c>
      <c r="E27" s="105"/>
      <c r="F27" s="99"/>
      <c r="G27" s="99"/>
      <c r="H27" s="106"/>
      <c r="I27" s="107"/>
      <c r="J27" s="222"/>
      <c r="K27" s="222"/>
      <c r="L27" s="222"/>
      <c r="M27" s="223"/>
      <c r="N27" s="223"/>
      <c r="O27" s="223"/>
    </row>
    <row r="28" spans="1:15" ht="14.25" customHeight="1">
      <c r="A28" s="98" t="str">
        <f t="shared" si="5"/>
        <v>[Message-18]</v>
      </c>
      <c r="B28" s="99" t="s">
        <v>1001</v>
      </c>
      <c r="C28" s="99" t="s">
        <v>1002</v>
      </c>
      <c r="D28" s="99" t="s">
        <v>1004</v>
      </c>
      <c r="E28" s="105"/>
      <c r="F28" s="99"/>
      <c r="G28" s="99"/>
      <c r="H28" s="106"/>
      <c r="I28" s="107"/>
      <c r="J28" s="222"/>
      <c r="K28" s="222"/>
      <c r="L28" s="222"/>
      <c r="M28" s="223"/>
      <c r="N28" s="223"/>
      <c r="O28" s="223"/>
    </row>
    <row r="29" spans="1:15" ht="14.25" customHeight="1">
      <c r="A29" s="172"/>
      <c r="B29" s="172" t="s">
        <v>947</v>
      </c>
      <c r="C29" s="172"/>
      <c r="D29" s="172"/>
      <c r="E29" s="172"/>
      <c r="F29" s="172"/>
      <c r="G29" s="172"/>
      <c r="H29" s="172"/>
      <c r="I29" s="172"/>
      <c r="J29" s="172"/>
      <c r="K29" s="172"/>
      <c r="L29" s="172"/>
      <c r="M29" s="172"/>
      <c r="N29" s="172"/>
      <c r="O29" s="172"/>
    </row>
    <row r="30" spans="1:15" ht="14.25" customHeight="1">
      <c r="A30" s="98" t="str">
        <f t="shared" si="5"/>
        <v>[Message-20]</v>
      </c>
      <c r="B30" s="99" t="s">
        <v>1005</v>
      </c>
      <c r="C30" s="99" t="s">
        <v>1007</v>
      </c>
      <c r="D30" s="99" t="s">
        <v>1008</v>
      </c>
      <c r="E30" s="105"/>
      <c r="F30" s="99"/>
      <c r="G30" s="99"/>
      <c r="H30" s="106"/>
      <c r="I30" s="107"/>
      <c r="J30" s="222"/>
      <c r="K30" s="222"/>
      <c r="L30" s="222"/>
      <c r="M30" s="223"/>
      <c r="N30" s="223"/>
      <c r="O30" s="223"/>
    </row>
    <row r="31" spans="1:15" ht="14.25" customHeight="1">
      <c r="A31" s="98" t="str">
        <f t="shared" si="5"/>
        <v>[Message-21]</v>
      </c>
      <c r="B31" s="99" t="s">
        <v>1006</v>
      </c>
      <c r="C31" s="99" t="s">
        <v>1007</v>
      </c>
      <c r="D31" s="99" t="s">
        <v>1008</v>
      </c>
      <c r="E31" s="105"/>
      <c r="F31" s="99"/>
      <c r="G31" s="99"/>
      <c r="H31" s="106"/>
      <c r="I31" s="107"/>
      <c r="J31" s="222"/>
      <c r="K31" s="222"/>
      <c r="L31" s="222"/>
      <c r="M31" s="223"/>
      <c r="N31" s="223"/>
      <c r="O31" s="223"/>
    </row>
    <row r="32" spans="1:15" ht="14.25" customHeight="1">
      <c r="A32" s="98" t="str">
        <f t="shared" si="5"/>
        <v>[Message-22]</v>
      </c>
      <c r="B32" s="99" t="s">
        <v>1009</v>
      </c>
      <c r="C32" s="99" t="s">
        <v>1010</v>
      </c>
      <c r="D32" s="99" t="s">
        <v>1011</v>
      </c>
      <c r="E32" s="105"/>
      <c r="F32" s="99"/>
      <c r="G32" s="99"/>
      <c r="H32" s="106"/>
      <c r="I32" s="107"/>
      <c r="J32" s="222"/>
      <c r="K32" s="222"/>
      <c r="L32" s="222"/>
      <c r="M32" s="223"/>
      <c r="N32" s="223"/>
      <c r="O32" s="223"/>
    </row>
    <row r="33" spans="1:15" ht="14.25" customHeight="1">
      <c r="A33" s="98" t="str">
        <f t="shared" si="5"/>
        <v>[Message-23]</v>
      </c>
      <c r="B33" s="99" t="s">
        <v>1014</v>
      </c>
      <c r="C33" s="99" t="s">
        <v>1016</v>
      </c>
      <c r="D33" s="99" t="s">
        <v>1015</v>
      </c>
      <c r="E33" s="105"/>
      <c r="F33" s="99"/>
      <c r="G33" s="99"/>
      <c r="H33" s="106"/>
      <c r="I33" s="107"/>
      <c r="J33" s="222"/>
      <c r="K33" s="222"/>
      <c r="L33" s="222"/>
      <c r="M33" s="223"/>
      <c r="N33" s="223"/>
      <c r="O33" s="223"/>
    </row>
    <row r="34" spans="1:15" ht="14.25" customHeight="1">
      <c r="A34" s="98" t="str">
        <f t="shared" si="5"/>
        <v>[Message-24]</v>
      </c>
      <c r="B34" s="99" t="s">
        <v>989</v>
      </c>
      <c r="C34" s="99" t="s">
        <v>990</v>
      </c>
      <c r="D34" s="99" t="s">
        <v>991</v>
      </c>
      <c r="E34" s="105"/>
      <c r="F34" s="99"/>
      <c r="G34" s="99"/>
      <c r="H34" s="106"/>
      <c r="I34" s="107"/>
      <c r="J34" s="222"/>
      <c r="K34" s="222"/>
      <c r="L34" s="222"/>
      <c r="M34" s="223"/>
      <c r="N34" s="223"/>
      <c r="O34" s="223"/>
    </row>
    <row r="35" spans="1:15" ht="14.25" customHeight="1">
      <c r="A35" s="98" t="str">
        <f t="shared" si="5"/>
        <v>[Message-25]</v>
      </c>
      <c r="B35" s="99" t="s">
        <v>992</v>
      </c>
      <c r="C35" s="99" t="s">
        <v>995</v>
      </c>
      <c r="D35" s="99" t="s">
        <v>993</v>
      </c>
      <c r="E35" s="105"/>
      <c r="F35" s="99"/>
      <c r="G35" s="99"/>
      <c r="H35" s="106"/>
      <c r="I35" s="107"/>
      <c r="J35" s="222"/>
      <c r="K35" s="222"/>
      <c r="L35" s="222"/>
      <c r="M35" s="223"/>
      <c r="N35" s="223"/>
      <c r="O35" s="223"/>
    </row>
    <row r="36" spans="1:15" ht="14.25" customHeight="1">
      <c r="A36" s="98" t="str">
        <f t="shared" si="5"/>
        <v>[Message-26]</v>
      </c>
      <c r="B36" s="99" t="s">
        <v>994</v>
      </c>
      <c r="C36" s="99" t="s">
        <v>996</v>
      </c>
      <c r="D36" s="99" t="s">
        <v>1012</v>
      </c>
      <c r="E36" s="105"/>
      <c r="F36" s="99"/>
      <c r="G36" s="99"/>
      <c r="H36" s="106"/>
      <c r="I36" s="107"/>
      <c r="J36" s="222"/>
      <c r="K36" s="222"/>
      <c r="L36" s="222"/>
      <c r="M36" s="223"/>
      <c r="N36" s="223"/>
      <c r="O36" s="223"/>
    </row>
    <row r="37" spans="1:15" ht="14.25" customHeight="1">
      <c r="A37" s="98" t="str">
        <f t="shared" si="5"/>
        <v>[Message-27]</v>
      </c>
      <c r="B37" s="99" t="s">
        <v>998</v>
      </c>
      <c r="C37" s="99" t="s">
        <v>1003</v>
      </c>
      <c r="D37" s="99" t="s">
        <v>1013</v>
      </c>
      <c r="E37" s="105"/>
      <c r="F37" s="99"/>
      <c r="G37" s="99"/>
      <c r="H37" s="106"/>
      <c r="I37" s="107"/>
      <c r="J37" s="222"/>
      <c r="K37" s="222"/>
      <c r="L37" s="222"/>
      <c r="M37" s="223"/>
      <c r="N37" s="223"/>
      <c r="O37" s="223"/>
    </row>
  </sheetData>
  <mergeCells count="5">
    <mergeCell ref="B2:G2"/>
    <mergeCell ref="B3:G3"/>
    <mergeCell ref="B4:G4"/>
    <mergeCell ref="E5:G5"/>
    <mergeCell ref="E6:G6"/>
  </mergeCells>
  <dataValidations count="1">
    <dataValidation type="list" allowBlank="1" showErrorMessage="1" sqref="F12:G28 F30:G37">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J12:J28</xm:sqref>
        </x14:dataValidation>
        <x14:dataValidation type="list" allowBlank="1" showInputMessage="1" showErrorMessage="1">
          <x14:formula1>
            <xm:f>[3]Calculate!#REF!</xm:f>
          </x14:formula1>
          <xm:sqref>J30:J37</xm:sqref>
        </x14:dataValidation>
        <x14:dataValidation type="list" allowBlank="1" showInputMessage="1" showErrorMessage="1">
          <x14:formula1>
            <xm:f>[3]Calculate!#REF!</xm:f>
          </x14:formula1>
          <xm:sqref>K12:K28</xm:sqref>
        </x14:dataValidation>
        <x14:dataValidation type="list" allowBlank="1" showInputMessage="1" showErrorMessage="1">
          <x14:formula1>
            <xm:f>[3]Calculate!#REF!</xm:f>
          </x14:formula1>
          <xm:sqref>K30:K37</xm:sqref>
        </x14:dataValidation>
        <x14:dataValidation type="list" allowBlank="1" showInputMessage="1" showErrorMessage="1">
          <x14:formula1>
            <xm:f>[3]Calculate!#REF!</xm:f>
          </x14:formula1>
          <xm:sqref>L12:L28</xm:sqref>
        </x14:dataValidation>
        <x14:dataValidation type="list" allowBlank="1" showInputMessage="1" showErrorMessage="1">
          <x14:formula1>
            <xm:f>[3]Calculate!#REF!</xm:f>
          </x14:formula1>
          <xm:sqref>L30:L37</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81"/>
  <sheetViews>
    <sheetView topLeftCell="D55" zoomScale="70" zoomScaleNormal="70" workbookViewId="0">
      <selection activeCell="R25" sqref="R25"/>
    </sheetView>
  </sheetViews>
  <sheetFormatPr defaultRowHeight="14.25" customHeight="1"/>
  <cols>
    <col min="1" max="1" width="16.875" style="91" customWidth="1"/>
    <col min="2" max="2" width="54" style="91" customWidth="1"/>
    <col min="3" max="3" width="34.375" style="91" customWidth="1"/>
    <col min="4" max="4" width="31.625" style="91" customWidth="1"/>
    <col min="5" max="7" width="16.5" style="91" customWidth="1"/>
    <col min="8" max="8" width="9" style="94"/>
    <col min="9" max="9" width="16.25" style="91" customWidth="1"/>
    <col min="10" max="10" width="9.375" style="93" customWidth="1"/>
    <col min="11" max="11" width="9" style="91" customWidth="1"/>
    <col min="12" max="12" width="13.625" style="91" customWidth="1"/>
    <col min="13" max="13" width="14.75" style="91" customWidth="1"/>
    <col min="14" max="15" width="9" style="91"/>
    <col min="16" max="16" width="9" style="91" customWidth="1"/>
    <col min="17" max="17" width="0" style="91" hidden="1" customWidth="1"/>
    <col min="18" max="22" width="9" style="91"/>
    <col min="23" max="23" width="0" style="91" hidden="1" customWidth="1"/>
    <col min="24" max="16384" width="9" style="91"/>
  </cols>
  <sheetData>
    <row r="1" spans="1:257" ht="27" customHeight="1" thickTop="1" thickBot="1">
      <c r="A1" s="95" t="s">
        <v>47</v>
      </c>
      <c r="B1" s="77"/>
      <c r="C1" s="77"/>
      <c r="D1" s="77"/>
      <c r="E1" s="77"/>
      <c r="F1" s="77"/>
      <c r="G1" s="77"/>
      <c r="H1" s="78"/>
      <c r="I1" s="226" t="s">
        <v>1176</v>
      </c>
      <c r="J1" s="227" t="s">
        <v>1169</v>
      </c>
      <c r="K1" s="227" t="s">
        <v>1170</v>
      </c>
      <c r="L1" s="227" t="s">
        <v>1171</v>
      </c>
      <c r="M1" s="227" t="s">
        <v>1172</v>
      </c>
      <c r="N1" s="227" t="s">
        <v>1181</v>
      </c>
      <c r="O1" s="228" t="s">
        <v>1167</v>
      </c>
      <c r="Q1" s="79" t="s">
        <v>22</v>
      </c>
      <c r="V1" s="79"/>
      <c r="W1" s="79" t="s">
        <v>22</v>
      </c>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57" t="s">
        <v>1017</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24">
        <f t="shared" ref="O2:O7" si="0">SUM(J2:N2)</f>
        <v>0</v>
      </c>
      <c r="Q2" s="79" t="s">
        <v>24</v>
      </c>
      <c r="V2" s="79"/>
      <c r="W2" s="79" t="s">
        <v>24</v>
      </c>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57" t="s">
        <v>1048</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25">
        <f t="shared" si="0"/>
        <v>0</v>
      </c>
      <c r="Q3" s="81"/>
      <c r="V3" s="79"/>
      <c r="W3" s="81"/>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25">
        <f t="shared" si="0"/>
        <v>0</v>
      </c>
      <c r="Q4" s="79" t="s">
        <v>29</v>
      </c>
      <c r="V4" s="79"/>
      <c r="W4" s="79" t="s">
        <v>29</v>
      </c>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25">
        <f t="shared" si="0"/>
        <v>0</v>
      </c>
      <c r="Q5" s="79" t="s">
        <v>27</v>
      </c>
      <c r="V5" s="79"/>
      <c r="W5" s="79" t="s">
        <v>27</v>
      </c>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COUNTIF(F11:G94,"Pass")</f>
        <v>0</v>
      </c>
      <c r="B6" s="88">
        <f>COUNTIF(F11:G94,"Fail")</f>
        <v>0</v>
      </c>
      <c r="C6" s="88">
        <f>E6-D6-B6-A6</f>
        <v>122</v>
      </c>
      <c r="D6" s="89">
        <f>COUNTIF(F11:G94,"N/A")</f>
        <v>0</v>
      </c>
      <c r="E6" s="260">
        <f>COUNTA(A11:A94)*2</f>
        <v>122</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25">
        <f t="shared" si="0"/>
        <v>0</v>
      </c>
      <c r="P6" s="135"/>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79"/>
      <c r="B7" s="79"/>
      <c r="C7" s="79"/>
      <c r="D7" s="90"/>
      <c r="E7" s="90"/>
      <c r="F7" s="90"/>
      <c r="G7" s="90"/>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25">
        <f t="shared" si="0"/>
        <v>0</v>
      </c>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79"/>
      <c r="B8" s="79"/>
      <c r="C8" s="79"/>
      <c r="D8" s="90"/>
      <c r="E8" s="90"/>
      <c r="F8" s="90"/>
      <c r="G8" s="90"/>
      <c r="H8" s="85"/>
      <c r="I8" s="230" t="s">
        <v>1173</v>
      </c>
      <c r="J8" s="231">
        <f>SUM(J2:J6)</f>
        <v>0</v>
      </c>
      <c r="K8" s="231">
        <f t="shared" ref="K8:O8" si="1">SUM(K2:K6)</f>
        <v>0</v>
      </c>
      <c r="L8" s="231">
        <f t="shared" si="1"/>
        <v>0</v>
      </c>
      <c r="M8" s="231">
        <f t="shared" si="1"/>
        <v>0</v>
      </c>
      <c r="N8" s="231">
        <f t="shared" si="1"/>
        <v>0</v>
      </c>
      <c r="O8" s="232">
        <f t="shared" si="1"/>
        <v>0</v>
      </c>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7.75" customHeight="1">
      <c r="A10" s="197" t="s">
        <v>30</v>
      </c>
      <c r="B10" s="198" t="s">
        <v>31</v>
      </c>
      <c r="C10" s="198" t="s">
        <v>32</v>
      </c>
      <c r="D10" s="198" t="s">
        <v>33</v>
      </c>
      <c r="E10" s="198" t="s">
        <v>34</v>
      </c>
      <c r="F10" s="198" t="s">
        <v>631</v>
      </c>
      <c r="G10" s="198" t="s">
        <v>630</v>
      </c>
      <c r="H10" s="198" t="s">
        <v>35</v>
      </c>
      <c r="I10" s="198" t="s">
        <v>36</v>
      </c>
      <c r="J10" s="219" t="s">
        <v>1162</v>
      </c>
      <c r="K10" s="220" t="s">
        <v>25</v>
      </c>
      <c r="L10" s="221" t="s">
        <v>1163</v>
      </c>
      <c r="M10" s="221" t="s">
        <v>1165</v>
      </c>
      <c r="N10" s="219" t="s">
        <v>1164</v>
      </c>
      <c r="O10" s="221" t="s">
        <v>1180</v>
      </c>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187"/>
      <c r="B11" s="261" t="s">
        <v>97</v>
      </c>
      <c r="C11" s="261"/>
      <c r="D11" s="261"/>
      <c r="E11" s="261"/>
      <c r="F11" s="261"/>
      <c r="G11" s="261"/>
      <c r="H11" s="261"/>
      <c r="I11" s="261"/>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170" t="str">
        <f t="shared" ref="A12:A22" si="2">IF(OR(B12&lt;&gt;"",D12&lt;&gt;""),"["&amp;TEXT($B$2,"##")&amp;"-"&amp;TEXT(ROW()-10,"##")&amp;"]","")</f>
        <v>[Admin Module-2]</v>
      </c>
      <c r="B12" s="99" t="s">
        <v>1018</v>
      </c>
      <c r="C12" s="99" t="s">
        <v>1019</v>
      </c>
      <c r="D12" s="99" t="s">
        <v>1049</v>
      </c>
      <c r="E12" s="195"/>
      <c r="F12" s="99"/>
      <c r="G12" s="99"/>
      <c r="H12" s="106"/>
      <c r="I12" s="199"/>
      <c r="J12" s="222"/>
      <c r="K12" s="222"/>
      <c r="L12" s="222"/>
      <c r="M12" s="223"/>
      <c r="N12" s="223"/>
      <c r="O12" s="223"/>
    </row>
    <row r="13" spans="1:257" ht="14.25" customHeight="1">
      <c r="A13" s="170" t="str">
        <f t="shared" si="2"/>
        <v>[Admin Module-3]</v>
      </c>
      <c r="B13" s="99" t="s">
        <v>1020</v>
      </c>
      <c r="C13" s="99" t="s">
        <v>1021</v>
      </c>
      <c r="D13" s="99" t="s">
        <v>1022</v>
      </c>
      <c r="E13" s="196" t="s">
        <v>1023</v>
      </c>
      <c r="F13" s="99"/>
      <c r="G13" s="99"/>
      <c r="H13" s="188"/>
      <c r="I13" s="188"/>
      <c r="J13" s="222"/>
      <c r="K13" s="222"/>
      <c r="L13" s="222"/>
      <c r="M13" s="223"/>
      <c r="N13" s="223"/>
      <c r="O13" s="223"/>
    </row>
    <row r="14" spans="1:257" ht="14.25" customHeight="1">
      <c r="A14" s="170" t="str">
        <f t="shared" si="2"/>
        <v>[Admin Module-4]</v>
      </c>
      <c r="B14" s="99" t="s">
        <v>1024</v>
      </c>
      <c r="C14" s="99" t="s">
        <v>1025</v>
      </c>
      <c r="D14" s="99" t="s">
        <v>1026</v>
      </c>
      <c r="E14" s="196" t="s">
        <v>1023</v>
      </c>
      <c r="F14" s="99"/>
      <c r="G14" s="99"/>
      <c r="H14" s="188"/>
      <c r="I14" s="188"/>
      <c r="J14" s="222"/>
      <c r="K14" s="222"/>
      <c r="L14" s="222"/>
      <c r="M14" s="223"/>
      <c r="N14" s="223"/>
      <c r="O14" s="223"/>
    </row>
    <row r="15" spans="1:257" ht="14.25" customHeight="1">
      <c r="A15" s="170" t="str">
        <f t="shared" si="2"/>
        <v>[Admin Module-5]</v>
      </c>
      <c r="B15" s="99" t="s">
        <v>1027</v>
      </c>
      <c r="C15" s="99" t="s">
        <v>1028</v>
      </c>
      <c r="D15" s="99" t="s">
        <v>1029</v>
      </c>
      <c r="E15" s="196" t="s">
        <v>1023</v>
      </c>
      <c r="F15" s="99"/>
      <c r="G15" s="99"/>
      <c r="H15" s="188"/>
      <c r="I15" s="188"/>
      <c r="J15" s="222"/>
      <c r="K15" s="222"/>
      <c r="L15" s="222"/>
      <c r="M15" s="223"/>
      <c r="N15" s="223"/>
      <c r="O15" s="223"/>
    </row>
    <row r="16" spans="1:257" ht="14.25" customHeight="1">
      <c r="A16" s="170" t="str">
        <f t="shared" si="2"/>
        <v>[Admin Module-6]</v>
      </c>
      <c r="B16" s="99" t="s">
        <v>106</v>
      </c>
      <c r="C16" s="99" t="s">
        <v>1046</v>
      </c>
      <c r="D16" s="99" t="s">
        <v>1047</v>
      </c>
      <c r="E16" s="196" t="s">
        <v>1023</v>
      </c>
      <c r="F16" s="99"/>
      <c r="G16" s="99"/>
      <c r="H16" s="188"/>
      <c r="I16" s="188"/>
      <c r="J16" s="222"/>
      <c r="K16" s="222"/>
      <c r="L16" s="222"/>
      <c r="M16" s="223"/>
      <c r="N16" s="223"/>
      <c r="O16" s="223"/>
    </row>
    <row r="17" spans="1:257" ht="14.25" customHeight="1">
      <c r="A17" s="170" t="str">
        <f t="shared" si="2"/>
        <v>[Admin Module-7]</v>
      </c>
      <c r="B17" s="99" t="s">
        <v>1030</v>
      </c>
      <c r="C17" s="99" t="s">
        <v>1031</v>
      </c>
      <c r="D17" s="99" t="s">
        <v>1032</v>
      </c>
      <c r="E17" s="196" t="s">
        <v>1023</v>
      </c>
      <c r="F17" s="99"/>
      <c r="G17" s="99"/>
      <c r="H17" s="188"/>
      <c r="I17" s="188"/>
      <c r="J17" s="222"/>
      <c r="K17" s="222"/>
      <c r="L17" s="222"/>
      <c r="M17" s="223"/>
      <c r="N17" s="223"/>
      <c r="O17" s="223"/>
    </row>
    <row r="18" spans="1:257" ht="14.25" customHeight="1">
      <c r="A18" s="170" t="str">
        <f t="shared" si="2"/>
        <v>[Admin Module-8]</v>
      </c>
      <c r="B18" s="99" t="s">
        <v>1033</v>
      </c>
      <c r="C18" s="99" t="s">
        <v>1034</v>
      </c>
      <c r="D18" s="99" t="s">
        <v>1035</v>
      </c>
      <c r="E18" s="196" t="s">
        <v>1023</v>
      </c>
      <c r="F18" s="99"/>
      <c r="G18" s="99"/>
      <c r="H18" s="188"/>
      <c r="I18" s="188"/>
      <c r="J18" s="222"/>
      <c r="K18" s="222"/>
      <c r="L18" s="222"/>
      <c r="M18" s="223"/>
      <c r="N18" s="223"/>
      <c r="O18" s="223"/>
    </row>
    <row r="19" spans="1:257" ht="14.25" customHeight="1">
      <c r="A19" s="170" t="str">
        <f t="shared" si="2"/>
        <v>[Admin Module-9]</v>
      </c>
      <c r="B19" s="99" t="s">
        <v>1036</v>
      </c>
      <c r="C19" s="99" t="s">
        <v>1037</v>
      </c>
      <c r="D19" s="99" t="s">
        <v>1038</v>
      </c>
      <c r="E19" s="196" t="s">
        <v>1023</v>
      </c>
      <c r="F19" s="99"/>
      <c r="G19" s="99"/>
      <c r="H19" s="188"/>
      <c r="I19" s="188"/>
      <c r="J19" s="222"/>
      <c r="K19" s="222"/>
      <c r="L19" s="222"/>
      <c r="M19" s="223"/>
      <c r="N19" s="223"/>
      <c r="O19" s="223"/>
    </row>
    <row r="20" spans="1:257" ht="14.25" customHeight="1">
      <c r="A20" s="170" t="str">
        <f t="shared" si="2"/>
        <v>[Admin Module-10]</v>
      </c>
      <c r="B20" s="99" t="s">
        <v>1039</v>
      </c>
      <c r="C20" s="99" t="s">
        <v>1040</v>
      </c>
      <c r="D20" s="99" t="s">
        <v>1041</v>
      </c>
      <c r="E20" s="196" t="s">
        <v>1023</v>
      </c>
      <c r="F20" s="99"/>
      <c r="G20" s="99"/>
      <c r="H20" s="188"/>
      <c r="I20" s="188"/>
      <c r="J20" s="222"/>
      <c r="K20" s="222"/>
      <c r="L20" s="222"/>
      <c r="M20" s="223"/>
      <c r="N20" s="223"/>
      <c r="O20" s="223"/>
    </row>
    <row r="21" spans="1:257" ht="14.25" customHeight="1">
      <c r="A21" s="170" t="str">
        <f t="shared" si="2"/>
        <v>[Admin Module-11]</v>
      </c>
      <c r="B21" s="99" t="s">
        <v>1042</v>
      </c>
      <c r="C21" s="99" t="s">
        <v>1043</v>
      </c>
      <c r="D21" s="99" t="s">
        <v>1041</v>
      </c>
      <c r="E21" s="196" t="s">
        <v>1023</v>
      </c>
      <c r="F21" s="99"/>
      <c r="G21" s="99"/>
      <c r="H21" s="188"/>
      <c r="I21" s="188"/>
      <c r="J21" s="222"/>
      <c r="K21" s="222"/>
      <c r="L21" s="222"/>
      <c r="M21" s="223"/>
      <c r="N21" s="223"/>
      <c r="O21" s="223"/>
    </row>
    <row r="22" spans="1:257" s="93" customFormat="1" ht="14.25" customHeight="1">
      <c r="A22" s="170" t="str">
        <f t="shared" si="2"/>
        <v>[Admin Module-12]</v>
      </c>
      <c r="B22" s="99" t="s">
        <v>1044</v>
      </c>
      <c r="C22" s="99" t="s">
        <v>1045</v>
      </c>
      <c r="D22" s="99" t="s">
        <v>1041</v>
      </c>
      <c r="E22" s="196" t="s">
        <v>1023</v>
      </c>
      <c r="F22" s="99"/>
      <c r="G22" s="99"/>
      <c r="H22" s="189"/>
      <c r="I22" s="189"/>
      <c r="J22" s="222"/>
      <c r="K22" s="222"/>
      <c r="L22" s="222"/>
      <c r="M22" s="223"/>
      <c r="N22" s="223"/>
      <c r="O22" s="223"/>
      <c r="P22" s="91"/>
      <c r="Q22" s="91"/>
      <c r="R22" s="91"/>
      <c r="S22" s="91"/>
      <c r="T22" s="91"/>
      <c r="U22" s="91"/>
      <c r="V22" s="91"/>
      <c r="W22" s="91"/>
      <c r="X22" s="91"/>
      <c r="Y22" s="91"/>
      <c r="Z22" s="91"/>
      <c r="AA22" s="91"/>
      <c r="AB22" s="91"/>
      <c r="AC22" s="91"/>
      <c r="AD22" s="91"/>
      <c r="AE22" s="91"/>
      <c r="AF22" s="91"/>
      <c r="AG22" s="91"/>
      <c r="AH22" s="91"/>
      <c r="AI22" s="91"/>
      <c r="AJ22" s="91"/>
      <c r="AK22" s="91"/>
      <c r="AL22" s="91"/>
      <c r="AM22" s="91"/>
      <c r="AN22" s="91"/>
      <c r="AO22" s="91"/>
      <c r="AP22" s="91"/>
      <c r="AQ22" s="91"/>
      <c r="AR22" s="91"/>
      <c r="AS22" s="91"/>
      <c r="AT22" s="91"/>
      <c r="AU22" s="91"/>
      <c r="AV22" s="91"/>
      <c r="AW22" s="91"/>
      <c r="AX22" s="91"/>
      <c r="AY22" s="91"/>
      <c r="AZ22" s="91"/>
      <c r="BA22" s="91"/>
      <c r="BB22" s="91"/>
      <c r="BC22" s="91"/>
      <c r="BD22" s="91"/>
      <c r="BE22" s="91"/>
      <c r="BF22" s="91"/>
      <c r="BG22" s="91"/>
      <c r="BH22" s="91"/>
      <c r="BI22" s="91"/>
      <c r="BJ22" s="91"/>
      <c r="BK22" s="91"/>
      <c r="BL22" s="91"/>
      <c r="BM22" s="91"/>
      <c r="BN22" s="91"/>
      <c r="BO22" s="91"/>
      <c r="BP22" s="91"/>
      <c r="BQ22" s="91"/>
      <c r="BR22" s="91"/>
      <c r="BS22" s="91"/>
      <c r="BT22" s="91"/>
      <c r="BU22" s="91"/>
      <c r="BV22" s="91"/>
      <c r="BW22" s="91"/>
      <c r="BX22" s="91"/>
      <c r="BY22" s="91"/>
      <c r="BZ22" s="91"/>
      <c r="CA22" s="91"/>
      <c r="CB22" s="91"/>
      <c r="CC22" s="91"/>
      <c r="CD22" s="91"/>
      <c r="CE22" s="91"/>
      <c r="CF22" s="91"/>
      <c r="CG22" s="91"/>
      <c r="CH22" s="91"/>
      <c r="CI22" s="91"/>
      <c r="CJ22" s="91"/>
      <c r="CK22" s="91"/>
      <c r="CL22" s="91"/>
      <c r="CM22" s="91"/>
      <c r="CN22" s="91"/>
      <c r="CO22" s="91"/>
      <c r="CP22" s="91"/>
      <c r="CQ22" s="91"/>
      <c r="CR22" s="91"/>
      <c r="CS22" s="91"/>
      <c r="CT22" s="91"/>
      <c r="CU22" s="91"/>
      <c r="CV22" s="91"/>
      <c r="CW22" s="91"/>
      <c r="CX22" s="91"/>
      <c r="CY22" s="91"/>
      <c r="CZ22" s="91"/>
      <c r="DA22" s="91"/>
      <c r="DB22" s="91"/>
      <c r="DC22" s="91"/>
      <c r="DD22" s="91"/>
      <c r="DE22" s="91"/>
      <c r="DF22" s="91"/>
      <c r="DG22" s="91"/>
      <c r="DH22" s="91"/>
      <c r="DI22" s="91"/>
      <c r="DJ22" s="91"/>
      <c r="DK22" s="91"/>
      <c r="DL22" s="91"/>
      <c r="DM22" s="91"/>
      <c r="DN22" s="91"/>
      <c r="DO22" s="91"/>
      <c r="DP22" s="91"/>
      <c r="DQ22" s="91"/>
      <c r="DR22" s="91"/>
      <c r="DS22" s="91"/>
      <c r="DT22" s="91"/>
      <c r="DU22" s="91"/>
      <c r="DV22" s="91"/>
      <c r="DW22" s="91"/>
      <c r="DX22" s="91"/>
      <c r="DY22" s="91"/>
      <c r="DZ22" s="91"/>
      <c r="EA22" s="91"/>
      <c r="EB22" s="91"/>
      <c r="EC22" s="91"/>
      <c r="ED22" s="91"/>
      <c r="EE22" s="91"/>
      <c r="EF22" s="91"/>
      <c r="EG22" s="91"/>
      <c r="EH22" s="91"/>
      <c r="EI22" s="91"/>
      <c r="EJ22" s="91"/>
      <c r="EK22" s="91"/>
      <c r="EL22" s="91"/>
      <c r="EM22" s="91"/>
      <c r="EN22" s="91"/>
      <c r="EO22" s="91"/>
      <c r="EP22" s="91"/>
      <c r="EQ22" s="91"/>
      <c r="ER22" s="91"/>
      <c r="ES22" s="91"/>
      <c r="ET22" s="91"/>
      <c r="EU22" s="91"/>
      <c r="EV22" s="91"/>
      <c r="EW22" s="91"/>
      <c r="EX22" s="91"/>
      <c r="EY22" s="91"/>
      <c r="EZ22" s="91"/>
      <c r="FA22" s="91"/>
      <c r="FB22" s="91"/>
      <c r="FC22" s="91"/>
      <c r="FD22" s="91"/>
      <c r="FE22" s="91"/>
      <c r="FF22" s="91"/>
      <c r="FG22" s="91"/>
      <c r="FH22" s="91"/>
      <c r="FI22" s="91"/>
      <c r="FJ22" s="91"/>
      <c r="FK22" s="91"/>
      <c r="FL22" s="91"/>
      <c r="FM22" s="91"/>
      <c r="FN22" s="91"/>
      <c r="FO22" s="91"/>
      <c r="FP22" s="91"/>
      <c r="FQ22" s="91"/>
      <c r="FR22" s="91"/>
      <c r="FS22" s="91"/>
      <c r="FT22" s="91"/>
      <c r="FU22" s="91"/>
      <c r="FV22" s="91"/>
      <c r="FW22" s="91"/>
      <c r="FX22" s="91"/>
      <c r="FY22" s="91"/>
      <c r="FZ22" s="91"/>
      <c r="GA22" s="91"/>
      <c r="GB22" s="91"/>
      <c r="GC22" s="91"/>
      <c r="GD22" s="91"/>
      <c r="GE22" s="91"/>
      <c r="GF22" s="91"/>
      <c r="GG22" s="91"/>
      <c r="GH22" s="91"/>
      <c r="GI22" s="91"/>
      <c r="GJ22" s="91"/>
      <c r="GK22" s="91"/>
      <c r="GL22" s="91"/>
      <c r="GM22" s="91"/>
      <c r="GN22" s="91"/>
      <c r="GO22" s="91"/>
      <c r="GP22" s="91"/>
      <c r="GQ22" s="91"/>
      <c r="GR22" s="91"/>
      <c r="GS22" s="91"/>
      <c r="GT22" s="91"/>
      <c r="GU22" s="91"/>
      <c r="GV22" s="91"/>
      <c r="GW22" s="91"/>
      <c r="GX22" s="91"/>
      <c r="GY22" s="91"/>
      <c r="GZ22" s="91"/>
      <c r="HA22" s="91"/>
      <c r="HB22" s="91"/>
      <c r="HC22" s="91"/>
      <c r="HD22" s="91"/>
      <c r="HE22" s="91"/>
      <c r="HF22" s="91"/>
      <c r="HG22" s="91"/>
      <c r="HH22" s="91"/>
      <c r="HI22" s="91"/>
      <c r="HJ22" s="91"/>
      <c r="HK22" s="91"/>
      <c r="HL22" s="91"/>
      <c r="HM22" s="91"/>
      <c r="HN22" s="91"/>
      <c r="HO22" s="91"/>
      <c r="HP22" s="91"/>
      <c r="HQ22" s="91"/>
      <c r="HR22" s="91"/>
      <c r="HS22" s="91"/>
      <c r="HT22" s="91"/>
      <c r="HU22" s="91"/>
      <c r="HV22" s="91"/>
      <c r="HW22" s="91"/>
      <c r="HX22" s="91"/>
      <c r="HY22" s="91"/>
      <c r="HZ22" s="91"/>
      <c r="IA22" s="91"/>
      <c r="IB22" s="91"/>
      <c r="IC22" s="91"/>
      <c r="ID22" s="91"/>
      <c r="IE22" s="91"/>
      <c r="IF22" s="91"/>
      <c r="IG22" s="91"/>
      <c r="IH22" s="91"/>
      <c r="II22" s="91"/>
      <c r="IJ22" s="91"/>
      <c r="IK22" s="91"/>
      <c r="IL22" s="91"/>
      <c r="IM22" s="91"/>
      <c r="IN22" s="91"/>
      <c r="IO22" s="91"/>
      <c r="IP22" s="91"/>
      <c r="IQ22" s="91"/>
      <c r="IR22" s="91"/>
      <c r="IS22" s="91"/>
      <c r="IT22" s="91"/>
      <c r="IU22" s="91"/>
      <c r="IV22" s="91"/>
      <c r="IW22" s="91"/>
    </row>
    <row r="23" spans="1:257" s="93" customFormat="1" ht="14.25" customHeight="1">
      <c r="A23" s="193"/>
      <c r="B23" s="192" t="s">
        <v>1050</v>
      </c>
      <c r="C23" s="193"/>
      <c r="D23" s="193"/>
      <c r="E23" s="193"/>
      <c r="F23" s="193"/>
      <c r="G23" s="193"/>
      <c r="H23" s="193"/>
      <c r="I23" s="194"/>
      <c r="J23" s="194"/>
      <c r="K23" s="194"/>
      <c r="L23" s="194"/>
      <c r="M23" s="194"/>
      <c r="N23" s="194"/>
      <c r="O23" s="194"/>
      <c r="P23" s="91"/>
      <c r="Q23" s="91"/>
      <c r="R23" s="91"/>
      <c r="S23" s="91"/>
      <c r="T23" s="91"/>
      <c r="U23" s="91"/>
      <c r="V23" s="91"/>
      <c r="W23" s="91"/>
      <c r="X23" s="91"/>
      <c r="Y23" s="91"/>
      <c r="Z23" s="91"/>
      <c r="AA23" s="91"/>
      <c r="AB23" s="91"/>
      <c r="AC23" s="91"/>
      <c r="AD23" s="91"/>
      <c r="AE23" s="91"/>
      <c r="AF23" s="91"/>
      <c r="AG23" s="91"/>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c r="DB23" s="91"/>
      <c r="DC23" s="91"/>
      <c r="DD23" s="91"/>
      <c r="DE23" s="91"/>
      <c r="DF23" s="91"/>
      <c r="DG23" s="91"/>
      <c r="DH23" s="91"/>
      <c r="DI23" s="91"/>
      <c r="DJ23" s="91"/>
      <c r="DK23" s="91"/>
      <c r="DL23" s="91"/>
      <c r="DM23" s="91"/>
      <c r="DN23" s="91"/>
      <c r="DO23" s="91"/>
      <c r="DP23" s="91"/>
      <c r="DQ23" s="91"/>
      <c r="DR23" s="91"/>
      <c r="DS23" s="91"/>
      <c r="DT23" s="91"/>
      <c r="DU23" s="91"/>
      <c r="DV23" s="91"/>
      <c r="DW23" s="91"/>
      <c r="DX23" s="91"/>
      <c r="DY23" s="91"/>
      <c r="DZ23" s="91"/>
      <c r="EA23" s="91"/>
      <c r="EB23" s="91"/>
      <c r="EC23" s="91"/>
      <c r="ED23" s="91"/>
      <c r="EE23" s="91"/>
      <c r="EF23" s="91"/>
      <c r="EG23" s="91"/>
      <c r="EH23" s="91"/>
      <c r="EI23" s="91"/>
      <c r="EJ23" s="91"/>
      <c r="EK23" s="91"/>
      <c r="EL23" s="91"/>
      <c r="EM23" s="91"/>
      <c r="EN23" s="91"/>
      <c r="EO23" s="91"/>
      <c r="EP23" s="91"/>
      <c r="EQ23" s="91"/>
      <c r="ER23" s="91"/>
      <c r="ES23" s="91"/>
      <c r="ET23" s="91"/>
      <c r="EU23" s="91"/>
      <c r="EV23" s="91"/>
      <c r="EW23" s="91"/>
      <c r="EX23" s="91"/>
      <c r="EY23" s="91"/>
      <c r="EZ23" s="91"/>
      <c r="FA23" s="91"/>
      <c r="FB23" s="91"/>
      <c r="FC23" s="91"/>
      <c r="FD23" s="91"/>
      <c r="FE23" s="91"/>
      <c r="FF23" s="91"/>
      <c r="FG23" s="91"/>
      <c r="FH23" s="91"/>
      <c r="FI23" s="91"/>
      <c r="FJ23" s="91"/>
      <c r="FK23" s="91"/>
      <c r="FL23" s="91"/>
      <c r="FM23" s="91"/>
      <c r="FN23" s="91"/>
      <c r="FO23" s="91"/>
      <c r="FP23" s="91"/>
      <c r="FQ23" s="91"/>
      <c r="FR23" s="91"/>
      <c r="FS23" s="91"/>
      <c r="FT23" s="91"/>
      <c r="FU23" s="91"/>
      <c r="FV23" s="91"/>
      <c r="FW23" s="91"/>
      <c r="FX23" s="91"/>
      <c r="FY23" s="91"/>
      <c r="FZ23" s="91"/>
      <c r="GA23" s="91"/>
      <c r="GB23" s="91"/>
      <c r="GC23" s="91"/>
      <c r="GD23" s="91"/>
      <c r="GE23" s="91"/>
      <c r="GF23" s="91"/>
      <c r="GG23" s="91"/>
      <c r="GH23" s="91"/>
      <c r="GI23" s="91"/>
      <c r="GJ23" s="91"/>
      <c r="GK23" s="91"/>
      <c r="GL23" s="91"/>
      <c r="GM23" s="91"/>
      <c r="GN23" s="91"/>
      <c r="GO23" s="91"/>
      <c r="GP23" s="91"/>
      <c r="GQ23" s="91"/>
      <c r="GR23" s="91"/>
      <c r="GS23" s="91"/>
      <c r="GT23" s="91"/>
      <c r="GU23" s="91"/>
      <c r="GV23" s="91"/>
      <c r="GW23" s="91"/>
      <c r="GX23" s="91"/>
      <c r="GY23" s="91"/>
      <c r="GZ23" s="91"/>
      <c r="HA23" s="91"/>
      <c r="HB23" s="91"/>
      <c r="HC23" s="91"/>
      <c r="HD23" s="91"/>
      <c r="HE23" s="91"/>
      <c r="HF23" s="91"/>
      <c r="HG23" s="91"/>
      <c r="HH23" s="91"/>
      <c r="HI23" s="91"/>
      <c r="HJ23" s="91"/>
      <c r="HK23" s="91"/>
      <c r="HL23" s="91"/>
      <c r="HM23" s="91"/>
      <c r="HN23" s="91"/>
      <c r="HO23" s="91"/>
      <c r="HP23" s="91"/>
      <c r="HQ23" s="91"/>
      <c r="HR23" s="91"/>
      <c r="HS23" s="91"/>
      <c r="HT23" s="91"/>
      <c r="HU23" s="91"/>
      <c r="HV23" s="91"/>
      <c r="HW23" s="91"/>
      <c r="HX23" s="91"/>
      <c r="HY23" s="91"/>
      <c r="HZ23" s="91"/>
      <c r="IA23" s="91"/>
      <c r="IB23" s="91"/>
      <c r="IC23" s="91"/>
      <c r="ID23" s="91"/>
      <c r="IE23" s="91"/>
      <c r="IF23" s="91"/>
      <c r="IG23" s="91"/>
      <c r="IH23" s="91"/>
      <c r="II23" s="91"/>
      <c r="IJ23" s="91"/>
      <c r="IK23" s="91"/>
      <c r="IL23" s="91"/>
      <c r="IM23" s="91"/>
      <c r="IN23" s="91"/>
      <c r="IO23" s="91"/>
      <c r="IP23" s="91"/>
      <c r="IQ23" s="91"/>
      <c r="IR23" s="91"/>
      <c r="IS23" s="91"/>
      <c r="IT23" s="91"/>
      <c r="IU23" s="91"/>
      <c r="IV23" s="91"/>
      <c r="IW23" s="91"/>
    </row>
    <row r="24" spans="1:257" s="93" customFormat="1" ht="14.25" customHeight="1">
      <c r="A24" s="170" t="str">
        <f t="shared" ref="A24:A36" si="3">IF(OR(B24&lt;&gt;"",D24&lt;&gt;""),"["&amp;TEXT($B$2,"##")&amp;"-"&amp;TEXT(ROW()-10,"##")&amp;"]","")</f>
        <v>[Admin Module-14]</v>
      </c>
      <c r="B24" s="99" t="s">
        <v>1051</v>
      </c>
      <c r="C24" s="99" t="s">
        <v>1019</v>
      </c>
      <c r="D24" s="99" t="s">
        <v>1053</v>
      </c>
      <c r="E24" s="201"/>
      <c r="F24" s="99"/>
      <c r="G24" s="99"/>
      <c r="H24" s="189"/>
      <c r="I24" s="189"/>
      <c r="J24" s="222"/>
      <c r="K24" s="222"/>
      <c r="L24" s="222"/>
      <c r="M24" s="223"/>
      <c r="N24" s="223"/>
      <c r="O24" s="223"/>
      <c r="P24" s="91"/>
      <c r="Q24" s="91"/>
      <c r="R24" s="91"/>
      <c r="S24" s="91"/>
      <c r="T24" s="91"/>
      <c r="U24" s="91"/>
      <c r="V24" s="91"/>
      <c r="W24" s="91"/>
      <c r="X24" s="91"/>
      <c r="Y24" s="91"/>
      <c r="Z24" s="91"/>
      <c r="AA24" s="91"/>
      <c r="AB24" s="91"/>
      <c r="AC24" s="91"/>
      <c r="AD24" s="91"/>
      <c r="AE24" s="91"/>
      <c r="AF24" s="91"/>
      <c r="AG24" s="91"/>
      <c r="AH24" s="91"/>
      <c r="AI24" s="91"/>
      <c r="AJ24" s="91"/>
      <c r="AK24" s="91"/>
      <c r="AL24" s="91"/>
      <c r="AM24" s="91"/>
      <c r="AN24" s="91"/>
      <c r="AO24" s="91"/>
      <c r="AP24" s="91"/>
      <c r="AQ24" s="91"/>
      <c r="AR24" s="91"/>
      <c r="AS24" s="91"/>
      <c r="AT24" s="91"/>
      <c r="AU24" s="91"/>
      <c r="AV24" s="91"/>
      <c r="AW24" s="91"/>
      <c r="AX24" s="91"/>
      <c r="AY24" s="91"/>
      <c r="AZ24" s="91"/>
      <c r="BA24" s="91"/>
      <c r="BB24" s="91"/>
      <c r="BC24" s="91"/>
      <c r="BD24" s="91"/>
      <c r="BE24" s="91"/>
      <c r="BF24" s="91"/>
      <c r="BG24" s="91"/>
      <c r="BH24" s="91"/>
      <c r="BI24" s="91"/>
      <c r="BJ24" s="91"/>
      <c r="BK24" s="91"/>
      <c r="BL24" s="91"/>
      <c r="BM24" s="91"/>
      <c r="BN24" s="91"/>
      <c r="BO24" s="91"/>
      <c r="BP24" s="91"/>
      <c r="BQ24" s="91"/>
      <c r="BR24" s="91"/>
      <c r="BS24" s="91"/>
      <c r="BT24" s="91"/>
      <c r="BU24" s="91"/>
      <c r="BV24" s="91"/>
      <c r="BW24" s="91"/>
      <c r="BX24" s="91"/>
      <c r="BY24" s="91"/>
      <c r="BZ24" s="91"/>
      <c r="CA24" s="91"/>
      <c r="CB24" s="91"/>
      <c r="CC24" s="91"/>
      <c r="CD24" s="91"/>
      <c r="CE24" s="91"/>
      <c r="CF24" s="91"/>
      <c r="CG24" s="91"/>
      <c r="CH24" s="91"/>
      <c r="CI24" s="91"/>
      <c r="CJ24" s="91"/>
      <c r="CK24" s="91"/>
      <c r="CL24" s="91"/>
      <c r="CM24" s="91"/>
      <c r="CN24" s="91"/>
      <c r="CO24" s="91"/>
      <c r="CP24" s="91"/>
      <c r="CQ24" s="91"/>
      <c r="CR24" s="91"/>
      <c r="CS24" s="91"/>
      <c r="CT24" s="91"/>
      <c r="CU24" s="91"/>
      <c r="CV24" s="91"/>
      <c r="CW24" s="91"/>
      <c r="CX24" s="91"/>
      <c r="CY24" s="91"/>
      <c r="CZ24" s="91"/>
      <c r="DA24" s="91"/>
      <c r="DB24" s="91"/>
      <c r="DC24" s="91"/>
      <c r="DD24" s="91"/>
      <c r="DE24" s="91"/>
      <c r="DF24" s="91"/>
      <c r="DG24" s="91"/>
      <c r="DH24" s="91"/>
      <c r="DI24" s="91"/>
      <c r="DJ24" s="91"/>
      <c r="DK24" s="91"/>
      <c r="DL24" s="91"/>
      <c r="DM24" s="91"/>
      <c r="DN24" s="91"/>
      <c r="DO24" s="91"/>
      <c r="DP24" s="91"/>
      <c r="DQ24" s="91"/>
      <c r="DR24" s="91"/>
      <c r="DS24" s="91"/>
      <c r="DT24" s="91"/>
      <c r="DU24" s="91"/>
      <c r="DV24" s="91"/>
      <c r="DW24" s="91"/>
      <c r="DX24" s="91"/>
      <c r="DY24" s="91"/>
      <c r="DZ24" s="91"/>
      <c r="EA24" s="91"/>
      <c r="EB24" s="91"/>
      <c r="EC24" s="91"/>
      <c r="ED24" s="91"/>
      <c r="EE24" s="91"/>
      <c r="EF24" s="91"/>
      <c r="EG24" s="91"/>
      <c r="EH24" s="91"/>
      <c r="EI24" s="91"/>
      <c r="EJ24" s="91"/>
      <c r="EK24" s="91"/>
      <c r="EL24" s="91"/>
      <c r="EM24" s="91"/>
      <c r="EN24" s="91"/>
      <c r="EO24" s="91"/>
      <c r="EP24" s="91"/>
      <c r="EQ24" s="91"/>
      <c r="ER24" s="91"/>
      <c r="ES24" s="91"/>
      <c r="ET24" s="91"/>
      <c r="EU24" s="91"/>
      <c r="EV24" s="91"/>
      <c r="EW24" s="91"/>
      <c r="EX24" s="91"/>
      <c r="EY24" s="91"/>
      <c r="EZ24" s="91"/>
      <c r="FA24" s="91"/>
      <c r="FB24" s="91"/>
      <c r="FC24" s="91"/>
      <c r="FD24" s="91"/>
      <c r="FE24" s="91"/>
      <c r="FF24" s="91"/>
      <c r="FG24" s="91"/>
      <c r="FH24" s="91"/>
      <c r="FI24" s="91"/>
      <c r="FJ24" s="91"/>
      <c r="FK24" s="91"/>
      <c r="FL24" s="91"/>
      <c r="FM24" s="91"/>
      <c r="FN24" s="91"/>
      <c r="FO24" s="91"/>
      <c r="FP24" s="91"/>
      <c r="FQ24" s="91"/>
      <c r="FR24" s="91"/>
      <c r="FS24" s="91"/>
      <c r="FT24" s="91"/>
      <c r="FU24" s="91"/>
      <c r="FV24" s="91"/>
      <c r="FW24" s="91"/>
      <c r="FX24" s="91"/>
      <c r="FY24" s="91"/>
      <c r="FZ24" s="91"/>
      <c r="GA24" s="91"/>
      <c r="GB24" s="91"/>
      <c r="GC24" s="91"/>
      <c r="GD24" s="91"/>
      <c r="GE24" s="91"/>
      <c r="GF24" s="91"/>
      <c r="GG24" s="91"/>
      <c r="GH24" s="91"/>
      <c r="GI24" s="91"/>
      <c r="GJ24" s="91"/>
      <c r="GK24" s="91"/>
      <c r="GL24" s="91"/>
      <c r="GM24" s="91"/>
      <c r="GN24" s="91"/>
      <c r="GO24" s="91"/>
      <c r="GP24" s="91"/>
      <c r="GQ24" s="91"/>
      <c r="GR24" s="91"/>
      <c r="GS24" s="91"/>
      <c r="GT24" s="91"/>
      <c r="GU24" s="91"/>
      <c r="GV24" s="91"/>
      <c r="GW24" s="91"/>
      <c r="GX24" s="91"/>
      <c r="GY24" s="91"/>
      <c r="GZ24" s="91"/>
      <c r="HA24" s="91"/>
      <c r="HB24" s="91"/>
      <c r="HC24" s="91"/>
      <c r="HD24" s="91"/>
      <c r="HE24" s="91"/>
      <c r="HF24" s="91"/>
      <c r="HG24" s="91"/>
      <c r="HH24" s="91"/>
      <c r="HI24" s="91"/>
      <c r="HJ24" s="91"/>
      <c r="HK24" s="91"/>
      <c r="HL24" s="91"/>
      <c r="HM24" s="91"/>
      <c r="HN24" s="91"/>
      <c r="HO24" s="91"/>
      <c r="HP24" s="91"/>
      <c r="HQ24" s="91"/>
      <c r="HR24" s="91"/>
      <c r="HS24" s="91"/>
      <c r="HT24" s="91"/>
      <c r="HU24" s="91"/>
      <c r="HV24" s="91"/>
      <c r="HW24" s="91"/>
      <c r="HX24" s="91"/>
      <c r="HY24" s="91"/>
      <c r="HZ24" s="91"/>
      <c r="IA24" s="91"/>
      <c r="IB24" s="91"/>
      <c r="IC24" s="91"/>
      <c r="ID24" s="91"/>
      <c r="IE24" s="91"/>
      <c r="IF24" s="91"/>
      <c r="IG24" s="91"/>
      <c r="IH24" s="91"/>
      <c r="II24" s="91"/>
      <c r="IJ24" s="91"/>
      <c r="IK24" s="91"/>
      <c r="IL24" s="91"/>
      <c r="IM24" s="91"/>
      <c r="IN24" s="91"/>
      <c r="IO24" s="91"/>
      <c r="IP24" s="91"/>
      <c r="IQ24" s="91"/>
      <c r="IR24" s="91"/>
      <c r="IS24" s="91"/>
      <c r="IT24" s="91"/>
      <c r="IU24" s="91"/>
      <c r="IV24" s="91"/>
      <c r="IW24" s="91"/>
    </row>
    <row r="25" spans="1:257" s="93" customFormat="1" ht="14.25" customHeight="1">
      <c r="A25" s="170" t="str">
        <f t="shared" si="3"/>
        <v>[Admin Module-15]</v>
      </c>
      <c r="B25" s="99" t="s">
        <v>1052</v>
      </c>
      <c r="C25" s="99" t="s">
        <v>1019</v>
      </c>
      <c r="D25" s="99" t="s">
        <v>1053</v>
      </c>
      <c r="E25" s="201"/>
      <c r="F25" s="99"/>
      <c r="G25" s="99"/>
      <c r="H25" s="189"/>
      <c r="I25" s="189"/>
      <c r="J25" s="222"/>
      <c r="K25" s="222"/>
      <c r="L25" s="222"/>
      <c r="M25" s="223"/>
      <c r="N25" s="223"/>
      <c r="O25" s="223"/>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c r="AZ25" s="91"/>
      <c r="BA25" s="91"/>
      <c r="BB25" s="91"/>
      <c r="BC25" s="91"/>
      <c r="BD25" s="91"/>
      <c r="BE25" s="91"/>
      <c r="BF25" s="91"/>
      <c r="BG25" s="91"/>
      <c r="BH25" s="91"/>
      <c r="BI25" s="91"/>
      <c r="BJ25" s="91"/>
      <c r="BK25" s="91"/>
      <c r="BL25" s="91"/>
      <c r="BM25" s="91"/>
      <c r="BN25" s="91"/>
      <c r="BO25" s="91"/>
      <c r="BP25" s="91"/>
      <c r="BQ25" s="91"/>
      <c r="BR25" s="91"/>
      <c r="BS25" s="91"/>
      <c r="BT25" s="91"/>
      <c r="BU25" s="91"/>
      <c r="BV25" s="91"/>
      <c r="BW25" s="91"/>
      <c r="BX25" s="91"/>
      <c r="BY25" s="91"/>
      <c r="BZ25" s="91"/>
      <c r="CA25" s="91"/>
      <c r="CB25" s="91"/>
      <c r="CC25" s="91"/>
      <c r="CD25" s="91"/>
      <c r="CE25" s="91"/>
      <c r="CF25" s="91"/>
      <c r="CG25" s="91"/>
      <c r="CH25" s="91"/>
      <c r="CI25" s="91"/>
      <c r="CJ25" s="91"/>
      <c r="CK25" s="91"/>
      <c r="CL25" s="91"/>
      <c r="CM25" s="91"/>
      <c r="CN25" s="91"/>
      <c r="CO25" s="91"/>
      <c r="CP25" s="91"/>
      <c r="CQ25" s="91"/>
      <c r="CR25" s="91"/>
      <c r="CS25" s="91"/>
      <c r="CT25" s="91"/>
      <c r="CU25" s="91"/>
      <c r="CV25" s="91"/>
      <c r="CW25" s="91"/>
      <c r="CX25" s="91"/>
      <c r="CY25" s="91"/>
      <c r="CZ25" s="91"/>
      <c r="DA25" s="91"/>
      <c r="DB25" s="91"/>
      <c r="DC25" s="91"/>
      <c r="DD25" s="91"/>
      <c r="DE25" s="91"/>
      <c r="DF25" s="91"/>
      <c r="DG25" s="91"/>
      <c r="DH25" s="91"/>
      <c r="DI25" s="91"/>
      <c r="DJ25" s="91"/>
      <c r="DK25" s="91"/>
      <c r="DL25" s="91"/>
      <c r="DM25" s="91"/>
      <c r="DN25" s="91"/>
      <c r="DO25" s="91"/>
      <c r="DP25" s="91"/>
      <c r="DQ25" s="91"/>
      <c r="DR25" s="91"/>
      <c r="DS25" s="91"/>
      <c r="DT25" s="91"/>
      <c r="DU25" s="91"/>
      <c r="DV25" s="91"/>
      <c r="DW25" s="91"/>
      <c r="DX25" s="91"/>
      <c r="DY25" s="91"/>
      <c r="DZ25" s="91"/>
      <c r="EA25" s="91"/>
      <c r="EB25" s="91"/>
      <c r="EC25" s="91"/>
      <c r="ED25" s="91"/>
      <c r="EE25" s="91"/>
      <c r="EF25" s="91"/>
      <c r="EG25" s="91"/>
      <c r="EH25" s="91"/>
      <c r="EI25" s="91"/>
      <c r="EJ25" s="91"/>
      <c r="EK25" s="91"/>
      <c r="EL25" s="91"/>
      <c r="EM25" s="91"/>
      <c r="EN25" s="91"/>
      <c r="EO25" s="91"/>
      <c r="EP25" s="91"/>
      <c r="EQ25" s="91"/>
      <c r="ER25" s="91"/>
      <c r="ES25" s="91"/>
      <c r="ET25" s="91"/>
      <c r="EU25" s="91"/>
      <c r="EV25" s="91"/>
      <c r="EW25" s="91"/>
      <c r="EX25" s="91"/>
      <c r="EY25" s="91"/>
      <c r="EZ25" s="91"/>
      <c r="FA25" s="91"/>
      <c r="FB25" s="91"/>
      <c r="FC25" s="91"/>
      <c r="FD25" s="91"/>
      <c r="FE25" s="91"/>
      <c r="FF25" s="91"/>
      <c r="FG25" s="91"/>
      <c r="FH25" s="91"/>
      <c r="FI25" s="91"/>
      <c r="FJ25" s="91"/>
      <c r="FK25" s="91"/>
      <c r="FL25" s="91"/>
      <c r="FM25" s="91"/>
      <c r="FN25" s="91"/>
      <c r="FO25" s="91"/>
      <c r="FP25" s="91"/>
      <c r="FQ25" s="91"/>
      <c r="FR25" s="91"/>
      <c r="FS25" s="91"/>
      <c r="FT25" s="91"/>
      <c r="FU25" s="91"/>
      <c r="FV25" s="91"/>
      <c r="FW25" s="91"/>
      <c r="FX25" s="91"/>
      <c r="FY25" s="91"/>
      <c r="FZ25" s="91"/>
      <c r="GA25" s="91"/>
      <c r="GB25" s="91"/>
      <c r="GC25" s="91"/>
      <c r="GD25" s="91"/>
      <c r="GE25" s="91"/>
      <c r="GF25" s="91"/>
      <c r="GG25" s="91"/>
      <c r="GH25" s="91"/>
      <c r="GI25" s="91"/>
      <c r="GJ25" s="91"/>
      <c r="GK25" s="91"/>
      <c r="GL25" s="91"/>
      <c r="GM25" s="91"/>
      <c r="GN25" s="91"/>
      <c r="GO25" s="91"/>
      <c r="GP25" s="91"/>
      <c r="GQ25" s="91"/>
      <c r="GR25" s="91"/>
      <c r="GS25" s="91"/>
      <c r="GT25" s="91"/>
      <c r="GU25" s="91"/>
      <c r="GV25" s="91"/>
      <c r="GW25" s="91"/>
      <c r="GX25" s="91"/>
      <c r="GY25" s="91"/>
      <c r="GZ25" s="91"/>
      <c r="HA25" s="91"/>
      <c r="HB25" s="91"/>
      <c r="HC25" s="91"/>
      <c r="HD25" s="91"/>
      <c r="HE25" s="91"/>
      <c r="HF25" s="91"/>
      <c r="HG25" s="91"/>
      <c r="HH25" s="91"/>
      <c r="HI25" s="91"/>
      <c r="HJ25" s="91"/>
      <c r="HK25" s="91"/>
      <c r="HL25" s="91"/>
      <c r="HM25" s="91"/>
      <c r="HN25" s="91"/>
      <c r="HO25" s="91"/>
      <c r="HP25" s="91"/>
      <c r="HQ25" s="91"/>
      <c r="HR25" s="91"/>
      <c r="HS25" s="91"/>
      <c r="HT25" s="91"/>
      <c r="HU25" s="91"/>
      <c r="HV25" s="91"/>
      <c r="HW25" s="91"/>
      <c r="HX25" s="91"/>
      <c r="HY25" s="91"/>
      <c r="HZ25" s="91"/>
      <c r="IA25" s="91"/>
      <c r="IB25" s="91"/>
      <c r="IC25" s="91"/>
      <c r="ID25" s="91"/>
      <c r="IE25" s="91"/>
      <c r="IF25" s="91"/>
      <c r="IG25" s="91"/>
      <c r="IH25" s="91"/>
      <c r="II25" s="91"/>
      <c r="IJ25" s="91"/>
      <c r="IK25" s="91"/>
      <c r="IL25" s="91"/>
      <c r="IM25" s="91"/>
      <c r="IN25" s="91"/>
      <c r="IO25" s="91"/>
      <c r="IP25" s="91"/>
      <c r="IQ25" s="91"/>
      <c r="IR25" s="91"/>
      <c r="IS25" s="91"/>
      <c r="IT25" s="91"/>
      <c r="IU25" s="91"/>
      <c r="IV25" s="91"/>
      <c r="IW25" s="91"/>
    </row>
    <row r="26" spans="1:257" s="93" customFormat="1" ht="14.25" customHeight="1">
      <c r="A26" s="170" t="str">
        <f t="shared" ref="A26" si="4">IF(OR(B26&lt;&gt;"",D26&lt;&gt;""),"["&amp;TEXT($B$2,"##")&amp;"-"&amp;TEXT(ROW()-10,"##")&amp;"]","")</f>
        <v>[Admin Module-16]</v>
      </c>
      <c r="B26" s="99" t="s">
        <v>1054</v>
      </c>
      <c r="C26" s="99" t="s">
        <v>1056</v>
      </c>
      <c r="D26" s="200" t="s">
        <v>1055</v>
      </c>
      <c r="E26" s="201"/>
      <c r="F26" s="99"/>
      <c r="G26" s="99"/>
      <c r="H26" s="189"/>
      <c r="I26" s="189"/>
      <c r="J26" s="222"/>
      <c r="K26" s="222"/>
      <c r="L26" s="222"/>
      <c r="M26" s="223"/>
      <c r="N26" s="223"/>
      <c r="O26" s="223"/>
      <c r="P26" s="91"/>
      <c r="Q26" s="91"/>
      <c r="R26" s="91"/>
      <c r="S26" s="91"/>
      <c r="T26" s="91"/>
      <c r="U26" s="91"/>
      <c r="V26" s="91"/>
      <c r="W26" s="91"/>
      <c r="X26" s="91"/>
      <c r="Y26" s="91"/>
      <c r="Z26" s="91"/>
      <c r="AA26" s="91"/>
      <c r="AB26" s="91"/>
      <c r="AC26" s="91"/>
      <c r="AD26" s="91"/>
      <c r="AE26" s="91"/>
      <c r="AF26" s="91"/>
      <c r="AG26" s="91"/>
      <c r="AH26" s="91"/>
      <c r="AI26" s="91"/>
      <c r="AJ26" s="91"/>
      <c r="AK26" s="91"/>
      <c r="AL26" s="91"/>
      <c r="AM26" s="91"/>
      <c r="AN26" s="91"/>
      <c r="AO26" s="91"/>
      <c r="AP26" s="91"/>
      <c r="AQ26" s="91"/>
      <c r="AR26" s="91"/>
      <c r="AS26" s="91"/>
      <c r="AT26" s="91"/>
      <c r="AU26" s="91"/>
      <c r="AV26" s="91"/>
      <c r="AW26" s="91"/>
      <c r="AX26" s="91"/>
      <c r="AY26" s="91"/>
      <c r="AZ26" s="91"/>
      <c r="BA26" s="91"/>
      <c r="BB26" s="91"/>
      <c r="BC26" s="91"/>
      <c r="BD26" s="91"/>
      <c r="BE26" s="91"/>
      <c r="BF26" s="91"/>
      <c r="BG26" s="91"/>
      <c r="BH26" s="91"/>
      <c r="BI26" s="91"/>
      <c r="BJ26" s="91"/>
      <c r="BK26" s="91"/>
      <c r="BL26" s="91"/>
      <c r="BM26" s="91"/>
      <c r="BN26" s="91"/>
      <c r="BO26" s="91"/>
      <c r="BP26" s="91"/>
      <c r="BQ26" s="91"/>
      <c r="BR26" s="91"/>
      <c r="BS26" s="91"/>
      <c r="BT26" s="91"/>
      <c r="BU26" s="91"/>
      <c r="BV26" s="91"/>
      <c r="BW26" s="91"/>
      <c r="BX26" s="91"/>
      <c r="BY26" s="91"/>
      <c r="BZ26" s="91"/>
      <c r="CA26" s="91"/>
      <c r="CB26" s="91"/>
      <c r="CC26" s="91"/>
      <c r="CD26" s="91"/>
      <c r="CE26" s="91"/>
      <c r="CF26" s="91"/>
      <c r="CG26" s="91"/>
      <c r="CH26" s="91"/>
      <c r="CI26" s="91"/>
      <c r="CJ26" s="91"/>
      <c r="CK26" s="91"/>
      <c r="CL26" s="91"/>
      <c r="CM26" s="91"/>
      <c r="CN26" s="91"/>
      <c r="CO26" s="91"/>
      <c r="CP26" s="91"/>
      <c r="CQ26" s="91"/>
      <c r="CR26" s="91"/>
      <c r="CS26" s="91"/>
      <c r="CT26" s="91"/>
      <c r="CU26" s="91"/>
      <c r="CV26" s="91"/>
      <c r="CW26" s="91"/>
      <c r="CX26" s="91"/>
      <c r="CY26" s="91"/>
      <c r="CZ26" s="91"/>
      <c r="DA26" s="91"/>
      <c r="DB26" s="91"/>
      <c r="DC26" s="91"/>
      <c r="DD26" s="91"/>
      <c r="DE26" s="91"/>
      <c r="DF26" s="91"/>
      <c r="DG26" s="91"/>
      <c r="DH26" s="91"/>
      <c r="DI26" s="91"/>
      <c r="DJ26" s="91"/>
      <c r="DK26" s="91"/>
      <c r="DL26" s="91"/>
      <c r="DM26" s="91"/>
      <c r="DN26" s="91"/>
      <c r="DO26" s="91"/>
      <c r="DP26" s="91"/>
      <c r="DQ26" s="91"/>
      <c r="DR26" s="91"/>
      <c r="DS26" s="91"/>
      <c r="DT26" s="91"/>
      <c r="DU26" s="91"/>
      <c r="DV26" s="91"/>
      <c r="DW26" s="91"/>
      <c r="DX26" s="91"/>
      <c r="DY26" s="91"/>
      <c r="DZ26" s="91"/>
      <c r="EA26" s="91"/>
      <c r="EB26" s="91"/>
      <c r="EC26" s="91"/>
      <c r="ED26" s="91"/>
      <c r="EE26" s="91"/>
      <c r="EF26" s="91"/>
      <c r="EG26" s="91"/>
      <c r="EH26" s="91"/>
      <c r="EI26" s="91"/>
      <c r="EJ26" s="91"/>
      <c r="EK26" s="91"/>
      <c r="EL26" s="91"/>
      <c r="EM26" s="91"/>
      <c r="EN26" s="91"/>
      <c r="EO26" s="91"/>
      <c r="EP26" s="91"/>
      <c r="EQ26" s="91"/>
      <c r="ER26" s="91"/>
      <c r="ES26" s="91"/>
      <c r="ET26" s="91"/>
      <c r="EU26" s="91"/>
      <c r="EV26" s="91"/>
      <c r="EW26" s="91"/>
      <c r="EX26" s="91"/>
      <c r="EY26" s="91"/>
      <c r="EZ26" s="91"/>
      <c r="FA26" s="91"/>
      <c r="FB26" s="91"/>
      <c r="FC26" s="91"/>
      <c r="FD26" s="91"/>
      <c r="FE26" s="91"/>
      <c r="FF26" s="91"/>
      <c r="FG26" s="91"/>
      <c r="FH26" s="91"/>
      <c r="FI26" s="91"/>
      <c r="FJ26" s="91"/>
      <c r="FK26" s="91"/>
      <c r="FL26" s="91"/>
      <c r="FM26" s="91"/>
      <c r="FN26" s="91"/>
      <c r="FO26" s="91"/>
      <c r="FP26" s="91"/>
      <c r="FQ26" s="91"/>
      <c r="FR26" s="91"/>
      <c r="FS26" s="91"/>
      <c r="FT26" s="91"/>
      <c r="FU26" s="91"/>
      <c r="FV26" s="91"/>
      <c r="FW26" s="91"/>
      <c r="FX26" s="91"/>
      <c r="FY26" s="91"/>
      <c r="FZ26" s="91"/>
      <c r="GA26" s="91"/>
      <c r="GB26" s="91"/>
      <c r="GC26" s="91"/>
      <c r="GD26" s="91"/>
      <c r="GE26" s="91"/>
      <c r="GF26" s="91"/>
      <c r="GG26" s="91"/>
      <c r="GH26" s="91"/>
      <c r="GI26" s="91"/>
      <c r="GJ26" s="91"/>
      <c r="GK26" s="91"/>
      <c r="GL26" s="91"/>
      <c r="GM26" s="91"/>
      <c r="GN26" s="91"/>
      <c r="GO26" s="91"/>
      <c r="GP26" s="91"/>
      <c r="GQ26" s="91"/>
      <c r="GR26" s="91"/>
      <c r="GS26" s="91"/>
      <c r="GT26" s="91"/>
      <c r="GU26" s="91"/>
      <c r="GV26" s="91"/>
      <c r="GW26" s="91"/>
      <c r="GX26" s="91"/>
      <c r="GY26" s="91"/>
      <c r="GZ26" s="91"/>
      <c r="HA26" s="91"/>
      <c r="HB26" s="91"/>
      <c r="HC26" s="91"/>
      <c r="HD26" s="91"/>
      <c r="HE26" s="91"/>
      <c r="HF26" s="91"/>
      <c r="HG26" s="91"/>
      <c r="HH26" s="91"/>
      <c r="HI26" s="91"/>
      <c r="HJ26" s="91"/>
      <c r="HK26" s="91"/>
      <c r="HL26" s="91"/>
      <c r="HM26" s="91"/>
      <c r="HN26" s="91"/>
      <c r="HO26" s="91"/>
      <c r="HP26" s="91"/>
      <c r="HQ26" s="91"/>
      <c r="HR26" s="91"/>
      <c r="HS26" s="91"/>
      <c r="HT26" s="91"/>
      <c r="HU26" s="91"/>
      <c r="HV26" s="91"/>
      <c r="HW26" s="91"/>
      <c r="HX26" s="91"/>
      <c r="HY26" s="91"/>
      <c r="HZ26" s="91"/>
      <c r="IA26" s="91"/>
      <c r="IB26" s="91"/>
      <c r="IC26" s="91"/>
      <c r="ID26" s="91"/>
      <c r="IE26" s="91"/>
      <c r="IF26" s="91"/>
      <c r="IG26" s="91"/>
      <c r="IH26" s="91"/>
      <c r="II26" s="91"/>
      <c r="IJ26" s="91"/>
      <c r="IK26" s="91"/>
      <c r="IL26" s="91"/>
      <c r="IM26" s="91"/>
      <c r="IN26" s="91"/>
      <c r="IO26" s="91"/>
      <c r="IP26" s="91"/>
      <c r="IQ26" s="91"/>
      <c r="IR26" s="91"/>
      <c r="IS26" s="91"/>
      <c r="IT26" s="91"/>
      <c r="IU26" s="91"/>
      <c r="IV26" s="91"/>
      <c r="IW26" s="91"/>
    </row>
    <row r="27" spans="1:257" s="93" customFormat="1" ht="14.25" customHeight="1">
      <c r="A27" s="170" t="str">
        <f t="shared" si="3"/>
        <v>[Admin Module-17]</v>
      </c>
      <c r="B27" s="99" t="s">
        <v>1057</v>
      </c>
      <c r="C27" s="99" t="s">
        <v>1058</v>
      </c>
      <c r="D27" s="200" t="s">
        <v>1059</v>
      </c>
      <c r="E27" s="201"/>
      <c r="F27" s="99"/>
      <c r="G27" s="99"/>
      <c r="H27" s="189"/>
      <c r="I27" s="189"/>
      <c r="J27" s="222"/>
      <c r="K27" s="222"/>
      <c r="L27" s="222"/>
      <c r="M27" s="223"/>
      <c r="N27" s="223"/>
      <c r="O27" s="223"/>
      <c r="P27" s="91"/>
      <c r="Q27" s="91"/>
      <c r="R27" s="91"/>
      <c r="S27" s="91"/>
      <c r="T27" s="91"/>
      <c r="U27" s="91"/>
      <c r="V27" s="91"/>
      <c r="W27" s="91"/>
      <c r="X27" s="91"/>
      <c r="Y27" s="91"/>
      <c r="Z27" s="91"/>
      <c r="AA27" s="91"/>
      <c r="AB27" s="91"/>
      <c r="AC27" s="91"/>
      <c r="AD27" s="91"/>
      <c r="AE27" s="91"/>
      <c r="AF27" s="91"/>
      <c r="AG27" s="91"/>
      <c r="AH27" s="91"/>
      <c r="AI27" s="91"/>
      <c r="AJ27" s="91"/>
      <c r="AK27" s="91"/>
      <c r="AL27" s="91"/>
      <c r="AM27" s="91"/>
      <c r="AN27" s="91"/>
      <c r="AO27" s="91"/>
      <c r="AP27" s="91"/>
      <c r="AQ27" s="91"/>
      <c r="AR27" s="91"/>
      <c r="AS27" s="91"/>
      <c r="AT27" s="91"/>
      <c r="AU27" s="91"/>
      <c r="AV27" s="91"/>
      <c r="AW27" s="91"/>
      <c r="AX27" s="91"/>
      <c r="AY27" s="91"/>
      <c r="AZ27" s="91"/>
      <c r="BA27" s="91"/>
      <c r="BB27" s="91"/>
      <c r="BC27" s="91"/>
      <c r="BD27" s="91"/>
      <c r="BE27" s="91"/>
      <c r="BF27" s="91"/>
      <c r="BG27" s="91"/>
      <c r="BH27" s="91"/>
      <c r="BI27" s="91"/>
      <c r="BJ27" s="91"/>
      <c r="BK27" s="91"/>
      <c r="BL27" s="91"/>
      <c r="BM27" s="91"/>
      <c r="BN27" s="91"/>
      <c r="BO27" s="91"/>
      <c r="BP27" s="91"/>
      <c r="BQ27" s="91"/>
      <c r="BR27" s="91"/>
      <c r="BS27" s="91"/>
      <c r="BT27" s="91"/>
      <c r="BU27" s="91"/>
      <c r="BV27" s="91"/>
      <c r="BW27" s="91"/>
      <c r="BX27" s="91"/>
      <c r="BY27" s="91"/>
      <c r="BZ27" s="91"/>
      <c r="CA27" s="91"/>
      <c r="CB27" s="91"/>
      <c r="CC27" s="91"/>
      <c r="CD27" s="91"/>
      <c r="CE27" s="91"/>
      <c r="CF27" s="91"/>
      <c r="CG27" s="91"/>
      <c r="CH27" s="91"/>
      <c r="CI27" s="91"/>
      <c r="CJ27" s="91"/>
      <c r="CK27" s="91"/>
      <c r="CL27" s="91"/>
      <c r="CM27" s="91"/>
      <c r="CN27" s="91"/>
      <c r="CO27" s="91"/>
      <c r="CP27" s="91"/>
      <c r="CQ27" s="91"/>
      <c r="CR27" s="91"/>
      <c r="CS27" s="91"/>
      <c r="CT27" s="91"/>
      <c r="CU27" s="91"/>
      <c r="CV27" s="91"/>
      <c r="CW27" s="91"/>
      <c r="CX27" s="91"/>
      <c r="CY27" s="91"/>
      <c r="CZ27" s="91"/>
      <c r="DA27" s="91"/>
      <c r="DB27" s="91"/>
      <c r="DC27" s="91"/>
      <c r="DD27" s="91"/>
      <c r="DE27" s="91"/>
      <c r="DF27" s="91"/>
      <c r="DG27" s="91"/>
      <c r="DH27" s="91"/>
      <c r="DI27" s="91"/>
      <c r="DJ27" s="91"/>
      <c r="DK27" s="91"/>
      <c r="DL27" s="91"/>
      <c r="DM27" s="91"/>
      <c r="DN27" s="91"/>
      <c r="DO27" s="91"/>
      <c r="DP27" s="91"/>
      <c r="DQ27" s="91"/>
      <c r="DR27" s="91"/>
      <c r="DS27" s="91"/>
      <c r="DT27" s="91"/>
      <c r="DU27" s="91"/>
      <c r="DV27" s="91"/>
      <c r="DW27" s="91"/>
      <c r="DX27" s="91"/>
      <c r="DY27" s="91"/>
      <c r="DZ27" s="91"/>
      <c r="EA27" s="91"/>
      <c r="EB27" s="91"/>
      <c r="EC27" s="91"/>
      <c r="ED27" s="91"/>
      <c r="EE27" s="91"/>
      <c r="EF27" s="91"/>
      <c r="EG27" s="91"/>
      <c r="EH27" s="91"/>
      <c r="EI27" s="91"/>
      <c r="EJ27" s="91"/>
      <c r="EK27" s="91"/>
      <c r="EL27" s="91"/>
      <c r="EM27" s="91"/>
      <c r="EN27" s="91"/>
      <c r="EO27" s="91"/>
      <c r="EP27" s="91"/>
      <c r="EQ27" s="91"/>
      <c r="ER27" s="91"/>
      <c r="ES27" s="91"/>
      <c r="ET27" s="91"/>
      <c r="EU27" s="91"/>
      <c r="EV27" s="91"/>
      <c r="EW27" s="91"/>
      <c r="EX27" s="91"/>
      <c r="EY27" s="91"/>
      <c r="EZ27" s="91"/>
      <c r="FA27" s="91"/>
      <c r="FB27" s="91"/>
      <c r="FC27" s="91"/>
      <c r="FD27" s="91"/>
      <c r="FE27" s="91"/>
      <c r="FF27" s="91"/>
      <c r="FG27" s="91"/>
      <c r="FH27" s="91"/>
      <c r="FI27" s="91"/>
      <c r="FJ27" s="91"/>
      <c r="FK27" s="91"/>
      <c r="FL27" s="91"/>
      <c r="FM27" s="91"/>
      <c r="FN27" s="91"/>
      <c r="FO27" s="91"/>
      <c r="FP27" s="91"/>
      <c r="FQ27" s="91"/>
      <c r="FR27" s="91"/>
      <c r="FS27" s="91"/>
      <c r="FT27" s="91"/>
      <c r="FU27" s="91"/>
      <c r="FV27" s="91"/>
      <c r="FW27" s="91"/>
      <c r="FX27" s="91"/>
      <c r="FY27" s="91"/>
      <c r="FZ27" s="91"/>
      <c r="GA27" s="91"/>
      <c r="GB27" s="91"/>
      <c r="GC27" s="91"/>
      <c r="GD27" s="91"/>
      <c r="GE27" s="91"/>
      <c r="GF27" s="91"/>
      <c r="GG27" s="91"/>
      <c r="GH27" s="91"/>
      <c r="GI27" s="91"/>
      <c r="GJ27" s="91"/>
      <c r="GK27" s="91"/>
      <c r="GL27" s="91"/>
      <c r="GM27" s="91"/>
      <c r="GN27" s="91"/>
      <c r="GO27" s="91"/>
      <c r="GP27" s="91"/>
      <c r="GQ27" s="91"/>
      <c r="GR27" s="91"/>
      <c r="GS27" s="91"/>
      <c r="GT27" s="91"/>
      <c r="GU27" s="91"/>
      <c r="GV27" s="91"/>
      <c r="GW27" s="91"/>
      <c r="GX27" s="91"/>
      <c r="GY27" s="91"/>
      <c r="GZ27" s="91"/>
      <c r="HA27" s="91"/>
      <c r="HB27" s="91"/>
      <c r="HC27" s="91"/>
      <c r="HD27" s="91"/>
      <c r="HE27" s="91"/>
      <c r="HF27" s="91"/>
      <c r="HG27" s="91"/>
      <c r="HH27" s="91"/>
      <c r="HI27" s="91"/>
      <c r="HJ27" s="91"/>
      <c r="HK27" s="91"/>
      <c r="HL27" s="91"/>
      <c r="HM27" s="91"/>
      <c r="HN27" s="91"/>
      <c r="HO27" s="91"/>
      <c r="HP27" s="91"/>
      <c r="HQ27" s="91"/>
      <c r="HR27" s="91"/>
      <c r="HS27" s="91"/>
      <c r="HT27" s="91"/>
      <c r="HU27" s="91"/>
      <c r="HV27" s="91"/>
      <c r="HW27" s="91"/>
      <c r="HX27" s="91"/>
      <c r="HY27" s="91"/>
      <c r="HZ27" s="91"/>
      <c r="IA27" s="91"/>
      <c r="IB27" s="91"/>
      <c r="IC27" s="91"/>
      <c r="ID27" s="91"/>
      <c r="IE27" s="91"/>
      <c r="IF27" s="91"/>
      <c r="IG27" s="91"/>
      <c r="IH27" s="91"/>
      <c r="II27" s="91"/>
      <c r="IJ27" s="91"/>
      <c r="IK27" s="91"/>
      <c r="IL27" s="91"/>
      <c r="IM27" s="91"/>
      <c r="IN27" s="91"/>
      <c r="IO27" s="91"/>
      <c r="IP27" s="91"/>
      <c r="IQ27" s="91"/>
      <c r="IR27" s="91"/>
      <c r="IS27" s="91"/>
      <c r="IT27" s="91"/>
      <c r="IU27" s="91"/>
      <c r="IV27" s="91"/>
      <c r="IW27" s="91"/>
    </row>
    <row r="28" spans="1:257" s="93" customFormat="1" ht="14.25" customHeight="1">
      <c r="A28" s="193"/>
      <c r="B28" s="192" t="s">
        <v>1060</v>
      </c>
      <c r="C28" s="193"/>
      <c r="D28" s="193"/>
      <c r="E28" s="193"/>
      <c r="F28" s="193"/>
      <c r="G28" s="193"/>
      <c r="H28" s="193"/>
      <c r="I28" s="194"/>
      <c r="J28" s="194"/>
      <c r="K28" s="194"/>
      <c r="L28" s="194"/>
      <c r="M28" s="194"/>
      <c r="N28" s="194"/>
      <c r="O28" s="194"/>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c r="AT28" s="91"/>
      <c r="AU28" s="91"/>
      <c r="AV28" s="91"/>
      <c r="AW28" s="91"/>
      <c r="AX28" s="91"/>
      <c r="AY28" s="91"/>
      <c r="AZ28" s="91"/>
      <c r="BA28" s="91"/>
      <c r="BB28" s="91"/>
      <c r="BC28" s="91"/>
      <c r="BD28" s="91"/>
      <c r="BE28" s="91"/>
      <c r="BF28" s="91"/>
      <c r="BG28" s="91"/>
      <c r="BH28" s="91"/>
      <c r="BI28" s="91"/>
      <c r="BJ28" s="91"/>
      <c r="BK28" s="91"/>
      <c r="BL28" s="91"/>
      <c r="BM28" s="91"/>
      <c r="BN28" s="91"/>
      <c r="BO28" s="91"/>
      <c r="BP28" s="91"/>
      <c r="BQ28" s="91"/>
      <c r="BR28" s="91"/>
      <c r="BS28" s="91"/>
      <c r="BT28" s="91"/>
      <c r="BU28" s="91"/>
      <c r="BV28" s="91"/>
      <c r="BW28" s="91"/>
      <c r="BX28" s="91"/>
      <c r="BY28" s="91"/>
      <c r="BZ28" s="91"/>
      <c r="CA28" s="91"/>
      <c r="CB28" s="91"/>
      <c r="CC28" s="91"/>
      <c r="CD28" s="91"/>
      <c r="CE28" s="91"/>
      <c r="CF28" s="91"/>
      <c r="CG28" s="91"/>
      <c r="CH28" s="91"/>
      <c r="CI28" s="91"/>
      <c r="CJ28" s="91"/>
      <c r="CK28" s="91"/>
      <c r="CL28" s="91"/>
      <c r="CM28" s="91"/>
      <c r="CN28" s="91"/>
      <c r="CO28" s="91"/>
      <c r="CP28" s="91"/>
      <c r="CQ28" s="91"/>
      <c r="CR28" s="91"/>
      <c r="CS28" s="91"/>
      <c r="CT28" s="91"/>
      <c r="CU28" s="91"/>
      <c r="CV28" s="91"/>
      <c r="CW28" s="91"/>
      <c r="CX28" s="91"/>
      <c r="CY28" s="91"/>
      <c r="CZ28" s="91"/>
      <c r="DA28" s="91"/>
      <c r="DB28" s="91"/>
      <c r="DC28" s="91"/>
      <c r="DD28" s="91"/>
      <c r="DE28" s="91"/>
      <c r="DF28" s="91"/>
      <c r="DG28" s="91"/>
      <c r="DH28" s="91"/>
      <c r="DI28" s="91"/>
      <c r="DJ28" s="91"/>
      <c r="DK28" s="91"/>
      <c r="DL28" s="91"/>
      <c r="DM28" s="91"/>
      <c r="DN28" s="91"/>
      <c r="DO28" s="91"/>
      <c r="DP28" s="91"/>
      <c r="DQ28" s="91"/>
      <c r="DR28" s="91"/>
      <c r="DS28" s="91"/>
      <c r="DT28" s="91"/>
      <c r="DU28" s="91"/>
      <c r="DV28" s="91"/>
      <c r="DW28" s="91"/>
      <c r="DX28" s="91"/>
      <c r="DY28" s="91"/>
      <c r="DZ28" s="91"/>
      <c r="EA28" s="91"/>
      <c r="EB28" s="91"/>
      <c r="EC28" s="91"/>
      <c r="ED28" s="91"/>
      <c r="EE28" s="91"/>
      <c r="EF28" s="91"/>
      <c r="EG28" s="91"/>
      <c r="EH28" s="91"/>
      <c r="EI28" s="91"/>
      <c r="EJ28" s="91"/>
      <c r="EK28" s="91"/>
      <c r="EL28" s="91"/>
      <c r="EM28" s="91"/>
      <c r="EN28" s="91"/>
      <c r="EO28" s="91"/>
      <c r="EP28" s="91"/>
      <c r="EQ28" s="91"/>
      <c r="ER28" s="91"/>
      <c r="ES28" s="91"/>
      <c r="ET28" s="91"/>
      <c r="EU28" s="91"/>
      <c r="EV28" s="91"/>
      <c r="EW28" s="91"/>
      <c r="EX28" s="91"/>
      <c r="EY28" s="91"/>
      <c r="EZ28" s="91"/>
      <c r="FA28" s="91"/>
      <c r="FB28" s="91"/>
      <c r="FC28" s="91"/>
      <c r="FD28" s="91"/>
      <c r="FE28" s="91"/>
      <c r="FF28" s="91"/>
      <c r="FG28" s="91"/>
      <c r="FH28" s="91"/>
      <c r="FI28" s="91"/>
      <c r="FJ28" s="91"/>
      <c r="FK28" s="91"/>
      <c r="FL28" s="91"/>
      <c r="FM28" s="91"/>
      <c r="FN28" s="91"/>
      <c r="FO28" s="91"/>
      <c r="FP28" s="91"/>
      <c r="FQ28" s="91"/>
      <c r="FR28" s="91"/>
      <c r="FS28" s="91"/>
      <c r="FT28" s="91"/>
      <c r="FU28" s="91"/>
      <c r="FV28" s="91"/>
      <c r="FW28" s="91"/>
      <c r="FX28" s="91"/>
      <c r="FY28" s="91"/>
      <c r="FZ28" s="91"/>
      <c r="GA28" s="91"/>
      <c r="GB28" s="91"/>
      <c r="GC28" s="91"/>
      <c r="GD28" s="91"/>
      <c r="GE28" s="91"/>
      <c r="GF28" s="91"/>
      <c r="GG28" s="91"/>
      <c r="GH28" s="91"/>
      <c r="GI28" s="91"/>
      <c r="GJ28" s="91"/>
      <c r="GK28" s="91"/>
      <c r="GL28" s="91"/>
      <c r="GM28" s="91"/>
      <c r="GN28" s="91"/>
      <c r="GO28" s="91"/>
      <c r="GP28" s="91"/>
      <c r="GQ28" s="91"/>
      <c r="GR28" s="91"/>
      <c r="GS28" s="91"/>
      <c r="GT28" s="91"/>
      <c r="GU28" s="91"/>
      <c r="GV28" s="91"/>
      <c r="GW28" s="91"/>
      <c r="GX28" s="91"/>
      <c r="GY28" s="91"/>
      <c r="GZ28" s="91"/>
      <c r="HA28" s="91"/>
      <c r="HB28" s="91"/>
      <c r="HC28" s="91"/>
      <c r="HD28" s="91"/>
      <c r="HE28" s="91"/>
      <c r="HF28" s="91"/>
      <c r="HG28" s="91"/>
      <c r="HH28" s="91"/>
      <c r="HI28" s="91"/>
      <c r="HJ28" s="91"/>
      <c r="HK28" s="91"/>
      <c r="HL28" s="91"/>
      <c r="HM28" s="91"/>
      <c r="HN28" s="91"/>
      <c r="HO28" s="91"/>
      <c r="HP28" s="91"/>
      <c r="HQ28" s="91"/>
      <c r="HR28" s="91"/>
      <c r="HS28" s="91"/>
      <c r="HT28" s="91"/>
      <c r="HU28" s="91"/>
      <c r="HV28" s="91"/>
      <c r="HW28" s="91"/>
      <c r="HX28" s="91"/>
      <c r="HY28" s="91"/>
      <c r="HZ28" s="91"/>
      <c r="IA28" s="91"/>
      <c r="IB28" s="91"/>
      <c r="IC28" s="91"/>
      <c r="ID28" s="91"/>
      <c r="IE28" s="91"/>
      <c r="IF28" s="91"/>
      <c r="IG28" s="91"/>
      <c r="IH28" s="91"/>
      <c r="II28" s="91"/>
      <c r="IJ28" s="91"/>
      <c r="IK28" s="91"/>
      <c r="IL28" s="91"/>
      <c r="IM28" s="91"/>
      <c r="IN28" s="91"/>
      <c r="IO28" s="91"/>
      <c r="IP28" s="91"/>
      <c r="IQ28" s="91"/>
      <c r="IR28" s="91"/>
      <c r="IS28" s="91"/>
      <c r="IT28" s="91"/>
      <c r="IU28" s="91"/>
      <c r="IV28" s="91"/>
      <c r="IW28" s="91"/>
    </row>
    <row r="29" spans="1:257" s="93" customFormat="1" ht="14.25" customHeight="1">
      <c r="A29" s="170" t="str">
        <f t="shared" ref="A29" si="5">IF(OR(B29&lt;&gt;"",D29&lt;&gt;""),"["&amp;TEXT($B$2,"##")&amp;"-"&amp;TEXT(ROW()-10,"##")&amp;"]","")</f>
        <v>[Admin Module-19]</v>
      </c>
      <c r="B29" s="99" t="s">
        <v>1061</v>
      </c>
      <c r="C29" s="99" t="s">
        <v>1062</v>
      </c>
      <c r="D29" s="200" t="s">
        <v>1063</v>
      </c>
      <c r="E29" s="201"/>
      <c r="F29" s="99"/>
      <c r="G29" s="99"/>
      <c r="H29" s="189"/>
      <c r="I29" s="189"/>
      <c r="J29" s="222"/>
      <c r="K29" s="222"/>
      <c r="L29" s="222"/>
      <c r="M29" s="223"/>
      <c r="N29" s="223"/>
      <c r="O29" s="223"/>
      <c r="P29" s="91"/>
      <c r="Q29" s="91"/>
      <c r="R29" s="91"/>
      <c r="S29" s="91"/>
      <c r="T29" s="91"/>
      <c r="U29" s="91"/>
      <c r="V29" s="91"/>
      <c r="W29" s="91"/>
      <c r="X29" s="91"/>
      <c r="Y29" s="91"/>
      <c r="Z29" s="91"/>
      <c r="AA29" s="91"/>
      <c r="AB29" s="91"/>
      <c r="AC29" s="91"/>
      <c r="AD29" s="91"/>
      <c r="AE29" s="91"/>
      <c r="AF29" s="91"/>
      <c r="AG29" s="91"/>
      <c r="AH29" s="91"/>
      <c r="AI29" s="91"/>
      <c r="AJ29" s="91"/>
      <c r="AK29" s="91"/>
      <c r="AL29" s="91"/>
      <c r="AM29" s="91"/>
      <c r="AN29" s="91"/>
      <c r="AO29" s="91"/>
      <c r="AP29" s="91"/>
      <c r="AQ29" s="91"/>
      <c r="AR29" s="91"/>
      <c r="AS29" s="91"/>
      <c r="AT29" s="91"/>
      <c r="AU29" s="91"/>
      <c r="AV29" s="91"/>
      <c r="AW29" s="91"/>
      <c r="AX29" s="91"/>
      <c r="AY29" s="91"/>
      <c r="AZ29" s="91"/>
      <c r="BA29" s="91"/>
      <c r="BB29" s="91"/>
      <c r="BC29" s="91"/>
      <c r="BD29" s="91"/>
      <c r="BE29" s="91"/>
      <c r="BF29" s="91"/>
      <c r="BG29" s="91"/>
      <c r="BH29" s="91"/>
      <c r="BI29" s="91"/>
      <c r="BJ29" s="91"/>
      <c r="BK29" s="91"/>
      <c r="BL29" s="91"/>
      <c r="BM29" s="91"/>
      <c r="BN29" s="91"/>
      <c r="BO29" s="91"/>
      <c r="BP29" s="91"/>
      <c r="BQ29" s="91"/>
      <c r="BR29" s="91"/>
      <c r="BS29" s="91"/>
      <c r="BT29" s="91"/>
      <c r="BU29" s="91"/>
      <c r="BV29" s="91"/>
      <c r="BW29" s="91"/>
      <c r="BX29" s="91"/>
      <c r="BY29" s="91"/>
      <c r="BZ29" s="91"/>
      <c r="CA29" s="91"/>
      <c r="CB29" s="91"/>
      <c r="CC29" s="91"/>
      <c r="CD29" s="91"/>
      <c r="CE29" s="91"/>
      <c r="CF29" s="91"/>
      <c r="CG29" s="91"/>
      <c r="CH29" s="91"/>
      <c r="CI29" s="91"/>
      <c r="CJ29" s="91"/>
      <c r="CK29" s="91"/>
      <c r="CL29" s="91"/>
      <c r="CM29" s="91"/>
      <c r="CN29" s="91"/>
      <c r="CO29" s="91"/>
      <c r="CP29" s="91"/>
      <c r="CQ29" s="91"/>
      <c r="CR29" s="91"/>
      <c r="CS29" s="91"/>
      <c r="CT29" s="91"/>
      <c r="CU29" s="91"/>
      <c r="CV29" s="91"/>
      <c r="CW29" s="91"/>
      <c r="CX29" s="91"/>
      <c r="CY29" s="91"/>
      <c r="CZ29" s="91"/>
      <c r="DA29" s="91"/>
      <c r="DB29" s="91"/>
      <c r="DC29" s="91"/>
      <c r="DD29" s="91"/>
      <c r="DE29" s="91"/>
      <c r="DF29" s="91"/>
      <c r="DG29" s="91"/>
      <c r="DH29" s="91"/>
      <c r="DI29" s="91"/>
      <c r="DJ29" s="91"/>
      <c r="DK29" s="91"/>
      <c r="DL29" s="91"/>
      <c r="DM29" s="91"/>
      <c r="DN29" s="91"/>
      <c r="DO29" s="91"/>
      <c r="DP29" s="91"/>
      <c r="DQ29" s="91"/>
      <c r="DR29" s="91"/>
      <c r="DS29" s="91"/>
      <c r="DT29" s="91"/>
      <c r="DU29" s="91"/>
      <c r="DV29" s="91"/>
      <c r="DW29" s="91"/>
      <c r="DX29" s="91"/>
      <c r="DY29" s="91"/>
      <c r="DZ29" s="91"/>
      <c r="EA29" s="91"/>
      <c r="EB29" s="91"/>
      <c r="EC29" s="91"/>
      <c r="ED29" s="91"/>
      <c r="EE29" s="91"/>
      <c r="EF29" s="91"/>
      <c r="EG29" s="91"/>
      <c r="EH29" s="91"/>
      <c r="EI29" s="91"/>
      <c r="EJ29" s="91"/>
      <c r="EK29" s="91"/>
      <c r="EL29" s="91"/>
      <c r="EM29" s="91"/>
      <c r="EN29" s="91"/>
      <c r="EO29" s="91"/>
      <c r="EP29" s="91"/>
      <c r="EQ29" s="91"/>
      <c r="ER29" s="91"/>
      <c r="ES29" s="91"/>
      <c r="ET29" s="91"/>
      <c r="EU29" s="91"/>
      <c r="EV29" s="91"/>
      <c r="EW29" s="91"/>
      <c r="EX29" s="91"/>
      <c r="EY29" s="91"/>
      <c r="EZ29" s="91"/>
      <c r="FA29" s="91"/>
      <c r="FB29" s="91"/>
      <c r="FC29" s="91"/>
      <c r="FD29" s="91"/>
      <c r="FE29" s="91"/>
      <c r="FF29" s="91"/>
      <c r="FG29" s="91"/>
      <c r="FH29" s="91"/>
      <c r="FI29" s="91"/>
      <c r="FJ29" s="91"/>
      <c r="FK29" s="91"/>
      <c r="FL29" s="91"/>
      <c r="FM29" s="91"/>
      <c r="FN29" s="91"/>
      <c r="FO29" s="91"/>
      <c r="FP29" s="91"/>
      <c r="FQ29" s="91"/>
      <c r="FR29" s="91"/>
      <c r="FS29" s="91"/>
      <c r="FT29" s="91"/>
      <c r="FU29" s="91"/>
      <c r="FV29" s="91"/>
      <c r="FW29" s="91"/>
      <c r="FX29" s="91"/>
      <c r="FY29" s="91"/>
      <c r="FZ29" s="91"/>
      <c r="GA29" s="91"/>
      <c r="GB29" s="91"/>
      <c r="GC29" s="91"/>
      <c r="GD29" s="91"/>
      <c r="GE29" s="91"/>
      <c r="GF29" s="91"/>
      <c r="GG29" s="91"/>
      <c r="GH29" s="91"/>
      <c r="GI29" s="91"/>
      <c r="GJ29" s="91"/>
      <c r="GK29" s="91"/>
      <c r="GL29" s="91"/>
      <c r="GM29" s="91"/>
      <c r="GN29" s="91"/>
      <c r="GO29" s="91"/>
      <c r="GP29" s="91"/>
      <c r="GQ29" s="91"/>
      <c r="GR29" s="91"/>
      <c r="GS29" s="91"/>
      <c r="GT29" s="91"/>
      <c r="GU29" s="91"/>
      <c r="GV29" s="91"/>
      <c r="GW29" s="91"/>
      <c r="GX29" s="91"/>
      <c r="GY29" s="91"/>
      <c r="GZ29" s="91"/>
      <c r="HA29" s="91"/>
      <c r="HB29" s="91"/>
      <c r="HC29" s="91"/>
      <c r="HD29" s="91"/>
      <c r="HE29" s="91"/>
      <c r="HF29" s="91"/>
      <c r="HG29" s="91"/>
      <c r="HH29" s="91"/>
      <c r="HI29" s="91"/>
      <c r="HJ29" s="91"/>
      <c r="HK29" s="91"/>
      <c r="HL29" s="91"/>
      <c r="HM29" s="91"/>
      <c r="HN29" s="91"/>
      <c r="HO29" s="91"/>
      <c r="HP29" s="91"/>
      <c r="HQ29" s="91"/>
      <c r="HR29" s="91"/>
      <c r="HS29" s="91"/>
      <c r="HT29" s="91"/>
      <c r="HU29" s="91"/>
      <c r="HV29" s="91"/>
      <c r="HW29" s="91"/>
      <c r="HX29" s="91"/>
      <c r="HY29" s="91"/>
      <c r="HZ29" s="91"/>
      <c r="IA29" s="91"/>
      <c r="IB29" s="91"/>
      <c r="IC29" s="91"/>
      <c r="ID29" s="91"/>
      <c r="IE29" s="91"/>
      <c r="IF29" s="91"/>
      <c r="IG29" s="91"/>
      <c r="IH29" s="91"/>
      <c r="II29" s="91"/>
      <c r="IJ29" s="91"/>
      <c r="IK29" s="91"/>
      <c r="IL29" s="91"/>
      <c r="IM29" s="91"/>
      <c r="IN29" s="91"/>
      <c r="IO29" s="91"/>
      <c r="IP29" s="91"/>
      <c r="IQ29" s="91"/>
      <c r="IR29" s="91"/>
      <c r="IS29" s="91"/>
      <c r="IT29" s="91"/>
      <c r="IU29" s="91"/>
      <c r="IV29" s="91"/>
      <c r="IW29" s="91"/>
    </row>
    <row r="30" spans="1:257" s="93" customFormat="1" ht="14.25" customHeight="1">
      <c r="A30" s="193"/>
      <c r="B30" s="192" t="s">
        <v>1064</v>
      </c>
      <c r="C30" s="193"/>
      <c r="D30" s="193"/>
      <c r="E30" s="193"/>
      <c r="F30" s="193"/>
      <c r="G30" s="193"/>
      <c r="H30" s="193"/>
      <c r="I30" s="194"/>
      <c r="J30" s="194"/>
      <c r="K30" s="194"/>
      <c r="L30" s="194"/>
      <c r="M30" s="194"/>
      <c r="N30" s="194"/>
      <c r="O30" s="194"/>
      <c r="P30" s="91"/>
      <c r="Q30" s="91"/>
      <c r="R30" s="91"/>
      <c r="S30" s="91"/>
      <c r="T30" s="91"/>
      <c r="U30" s="91"/>
      <c r="V30" s="91"/>
      <c r="W30" s="91"/>
      <c r="X30" s="91"/>
      <c r="Y30" s="91"/>
      <c r="Z30" s="91"/>
      <c r="AA30" s="91"/>
      <c r="AB30" s="91"/>
      <c r="AC30" s="91"/>
      <c r="AD30" s="91"/>
      <c r="AE30" s="91"/>
      <c r="AF30" s="91"/>
      <c r="AG30" s="91"/>
      <c r="AH30" s="91"/>
      <c r="AI30" s="91"/>
      <c r="AJ30" s="91"/>
      <c r="AK30" s="91"/>
      <c r="AL30" s="91"/>
      <c r="AM30" s="91"/>
      <c r="AN30" s="91"/>
      <c r="AO30" s="91"/>
      <c r="AP30" s="91"/>
      <c r="AQ30" s="91"/>
      <c r="AR30" s="91"/>
      <c r="AS30" s="91"/>
      <c r="AT30" s="91"/>
      <c r="AU30" s="91"/>
      <c r="AV30" s="91"/>
      <c r="AW30" s="91"/>
      <c r="AX30" s="91"/>
      <c r="AY30" s="91"/>
      <c r="AZ30" s="91"/>
      <c r="BA30" s="91"/>
      <c r="BB30" s="91"/>
      <c r="BC30" s="91"/>
      <c r="BD30" s="91"/>
      <c r="BE30" s="91"/>
      <c r="BF30" s="91"/>
      <c r="BG30" s="91"/>
      <c r="BH30" s="91"/>
      <c r="BI30" s="91"/>
      <c r="BJ30" s="91"/>
      <c r="BK30" s="91"/>
      <c r="BL30" s="91"/>
      <c r="BM30" s="91"/>
      <c r="BN30" s="91"/>
      <c r="BO30" s="91"/>
      <c r="BP30" s="91"/>
      <c r="BQ30" s="91"/>
      <c r="BR30" s="91"/>
      <c r="BS30" s="91"/>
      <c r="BT30" s="91"/>
      <c r="BU30" s="91"/>
      <c r="BV30" s="91"/>
      <c r="BW30" s="91"/>
      <c r="BX30" s="91"/>
      <c r="BY30" s="91"/>
      <c r="BZ30" s="91"/>
      <c r="CA30" s="91"/>
      <c r="CB30" s="91"/>
      <c r="CC30" s="91"/>
      <c r="CD30" s="91"/>
      <c r="CE30" s="91"/>
      <c r="CF30" s="91"/>
      <c r="CG30" s="91"/>
      <c r="CH30" s="91"/>
      <c r="CI30" s="91"/>
      <c r="CJ30" s="91"/>
      <c r="CK30" s="91"/>
      <c r="CL30" s="91"/>
      <c r="CM30" s="91"/>
      <c r="CN30" s="91"/>
      <c r="CO30" s="91"/>
      <c r="CP30" s="91"/>
      <c r="CQ30" s="91"/>
      <c r="CR30" s="91"/>
      <c r="CS30" s="91"/>
      <c r="CT30" s="91"/>
      <c r="CU30" s="91"/>
      <c r="CV30" s="91"/>
      <c r="CW30" s="91"/>
      <c r="CX30" s="91"/>
      <c r="CY30" s="91"/>
      <c r="CZ30" s="91"/>
      <c r="DA30" s="91"/>
      <c r="DB30" s="91"/>
      <c r="DC30" s="91"/>
      <c r="DD30" s="91"/>
      <c r="DE30" s="91"/>
      <c r="DF30" s="91"/>
      <c r="DG30" s="91"/>
      <c r="DH30" s="91"/>
      <c r="DI30" s="91"/>
      <c r="DJ30" s="91"/>
      <c r="DK30" s="91"/>
      <c r="DL30" s="91"/>
      <c r="DM30" s="91"/>
      <c r="DN30" s="91"/>
      <c r="DO30" s="91"/>
      <c r="DP30" s="91"/>
      <c r="DQ30" s="91"/>
      <c r="DR30" s="91"/>
      <c r="DS30" s="91"/>
      <c r="DT30" s="91"/>
      <c r="DU30" s="91"/>
      <c r="DV30" s="91"/>
      <c r="DW30" s="91"/>
      <c r="DX30" s="91"/>
      <c r="DY30" s="91"/>
      <c r="DZ30" s="91"/>
      <c r="EA30" s="91"/>
      <c r="EB30" s="91"/>
      <c r="EC30" s="91"/>
      <c r="ED30" s="91"/>
      <c r="EE30" s="91"/>
      <c r="EF30" s="91"/>
      <c r="EG30" s="91"/>
      <c r="EH30" s="91"/>
      <c r="EI30" s="91"/>
      <c r="EJ30" s="91"/>
      <c r="EK30" s="91"/>
      <c r="EL30" s="91"/>
      <c r="EM30" s="91"/>
      <c r="EN30" s="91"/>
      <c r="EO30" s="91"/>
      <c r="EP30" s="91"/>
      <c r="EQ30" s="91"/>
      <c r="ER30" s="91"/>
      <c r="ES30" s="91"/>
      <c r="ET30" s="91"/>
      <c r="EU30" s="91"/>
      <c r="EV30" s="91"/>
      <c r="EW30" s="91"/>
      <c r="EX30" s="91"/>
      <c r="EY30" s="91"/>
      <c r="EZ30" s="91"/>
      <c r="FA30" s="91"/>
      <c r="FB30" s="91"/>
      <c r="FC30" s="91"/>
      <c r="FD30" s="91"/>
      <c r="FE30" s="91"/>
      <c r="FF30" s="91"/>
      <c r="FG30" s="91"/>
      <c r="FH30" s="91"/>
      <c r="FI30" s="91"/>
      <c r="FJ30" s="91"/>
      <c r="FK30" s="91"/>
      <c r="FL30" s="91"/>
      <c r="FM30" s="91"/>
      <c r="FN30" s="91"/>
      <c r="FO30" s="91"/>
      <c r="FP30" s="91"/>
      <c r="FQ30" s="91"/>
      <c r="FR30" s="91"/>
      <c r="FS30" s="91"/>
      <c r="FT30" s="91"/>
      <c r="FU30" s="91"/>
      <c r="FV30" s="91"/>
      <c r="FW30" s="91"/>
      <c r="FX30" s="91"/>
      <c r="FY30" s="91"/>
      <c r="FZ30" s="91"/>
      <c r="GA30" s="91"/>
      <c r="GB30" s="91"/>
      <c r="GC30" s="91"/>
      <c r="GD30" s="91"/>
      <c r="GE30" s="91"/>
      <c r="GF30" s="91"/>
      <c r="GG30" s="91"/>
      <c r="GH30" s="91"/>
      <c r="GI30" s="91"/>
      <c r="GJ30" s="91"/>
      <c r="GK30" s="91"/>
      <c r="GL30" s="91"/>
      <c r="GM30" s="91"/>
      <c r="GN30" s="91"/>
      <c r="GO30" s="91"/>
      <c r="GP30" s="91"/>
      <c r="GQ30" s="91"/>
      <c r="GR30" s="91"/>
      <c r="GS30" s="91"/>
      <c r="GT30" s="91"/>
      <c r="GU30" s="91"/>
      <c r="GV30" s="91"/>
      <c r="GW30" s="91"/>
      <c r="GX30" s="91"/>
      <c r="GY30" s="91"/>
      <c r="GZ30" s="91"/>
      <c r="HA30" s="91"/>
      <c r="HB30" s="91"/>
      <c r="HC30" s="91"/>
      <c r="HD30" s="91"/>
      <c r="HE30" s="91"/>
      <c r="HF30" s="91"/>
      <c r="HG30" s="91"/>
      <c r="HH30" s="91"/>
      <c r="HI30" s="91"/>
      <c r="HJ30" s="91"/>
      <c r="HK30" s="91"/>
      <c r="HL30" s="91"/>
      <c r="HM30" s="91"/>
      <c r="HN30" s="91"/>
      <c r="HO30" s="91"/>
      <c r="HP30" s="91"/>
      <c r="HQ30" s="91"/>
      <c r="HR30" s="91"/>
      <c r="HS30" s="91"/>
      <c r="HT30" s="91"/>
      <c r="HU30" s="91"/>
      <c r="HV30" s="91"/>
      <c r="HW30" s="91"/>
      <c r="HX30" s="91"/>
      <c r="HY30" s="91"/>
      <c r="HZ30" s="91"/>
      <c r="IA30" s="91"/>
      <c r="IB30" s="91"/>
      <c r="IC30" s="91"/>
      <c r="ID30" s="91"/>
      <c r="IE30" s="91"/>
      <c r="IF30" s="91"/>
      <c r="IG30" s="91"/>
      <c r="IH30" s="91"/>
      <c r="II30" s="91"/>
      <c r="IJ30" s="91"/>
      <c r="IK30" s="91"/>
      <c r="IL30" s="91"/>
      <c r="IM30" s="91"/>
      <c r="IN30" s="91"/>
      <c r="IO30" s="91"/>
      <c r="IP30" s="91"/>
      <c r="IQ30" s="91"/>
      <c r="IR30" s="91"/>
      <c r="IS30" s="91"/>
      <c r="IT30" s="91"/>
      <c r="IU30" s="91"/>
      <c r="IV30" s="91"/>
      <c r="IW30" s="91"/>
    </row>
    <row r="31" spans="1:257" s="93" customFormat="1" ht="14.25" customHeight="1">
      <c r="A31" s="170" t="str">
        <f t="shared" ref="A31" si="6">IF(OR(B31&lt;&gt;"",D31&lt;&gt;""),"["&amp;TEXT($B$2,"##")&amp;"-"&amp;TEXT(ROW()-10,"##")&amp;"]","")</f>
        <v>[Admin Module-21]</v>
      </c>
      <c r="B31" s="99" t="s">
        <v>1065</v>
      </c>
      <c r="C31" s="99" t="s">
        <v>1068</v>
      </c>
      <c r="D31" s="200" t="s">
        <v>1066</v>
      </c>
      <c r="E31" s="201"/>
      <c r="F31" s="99"/>
      <c r="G31" s="99"/>
      <c r="H31" s="189"/>
      <c r="I31" s="189"/>
      <c r="J31" s="222"/>
      <c r="K31" s="222"/>
      <c r="L31" s="222"/>
      <c r="M31" s="223"/>
      <c r="N31" s="223"/>
      <c r="O31" s="223"/>
      <c r="P31" s="91"/>
      <c r="Q31" s="91"/>
      <c r="R31" s="91"/>
      <c r="S31" s="91"/>
      <c r="T31" s="91"/>
      <c r="U31" s="91"/>
      <c r="V31" s="91"/>
      <c r="W31" s="91"/>
      <c r="X31" s="91"/>
      <c r="Y31" s="91"/>
      <c r="Z31" s="91"/>
      <c r="AA31" s="91"/>
      <c r="AB31" s="91"/>
      <c r="AC31" s="91"/>
      <c r="AD31" s="91"/>
      <c r="AE31" s="91"/>
      <c r="AF31" s="91"/>
      <c r="AG31" s="91"/>
      <c r="AH31" s="91"/>
      <c r="AI31" s="91"/>
      <c r="AJ31" s="91"/>
      <c r="AK31" s="91"/>
      <c r="AL31" s="91"/>
      <c r="AM31" s="91"/>
      <c r="AN31" s="91"/>
      <c r="AO31" s="91"/>
      <c r="AP31" s="91"/>
      <c r="AQ31" s="91"/>
      <c r="AR31" s="91"/>
      <c r="AS31" s="91"/>
      <c r="AT31" s="91"/>
      <c r="AU31" s="91"/>
      <c r="AV31" s="91"/>
      <c r="AW31" s="91"/>
      <c r="AX31" s="91"/>
      <c r="AY31" s="91"/>
      <c r="AZ31" s="91"/>
      <c r="BA31" s="91"/>
      <c r="BB31" s="91"/>
      <c r="BC31" s="91"/>
      <c r="BD31" s="91"/>
      <c r="BE31" s="91"/>
      <c r="BF31" s="91"/>
      <c r="BG31" s="91"/>
      <c r="BH31" s="91"/>
      <c r="BI31" s="91"/>
      <c r="BJ31" s="91"/>
      <c r="BK31" s="91"/>
      <c r="BL31" s="91"/>
      <c r="BM31" s="91"/>
      <c r="BN31" s="91"/>
      <c r="BO31" s="91"/>
      <c r="BP31" s="91"/>
      <c r="BQ31" s="91"/>
      <c r="BR31" s="91"/>
      <c r="BS31" s="91"/>
      <c r="BT31" s="91"/>
      <c r="BU31" s="91"/>
      <c r="BV31" s="91"/>
      <c r="BW31" s="91"/>
      <c r="BX31" s="91"/>
      <c r="BY31" s="91"/>
      <c r="BZ31" s="91"/>
      <c r="CA31" s="91"/>
      <c r="CB31" s="91"/>
      <c r="CC31" s="91"/>
      <c r="CD31" s="91"/>
      <c r="CE31" s="91"/>
      <c r="CF31" s="91"/>
      <c r="CG31" s="91"/>
      <c r="CH31" s="91"/>
      <c r="CI31" s="91"/>
      <c r="CJ31" s="91"/>
      <c r="CK31" s="91"/>
      <c r="CL31" s="91"/>
      <c r="CM31" s="91"/>
      <c r="CN31" s="91"/>
      <c r="CO31" s="91"/>
      <c r="CP31" s="91"/>
      <c r="CQ31" s="91"/>
      <c r="CR31" s="91"/>
      <c r="CS31" s="91"/>
      <c r="CT31" s="91"/>
      <c r="CU31" s="91"/>
      <c r="CV31" s="91"/>
      <c r="CW31" s="91"/>
      <c r="CX31" s="91"/>
      <c r="CY31" s="91"/>
      <c r="CZ31" s="91"/>
      <c r="DA31" s="91"/>
      <c r="DB31" s="91"/>
      <c r="DC31" s="91"/>
      <c r="DD31" s="91"/>
      <c r="DE31" s="91"/>
      <c r="DF31" s="91"/>
      <c r="DG31" s="91"/>
      <c r="DH31" s="91"/>
      <c r="DI31" s="91"/>
      <c r="DJ31" s="91"/>
      <c r="DK31" s="91"/>
      <c r="DL31" s="91"/>
      <c r="DM31" s="91"/>
      <c r="DN31" s="91"/>
      <c r="DO31" s="91"/>
      <c r="DP31" s="91"/>
      <c r="DQ31" s="91"/>
      <c r="DR31" s="91"/>
      <c r="DS31" s="91"/>
      <c r="DT31" s="91"/>
      <c r="DU31" s="91"/>
      <c r="DV31" s="91"/>
      <c r="DW31" s="91"/>
      <c r="DX31" s="91"/>
      <c r="DY31" s="91"/>
      <c r="DZ31" s="91"/>
      <c r="EA31" s="91"/>
      <c r="EB31" s="91"/>
      <c r="EC31" s="91"/>
      <c r="ED31" s="91"/>
      <c r="EE31" s="91"/>
      <c r="EF31" s="91"/>
      <c r="EG31" s="91"/>
      <c r="EH31" s="91"/>
      <c r="EI31" s="91"/>
      <c r="EJ31" s="91"/>
      <c r="EK31" s="91"/>
      <c r="EL31" s="91"/>
      <c r="EM31" s="91"/>
      <c r="EN31" s="91"/>
      <c r="EO31" s="91"/>
      <c r="EP31" s="91"/>
      <c r="EQ31" s="91"/>
      <c r="ER31" s="91"/>
      <c r="ES31" s="91"/>
      <c r="ET31" s="91"/>
      <c r="EU31" s="91"/>
      <c r="EV31" s="91"/>
      <c r="EW31" s="91"/>
      <c r="EX31" s="91"/>
      <c r="EY31" s="91"/>
      <c r="EZ31" s="91"/>
      <c r="FA31" s="91"/>
      <c r="FB31" s="91"/>
      <c r="FC31" s="91"/>
      <c r="FD31" s="91"/>
      <c r="FE31" s="91"/>
      <c r="FF31" s="91"/>
      <c r="FG31" s="91"/>
      <c r="FH31" s="91"/>
      <c r="FI31" s="91"/>
      <c r="FJ31" s="91"/>
      <c r="FK31" s="91"/>
      <c r="FL31" s="91"/>
      <c r="FM31" s="91"/>
      <c r="FN31" s="91"/>
      <c r="FO31" s="91"/>
      <c r="FP31" s="91"/>
      <c r="FQ31" s="91"/>
      <c r="FR31" s="91"/>
      <c r="FS31" s="91"/>
      <c r="FT31" s="91"/>
      <c r="FU31" s="91"/>
      <c r="FV31" s="91"/>
      <c r="FW31" s="91"/>
      <c r="FX31" s="91"/>
      <c r="FY31" s="91"/>
      <c r="FZ31" s="91"/>
      <c r="GA31" s="91"/>
      <c r="GB31" s="91"/>
      <c r="GC31" s="91"/>
      <c r="GD31" s="91"/>
      <c r="GE31" s="91"/>
      <c r="GF31" s="91"/>
      <c r="GG31" s="91"/>
      <c r="GH31" s="91"/>
      <c r="GI31" s="91"/>
      <c r="GJ31" s="91"/>
      <c r="GK31" s="91"/>
      <c r="GL31" s="91"/>
      <c r="GM31" s="91"/>
      <c r="GN31" s="91"/>
      <c r="GO31" s="91"/>
      <c r="GP31" s="91"/>
      <c r="GQ31" s="91"/>
      <c r="GR31" s="91"/>
      <c r="GS31" s="91"/>
      <c r="GT31" s="91"/>
      <c r="GU31" s="91"/>
      <c r="GV31" s="91"/>
      <c r="GW31" s="91"/>
      <c r="GX31" s="91"/>
      <c r="GY31" s="91"/>
      <c r="GZ31" s="91"/>
      <c r="HA31" s="91"/>
      <c r="HB31" s="91"/>
      <c r="HC31" s="91"/>
      <c r="HD31" s="91"/>
      <c r="HE31" s="91"/>
      <c r="HF31" s="91"/>
      <c r="HG31" s="91"/>
      <c r="HH31" s="91"/>
      <c r="HI31" s="91"/>
      <c r="HJ31" s="91"/>
      <c r="HK31" s="91"/>
      <c r="HL31" s="91"/>
      <c r="HM31" s="91"/>
      <c r="HN31" s="91"/>
      <c r="HO31" s="91"/>
      <c r="HP31" s="91"/>
      <c r="HQ31" s="91"/>
      <c r="HR31" s="91"/>
      <c r="HS31" s="91"/>
      <c r="HT31" s="91"/>
      <c r="HU31" s="91"/>
      <c r="HV31" s="91"/>
      <c r="HW31" s="91"/>
      <c r="HX31" s="91"/>
      <c r="HY31" s="91"/>
      <c r="HZ31" s="91"/>
      <c r="IA31" s="91"/>
      <c r="IB31" s="91"/>
      <c r="IC31" s="91"/>
      <c r="ID31" s="91"/>
      <c r="IE31" s="91"/>
      <c r="IF31" s="91"/>
      <c r="IG31" s="91"/>
      <c r="IH31" s="91"/>
      <c r="II31" s="91"/>
      <c r="IJ31" s="91"/>
      <c r="IK31" s="91"/>
      <c r="IL31" s="91"/>
      <c r="IM31" s="91"/>
      <c r="IN31" s="91"/>
      <c r="IO31" s="91"/>
      <c r="IP31" s="91"/>
      <c r="IQ31" s="91"/>
      <c r="IR31" s="91"/>
      <c r="IS31" s="91"/>
      <c r="IT31" s="91"/>
      <c r="IU31" s="91"/>
      <c r="IV31" s="91"/>
      <c r="IW31" s="91"/>
    </row>
    <row r="32" spans="1:257" s="93" customFormat="1" ht="14.25" customHeight="1">
      <c r="A32" s="170" t="str">
        <f t="shared" si="3"/>
        <v>[Admin Module-22]</v>
      </c>
      <c r="B32" s="99" t="s">
        <v>1067</v>
      </c>
      <c r="C32" s="99" t="s">
        <v>1069</v>
      </c>
      <c r="D32" s="200" t="s">
        <v>1070</v>
      </c>
      <c r="E32" s="201"/>
      <c r="F32" s="99"/>
      <c r="G32" s="99"/>
      <c r="H32" s="189"/>
      <c r="I32" s="189"/>
      <c r="J32" s="222"/>
      <c r="K32" s="222"/>
      <c r="L32" s="222"/>
      <c r="M32" s="223"/>
      <c r="N32" s="223"/>
      <c r="O32" s="223"/>
      <c r="P32" s="91"/>
      <c r="Q32" s="91"/>
      <c r="R32" s="91"/>
      <c r="S32" s="91"/>
      <c r="T32" s="91"/>
      <c r="U32" s="91"/>
      <c r="V32" s="91"/>
      <c r="W32" s="91"/>
      <c r="X32" s="91"/>
      <c r="Y32" s="91"/>
      <c r="Z32" s="91"/>
      <c r="AA32" s="91"/>
      <c r="AB32" s="91"/>
      <c r="AC32" s="91"/>
      <c r="AD32" s="91"/>
      <c r="AE32" s="91"/>
      <c r="AF32" s="91"/>
      <c r="AG32" s="91"/>
      <c r="AH32" s="91"/>
      <c r="AI32" s="91"/>
      <c r="AJ32" s="91"/>
      <c r="AK32" s="91"/>
      <c r="AL32" s="91"/>
      <c r="AM32" s="91"/>
      <c r="AN32" s="91"/>
      <c r="AO32" s="91"/>
      <c r="AP32" s="91"/>
      <c r="AQ32" s="91"/>
      <c r="AR32" s="91"/>
      <c r="AS32" s="91"/>
      <c r="AT32" s="91"/>
      <c r="AU32" s="91"/>
      <c r="AV32" s="91"/>
      <c r="AW32" s="91"/>
      <c r="AX32" s="91"/>
      <c r="AY32" s="91"/>
      <c r="AZ32" s="91"/>
      <c r="BA32" s="91"/>
      <c r="BB32" s="91"/>
      <c r="BC32" s="91"/>
      <c r="BD32" s="91"/>
      <c r="BE32" s="91"/>
      <c r="BF32" s="91"/>
      <c r="BG32" s="91"/>
      <c r="BH32" s="91"/>
      <c r="BI32" s="91"/>
      <c r="BJ32" s="91"/>
      <c r="BK32" s="91"/>
      <c r="BL32" s="91"/>
      <c r="BM32" s="91"/>
      <c r="BN32" s="91"/>
      <c r="BO32" s="91"/>
      <c r="BP32" s="91"/>
      <c r="BQ32" s="91"/>
      <c r="BR32" s="91"/>
      <c r="BS32" s="91"/>
      <c r="BT32" s="91"/>
      <c r="BU32" s="91"/>
      <c r="BV32" s="91"/>
      <c r="BW32" s="91"/>
      <c r="BX32" s="91"/>
      <c r="BY32" s="91"/>
      <c r="BZ32" s="91"/>
      <c r="CA32" s="91"/>
      <c r="CB32" s="91"/>
      <c r="CC32" s="91"/>
      <c r="CD32" s="91"/>
      <c r="CE32" s="91"/>
      <c r="CF32" s="91"/>
      <c r="CG32" s="91"/>
      <c r="CH32" s="91"/>
      <c r="CI32" s="91"/>
      <c r="CJ32" s="91"/>
      <c r="CK32" s="91"/>
      <c r="CL32" s="91"/>
      <c r="CM32" s="91"/>
      <c r="CN32" s="91"/>
      <c r="CO32" s="91"/>
      <c r="CP32" s="91"/>
      <c r="CQ32" s="91"/>
      <c r="CR32" s="91"/>
      <c r="CS32" s="91"/>
      <c r="CT32" s="91"/>
      <c r="CU32" s="91"/>
      <c r="CV32" s="91"/>
      <c r="CW32" s="91"/>
      <c r="CX32" s="91"/>
      <c r="CY32" s="91"/>
      <c r="CZ32" s="91"/>
      <c r="DA32" s="91"/>
      <c r="DB32" s="91"/>
      <c r="DC32" s="91"/>
      <c r="DD32" s="91"/>
      <c r="DE32" s="91"/>
      <c r="DF32" s="91"/>
      <c r="DG32" s="91"/>
      <c r="DH32" s="91"/>
      <c r="DI32" s="91"/>
      <c r="DJ32" s="91"/>
      <c r="DK32" s="91"/>
      <c r="DL32" s="91"/>
      <c r="DM32" s="91"/>
      <c r="DN32" s="91"/>
      <c r="DO32" s="91"/>
      <c r="DP32" s="91"/>
      <c r="DQ32" s="91"/>
      <c r="DR32" s="91"/>
      <c r="DS32" s="91"/>
      <c r="DT32" s="91"/>
      <c r="DU32" s="91"/>
      <c r="DV32" s="91"/>
      <c r="DW32" s="91"/>
      <c r="DX32" s="91"/>
      <c r="DY32" s="91"/>
      <c r="DZ32" s="91"/>
      <c r="EA32" s="91"/>
      <c r="EB32" s="91"/>
      <c r="EC32" s="91"/>
      <c r="ED32" s="91"/>
      <c r="EE32" s="91"/>
      <c r="EF32" s="91"/>
      <c r="EG32" s="91"/>
      <c r="EH32" s="91"/>
      <c r="EI32" s="91"/>
      <c r="EJ32" s="91"/>
      <c r="EK32" s="91"/>
      <c r="EL32" s="91"/>
      <c r="EM32" s="91"/>
      <c r="EN32" s="91"/>
      <c r="EO32" s="91"/>
      <c r="EP32" s="91"/>
      <c r="EQ32" s="91"/>
      <c r="ER32" s="91"/>
      <c r="ES32" s="91"/>
      <c r="ET32" s="91"/>
      <c r="EU32" s="91"/>
      <c r="EV32" s="91"/>
      <c r="EW32" s="91"/>
      <c r="EX32" s="91"/>
      <c r="EY32" s="91"/>
      <c r="EZ32" s="91"/>
      <c r="FA32" s="91"/>
      <c r="FB32" s="91"/>
      <c r="FC32" s="91"/>
      <c r="FD32" s="91"/>
      <c r="FE32" s="91"/>
      <c r="FF32" s="91"/>
      <c r="FG32" s="91"/>
      <c r="FH32" s="91"/>
      <c r="FI32" s="91"/>
      <c r="FJ32" s="91"/>
      <c r="FK32" s="91"/>
      <c r="FL32" s="91"/>
      <c r="FM32" s="91"/>
      <c r="FN32" s="91"/>
      <c r="FO32" s="91"/>
      <c r="FP32" s="91"/>
      <c r="FQ32" s="91"/>
      <c r="FR32" s="91"/>
      <c r="FS32" s="91"/>
      <c r="FT32" s="91"/>
      <c r="FU32" s="91"/>
      <c r="FV32" s="91"/>
      <c r="FW32" s="91"/>
      <c r="FX32" s="91"/>
      <c r="FY32" s="91"/>
      <c r="FZ32" s="91"/>
      <c r="GA32" s="91"/>
      <c r="GB32" s="91"/>
      <c r="GC32" s="91"/>
      <c r="GD32" s="91"/>
      <c r="GE32" s="91"/>
      <c r="GF32" s="91"/>
      <c r="GG32" s="91"/>
      <c r="GH32" s="91"/>
      <c r="GI32" s="91"/>
      <c r="GJ32" s="91"/>
      <c r="GK32" s="91"/>
      <c r="GL32" s="91"/>
      <c r="GM32" s="91"/>
      <c r="GN32" s="91"/>
      <c r="GO32" s="91"/>
      <c r="GP32" s="91"/>
      <c r="GQ32" s="91"/>
      <c r="GR32" s="91"/>
      <c r="GS32" s="91"/>
      <c r="GT32" s="91"/>
      <c r="GU32" s="91"/>
      <c r="GV32" s="91"/>
      <c r="GW32" s="91"/>
      <c r="GX32" s="91"/>
      <c r="GY32" s="91"/>
      <c r="GZ32" s="91"/>
      <c r="HA32" s="91"/>
      <c r="HB32" s="91"/>
      <c r="HC32" s="91"/>
      <c r="HD32" s="91"/>
      <c r="HE32" s="91"/>
      <c r="HF32" s="91"/>
      <c r="HG32" s="91"/>
      <c r="HH32" s="91"/>
      <c r="HI32" s="91"/>
      <c r="HJ32" s="91"/>
      <c r="HK32" s="91"/>
      <c r="HL32" s="91"/>
      <c r="HM32" s="91"/>
      <c r="HN32" s="91"/>
      <c r="HO32" s="91"/>
      <c r="HP32" s="91"/>
      <c r="HQ32" s="91"/>
      <c r="HR32" s="91"/>
      <c r="HS32" s="91"/>
      <c r="HT32" s="91"/>
      <c r="HU32" s="91"/>
      <c r="HV32" s="91"/>
      <c r="HW32" s="91"/>
      <c r="HX32" s="91"/>
      <c r="HY32" s="91"/>
      <c r="HZ32" s="91"/>
      <c r="IA32" s="91"/>
      <c r="IB32" s="91"/>
      <c r="IC32" s="91"/>
      <c r="ID32" s="91"/>
      <c r="IE32" s="91"/>
      <c r="IF32" s="91"/>
      <c r="IG32" s="91"/>
      <c r="IH32" s="91"/>
      <c r="II32" s="91"/>
      <c r="IJ32" s="91"/>
      <c r="IK32" s="91"/>
      <c r="IL32" s="91"/>
      <c r="IM32" s="91"/>
      <c r="IN32" s="91"/>
      <c r="IO32" s="91"/>
      <c r="IP32" s="91"/>
      <c r="IQ32" s="91"/>
      <c r="IR32" s="91"/>
      <c r="IS32" s="91"/>
      <c r="IT32" s="91"/>
      <c r="IU32" s="91"/>
      <c r="IV32" s="91"/>
      <c r="IW32" s="91"/>
    </row>
    <row r="33" spans="1:257" s="93" customFormat="1" ht="14.25" customHeight="1">
      <c r="A33" s="170" t="str">
        <f t="shared" ref="A33" si="7">IF(OR(B33&lt;&gt;"",D33&lt;&gt;""),"["&amp;TEXT($B$2,"##")&amp;"-"&amp;TEXT(ROW()-10,"##")&amp;"]","")</f>
        <v>[Admin Module-23]</v>
      </c>
      <c r="B33" s="99" t="s">
        <v>1071</v>
      </c>
      <c r="C33" s="99" t="s">
        <v>1072</v>
      </c>
      <c r="D33" s="200" t="s">
        <v>1074</v>
      </c>
      <c r="E33" s="201"/>
      <c r="F33" s="99"/>
      <c r="G33" s="99"/>
      <c r="H33" s="189"/>
      <c r="I33" s="189"/>
      <c r="J33" s="222"/>
      <c r="K33" s="222"/>
      <c r="L33" s="222"/>
      <c r="M33" s="223"/>
      <c r="N33" s="223"/>
      <c r="O33" s="223"/>
      <c r="P33" s="91"/>
      <c r="Q33" s="91"/>
      <c r="R33" s="91"/>
      <c r="S33" s="91"/>
      <c r="T33" s="91"/>
      <c r="U33" s="91"/>
      <c r="V33" s="91"/>
      <c r="W33" s="91"/>
      <c r="X33" s="91"/>
      <c r="Y33" s="91"/>
      <c r="Z33" s="91"/>
      <c r="AA33" s="91"/>
      <c r="AB33" s="91"/>
      <c r="AC33" s="91"/>
      <c r="AD33" s="91"/>
      <c r="AE33" s="91"/>
      <c r="AF33" s="91"/>
      <c r="AG33" s="91"/>
      <c r="AH33" s="91"/>
      <c r="AI33" s="91"/>
      <c r="AJ33" s="91"/>
      <c r="AK33" s="91"/>
      <c r="AL33" s="91"/>
      <c r="AM33" s="91"/>
      <c r="AN33" s="91"/>
      <c r="AO33" s="91"/>
      <c r="AP33" s="91"/>
      <c r="AQ33" s="91"/>
      <c r="AR33" s="91"/>
      <c r="AS33" s="91"/>
      <c r="AT33" s="91"/>
      <c r="AU33" s="91"/>
      <c r="AV33" s="91"/>
      <c r="AW33" s="91"/>
      <c r="AX33" s="91"/>
      <c r="AY33" s="91"/>
      <c r="AZ33" s="91"/>
      <c r="BA33" s="91"/>
      <c r="BB33" s="91"/>
      <c r="BC33" s="91"/>
      <c r="BD33" s="91"/>
      <c r="BE33" s="91"/>
      <c r="BF33" s="91"/>
      <c r="BG33" s="91"/>
      <c r="BH33" s="91"/>
      <c r="BI33" s="91"/>
      <c r="BJ33" s="91"/>
      <c r="BK33" s="91"/>
      <c r="BL33" s="91"/>
      <c r="BM33" s="91"/>
      <c r="BN33" s="91"/>
      <c r="BO33" s="91"/>
      <c r="BP33" s="91"/>
      <c r="BQ33" s="91"/>
      <c r="BR33" s="91"/>
      <c r="BS33" s="91"/>
      <c r="BT33" s="91"/>
      <c r="BU33" s="91"/>
      <c r="BV33" s="91"/>
      <c r="BW33" s="91"/>
      <c r="BX33" s="91"/>
      <c r="BY33" s="91"/>
      <c r="BZ33" s="91"/>
      <c r="CA33" s="91"/>
      <c r="CB33" s="91"/>
      <c r="CC33" s="91"/>
      <c r="CD33" s="91"/>
      <c r="CE33" s="91"/>
      <c r="CF33" s="91"/>
      <c r="CG33" s="91"/>
      <c r="CH33" s="91"/>
      <c r="CI33" s="91"/>
      <c r="CJ33" s="91"/>
      <c r="CK33" s="91"/>
      <c r="CL33" s="91"/>
      <c r="CM33" s="91"/>
      <c r="CN33" s="91"/>
      <c r="CO33" s="91"/>
      <c r="CP33" s="91"/>
      <c r="CQ33" s="91"/>
      <c r="CR33" s="91"/>
      <c r="CS33" s="91"/>
      <c r="CT33" s="91"/>
      <c r="CU33" s="91"/>
      <c r="CV33" s="91"/>
      <c r="CW33" s="91"/>
      <c r="CX33" s="91"/>
      <c r="CY33" s="91"/>
      <c r="CZ33" s="91"/>
      <c r="DA33" s="91"/>
      <c r="DB33" s="91"/>
      <c r="DC33" s="91"/>
      <c r="DD33" s="91"/>
      <c r="DE33" s="91"/>
      <c r="DF33" s="91"/>
      <c r="DG33" s="91"/>
      <c r="DH33" s="91"/>
      <c r="DI33" s="91"/>
      <c r="DJ33" s="91"/>
      <c r="DK33" s="91"/>
      <c r="DL33" s="91"/>
      <c r="DM33" s="91"/>
      <c r="DN33" s="91"/>
      <c r="DO33" s="91"/>
      <c r="DP33" s="91"/>
      <c r="DQ33" s="91"/>
      <c r="DR33" s="91"/>
      <c r="DS33" s="91"/>
      <c r="DT33" s="91"/>
      <c r="DU33" s="91"/>
      <c r="DV33" s="91"/>
      <c r="DW33" s="91"/>
      <c r="DX33" s="91"/>
      <c r="DY33" s="91"/>
      <c r="DZ33" s="91"/>
      <c r="EA33" s="91"/>
      <c r="EB33" s="91"/>
      <c r="EC33" s="91"/>
      <c r="ED33" s="91"/>
      <c r="EE33" s="91"/>
      <c r="EF33" s="91"/>
      <c r="EG33" s="91"/>
      <c r="EH33" s="91"/>
      <c r="EI33" s="91"/>
      <c r="EJ33" s="91"/>
      <c r="EK33" s="91"/>
      <c r="EL33" s="91"/>
      <c r="EM33" s="91"/>
      <c r="EN33" s="91"/>
      <c r="EO33" s="91"/>
      <c r="EP33" s="91"/>
      <c r="EQ33" s="91"/>
      <c r="ER33" s="91"/>
      <c r="ES33" s="91"/>
      <c r="ET33" s="91"/>
      <c r="EU33" s="91"/>
      <c r="EV33" s="91"/>
      <c r="EW33" s="91"/>
      <c r="EX33" s="91"/>
      <c r="EY33" s="91"/>
      <c r="EZ33" s="91"/>
      <c r="FA33" s="91"/>
      <c r="FB33" s="91"/>
      <c r="FC33" s="91"/>
      <c r="FD33" s="91"/>
      <c r="FE33" s="91"/>
      <c r="FF33" s="91"/>
      <c r="FG33" s="91"/>
      <c r="FH33" s="91"/>
      <c r="FI33" s="91"/>
      <c r="FJ33" s="91"/>
      <c r="FK33" s="91"/>
      <c r="FL33" s="91"/>
      <c r="FM33" s="91"/>
      <c r="FN33" s="91"/>
      <c r="FO33" s="91"/>
      <c r="FP33" s="91"/>
      <c r="FQ33" s="91"/>
      <c r="FR33" s="91"/>
      <c r="FS33" s="91"/>
      <c r="FT33" s="91"/>
      <c r="FU33" s="91"/>
      <c r="FV33" s="91"/>
      <c r="FW33" s="91"/>
      <c r="FX33" s="91"/>
      <c r="FY33" s="91"/>
      <c r="FZ33" s="91"/>
      <c r="GA33" s="91"/>
      <c r="GB33" s="91"/>
      <c r="GC33" s="91"/>
      <c r="GD33" s="91"/>
      <c r="GE33" s="91"/>
      <c r="GF33" s="91"/>
      <c r="GG33" s="91"/>
      <c r="GH33" s="91"/>
      <c r="GI33" s="91"/>
      <c r="GJ33" s="91"/>
      <c r="GK33" s="91"/>
      <c r="GL33" s="91"/>
      <c r="GM33" s="91"/>
      <c r="GN33" s="91"/>
      <c r="GO33" s="91"/>
      <c r="GP33" s="91"/>
      <c r="GQ33" s="91"/>
      <c r="GR33" s="91"/>
      <c r="GS33" s="91"/>
      <c r="GT33" s="91"/>
      <c r="GU33" s="91"/>
      <c r="GV33" s="91"/>
      <c r="GW33" s="91"/>
      <c r="GX33" s="91"/>
      <c r="GY33" s="91"/>
      <c r="GZ33" s="91"/>
      <c r="HA33" s="91"/>
      <c r="HB33" s="91"/>
      <c r="HC33" s="91"/>
      <c r="HD33" s="91"/>
      <c r="HE33" s="91"/>
      <c r="HF33" s="91"/>
      <c r="HG33" s="91"/>
      <c r="HH33" s="91"/>
      <c r="HI33" s="91"/>
      <c r="HJ33" s="91"/>
      <c r="HK33" s="91"/>
      <c r="HL33" s="91"/>
      <c r="HM33" s="91"/>
      <c r="HN33" s="91"/>
      <c r="HO33" s="91"/>
      <c r="HP33" s="91"/>
      <c r="HQ33" s="91"/>
      <c r="HR33" s="91"/>
      <c r="HS33" s="91"/>
      <c r="HT33" s="91"/>
      <c r="HU33" s="91"/>
      <c r="HV33" s="91"/>
      <c r="HW33" s="91"/>
      <c r="HX33" s="91"/>
      <c r="HY33" s="91"/>
      <c r="HZ33" s="91"/>
      <c r="IA33" s="91"/>
      <c r="IB33" s="91"/>
      <c r="IC33" s="91"/>
      <c r="ID33" s="91"/>
      <c r="IE33" s="91"/>
      <c r="IF33" s="91"/>
      <c r="IG33" s="91"/>
      <c r="IH33" s="91"/>
      <c r="II33" s="91"/>
      <c r="IJ33" s="91"/>
      <c r="IK33" s="91"/>
      <c r="IL33" s="91"/>
      <c r="IM33" s="91"/>
      <c r="IN33" s="91"/>
      <c r="IO33" s="91"/>
      <c r="IP33" s="91"/>
      <c r="IQ33" s="91"/>
      <c r="IR33" s="91"/>
      <c r="IS33" s="91"/>
      <c r="IT33" s="91"/>
      <c r="IU33" s="91"/>
      <c r="IV33" s="91"/>
      <c r="IW33" s="91"/>
    </row>
    <row r="34" spans="1:257" s="93" customFormat="1" ht="14.25" customHeight="1">
      <c r="A34" s="170" t="str">
        <f t="shared" ref="A34" si="8">IF(OR(B34&lt;&gt;"",D34&lt;&gt;""),"["&amp;TEXT($B$2,"##")&amp;"-"&amp;TEXT(ROW()-10,"##")&amp;"]","")</f>
        <v>[Admin Module-24]</v>
      </c>
      <c r="B34" s="99" t="s">
        <v>1073</v>
      </c>
      <c r="C34" s="99" t="s">
        <v>1077</v>
      </c>
      <c r="D34" s="200" t="s">
        <v>1078</v>
      </c>
      <c r="E34" s="201"/>
      <c r="F34" s="99"/>
      <c r="G34" s="99"/>
      <c r="H34" s="189"/>
      <c r="I34" s="189"/>
      <c r="J34" s="222"/>
      <c r="K34" s="222"/>
      <c r="L34" s="222"/>
      <c r="M34" s="223"/>
      <c r="N34" s="223"/>
      <c r="O34" s="223"/>
      <c r="P34" s="91"/>
      <c r="Q34" s="91"/>
      <c r="R34" s="91"/>
      <c r="S34" s="91"/>
      <c r="T34" s="91"/>
      <c r="U34" s="91"/>
      <c r="V34" s="91"/>
      <c r="W34" s="91"/>
      <c r="X34" s="91"/>
      <c r="Y34" s="91"/>
      <c r="Z34" s="91"/>
      <c r="AA34" s="91"/>
      <c r="AB34" s="91"/>
      <c r="AC34" s="91"/>
      <c r="AD34" s="91"/>
      <c r="AE34" s="91"/>
      <c r="AF34" s="91"/>
      <c r="AG34" s="91"/>
      <c r="AH34" s="91"/>
      <c r="AI34" s="91"/>
      <c r="AJ34" s="91"/>
      <c r="AK34" s="91"/>
      <c r="AL34" s="91"/>
      <c r="AM34" s="91"/>
      <c r="AN34" s="91"/>
      <c r="AO34" s="91"/>
      <c r="AP34" s="91"/>
      <c r="AQ34" s="91"/>
      <c r="AR34" s="91"/>
      <c r="AS34" s="91"/>
      <c r="AT34" s="91"/>
      <c r="AU34" s="91"/>
      <c r="AV34" s="91"/>
      <c r="AW34" s="91"/>
      <c r="AX34" s="91"/>
      <c r="AY34" s="91"/>
      <c r="AZ34" s="91"/>
      <c r="BA34" s="91"/>
      <c r="BB34" s="91"/>
      <c r="BC34" s="91"/>
      <c r="BD34" s="91"/>
      <c r="BE34" s="91"/>
      <c r="BF34" s="91"/>
      <c r="BG34" s="91"/>
      <c r="BH34" s="91"/>
      <c r="BI34" s="91"/>
      <c r="BJ34" s="91"/>
      <c r="BK34" s="91"/>
      <c r="BL34" s="91"/>
      <c r="BM34" s="91"/>
      <c r="BN34" s="91"/>
      <c r="BO34" s="91"/>
      <c r="BP34" s="91"/>
      <c r="BQ34" s="91"/>
      <c r="BR34" s="91"/>
      <c r="BS34" s="91"/>
      <c r="BT34" s="91"/>
      <c r="BU34" s="91"/>
      <c r="BV34" s="91"/>
      <c r="BW34" s="91"/>
      <c r="BX34" s="91"/>
      <c r="BY34" s="91"/>
      <c r="BZ34" s="91"/>
      <c r="CA34" s="91"/>
      <c r="CB34" s="91"/>
      <c r="CC34" s="91"/>
      <c r="CD34" s="91"/>
      <c r="CE34" s="91"/>
      <c r="CF34" s="91"/>
      <c r="CG34" s="91"/>
      <c r="CH34" s="91"/>
      <c r="CI34" s="91"/>
      <c r="CJ34" s="91"/>
      <c r="CK34" s="91"/>
      <c r="CL34" s="91"/>
      <c r="CM34" s="91"/>
      <c r="CN34" s="91"/>
      <c r="CO34" s="91"/>
      <c r="CP34" s="91"/>
      <c r="CQ34" s="91"/>
      <c r="CR34" s="91"/>
      <c r="CS34" s="91"/>
      <c r="CT34" s="91"/>
      <c r="CU34" s="91"/>
      <c r="CV34" s="91"/>
      <c r="CW34" s="91"/>
      <c r="CX34" s="91"/>
      <c r="CY34" s="91"/>
      <c r="CZ34" s="91"/>
      <c r="DA34" s="91"/>
      <c r="DB34" s="91"/>
      <c r="DC34" s="91"/>
      <c r="DD34" s="91"/>
      <c r="DE34" s="91"/>
      <c r="DF34" s="91"/>
      <c r="DG34" s="91"/>
      <c r="DH34" s="91"/>
      <c r="DI34" s="91"/>
      <c r="DJ34" s="91"/>
      <c r="DK34" s="91"/>
      <c r="DL34" s="91"/>
      <c r="DM34" s="91"/>
      <c r="DN34" s="91"/>
      <c r="DO34" s="91"/>
      <c r="DP34" s="91"/>
      <c r="DQ34" s="91"/>
      <c r="DR34" s="91"/>
      <c r="DS34" s="91"/>
      <c r="DT34" s="91"/>
      <c r="DU34" s="91"/>
      <c r="DV34" s="91"/>
      <c r="DW34" s="91"/>
      <c r="DX34" s="91"/>
      <c r="DY34" s="91"/>
      <c r="DZ34" s="91"/>
      <c r="EA34" s="91"/>
      <c r="EB34" s="91"/>
      <c r="EC34" s="91"/>
      <c r="ED34" s="91"/>
      <c r="EE34" s="91"/>
      <c r="EF34" s="91"/>
      <c r="EG34" s="91"/>
      <c r="EH34" s="91"/>
      <c r="EI34" s="91"/>
      <c r="EJ34" s="91"/>
      <c r="EK34" s="91"/>
      <c r="EL34" s="91"/>
      <c r="EM34" s="91"/>
      <c r="EN34" s="91"/>
      <c r="EO34" s="91"/>
      <c r="EP34" s="91"/>
      <c r="EQ34" s="91"/>
      <c r="ER34" s="91"/>
      <c r="ES34" s="91"/>
      <c r="ET34" s="91"/>
      <c r="EU34" s="91"/>
      <c r="EV34" s="91"/>
      <c r="EW34" s="91"/>
      <c r="EX34" s="91"/>
      <c r="EY34" s="91"/>
      <c r="EZ34" s="91"/>
      <c r="FA34" s="91"/>
      <c r="FB34" s="91"/>
      <c r="FC34" s="91"/>
      <c r="FD34" s="91"/>
      <c r="FE34" s="91"/>
      <c r="FF34" s="91"/>
      <c r="FG34" s="91"/>
      <c r="FH34" s="91"/>
      <c r="FI34" s="91"/>
      <c r="FJ34" s="91"/>
      <c r="FK34" s="91"/>
      <c r="FL34" s="91"/>
      <c r="FM34" s="91"/>
      <c r="FN34" s="91"/>
      <c r="FO34" s="91"/>
      <c r="FP34" s="91"/>
      <c r="FQ34" s="91"/>
      <c r="FR34" s="91"/>
      <c r="FS34" s="91"/>
      <c r="FT34" s="91"/>
      <c r="FU34" s="91"/>
      <c r="FV34" s="91"/>
      <c r="FW34" s="91"/>
      <c r="FX34" s="91"/>
      <c r="FY34" s="91"/>
      <c r="FZ34" s="91"/>
      <c r="GA34" s="91"/>
      <c r="GB34" s="91"/>
      <c r="GC34" s="91"/>
      <c r="GD34" s="91"/>
      <c r="GE34" s="91"/>
      <c r="GF34" s="91"/>
      <c r="GG34" s="91"/>
      <c r="GH34" s="91"/>
      <c r="GI34" s="91"/>
      <c r="GJ34" s="91"/>
      <c r="GK34" s="91"/>
      <c r="GL34" s="91"/>
      <c r="GM34" s="91"/>
      <c r="GN34" s="91"/>
      <c r="GO34" s="91"/>
      <c r="GP34" s="91"/>
      <c r="GQ34" s="91"/>
      <c r="GR34" s="91"/>
      <c r="GS34" s="91"/>
      <c r="GT34" s="91"/>
      <c r="GU34" s="91"/>
      <c r="GV34" s="91"/>
      <c r="GW34" s="91"/>
      <c r="GX34" s="91"/>
      <c r="GY34" s="91"/>
      <c r="GZ34" s="91"/>
      <c r="HA34" s="91"/>
      <c r="HB34" s="91"/>
      <c r="HC34" s="91"/>
      <c r="HD34" s="91"/>
      <c r="HE34" s="91"/>
      <c r="HF34" s="91"/>
      <c r="HG34" s="91"/>
      <c r="HH34" s="91"/>
      <c r="HI34" s="91"/>
      <c r="HJ34" s="91"/>
      <c r="HK34" s="91"/>
      <c r="HL34" s="91"/>
      <c r="HM34" s="91"/>
      <c r="HN34" s="91"/>
      <c r="HO34" s="91"/>
      <c r="HP34" s="91"/>
      <c r="HQ34" s="91"/>
      <c r="HR34" s="91"/>
      <c r="HS34" s="91"/>
      <c r="HT34" s="91"/>
      <c r="HU34" s="91"/>
      <c r="HV34" s="91"/>
      <c r="HW34" s="91"/>
      <c r="HX34" s="91"/>
      <c r="HY34" s="91"/>
      <c r="HZ34" s="91"/>
      <c r="IA34" s="91"/>
      <c r="IB34" s="91"/>
      <c r="IC34" s="91"/>
      <c r="ID34" s="91"/>
      <c r="IE34" s="91"/>
      <c r="IF34" s="91"/>
      <c r="IG34" s="91"/>
      <c r="IH34" s="91"/>
      <c r="II34" s="91"/>
      <c r="IJ34" s="91"/>
      <c r="IK34" s="91"/>
      <c r="IL34" s="91"/>
      <c r="IM34" s="91"/>
      <c r="IN34" s="91"/>
      <c r="IO34" s="91"/>
      <c r="IP34" s="91"/>
      <c r="IQ34" s="91"/>
      <c r="IR34" s="91"/>
      <c r="IS34" s="91"/>
      <c r="IT34" s="91"/>
      <c r="IU34" s="91"/>
      <c r="IV34" s="91"/>
      <c r="IW34" s="91"/>
    </row>
    <row r="35" spans="1:257" s="93" customFormat="1" ht="14.25" customHeight="1">
      <c r="A35" s="170" t="str">
        <f t="shared" si="3"/>
        <v>[Admin Module-25]</v>
      </c>
      <c r="B35" s="99" t="s">
        <v>1075</v>
      </c>
      <c r="C35" s="99" t="s">
        <v>1076</v>
      </c>
      <c r="D35" s="200" t="s">
        <v>1079</v>
      </c>
      <c r="E35" s="201"/>
      <c r="F35" s="99"/>
      <c r="G35" s="99"/>
      <c r="H35" s="188"/>
      <c r="I35" s="190"/>
      <c r="J35" s="222"/>
      <c r="K35" s="222"/>
      <c r="L35" s="222"/>
      <c r="M35" s="223"/>
      <c r="N35" s="223"/>
      <c r="O35" s="223"/>
      <c r="P35" s="91"/>
      <c r="Q35" s="91"/>
      <c r="R35" s="91"/>
      <c r="S35" s="91"/>
      <c r="T35" s="91"/>
      <c r="U35" s="91"/>
      <c r="V35" s="91"/>
      <c r="W35" s="91"/>
      <c r="X35" s="91"/>
      <c r="Y35" s="91"/>
      <c r="Z35" s="91"/>
      <c r="AA35" s="91"/>
      <c r="AB35" s="91"/>
      <c r="AC35" s="91"/>
      <c r="AD35" s="91"/>
      <c r="AE35" s="91"/>
      <c r="AF35" s="91"/>
      <c r="AG35" s="91"/>
      <c r="AH35" s="91"/>
      <c r="AI35" s="91"/>
      <c r="AJ35" s="91"/>
      <c r="AK35" s="91"/>
      <c r="AL35" s="91"/>
      <c r="AM35" s="91"/>
      <c r="AN35" s="91"/>
      <c r="AO35" s="91"/>
      <c r="AP35" s="91"/>
      <c r="AQ35" s="91"/>
      <c r="AR35" s="91"/>
      <c r="AS35" s="91"/>
      <c r="AT35" s="91"/>
      <c r="AU35" s="91"/>
      <c r="AV35" s="91"/>
      <c r="AW35" s="91"/>
      <c r="AX35" s="91"/>
      <c r="AY35" s="91"/>
      <c r="AZ35" s="91"/>
      <c r="BA35" s="91"/>
      <c r="BB35" s="91"/>
      <c r="BC35" s="91"/>
      <c r="BD35" s="91"/>
      <c r="BE35" s="91"/>
      <c r="BF35" s="91"/>
      <c r="BG35" s="91"/>
      <c r="BH35" s="91"/>
      <c r="BI35" s="91"/>
      <c r="BJ35" s="91"/>
      <c r="BK35" s="91"/>
      <c r="BL35" s="91"/>
      <c r="BM35" s="91"/>
      <c r="BN35" s="91"/>
      <c r="BO35" s="91"/>
      <c r="BP35" s="91"/>
      <c r="BQ35" s="91"/>
      <c r="BR35" s="91"/>
      <c r="BS35" s="91"/>
      <c r="BT35" s="91"/>
      <c r="BU35" s="91"/>
      <c r="BV35" s="91"/>
      <c r="BW35" s="91"/>
      <c r="BX35" s="91"/>
      <c r="BY35" s="91"/>
      <c r="BZ35" s="91"/>
      <c r="CA35" s="91"/>
      <c r="CB35" s="91"/>
      <c r="CC35" s="91"/>
      <c r="CD35" s="91"/>
      <c r="CE35" s="91"/>
      <c r="CF35" s="91"/>
      <c r="CG35" s="91"/>
      <c r="CH35" s="91"/>
      <c r="CI35" s="91"/>
      <c r="CJ35" s="91"/>
      <c r="CK35" s="91"/>
      <c r="CL35" s="91"/>
      <c r="CM35" s="91"/>
      <c r="CN35" s="91"/>
      <c r="CO35" s="91"/>
      <c r="CP35" s="91"/>
      <c r="CQ35" s="91"/>
      <c r="CR35" s="91"/>
      <c r="CS35" s="91"/>
      <c r="CT35" s="91"/>
      <c r="CU35" s="91"/>
      <c r="CV35" s="91"/>
      <c r="CW35" s="91"/>
      <c r="CX35" s="91"/>
      <c r="CY35" s="91"/>
      <c r="CZ35" s="91"/>
      <c r="DA35" s="91"/>
      <c r="DB35" s="91"/>
      <c r="DC35" s="91"/>
      <c r="DD35" s="91"/>
      <c r="DE35" s="91"/>
      <c r="DF35" s="91"/>
      <c r="DG35" s="91"/>
      <c r="DH35" s="91"/>
      <c r="DI35" s="91"/>
      <c r="DJ35" s="91"/>
      <c r="DK35" s="91"/>
      <c r="DL35" s="91"/>
      <c r="DM35" s="91"/>
      <c r="DN35" s="91"/>
      <c r="DO35" s="91"/>
      <c r="DP35" s="91"/>
      <c r="DQ35" s="91"/>
      <c r="DR35" s="91"/>
      <c r="DS35" s="91"/>
      <c r="DT35" s="91"/>
      <c r="DU35" s="91"/>
      <c r="DV35" s="91"/>
      <c r="DW35" s="91"/>
      <c r="DX35" s="91"/>
      <c r="DY35" s="91"/>
      <c r="DZ35" s="91"/>
      <c r="EA35" s="91"/>
      <c r="EB35" s="91"/>
      <c r="EC35" s="91"/>
      <c r="ED35" s="91"/>
      <c r="EE35" s="91"/>
      <c r="EF35" s="91"/>
      <c r="EG35" s="91"/>
      <c r="EH35" s="91"/>
      <c r="EI35" s="91"/>
      <c r="EJ35" s="91"/>
      <c r="EK35" s="91"/>
      <c r="EL35" s="91"/>
      <c r="EM35" s="91"/>
      <c r="EN35" s="91"/>
      <c r="EO35" s="91"/>
      <c r="EP35" s="91"/>
      <c r="EQ35" s="91"/>
      <c r="ER35" s="91"/>
      <c r="ES35" s="91"/>
      <c r="ET35" s="91"/>
      <c r="EU35" s="91"/>
      <c r="EV35" s="91"/>
      <c r="EW35" s="91"/>
      <c r="EX35" s="91"/>
      <c r="EY35" s="91"/>
      <c r="EZ35" s="91"/>
      <c r="FA35" s="91"/>
      <c r="FB35" s="91"/>
      <c r="FC35" s="91"/>
      <c r="FD35" s="91"/>
      <c r="FE35" s="91"/>
      <c r="FF35" s="91"/>
      <c r="FG35" s="91"/>
      <c r="FH35" s="91"/>
      <c r="FI35" s="91"/>
      <c r="FJ35" s="91"/>
      <c r="FK35" s="91"/>
      <c r="FL35" s="91"/>
      <c r="FM35" s="91"/>
      <c r="FN35" s="91"/>
      <c r="FO35" s="91"/>
      <c r="FP35" s="91"/>
      <c r="FQ35" s="91"/>
      <c r="FR35" s="91"/>
      <c r="FS35" s="91"/>
      <c r="FT35" s="91"/>
      <c r="FU35" s="91"/>
      <c r="FV35" s="91"/>
      <c r="FW35" s="91"/>
      <c r="FX35" s="91"/>
      <c r="FY35" s="91"/>
      <c r="FZ35" s="91"/>
      <c r="GA35" s="91"/>
      <c r="GB35" s="91"/>
      <c r="GC35" s="91"/>
      <c r="GD35" s="91"/>
      <c r="GE35" s="91"/>
      <c r="GF35" s="91"/>
      <c r="GG35" s="91"/>
      <c r="GH35" s="91"/>
      <c r="GI35" s="91"/>
      <c r="GJ35" s="91"/>
      <c r="GK35" s="91"/>
      <c r="GL35" s="91"/>
      <c r="GM35" s="91"/>
      <c r="GN35" s="91"/>
      <c r="GO35" s="91"/>
      <c r="GP35" s="91"/>
      <c r="GQ35" s="91"/>
      <c r="GR35" s="91"/>
      <c r="GS35" s="91"/>
      <c r="GT35" s="91"/>
      <c r="GU35" s="91"/>
      <c r="GV35" s="91"/>
      <c r="GW35" s="91"/>
      <c r="GX35" s="91"/>
      <c r="GY35" s="91"/>
      <c r="GZ35" s="91"/>
      <c r="HA35" s="91"/>
      <c r="HB35" s="91"/>
      <c r="HC35" s="91"/>
      <c r="HD35" s="91"/>
      <c r="HE35" s="91"/>
      <c r="HF35" s="91"/>
      <c r="HG35" s="91"/>
      <c r="HH35" s="91"/>
      <c r="HI35" s="91"/>
      <c r="HJ35" s="91"/>
      <c r="HK35" s="91"/>
      <c r="HL35" s="91"/>
      <c r="HM35" s="91"/>
      <c r="HN35" s="91"/>
      <c r="HO35" s="91"/>
      <c r="HP35" s="91"/>
      <c r="HQ35" s="91"/>
      <c r="HR35" s="91"/>
      <c r="HS35" s="91"/>
      <c r="HT35" s="91"/>
      <c r="HU35" s="91"/>
      <c r="HV35" s="91"/>
      <c r="HW35" s="91"/>
      <c r="HX35" s="91"/>
      <c r="HY35" s="91"/>
      <c r="HZ35" s="91"/>
      <c r="IA35" s="91"/>
      <c r="IB35" s="91"/>
      <c r="IC35" s="91"/>
      <c r="ID35" s="91"/>
      <c r="IE35" s="91"/>
      <c r="IF35" s="91"/>
      <c r="IG35" s="91"/>
      <c r="IH35" s="91"/>
      <c r="II35" s="91"/>
      <c r="IJ35" s="91"/>
      <c r="IK35" s="91"/>
      <c r="IL35" s="91"/>
      <c r="IM35" s="91"/>
      <c r="IN35" s="91"/>
      <c r="IO35" s="91"/>
      <c r="IP35" s="91"/>
      <c r="IQ35" s="91"/>
      <c r="IR35" s="91"/>
      <c r="IS35" s="91"/>
      <c r="IT35" s="91"/>
      <c r="IU35" s="91"/>
      <c r="IV35" s="91"/>
      <c r="IW35" s="91"/>
    </row>
    <row r="36" spans="1:257" s="93" customFormat="1" ht="14.25" customHeight="1">
      <c r="A36" s="170" t="str">
        <f t="shared" si="3"/>
        <v>[Admin Module-26]</v>
      </c>
      <c r="B36" s="99" t="s">
        <v>1075</v>
      </c>
      <c r="C36" s="99" t="s">
        <v>1080</v>
      </c>
      <c r="D36" s="200" t="s">
        <v>1081</v>
      </c>
      <c r="E36" s="201"/>
      <c r="F36" s="99"/>
      <c r="G36" s="99"/>
      <c r="H36" s="188"/>
      <c r="I36" s="190"/>
      <c r="J36" s="222"/>
      <c r="K36" s="222"/>
      <c r="L36" s="222"/>
      <c r="M36" s="223"/>
      <c r="N36" s="223"/>
      <c r="O36" s="223"/>
      <c r="P36" s="91"/>
      <c r="Q36" s="91"/>
      <c r="R36" s="91"/>
      <c r="S36" s="91"/>
      <c r="T36" s="91"/>
      <c r="U36" s="91"/>
      <c r="V36" s="91"/>
      <c r="W36" s="91"/>
      <c r="X36" s="91"/>
      <c r="Y36" s="91"/>
      <c r="Z36" s="91"/>
      <c r="AA36" s="91"/>
      <c r="AB36" s="91"/>
      <c r="AC36" s="91"/>
      <c r="AD36" s="91"/>
      <c r="AE36" s="91"/>
      <c r="AF36" s="91"/>
      <c r="AG36" s="91"/>
      <c r="AH36" s="91"/>
      <c r="AI36" s="91"/>
      <c r="AJ36" s="91"/>
      <c r="AK36" s="91"/>
      <c r="AL36" s="91"/>
      <c r="AM36" s="91"/>
      <c r="AN36" s="91"/>
      <c r="AO36" s="91"/>
      <c r="AP36" s="91"/>
      <c r="AQ36" s="91"/>
      <c r="AR36" s="91"/>
      <c r="AS36" s="91"/>
      <c r="AT36" s="91"/>
      <c r="AU36" s="91"/>
      <c r="AV36" s="91"/>
      <c r="AW36" s="91"/>
      <c r="AX36" s="91"/>
      <c r="AY36" s="91"/>
      <c r="AZ36" s="91"/>
      <c r="BA36" s="91"/>
      <c r="BB36" s="91"/>
      <c r="BC36" s="91"/>
      <c r="BD36" s="91"/>
      <c r="BE36" s="91"/>
      <c r="BF36" s="91"/>
      <c r="BG36" s="91"/>
      <c r="BH36" s="91"/>
      <c r="BI36" s="91"/>
      <c r="BJ36" s="91"/>
      <c r="BK36" s="91"/>
      <c r="BL36" s="91"/>
      <c r="BM36" s="91"/>
      <c r="BN36" s="91"/>
      <c r="BO36" s="91"/>
      <c r="BP36" s="91"/>
      <c r="BQ36" s="91"/>
      <c r="BR36" s="91"/>
      <c r="BS36" s="91"/>
      <c r="BT36" s="91"/>
      <c r="BU36" s="91"/>
      <c r="BV36" s="91"/>
      <c r="BW36" s="91"/>
      <c r="BX36" s="91"/>
      <c r="BY36" s="91"/>
      <c r="BZ36" s="91"/>
      <c r="CA36" s="91"/>
      <c r="CB36" s="91"/>
      <c r="CC36" s="91"/>
      <c r="CD36" s="91"/>
      <c r="CE36" s="91"/>
      <c r="CF36" s="91"/>
      <c r="CG36" s="91"/>
      <c r="CH36" s="91"/>
      <c r="CI36" s="91"/>
      <c r="CJ36" s="91"/>
      <c r="CK36" s="91"/>
      <c r="CL36" s="91"/>
      <c r="CM36" s="91"/>
      <c r="CN36" s="91"/>
      <c r="CO36" s="91"/>
      <c r="CP36" s="91"/>
      <c r="CQ36" s="91"/>
      <c r="CR36" s="91"/>
      <c r="CS36" s="91"/>
      <c r="CT36" s="91"/>
      <c r="CU36" s="91"/>
      <c r="CV36" s="91"/>
      <c r="CW36" s="91"/>
      <c r="CX36" s="91"/>
      <c r="CY36" s="91"/>
      <c r="CZ36" s="91"/>
      <c r="DA36" s="91"/>
      <c r="DB36" s="91"/>
      <c r="DC36" s="91"/>
      <c r="DD36" s="91"/>
      <c r="DE36" s="91"/>
      <c r="DF36" s="91"/>
      <c r="DG36" s="91"/>
      <c r="DH36" s="91"/>
      <c r="DI36" s="91"/>
      <c r="DJ36" s="91"/>
      <c r="DK36" s="91"/>
      <c r="DL36" s="91"/>
      <c r="DM36" s="91"/>
      <c r="DN36" s="91"/>
      <c r="DO36" s="91"/>
      <c r="DP36" s="91"/>
      <c r="DQ36" s="91"/>
      <c r="DR36" s="91"/>
      <c r="DS36" s="91"/>
      <c r="DT36" s="91"/>
      <c r="DU36" s="91"/>
      <c r="DV36" s="91"/>
      <c r="DW36" s="91"/>
      <c r="DX36" s="91"/>
      <c r="DY36" s="91"/>
      <c r="DZ36" s="91"/>
      <c r="EA36" s="91"/>
      <c r="EB36" s="91"/>
      <c r="EC36" s="91"/>
      <c r="ED36" s="91"/>
      <c r="EE36" s="91"/>
      <c r="EF36" s="91"/>
      <c r="EG36" s="91"/>
      <c r="EH36" s="91"/>
      <c r="EI36" s="91"/>
      <c r="EJ36" s="91"/>
      <c r="EK36" s="91"/>
      <c r="EL36" s="91"/>
      <c r="EM36" s="91"/>
      <c r="EN36" s="91"/>
      <c r="EO36" s="91"/>
      <c r="EP36" s="91"/>
      <c r="EQ36" s="91"/>
      <c r="ER36" s="91"/>
      <c r="ES36" s="91"/>
      <c r="ET36" s="91"/>
      <c r="EU36" s="91"/>
      <c r="EV36" s="91"/>
      <c r="EW36" s="91"/>
      <c r="EX36" s="91"/>
      <c r="EY36" s="91"/>
      <c r="EZ36" s="91"/>
      <c r="FA36" s="91"/>
      <c r="FB36" s="91"/>
      <c r="FC36" s="91"/>
      <c r="FD36" s="91"/>
      <c r="FE36" s="91"/>
      <c r="FF36" s="91"/>
      <c r="FG36" s="91"/>
      <c r="FH36" s="91"/>
      <c r="FI36" s="91"/>
      <c r="FJ36" s="91"/>
      <c r="FK36" s="91"/>
      <c r="FL36" s="91"/>
      <c r="FM36" s="91"/>
      <c r="FN36" s="91"/>
      <c r="FO36" s="91"/>
      <c r="FP36" s="91"/>
      <c r="FQ36" s="91"/>
      <c r="FR36" s="91"/>
      <c r="FS36" s="91"/>
      <c r="FT36" s="91"/>
      <c r="FU36" s="91"/>
      <c r="FV36" s="91"/>
      <c r="FW36" s="91"/>
      <c r="FX36" s="91"/>
      <c r="FY36" s="91"/>
      <c r="FZ36" s="91"/>
      <c r="GA36" s="91"/>
      <c r="GB36" s="91"/>
      <c r="GC36" s="91"/>
      <c r="GD36" s="91"/>
      <c r="GE36" s="91"/>
      <c r="GF36" s="91"/>
      <c r="GG36" s="91"/>
      <c r="GH36" s="91"/>
      <c r="GI36" s="91"/>
      <c r="GJ36" s="91"/>
      <c r="GK36" s="91"/>
      <c r="GL36" s="91"/>
      <c r="GM36" s="91"/>
      <c r="GN36" s="91"/>
      <c r="GO36" s="91"/>
      <c r="GP36" s="91"/>
      <c r="GQ36" s="91"/>
      <c r="GR36" s="91"/>
      <c r="GS36" s="91"/>
      <c r="GT36" s="91"/>
      <c r="GU36" s="91"/>
      <c r="GV36" s="91"/>
      <c r="GW36" s="91"/>
      <c r="GX36" s="91"/>
      <c r="GY36" s="91"/>
      <c r="GZ36" s="91"/>
      <c r="HA36" s="91"/>
      <c r="HB36" s="91"/>
      <c r="HC36" s="91"/>
      <c r="HD36" s="91"/>
      <c r="HE36" s="91"/>
      <c r="HF36" s="91"/>
      <c r="HG36" s="91"/>
      <c r="HH36" s="91"/>
      <c r="HI36" s="91"/>
      <c r="HJ36" s="91"/>
      <c r="HK36" s="91"/>
      <c r="HL36" s="91"/>
      <c r="HM36" s="91"/>
      <c r="HN36" s="91"/>
      <c r="HO36" s="91"/>
      <c r="HP36" s="91"/>
      <c r="HQ36" s="91"/>
      <c r="HR36" s="91"/>
      <c r="HS36" s="91"/>
      <c r="HT36" s="91"/>
      <c r="HU36" s="91"/>
      <c r="HV36" s="91"/>
      <c r="HW36" s="91"/>
      <c r="HX36" s="91"/>
      <c r="HY36" s="91"/>
      <c r="HZ36" s="91"/>
      <c r="IA36" s="91"/>
      <c r="IB36" s="91"/>
      <c r="IC36" s="91"/>
      <c r="ID36" s="91"/>
      <c r="IE36" s="91"/>
      <c r="IF36" s="91"/>
      <c r="IG36" s="91"/>
      <c r="IH36" s="91"/>
      <c r="II36" s="91"/>
      <c r="IJ36" s="91"/>
      <c r="IK36" s="91"/>
      <c r="IL36" s="91"/>
      <c r="IM36" s="91"/>
      <c r="IN36" s="91"/>
      <c r="IO36" s="91"/>
      <c r="IP36" s="91"/>
      <c r="IQ36" s="91"/>
      <c r="IR36" s="91"/>
      <c r="IS36" s="91"/>
      <c r="IT36" s="91"/>
      <c r="IU36" s="91"/>
      <c r="IV36" s="91"/>
      <c r="IW36" s="91"/>
    </row>
    <row r="37" spans="1:257" s="93" customFormat="1" ht="14.25" customHeight="1">
      <c r="A37" s="193"/>
      <c r="B37" s="192" t="s">
        <v>1082</v>
      </c>
      <c r="C37" s="193"/>
      <c r="D37" s="193"/>
      <c r="E37" s="193"/>
      <c r="F37" s="193"/>
      <c r="G37" s="193"/>
      <c r="H37" s="193"/>
      <c r="I37" s="194"/>
      <c r="J37" s="194"/>
      <c r="K37" s="194"/>
      <c r="L37" s="194"/>
      <c r="M37" s="194"/>
      <c r="N37" s="194"/>
      <c r="O37" s="194"/>
      <c r="P37" s="91"/>
      <c r="Q37" s="91"/>
      <c r="R37" s="91"/>
      <c r="S37" s="91"/>
      <c r="T37" s="91"/>
      <c r="U37" s="91"/>
      <c r="V37" s="91"/>
      <c r="W37" s="91"/>
      <c r="X37" s="91"/>
      <c r="Y37" s="91"/>
      <c r="Z37" s="91"/>
      <c r="AA37" s="91"/>
      <c r="AB37" s="91"/>
      <c r="AC37" s="91"/>
      <c r="AD37" s="91"/>
      <c r="AE37" s="91"/>
      <c r="AF37" s="91"/>
      <c r="AG37" s="91"/>
      <c r="AH37" s="91"/>
      <c r="AI37" s="91"/>
      <c r="AJ37" s="91"/>
      <c r="AK37" s="91"/>
      <c r="AL37" s="91"/>
      <c r="AM37" s="91"/>
      <c r="AN37" s="91"/>
      <c r="AO37" s="91"/>
      <c r="AP37" s="91"/>
      <c r="AQ37" s="91"/>
      <c r="AR37" s="91"/>
      <c r="AS37" s="91"/>
      <c r="AT37" s="91"/>
      <c r="AU37" s="91"/>
      <c r="AV37" s="91"/>
      <c r="AW37" s="91"/>
      <c r="AX37" s="91"/>
      <c r="AY37" s="91"/>
      <c r="AZ37" s="91"/>
      <c r="BA37" s="91"/>
      <c r="BB37" s="91"/>
      <c r="BC37" s="91"/>
      <c r="BD37" s="91"/>
      <c r="BE37" s="91"/>
      <c r="BF37" s="91"/>
      <c r="BG37" s="91"/>
      <c r="BH37" s="91"/>
      <c r="BI37" s="91"/>
      <c r="BJ37" s="91"/>
      <c r="BK37" s="91"/>
      <c r="BL37" s="91"/>
      <c r="BM37" s="91"/>
      <c r="BN37" s="91"/>
      <c r="BO37" s="91"/>
      <c r="BP37" s="91"/>
      <c r="BQ37" s="91"/>
      <c r="BR37" s="91"/>
      <c r="BS37" s="91"/>
      <c r="BT37" s="91"/>
      <c r="BU37" s="91"/>
      <c r="BV37" s="91"/>
      <c r="BW37" s="91"/>
      <c r="BX37" s="91"/>
      <c r="BY37" s="91"/>
      <c r="BZ37" s="91"/>
      <c r="CA37" s="91"/>
      <c r="CB37" s="91"/>
      <c r="CC37" s="91"/>
      <c r="CD37" s="91"/>
      <c r="CE37" s="91"/>
      <c r="CF37" s="91"/>
      <c r="CG37" s="91"/>
      <c r="CH37" s="91"/>
      <c r="CI37" s="91"/>
      <c r="CJ37" s="91"/>
      <c r="CK37" s="91"/>
      <c r="CL37" s="91"/>
      <c r="CM37" s="91"/>
      <c r="CN37" s="91"/>
      <c r="CO37" s="91"/>
      <c r="CP37" s="91"/>
      <c r="CQ37" s="91"/>
      <c r="CR37" s="91"/>
      <c r="CS37" s="91"/>
      <c r="CT37" s="91"/>
      <c r="CU37" s="91"/>
      <c r="CV37" s="91"/>
      <c r="CW37" s="91"/>
      <c r="CX37" s="91"/>
      <c r="CY37" s="91"/>
      <c r="CZ37" s="91"/>
      <c r="DA37" s="91"/>
      <c r="DB37" s="91"/>
      <c r="DC37" s="91"/>
      <c r="DD37" s="91"/>
      <c r="DE37" s="91"/>
      <c r="DF37" s="91"/>
      <c r="DG37" s="91"/>
      <c r="DH37" s="91"/>
      <c r="DI37" s="91"/>
      <c r="DJ37" s="91"/>
      <c r="DK37" s="91"/>
      <c r="DL37" s="91"/>
      <c r="DM37" s="91"/>
      <c r="DN37" s="91"/>
      <c r="DO37" s="91"/>
      <c r="DP37" s="91"/>
      <c r="DQ37" s="91"/>
      <c r="DR37" s="91"/>
      <c r="DS37" s="91"/>
      <c r="DT37" s="91"/>
      <c r="DU37" s="91"/>
      <c r="DV37" s="91"/>
      <c r="DW37" s="91"/>
      <c r="DX37" s="91"/>
      <c r="DY37" s="91"/>
      <c r="DZ37" s="91"/>
      <c r="EA37" s="91"/>
      <c r="EB37" s="91"/>
      <c r="EC37" s="91"/>
      <c r="ED37" s="91"/>
      <c r="EE37" s="91"/>
      <c r="EF37" s="91"/>
      <c r="EG37" s="91"/>
      <c r="EH37" s="91"/>
      <c r="EI37" s="91"/>
      <c r="EJ37" s="91"/>
      <c r="EK37" s="91"/>
      <c r="EL37" s="91"/>
      <c r="EM37" s="91"/>
      <c r="EN37" s="91"/>
      <c r="EO37" s="91"/>
      <c r="EP37" s="91"/>
      <c r="EQ37" s="91"/>
      <c r="ER37" s="91"/>
      <c r="ES37" s="91"/>
      <c r="ET37" s="91"/>
      <c r="EU37" s="91"/>
      <c r="EV37" s="91"/>
      <c r="EW37" s="91"/>
      <c r="EX37" s="91"/>
      <c r="EY37" s="91"/>
      <c r="EZ37" s="91"/>
      <c r="FA37" s="91"/>
      <c r="FB37" s="91"/>
      <c r="FC37" s="91"/>
      <c r="FD37" s="91"/>
      <c r="FE37" s="91"/>
      <c r="FF37" s="91"/>
      <c r="FG37" s="91"/>
      <c r="FH37" s="91"/>
      <c r="FI37" s="91"/>
      <c r="FJ37" s="91"/>
      <c r="FK37" s="91"/>
      <c r="FL37" s="91"/>
      <c r="FM37" s="91"/>
      <c r="FN37" s="91"/>
      <c r="FO37" s="91"/>
      <c r="FP37" s="91"/>
      <c r="FQ37" s="91"/>
      <c r="FR37" s="91"/>
      <c r="FS37" s="91"/>
      <c r="FT37" s="91"/>
      <c r="FU37" s="91"/>
      <c r="FV37" s="91"/>
      <c r="FW37" s="91"/>
      <c r="FX37" s="91"/>
      <c r="FY37" s="91"/>
      <c r="FZ37" s="91"/>
      <c r="GA37" s="91"/>
      <c r="GB37" s="91"/>
      <c r="GC37" s="91"/>
      <c r="GD37" s="91"/>
      <c r="GE37" s="91"/>
      <c r="GF37" s="91"/>
      <c r="GG37" s="91"/>
      <c r="GH37" s="91"/>
      <c r="GI37" s="91"/>
      <c r="GJ37" s="91"/>
      <c r="GK37" s="91"/>
      <c r="GL37" s="91"/>
      <c r="GM37" s="91"/>
      <c r="GN37" s="91"/>
      <c r="GO37" s="91"/>
      <c r="GP37" s="91"/>
      <c r="GQ37" s="91"/>
      <c r="GR37" s="91"/>
      <c r="GS37" s="91"/>
      <c r="GT37" s="91"/>
      <c r="GU37" s="91"/>
      <c r="GV37" s="91"/>
      <c r="GW37" s="91"/>
      <c r="GX37" s="91"/>
      <c r="GY37" s="91"/>
      <c r="GZ37" s="91"/>
      <c r="HA37" s="91"/>
      <c r="HB37" s="91"/>
      <c r="HC37" s="91"/>
      <c r="HD37" s="91"/>
      <c r="HE37" s="91"/>
      <c r="HF37" s="91"/>
      <c r="HG37" s="91"/>
      <c r="HH37" s="91"/>
      <c r="HI37" s="91"/>
      <c r="HJ37" s="91"/>
      <c r="HK37" s="91"/>
      <c r="HL37" s="91"/>
      <c r="HM37" s="91"/>
      <c r="HN37" s="91"/>
      <c r="HO37" s="91"/>
      <c r="HP37" s="91"/>
      <c r="HQ37" s="91"/>
      <c r="HR37" s="91"/>
      <c r="HS37" s="91"/>
      <c r="HT37" s="91"/>
      <c r="HU37" s="91"/>
      <c r="HV37" s="91"/>
      <c r="HW37" s="91"/>
      <c r="HX37" s="91"/>
      <c r="HY37" s="91"/>
      <c r="HZ37" s="91"/>
      <c r="IA37" s="91"/>
      <c r="IB37" s="91"/>
      <c r="IC37" s="91"/>
      <c r="ID37" s="91"/>
      <c r="IE37" s="91"/>
      <c r="IF37" s="91"/>
      <c r="IG37" s="91"/>
      <c r="IH37" s="91"/>
      <c r="II37" s="91"/>
      <c r="IJ37" s="91"/>
      <c r="IK37" s="91"/>
      <c r="IL37" s="91"/>
      <c r="IM37" s="91"/>
      <c r="IN37" s="91"/>
      <c r="IO37" s="91"/>
      <c r="IP37" s="91"/>
      <c r="IQ37" s="91"/>
      <c r="IR37" s="91"/>
      <c r="IS37" s="91"/>
      <c r="IT37" s="91"/>
      <c r="IU37" s="91"/>
      <c r="IV37" s="91"/>
      <c r="IW37" s="91"/>
    </row>
    <row r="38" spans="1:257" s="93" customFormat="1" ht="14.25" customHeight="1">
      <c r="A38" s="170" t="str">
        <f t="shared" ref="A38:A45" si="9">IF(OR(B38&lt;&gt;"",D38&lt;&gt;""),"["&amp;TEXT($B$2,"##")&amp;"-"&amp;TEXT(ROW()-10,"##")&amp;"]","")</f>
        <v>[Admin Module-28]</v>
      </c>
      <c r="B38" s="99" t="s">
        <v>1083</v>
      </c>
      <c r="C38" s="99" t="s">
        <v>1084</v>
      </c>
      <c r="D38" s="200" t="s">
        <v>1085</v>
      </c>
      <c r="E38" s="201"/>
      <c r="F38" s="99"/>
      <c r="G38" s="99"/>
      <c r="H38" s="188"/>
      <c r="I38" s="190"/>
      <c r="J38" s="222"/>
      <c r="K38" s="222"/>
      <c r="L38" s="222"/>
      <c r="M38" s="223"/>
      <c r="N38" s="223"/>
      <c r="O38" s="223"/>
      <c r="P38" s="91"/>
      <c r="Q38" s="91"/>
      <c r="R38" s="91"/>
      <c r="S38" s="91"/>
      <c r="T38" s="91"/>
      <c r="U38" s="91"/>
      <c r="V38" s="91"/>
      <c r="W38" s="91"/>
      <c r="X38" s="91"/>
      <c r="Y38" s="91"/>
      <c r="Z38" s="91"/>
      <c r="AA38" s="91"/>
      <c r="AB38" s="91"/>
      <c r="AC38" s="91"/>
      <c r="AD38" s="91"/>
      <c r="AE38" s="91"/>
      <c r="AF38" s="91"/>
      <c r="AG38" s="91"/>
      <c r="AH38" s="91"/>
      <c r="AI38" s="91"/>
      <c r="AJ38" s="91"/>
      <c r="AK38" s="91"/>
      <c r="AL38" s="91"/>
      <c r="AM38" s="91"/>
      <c r="AN38" s="91"/>
      <c r="AO38" s="91"/>
      <c r="AP38" s="91"/>
      <c r="AQ38" s="91"/>
      <c r="AR38" s="91"/>
      <c r="AS38" s="91"/>
      <c r="AT38" s="91"/>
      <c r="AU38" s="91"/>
      <c r="AV38" s="91"/>
      <c r="AW38" s="91"/>
      <c r="AX38" s="91"/>
      <c r="AY38" s="91"/>
      <c r="AZ38" s="91"/>
      <c r="BA38" s="91"/>
      <c r="BB38" s="91"/>
      <c r="BC38" s="91"/>
      <c r="BD38" s="91"/>
      <c r="BE38" s="91"/>
      <c r="BF38" s="91"/>
      <c r="BG38" s="91"/>
      <c r="BH38" s="91"/>
      <c r="BI38" s="91"/>
      <c r="BJ38" s="91"/>
      <c r="BK38" s="91"/>
      <c r="BL38" s="91"/>
      <c r="BM38" s="91"/>
      <c r="BN38" s="91"/>
      <c r="BO38" s="91"/>
      <c r="BP38" s="91"/>
      <c r="BQ38" s="91"/>
      <c r="BR38" s="91"/>
      <c r="BS38" s="91"/>
      <c r="BT38" s="91"/>
      <c r="BU38" s="91"/>
      <c r="BV38" s="91"/>
      <c r="BW38" s="91"/>
      <c r="BX38" s="91"/>
      <c r="BY38" s="91"/>
      <c r="BZ38" s="91"/>
      <c r="CA38" s="91"/>
      <c r="CB38" s="91"/>
      <c r="CC38" s="91"/>
      <c r="CD38" s="91"/>
      <c r="CE38" s="91"/>
      <c r="CF38" s="91"/>
      <c r="CG38" s="91"/>
      <c r="CH38" s="91"/>
      <c r="CI38" s="91"/>
      <c r="CJ38" s="91"/>
      <c r="CK38" s="91"/>
      <c r="CL38" s="91"/>
      <c r="CM38" s="91"/>
      <c r="CN38" s="91"/>
      <c r="CO38" s="91"/>
      <c r="CP38" s="91"/>
      <c r="CQ38" s="91"/>
      <c r="CR38" s="91"/>
      <c r="CS38" s="91"/>
      <c r="CT38" s="91"/>
      <c r="CU38" s="91"/>
      <c r="CV38" s="91"/>
      <c r="CW38" s="91"/>
      <c r="CX38" s="91"/>
      <c r="CY38" s="91"/>
      <c r="CZ38" s="91"/>
      <c r="DA38" s="91"/>
      <c r="DB38" s="91"/>
      <c r="DC38" s="91"/>
      <c r="DD38" s="91"/>
      <c r="DE38" s="91"/>
      <c r="DF38" s="91"/>
      <c r="DG38" s="91"/>
      <c r="DH38" s="91"/>
      <c r="DI38" s="91"/>
      <c r="DJ38" s="91"/>
      <c r="DK38" s="91"/>
      <c r="DL38" s="91"/>
      <c r="DM38" s="91"/>
      <c r="DN38" s="91"/>
      <c r="DO38" s="91"/>
      <c r="DP38" s="91"/>
      <c r="DQ38" s="91"/>
      <c r="DR38" s="91"/>
      <c r="DS38" s="91"/>
      <c r="DT38" s="91"/>
      <c r="DU38" s="91"/>
      <c r="DV38" s="91"/>
      <c r="DW38" s="91"/>
      <c r="DX38" s="91"/>
      <c r="DY38" s="91"/>
      <c r="DZ38" s="91"/>
      <c r="EA38" s="91"/>
      <c r="EB38" s="91"/>
      <c r="EC38" s="91"/>
      <c r="ED38" s="91"/>
      <c r="EE38" s="91"/>
      <c r="EF38" s="91"/>
      <c r="EG38" s="91"/>
      <c r="EH38" s="91"/>
      <c r="EI38" s="91"/>
      <c r="EJ38" s="91"/>
      <c r="EK38" s="91"/>
      <c r="EL38" s="91"/>
      <c r="EM38" s="91"/>
      <c r="EN38" s="91"/>
      <c r="EO38" s="91"/>
      <c r="EP38" s="91"/>
      <c r="EQ38" s="91"/>
      <c r="ER38" s="91"/>
      <c r="ES38" s="91"/>
      <c r="ET38" s="91"/>
      <c r="EU38" s="91"/>
      <c r="EV38" s="91"/>
      <c r="EW38" s="91"/>
      <c r="EX38" s="91"/>
      <c r="EY38" s="91"/>
      <c r="EZ38" s="91"/>
      <c r="FA38" s="91"/>
      <c r="FB38" s="91"/>
      <c r="FC38" s="91"/>
      <c r="FD38" s="91"/>
      <c r="FE38" s="91"/>
      <c r="FF38" s="91"/>
      <c r="FG38" s="91"/>
      <c r="FH38" s="91"/>
      <c r="FI38" s="91"/>
      <c r="FJ38" s="91"/>
      <c r="FK38" s="91"/>
      <c r="FL38" s="91"/>
      <c r="FM38" s="91"/>
      <c r="FN38" s="91"/>
      <c r="FO38" s="91"/>
      <c r="FP38" s="91"/>
      <c r="FQ38" s="91"/>
      <c r="FR38" s="91"/>
      <c r="FS38" s="91"/>
      <c r="FT38" s="91"/>
      <c r="FU38" s="91"/>
      <c r="FV38" s="91"/>
      <c r="FW38" s="91"/>
      <c r="FX38" s="91"/>
      <c r="FY38" s="91"/>
      <c r="FZ38" s="91"/>
      <c r="GA38" s="91"/>
      <c r="GB38" s="91"/>
      <c r="GC38" s="91"/>
      <c r="GD38" s="91"/>
      <c r="GE38" s="91"/>
      <c r="GF38" s="91"/>
      <c r="GG38" s="91"/>
      <c r="GH38" s="91"/>
      <c r="GI38" s="91"/>
      <c r="GJ38" s="91"/>
      <c r="GK38" s="91"/>
      <c r="GL38" s="91"/>
      <c r="GM38" s="91"/>
      <c r="GN38" s="91"/>
      <c r="GO38" s="91"/>
      <c r="GP38" s="91"/>
      <c r="GQ38" s="91"/>
      <c r="GR38" s="91"/>
      <c r="GS38" s="91"/>
      <c r="GT38" s="91"/>
      <c r="GU38" s="91"/>
      <c r="GV38" s="91"/>
      <c r="GW38" s="91"/>
      <c r="GX38" s="91"/>
      <c r="GY38" s="91"/>
      <c r="GZ38" s="91"/>
      <c r="HA38" s="91"/>
      <c r="HB38" s="91"/>
      <c r="HC38" s="91"/>
      <c r="HD38" s="91"/>
      <c r="HE38" s="91"/>
      <c r="HF38" s="91"/>
      <c r="HG38" s="91"/>
      <c r="HH38" s="91"/>
      <c r="HI38" s="91"/>
      <c r="HJ38" s="91"/>
      <c r="HK38" s="91"/>
      <c r="HL38" s="91"/>
      <c r="HM38" s="91"/>
      <c r="HN38" s="91"/>
      <c r="HO38" s="91"/>
      <c r="HP38" s="91"/>
      <c r="HQ38" s="91"/>
      <c r="HR38" s="91"/>
      <c r="HS38" s="91"/>
      <c r="HT38" s="91"/>
      <c r="HU38" s="91"/>
      <c r="HV38" s="91"/>
      <c r="HW38" s="91"/>
      <c r="HX38" s="91"/>
      <c r="HY38" s="91"/>
      <c r="HZ38" s="91"/>
      <c r="IA38" s="91"/>
      <c r="IB38" s="91"/>
      <c r="IC38" s="91"/>
      <c r="ID38" s="91"/>
      <c r="IE38" s="91"/>
      <c r="IF38" s="91"/>
      <c r="IG38" s="91"/>
      <c r="IH38" s="91"/>
      <c r="II38" s="91"/>
      <c r="IJ38" s="91"/>
      <c r="IK38" s="91"/>
      <c r="IL38" s="91"/>
      <c r="IM38" s="91"/>
      <c r="IN38" s="91"/>
      <c r="IO38" s="91"/>
      <c r="IP38" s="91"/>
      <c r="IQ38" s="91"/>
      <c r="IR38" s="91"/>
      <c r="IS38" s="91"/>
      <c r="IT38" s="91"/>
      <c r="IU38" s="91"/>
      <c r="IV38" s="91"/>
      <c r="IW38" s="91"/>
    </row>
    <row r="39" spans="1:257" s="93" customFormat="1" ht="14.25" customHeight="1">
      <c r="A39" s="170" t="str">
        <f t="shared" si="9"/>
        <v>[Admin Module-29]</v>
      </c>
      <c r="B39" s="99" t="s">
        <v>1087</v>
      </c>
      <c r="C39" s="99" t="s">
        <v>1086</v>
      </c>
      <c r="D39" s="200" t="s">
        <v>1088</v>
      </c>
      <c r="E39" s="201"/>
      <c r="F39" s="99"/>
      <c r="G39" s="99"/>
      <c r="H39" s="188"/>
      <c r="I39" s="190"/>
      <c r="J39" s="222"/>
      <c r="K39" s="222"/>
      <c r="L39" s="222"/>
      <c r="M39" s="223"/>
      <c r="N39" s="223"/>
      <c r="O39" s="223"/>
      <c r="P39" s="91"/>
      <c r="Q39" s="91"/>
      <c r="R39" s="91"/>
      <c r="S39" s="91"/>
      <c r="T39" s="91"/>
      <c r="U39" s="91"/>
      <c r="V39" s="91"/>
      <c r="W39" s="91"/>
      <c r="X39" s="91"/>
      <c r="Y39" s="91"/>
      <c r="Z39" s="91"/>
      <c r="AA39" s="91"/>
      <c r="AB39" s="91"/>
      <c r="AC39" s="91"/>
      <c r="AD39" s="91"/>
      <c r="AE39" s="91"/>
      <c r="AF39" s="91"/>
      <c r="AG39" s="91"/>
      <c r="AH39" s="91"/>
      <c r="AI39" s="91"/>
      <c r="AJ39" s="91"/>
      <c r="AK39" s="91"/>
      <c r="AL39" s="91"/>
      <c r="AM39" s="91"/>
      <c r="AN39" s="91"/>
      <c r="AO39" s="91"/>
      <c r="AP39" s="91"/>
      <c r="AQ39" s="91"/>
      <c r="AR39" s="91"/>
      <c r="AS39" s="91"/>
      <c r="AT39" s="91"/>
      <c r="AU39" s="91"/>
      <c r="AV39" s="91"/>
      <c r="AW39" s="91"/>
      <c r="AX39" s="91"/>
      <c r="AY39" s="91"/>
      <c r="AZ39" s="91"/>
      <c r="BA39" s="91"/>
      <c r="BB39" s="91"/>
      <c r="BC39" s="91"/>
      <c r="BD39" s="91"/>
      <c r="BE39" s="91"/>
      <c r="BF39" s="91"/>
      <c r="BG39" s="91"/>
      <c r="BH39" s="91"/>
      <c r="BI39" s="91"/>
      <c r="BJ39" s="91"/>
      <c r="BK39" s="91"/>
      <c r="BL39" s="91"/>
      <c r="BM39" s="91"/>
      <c r="BN39" s="91"/>
      <c r="BO39" s="91"/>
      <c r="BP39" s="91"/>
      <c r="BQ39" s="91"/>
      <c r="BR39" s="91"/>
      <c r="BS39" s="91"/>
      <c r="BT39" s="91"/>
      <c r="BU39" s="91"/>
      <c r="BV39" s="91"/>
      <c r="BW39" s="91"/>
      <c r="BX39" s="91"/>
      <c r="BY39" s="91"/>
      <c r="BZ39" s="91"/>
      <c r="CA39" s="91"/>
      <c r="CB39" s="91"/>
      <c r="CC39" s="91"/>
      <c r="CD39" s="91"/>
      <c r="CE39" s="91"/>
      <c r="CF39" s="91"/>
      <c r="CG39" s="91"/>
      <c r="CH39" s="91"/>
      <c r="CI39" s="91"/>
      <c r="CJ39" s="91"/>
      <c r="CK39" s="91"/>
      <c r="CL39" s="91"/>
      <c r="CM39" s="91"/>
      <c r="CN39" s="91"/>
      <c r="CO39" s="91"/>
      <c r="CP39" s="91"/>
      <c r="CQ39" s="91"/>
      <c r="CR39" s="91"/>
      <c r="CS39" s="91"/>
      <c r="CT39" s="91"/>
      <c r="CU39" s="91"/>
      <c r="CV39" s="91"/>
      <c r="CW39" s="91"/>
      <c r="CX39" s="91"/>
      <c r="CY39" s="91"/>
      <c r="CZ39" s="91"/>
      <c r="DA39" s="91"/>
      <c r="DB39" s="91"/>
      <c r="DC39" s="91"/>
      <c r="DD39" s="91"/>
      <c r="DE39" s="91"/>
      <c r="DF39" s="91"/>
      <c r="DG39" s="91"/>
      <c r="DH39" s="91"/>
      <c r="DI39" s="91"/>
      <c r="DJ39" s="91"/>
      <c r="DK39" s="91"/>
      <c r="DL39" s="91"/>
      <c r="DM39" s="91"/>
      <c r="DN39" s="91"/>
      <c r="DO39" s="91"/>
      <c r="DP39" s="91"/>
      <c r="DQ39" s="91"/>
      <c r="DR39" s="91"/>
      <c r="DS39" s="91"/>
      <c r="DT39" s="91"/>
      <c r="DU39" s="91"/>
      <c r="DV39" s="91"/>
      <c r="DW39" s="91"/>
      <c r="DX39" s="91"/>
      <c r="DY39" s="91"/>
      <c r="DZ39" s="91"/>
      <c r="EA39" s="91"/>
      <c r="EB39" s="91"/>
      <c r="EC39" s="91"/>
      <c r="ED39" s="91"/>
      <c r="EE39" s="91"/>
      <c r="EF39" s="91"/>
      <c r="EG39" s="91"/>
      <c r="EH39" s="91"/>
      <c r="EI39" s="91"/>
      <c r="EJ39" s="91"/>
      <c r="EK39" s="91"/>
      <c r="EL39" s="91"/>
      <c r="EM39" s="91"/>
      <c r="EN39" s="91"/>
      <c r="EO39" s="91"/>
      <c r="EP39" s="91"/>
      <c r="EQ39" s="91"/>
      <c r="ER39" s="91"/>
      <c r="ES39" s="91"/>
      <c r="ET39" s="91"/>
      <c r="EU39" s="91"/>
      <c r="EV39" s="91"/>
      <c r="EW39" s="91"/>
      <c r="EX39" s="91"/>
      <c r="EY39" s="91"/>
      <c r="EZ39" s="91"/>
      <c r="FA39" s="91"/>
      <c r="FB39" s="91"/>
      <c r="FC39" s="91"/>
      <c r="FD39" s="91"/>
      <c r="FE39" s="91"/>
      <c r="FF39" s="91"/>
      <c r="FG39" s="91"/>
      <c r="FH39" s="91"/>
      <c r="FI39" s="91"/>
      <c r="FJ39" s="91"/>
      <c r="FK39" s="91"/>
      <c r="FL39" s="91"/>
      <c r="FM39" s="91"/>
      <c r="FN39" s="91"/>
      <c r="FO39" s="91"/>
      <c r="FP39" s="91"/>
      <c r="FQ39" s="91"/>
      <c r="FR39" s="91"/>
      <c r="FS39" s="91"/>
      <c r="FT39" s="91"/>
      <c r="FU39" s="91"/>
      <c r="FV39" s="91"/>
      <c r="FW39" s="91"/>
      <c r="FX39" s="91"/>
      <c r="FY39" s="91"/>
      <c r="FZ39" s="91"/>
      <c r="GA39" s="91"/>
      <c r="GB39" s="91"/>
      <c r="GC39" s="91"/>
      <c r="GD39" s="91"/>
      <c r="GE39" s="91"/>
      <c r="GF39" s="91"/>
      <c r="GG39" s="91"/>
      <c r="GH39" s="91"/>
      <c r="GI39" s="91"/>
      <c r="GJ39" s="91"/>
      <c r="GK39" s="91"/>
      <c r="GL39" s="91"/>
      <c r="GM39" s="91"/>
      <c r="GN39" s="91"/>
      <c r="GO39" s="91"/>
      <c r="GP39" s="91"/>
      <c r="GQ39" s="91"/>
      <c r="GR39" s="91"/>
      <c r="GS39" s="91"/>
      <c r="GT39" s="91"/>
      <c r="GU39" s="91"/>
      <c r="GV39" s="91"/>
      <c r="GW39" s="91"/>
      <c r="GX39" s="91"/>
      <c r="GY39" s="91"/>
      <c r="GZ39" s="91"/>
      <c r="HA39" s="91"/>
      <c r="HB39" s="91"/>
      <c r="HC39" s="91"/>
      <c r="HD39" s="91"/>
      <c r="HE39" s="91"/>
      <c r="HF39" s="91"/>
      <c r="HG39" s="91"/>
      <c r="HH39" s="91"/>
      <c r="HI39" s="91"/>
      <c r="HJ39" s="91"/>
      <c r="HK39" s="91"/>
      <c r="HL39" s="91"/>
      <c r="HM39" s="91"/>
      <c r="HN39" s="91"/>
      <c r="HO39" s="91"/>
      <c r="HP39" s="91"/>
      <c r="HQ39" s="91"/>
      <c r="HR39" s="91"/>
      <c r="HS39" s="91"/>
      <c r="HT39" s="91"/>
      <c r="HU39" s="91"/>
      <c r="HV39" s="91"/>
      <c r="HW39" s="91"/>
      <c r="HX39" s="91"/>
      <c r="HY39" s="91"/>
      <c r="HZ39" s="91"/>
      <c r="IA39" s="91"/>
      <c r="IB39" s="91"/>
      <c r="IC39" s="91"/>
      <c r="ID39" s="91"/>
      <c r="IE39" s="91"/>
      <c r="IF39" s="91"/>
      <c r="IG39" s="91"/>
      <c r="IH39" s="91"/>
      <c r="II39" s="91"/>
      <c r="IJ39" s="91"/>
      <c r="IK39" s="91"/>
      <c r="IL39" s="91"/>
      <c r="IM39" s="91"/>
      <c r="IN39" s="91"/>
      <c r="IO39" s="91"/>
      <c r="IP39" s="91"/>
      <c r="IQ39" s="91"/>
      <c r="IR39" s="91"/>
      <c r="IS39" s="91"/>
      <c r="IT39" s="91"/>
      <c r="IU39" s="91"/>
      <c r="IV39" s="91"/>
      <c r="IW39" s="91"/>
    </row>
    <row r="40" spans="1:257" s="93" customFormat="1" ht="14.25" customHeight="1">
      <c r="A40" s="170" t="str">
        <f t="shared" si="9"/>
        <v>[Admin Module-30]</v>
      </c>
      <c r="B40" s="99" t="s">
        <v>1089</v>
      </c>
      <c r="C40" s="99" t="s">
        <v>1090</v>
      </c>
      <c r="D40" s="200" t="s">
        <v>1091</v>
      </c>
      <c r="E40" s="201"/>
      <c r="F40" s="99"/>
      <c r="G40" s="99"/>
      <c r="H40" s="188"/>
      <c r="I40" s="190"/>
      <c r="J40" s="222"/>
      <c r="K40" s="222"/>
      <c r="L40" s="222"/>
      <c r="M40" s="223"/>
      <c r="N40" s="223"/>
      <c r="O40" s="223"/>
      <c r="P40" s="91"/>
      <c r="Q40" s="91"/>
      <c r="R40" s="91"/>
      <c r="S40" s="91"/>
      <c r="T40" s="91"/>
      <c r="U40" s="91"/>
      <c r="V40" s="91"/>
      <c r="W40" s="91"/>
      <c r="X40" s="91"/>
      <c r="Y40" s="91"/>
      <c r="Z40" s="91"/>
      <c r="AA40" s="91"/>
      <c r="AB40" s="91"/>
      <c r="AC40" s="91"/>
      <c r="AD40" s="91"/>
      <c r="AE40" s="91"/>
      <c r="AF40" s="91"/>
      <c r="AG40" s="91"/>
      <c r="AH40" s="91"/>
      <c r="AI40" s="91"/>
      <c r="AJ40" s="91"/>
      <c r="AK40" s="91"/>
      <c r="AL40" s="91"/>
      <c r="AM40" s="91"/>
      <c r="AN40" s="91"/>
      <c r="AO40" s="91"/>
      <c r="AP40" s="91"/>
      <c r="AQ40" s="91"/>
      <c r="AR40" s="91"/>
      <c r="AS40" s="91"/>
      <c r="AT40" s="91"/>
      <c r="AU40" s="91"/>
      <c r="AV40" s="91"/>
      <c r="AW40" s="91"/>
      <c r="AX40" s="91"/>
      <c r="AY40" s="91"/>
      <c r="AZ40" s="91"/>
      <c r="BA40" s="91"/>
      <c r="BB40" s="91"/>
      <c r="BC40" s="91"/>
      <c r="BD40" s="91"/>
      <c r="BE40" s="91"/>
      <c r="BF40" s="91"/>
      <c r="BG40" s="91"/>
      <c r="BH40" s="91"/>
      <c r="BI40" s="91"/>
      <c r="BJ40" s="91"/>
      <c r="BK40" s="91"/>
      <c r="BL40" s="91"/>
      <c r="BM40" s="91"/>
      <c r="BN40" s="91"/>
      <c r="BO40" s="91"/>
      <c r="BP40" s="91"/>
      <c r="BQ40" s="91"/>
      <c r="BR40" s="91"/>
      <c r="BS40" s="91"/>
      <c r="BT40" s="91"/>
      <c r="BU40" s="91"/>
      <c r="BV40" s="91"/>
      <c r="BW40" s="91"/>
      <c r="BX40" s="91"/>
      <c r="BY40" s="91"/>
      <c r="BZ40" s="91"/>
      <c r="CA40" s="91"/>
      <c r="CB40" s="91"/>
      <c r="CC40" s="91"/>
      <c r="CD40" s="91"/>
      <c r="CE40" s="91"/>
      <c r="CF40" s="91"/>
      <c r="CG40" s="91"/>
      <c r="CH40" s="91"/>
      <c r="CI40" s="91"/>
      <c r="CJ40" s="91"/>
      <c r="CK40" s="91"/>
      <c r="CL40" s="91"/>
      <c r="CM40" s="91"/>
      <c r="CN40" s="91"/>
      <c r="CO40" s="91"/>
      <c r="CP40" s="91"/>
      <c r="CQ40" s="91"/>
      <c r="CR40" s="91"/>
      <c r="CS40" s="91"/>
      <c r="CT40" s="91"/>
      <c r="CU40" s="91"/>
      <c r="CV40" s="91"/>
      <c r="CW40" s="91"/>
      <c r="CX40" s="91"/>
      <c r="CY40" s="91"/>
      <c r="CZ40" s="91"/>
      <c r="DA40" s="91"/>
      <c r="DB40" s="91"/>
      <c r="DC40" s="91"/>
      <c r="DD40" s="91"/>
      <c r="DE40" s="91"/>
      <c r="DF40" s="91"/>
      <c r="DG40" s="91"/>
      <c r="DH40" s="91"/>
      <c r="DI40" s="91"/>
      <c r="DJ40" s="91"/>
      <c r="DK40" s="91"/>
      <c r="DL40" s="91"/>
      <c r="DM40" s="91"/>
      <c r="DN40" s="91"/>
      <c r="DO40" s="91"/>
      <c r="DP40" s="91"/>
      <c r="DQ40" s="91"/>
      <c r="DR40" s="91"/>
      <c r="DS40" s="91"/>
      <c r="DT40" s="91"/>
      <c r="DU40" s="91"/>
      <c r="DV40" s="91"/>
      <c r="DW40" s="91"/>
      <c r="DX40" s="91"/>
      <c r="DY40" s="91"/>
      <c r="DZ40" s="91"/>
      <c r="EA40" s="91"/>
      <c r="EB40" s="91"/>
      <c r="EC40" s="91"/>
      <c r="ED40" s="91"/>
      <c r="EE40" s="91"/>
      <c r="EF40" s="91"/>
      <c r="EG40" s="91"/>
      <c r="EH40" s="91"/>
      <c r="EI40" s="91"/>
      <c r="EJ40" s="91"/>
      <c r="EK40" s="91"/>
      <c r="EL40" s="91"/>
      <c r="EM40" s="91"/>
      <c r="EN40" s="91"/>
      <c r="EO40" s="91"/>
      <c r="EP40" s="91"/>
      <c r="EQ40" s="91"/>
      <c r="ER40" s="91"/>
      <c r="ES40" s="91"/>
      <c r="ET40" s="91"/>
      <c r="EU40" s="91"/>
      <c r="EV40" s="91"/>
      <c r="EW40" s="91"/>
      <c r="EX40" s="91"/>
      <c r="EY40" s="91"/>
      <c r="EZ40" s="91"/>
      <c r="FA40" s="91"/>
      <c r="FB40" s="91"/>
      <c r="FC40" s="91"/>
      <c r="FD40" s="91"/>
      <c r="FE40" s="91"/>
      <c r="FF40" s="91"/>
      <c r="FG40" s="91"/>
      <c r="FH40" s="91"/>
      <c r="FI40" s="91"/>
      <c r="FJ40" s="91"/>
      <c r="FK40" s="91"/>
      <c r="FL40" s="91"/>
      <c r="FM40" s="91"/>
      <c r="FN40" s="91"/>
      <c r="FO40" s="91"/>
      <c r="FP40" s="91"/>
      <c r="FQ40" s="91"/>
      <c r="FR40" s="91"/>
      <c r="FS40" s="91"/>
      <c r="FT40" s="91"/>
      <c r="FU40" s="91"/>
      <c r="FV40" s="91"/>
      <c r="FW40" s="91"/>
      <c r="FX40" s="91"/>
      <c r="FY40" s="91"/>
      <c r="FZ40" s="91"/>
      <c r="GA40" s="91"/>
      <c r="GB40" s="91"/>
      <c r="GC40" s="91"/>
      <c r="GD40" s="91"/>
      <c r="GE40" s="91"/>
      <c r="GF40" s="91"/>
      <c r="GG40" s="91"/>
      <c r="GH40" s="91"/>
      <c r="GI40" s="91"/>
      <c r="GJ40" s="91"/>
      <c r="GK40" s="91"/>
      <c r="GL40" s="91"/>
      <c r="GM40" s="91"/>
      <c r="GN40" s="91"/>
      <c r="GO40" s="91"/>
      <c r="GP40" s="91"/>
      <c r="GQ40" s="91"/>
      <c r="GR40" s="91"/>
      <c r="GS40" s="91"/>
      <c r="GT40" s="91"/>
      <c r="GU40" s="91"/>
      <c r="GV40" s="91"/>
      <c r="GW40" s="91"/>
      <c r="GX40" s="91"/>
      <c r="GY40" s="91"/>
      <c r="GZ40" s="91"/>
      <c r="HA40" s="91"/>
      <c r="HB40" s="91"/>
      <c r="HC40" s="91"/>
      <c r="HD40" s="91"/>
      <c r="HE40" s="91"/>
      <c r="HF40" s="91"/>
      <c r="HG40" s="91"/>
      <c r="HH40" s="91"/>
      <c r="HI40" s="91"/>
      <c r="HJ40" s="91"/>
      <c r="HK40" s="91"/>
      <c r="HL40" s="91"/>
      <c r="HM40" s="91"/>
      <c r="HN40" s="91"/>
      <c r="HO40" s="91"/>
      <c r="HP40" s="91"/>
      <c r="HQ40" s="91"/>
      <c r="HR40" s="91"/>
      <c r="HS40" s="91"/>
      <c r="HT40" s="91"/>
      <c r="HU40" s="91"/>
      <c r="HV40" s="91"/>
      <c r="HW40" s="91"/>
      <c r="HX40" s="91"/>
      <c r="HY40" s="91"/>
      <c r="HZ40" s="91"/>
      <c r="IA40" s="91"/>
      <c r="IB40" s="91"/>
      <c r="IC40" s="91"/>
      <c r="ID40" s="91"/>
      <c r="IE40" s="91"/>
      <c r="IF40" s="91"/>
      <c r="IG40" s="91"/>
      <c r="IH40" s="91"/>
      <c r="II40" s="91"/>
      <c r="IJ40" s="91"/>
      <c r="IK40" s="91"/>
      <c r="IL40" s="91"/>
      <c r="IM40" s="91"/>
      <c r="IN40" s="91"/>
      <c r="IO40" s="91"/>
      <c r="IP40" s="91"/>
      <c r="IQ40" s="91"/>
      <c r="IR40" s="91"/>
      <c r="IS40" s="91"/>
      <c r="IT40" s="91"/>
      <c r="IU40" s="91"/>
      <c r="IV40" s="91"/>
      <c r="IW40" s="91"/>
    </row>
    <row r="41" spans="1:257" s="93" customFormat="1" ht="14.25" customHeight="1">
      <c r="A41" s="170" t="str">
        <f t="shared" si="9"/>
        <v>[Admin Module-31]</v>
      </c>
      <c r="B41" s="99" t="s">
        <v>1092</v>
      </c>
      <c r="C41" s="99" t="s">
        <v>1093</v>
      </c>
      <c r="D41" s="200" t="s">
        <v>1094</v>
      </c>
      <c r="E41" s="201"/>
      <c r="F41" s="99"/>
      <c r="G41" s="99"/>
      <c r="H41" s="188"/>
      <c r="I41" s="190"/>
      <c r="J41" s="222"/>
      <c r="K41" s="222"/>
      <c r="L41" s="222"/>
      <c r="M41" s="223"/>
      <c r="N41" s="223"/>
      <c r="O41" s="223"/>
      <c r="P41" s="91"/>
      <c r="Q41" s="91"/>
      <c r="R41" s="91"/>
      <c r="S41" s="91"/>
      <c r="T41" s="91"/>
      <c r="U41" s="91"/>
      <c r="V41" s="91"/>
      <c r="W41" s="91"/>
      <c r="X41" s="91"/>
      <c r="Y41" s="91"/>
      <c r="Z41" s="91"/>
      <c r="AA41" s="91"/>
      <c r="AB41" s="91"/>
      <c r="AC41" s="91"/>
      <c r="AD41" s="91"/>
      <c r="AE41" s="91"/>
      <c r="AF41" s="91"/>
      <c r="AG41" s="91"/>
      <c r="AH41" s="91"/>
      <c r="AI41" s="91"/>
      <c r="AJ41" s="91"/>
      <c r="AK41" s="91"/>
      <c r="AL41" s="91"/>
      <c r="AM41" s="91"/>
      <c r="AN41" s="91"/>
      <c r="AO41" s="91"/>
      <c r="AP41" s="91"/>
      <c r="AQ41" s="91"/>
      <c r="AR41" s="91"/>
      <c r="AS41" s="91"/>
      <c r="AT41" s="91"/>
      <c r="AU41" s="91"/>
      <c r="AV41" s="91"/>
      <c r="AW41" s="91"/>
      <c r="AX41" s="91"/>
      <c r="AY41" s="91"/>
      <c r="AZ41" s="91"/>
      <c r="BA41" s="91"/>
      <c r="BB41" s="91"/>
      <c r="BC41" s="91"/>
      <c r="BD41" s="91"/>
      <c r="BE41" s="91"/>
      <c r="BF41" s="91"/>
      <c r="BG41" s="91"/>
      <c r="BH41" s="91"/>
      <c r="BI41" s="91"/>
      <c r="BJ41" s="91"/>
      <c r="BK41" s="91"/>
      <c r="BL41" s="91"/>
      <c r="BM41" s="91"/>
      <c r="BN41" s="91"/>
      <c r="BO41" s="91"/>
      <c r="BP41" s="91"/>
      <c r="BQ41" s="91"/>
      <c r="BR41" s="91"/>
      <c r="BS41" s="91"/>
      <c r="BT41" s="91"/>
      <c r="BU41" s="91"/>
      <c r="BV41" s="91"/>
      <c r="BW41" s="91"/>
      <c r="BX41" s="91"/>
      <c r="BY41" s="91"/>
      <c r="BZ41" s="91"/>
      <c r="CA41" s="91"/>
      <c r="CB41" s="91"/>
      <c r="CC41" s="91"/>
      <c r="CD41" s="91"/>
      <c r="CE41" s="91"/>
      <c r="CF41" s="91"/>
      <c r="CG41" s="91"/>
      <c r="CH41" s="91"/>
      <c r="CI41" s="91"/>
      <c r="CJ41" s="91"/>
      <c r="CK41" s="91"/>
      <c r="CL41" s="91"/>
      <c r="CM41" s="91"/>
      <c r="CN41" s="91"/>
      <c r="CO41" s="91"/>
      <c r="CP41" s="91"/>
      <c r="CQ41" s="91"/>
      <c r="CR41" s="91"/>
      <c r="CS41" s="91"/>
      <c r="CT41" s="91"/>
      <c r="CU41" s="91"/>
      <c r="CV41" s="91"/>
      <c r="CW41" s="91"/>
      <c r="CX41" s="91"/>
      <c r="CY41" s="91"/>
      <c r="CZ41" s="91"/>
      <c r="DA41" s="91"/>
      <c r="DB41" s="91"/>
      <c r="DC41" s="91"/>
      <c r="DD41" s="91"/>
      <c r="DE41" s="91"/>
      <c r="DF41" s="91"/>
      <c r="DG41" s="91"/>
      <c r="DH41" s="91"/>
      <c r="DI41" s="91"/>
      <c r="DJ41" s="91"/>
      <c r="DK41" s="91"/>
      <c r="DL41" s="91"/>
      <c r="DM41" s="91"/>
      <c r="DN41" s="91"/>
      <c r="DO41" s="91"/>
      <c r="DP41" s="91"/>
      <c r="DQ41" s="91"/>
      <c r="DR41" s="91"/>
      <c r="DS41" s="91"/>
      <c r="DT41" s="91"/>
      <c r="DU41" s="91"/>
      <c r="DV41" s="91"/>
      <c r="DW41" s="91"/>
      <c r="DX41" s="91"/>
      <c r="DY41" s="91"/>
      <c r="DZ41" s="91"/>
      <c r="EA41" s="91"/>
      <c r="EB41" s="91"/>
      <c r="EC41" s="91"/>
      <c r="ED41" s="91"/>
      <c r="EE41" s="91"/>
      <c r="EF41" s="91"/>
      <c r="EG41" s="91"/>
      <c r="EH41" s="91"/>
      <c r="EI41" s="91"/>
      <c r="EJ41" s="91"/>
      <c r="EK41" s="91"/>
      <c r="EL41" s="91"/>
      <c r="EM41" s="91"/>
      <c r="EN41" s="91"/>
      <c r="EO41" s="91"/>
      <c r="EP41" s="91"/>
      <c r="EQ41" s="91"/>
      <c r="ER41" s="91"/>
      <c r="ES41" s="91"/>
      <c r="ET41" s="91"/>
      <c r="EU41" s="91"/>
      <c r="EV41" s="91"/>
      <c r="EW41" s="91"/>
      <c r="EX41" s="91"/>
      <c r="EY41" s="91"/>
      <c r="EZ41" s="91"/>
      <c r="FA41" s="91"/>
      <c r="FB41" s="91"/>
      <c r="FC41" s="91"/>
      <c r="FD41" s="91"/>
      <c r="FE41" s="91"/>
      <c r="FF41" s="91"/>
      <c r="FG41" s="91"/>
      <c r="FH41" s="91"/>
      <c r="FI41" s="91"/>
      <c r="FJ41" s="91"/>
      <c r="FK41" s="91"/>
      <c r="FL41" s="91"/>
      <c r="FM41" s="91"/>
      <c r="FN41" s="91"/>
      <c r="FO41" s="91"/>
      <c r="FP41" s="91"/>
      <c r="FQ41" s="91"/>
      <c r="FR41" s="91"/>
      <c r="FS41" s="91"/>
      <c r="FT41" s="91"/>
      <c r="FU41" s="91"/>
      <c r="FV41" s="91"/>
      <c r="FW41" s="91"/>
      <c r="FX41" s="91"/>
      <c r="FY41" s="91"/>
      <c r="FZ41" s="91"/>
      <c r="GA41" s="91"/>
      <c r="GB41" s="91"/>
      <c r="GC41" s="91"/>
      <c r="GD41" s="91"/>
      <c r="GE41" s="91"/>
      <c r="GF41" s="91"/>
      <c r="GG41" s="91"/>
      <c r="GH41" s="91"/>
      <c r="GI41" s="91"/>
      <c r="GJ41" s="91"/>
      <c r="GK41" s="91"/>
      <c r="GL41" s="91"/>
      <c r="GM41" s="91"/>
      <c r="GN41" s="91"/>
      <c r="GO41" s="91"/>
      <c r="GP41" s="91"/>
      <c r="GQ41" s="91"/>
      <c r="GR41" s="91"/>
      <c r="GS41" s="91"/>
      <c r="GT41" s="91"/>
      <c r="GU41" s="91"/>
      <c r="GV41" s="91"/>
      <c r="GW41" s="91"/>
      <c r="GX41" s="91"/>
      <c r="GY41" s="91"/>
      <c r="GZ41" s="91"/>
      <c r="HA41" s="91"/>
      <c r="HB41" s="91"/>
      <c r="HC41" s="91"/>
      <c r="HD41" s="91"/>
      <c r="HE41" s="91"/>
      <c r="HF41" s="91"/>
      <c r="HG41" s="91"/>
      <c r="HH41" s="91"/>
      <c r="HI41" s="91"/>
      <c r="HJ41" s="91"/>
      <c r="HK41" s="91"/>
      <c r="HL41" s="91"/>
      <c r="HM41" s="91"/>
      <c r="HN41" s="91"/>
      <c r="HO41" s="91"/>
      <c r="HP41" s="91"/>
      <c r="HQ41" s="91"/>
      <c r="HR41" s="91"/>
      <c r="HS41" s="91"/>
      <c r="HT41" s="91"/>
      <c r="HU41" s="91"/>
      <c r="HV41" s="91"/>
      <c r="HW41" s="91"/>
      <c r="HX41" s="91"/>
      <c r="HY41" s="91"/>
      <c r="HZ41" s="91"/>
      <c r="IA41" s="91"/>
      <c r="IB41" s="91"/>
      <c r="IC41" s="91"/>
      <c r="ID41" s="91"/>
      <c r="IE41" s="91"/>
      <c r="IF41" s="91"/>
      <c r="IG41" s="91"/>
      <c r="IH41" s="91"/>
      <c r="II41" s="91"/>
      <c r="IJ41" s="91"/>
      <c r="IK41" s="91"/>
      <c r="IL41" s="91"/>
      <c r="IM41" s="91"/>
      <c r="IN41" s="91"/>
      <c r="IO41" s="91"/>
      <c r="IP41" s="91"/>
      <c r="IQ41" s="91"/>
      <c r="IR41" s="91"/>
      <c r="IS41" s="91"/>
      <c r="IT41" s="91"/>
      <c r="IU41" s="91"/>
      <c r="IV41" s="91"/>
      <c r="IW41" s="91"/>
    </row>
    <row r="42" spans="1:257" s="93" customFormat="1" ht="14.25" customHeight="1">
      <c r="A42" s="170" t="str">
        <f t="shared" si="9"/>
        <v>[Admin Module-32]</v>
      </c>
      <c r="B42" s="99" t="s">
        <v>1095</v>
      </c>
      <c r="C42" s="99" t="s">
        <v>1099</v>
      </c>
      <c r="D42" s="200" t="s">
        <v>1106</v>
      </c>
      <c r="E42" s="201"/>
      <c r="F42" s="99"/>
      <c r="G42" s="99"/>
      <c r="H42" s="188"/>
      <c r="I42" s="190"/>
      <c r="J42" s="222"/>
      <c r="K42" s="222"/>
      <c r="L42" s="222"/>
      <c r="M42" s="223"/>
      <c r="N42" s="223"/>
      <c r="O42" s="223"/>
      <c r="P42" s="91"/>
      <c r="Q42" s="91"/>
      <c r="R42" s="91"/>
      <c r="S42" s="91"/>
      <c r="T42" s="91"/>
      <c r="U42" s="91"/>
      <c r="V42" s="91"/>
      <c r="W42" s="91"/>
      <c r="X42" s="91"/>
      <c r="Y42" s="91"/>
      <c r="Z42" s="91"/>
      <c r="AA42" s="91"/>
      <c r="AB42" s="91"/>
      <c r="AC42" s="91"/>
      <c r="AD42" s="91"/>
      <c r="AE42" s="91"/>
      <c r="AF42" s="91"/>
      <c r="AG42" s="91"/>
      <c r="AH42" s="91"/>
      <c r="AI42" s="91"/>
      <c r="AJ42" s="91"/>
      <c r="AK42" s="91"/>
      <c r="AL42" s="91"/>
      <c r="AM42" s="91"/>
      <c r="AN42" s="91"/>
      <c r="AO42" s="91"/>
      <c r="AP42" s="91"/>
      <c r="AQ42" s="91"/>
      <c r="AR42" s="91"/>
      <c r="AS42" s="91"/>
      <c r="AT42" s="91"/>
      <c r="AU42" s="91"/>
      <c r="AV42" s="91"/>
      <c r="AW42" s="91"/>
      <c r="AX42" s="91"/>
      <c r="AY42" s="91"/>
      <c r="AZ42" s="91"/>
      <c r="BA42" s="91"/>
      <c r="BB42" s="91"/>
      <c r="BC42" s="91"/>
      <c r="BD42" s="91"/>
      <c r="BE42" s="91"/>
      <c r="BF42" s="91"/>
      <c r="BG42" s="91"/>
      <c r="BH42" s="91"/>
      <c r="BI42" s="91"/>
      <c r="BJ42" s="91"/>
      <c r="BK42" s="91"/>
      <c r="BL42" s="91"/>
      <c r="BM42" s="91"/>
      <c r="BN42" s="91"/>
      <c r="BO42" s="91"/>
      <c r="BP42" s="91"/>
      <c r="BQ42" s="91"/>
      <c r="BR42" s="91"/>
      <c r="BS42" s="91"/>
      <c r="BT42" s="91"/>
      <c r="BU42" s="91"/>
      <c r="BV42" s="91"/>
      <c r="BW42" s="91"/>
      <c r="BX42" s="91"/>
      <c r="BY42" s="91"/>
      <c r="BZ42" s="91"/>
      <c r="CA42" s="91"/>
      <c r="CB42" s="91"/>
      <c r="CC42" s="91"/>
      <c r="CD42" s="91"/>
      <c r="CE42" s="91"/>
      <c r="CF42" s="91"/>
      <c r="CG42" s="91"/>
      <c r="CH42" s="91"/>
      <c r="CI42" s="91"/>
      <c r="CJ42" s="91"/>
      <c r="CK42" s="91"/>
      <c r="CL42" s="91"/>
      <c r="CM42" s="91"/>
      <c r="CN42" s="91"/>
      <c r="CO42" s="91"/>
      <c r="CP42" s="91"/>
      <c r="CQ42" s="91"/>
      <c r="CR42" s="91"/>
      <c r="CS42" s="91"/>
      <c r="CT42" s="91"/>
      <c r="CU42" s="91"/>
      <c r="CV42" s="91"/>
      <c r="CW42" s="91"/>
      <c r="CX42" s="91"/>
      <c r="CY42" s="91"/>
      <c r="CZ42" s="91"/>
      <c r="DA42" s="91"/>
      <c r="DB42" s="91"/>
      <c r="DC42" s="91"/>
      <c r="DD42" s="91"/>
      <c r="DE42" s="91"/>
      <c r="DF42" s="91"/>
      <c r="DG42" s="91"/>
      <c r="DH42" s="91"/>
      <c r="DI42" s="91"/>
      <c r="DJ42" s="91"/>
      <c r="DK42" s="91"/>
      <c r="DL42" s="91"/>
      <c r="DM42" s="91"/>
      <c r="DN42" s="91"/>
      <c r="DO42" s="91"/>
      <c r="DP42" s="91"/>
      <c r="DQ42" s="91"/>
      <c r="DR42" s="91"/>
      <c r="DS42" s="91"/>
      <c r="DT42" s="91"/>
      <c r="DU42" s="91"/>
      <c r="DV42" s="91"/>
      <c r="DW42" s="91"/>
      <c r="DX42" s="91"/>
      <c r="DY42" s="91"/>
      <c r="DZ42" s="91"/>
      <c r="EA42" s="91"/>
      <c r="EB42" s="91"/>
      <c r="EC42" s="91"/>
      <c r="ED42" s="91"/>
      <c r="EE42" s="91"/>
      <c r="EF42" s="91"/>
      <c r="EG42" s="91"/>
      <c r="EH42" s="91"/>
      <c r="EI42" s="91"/>
      <c r="EJ42" s="91"/>
      <c r="EK42" s="91"/>
      <c r="EL42" s="91"/>
      <c r="EM42" s="91"/>
      <c r="EN42" s="91"/>
      <c r="EO42" s="91"/>
      <c r="EP42" s="91"/>
      <c r="EQ42" s="91"/>
      <c r="ER42" s="91"/>
      <c r="ES42" s="91"/>
      <c r="ET42" s="91"/>
      <c r="EU42" s="91"/>
      <c r="EV42" s="91"/>
      <c r="EW42" s="91"/>
      <c r="EX42" s="91"/>
      <c r="EY42" s="91"/>
      <c r="EZ42" s="91"/>
      <c r="FA42" s="91"/>
      <c r="FB42" s="91"/>
      <c r="FC42" s="91"/>
      <c r="FD42" s="91"/>
      <c r="FE42" s="91"/>
      <c r="FF42" s="91"/>
      <c r="FG42" s="91"/>
      <c r="FH42" s="91"/>
      <c r="FI42" s="91"/>
      <c r="FJ42" s="91"/>
      <c r="FK42" s="91"/>
      <c r="FL42" s="91"/>
      <c r="FM42" s="91"/>
      <c r="FN42" s="91"/>
      <c r="FO42" s="91"/>
      <c r="FP42" s="91"/>
      <c r="FQ42" s="91"/>
      <c r="FR42" s="91"/>
      <c r="FS42" s="91"/>
      <c r="FT42" s="91"/>
      <c r="FU42" s="91"/>
      <c r="FV42" s="91"/>
      <c r="FW42" s="91"/>
      <c r="FX42" s="91"/>
      <c r="FY42" s="91"/>
      <c r="FZ42" s="91"/>
      <c r="GA42" s="91"/>
      <c r="GB42" s="91"/>
      <c r="GC42" s="91"/>
      <c r="GD42" s="91"/>
      <c r="GE42" s="91"/>
      <c r="GF42" s="91"/>
      <c r="GG42" s="91"/>
      <c r="GH42" s="91"/>
      <c r="GI42" s="91"/>
      <c r="GJ42" s="91"/>
      <c r="GK42" s="91"/>
      <c r="GL42" s="91"/>
      <c r="GM42" s="91"/>
      <c r="GN42" s="91"/>
      <c r="GO42" s="91"/>
      <c r="GP42" s="91"/>
      <c r="GQ42" s="91"/>
      <c r="GR42" s="91"/>
      <c r="GS42" s="91"/>
      <c r="GT42" s="91"/>
      <c r="GU42" s="91"/>
      <c r="GV42" s="91"/>
      <c r="GW42" s="91"/>
      <c r="GX42" s="91"/>
      <c r="GY42" s="91"/>
      <c r="GZ42" s="91"/>
      <c r="HA42" s="91"/>
      <c r="HB42" s="91"/>
      <c r="HC42" s="91"/>
      <c r="HD42" s="91"/>
      <c r="HE42" s="91"/>
      <c r="HF42" s="91"/>
      <c r="HG42" s="91"/>
      <c r="HH42" s="91"/>
      <c r="HI42" s="91"/>
      <c r="HJ42" s="91"/>
      <c r="HK42" s="91"/>
      <c r="HL42" s="91"/>
      <c r="HM42" s="91"/>
      <c r="HN42" s="91"/>
      <c r="HO42" s="91"/>
      <c r="HP42" s="91"/>
      <c r="HQ42" s="91"/>
      <c r="HR42" s="91"/>
      <c r="HS42" s="91"/>
      <c r="HT42" s="91"/>
      <c r="HU42" s="91"/>
      <c r="HV42" s="91"/>
      <c r="HW42" s="91"/>
      <c r="HX42" s="91"/>
      <c r="HY42" s="91"/>
      <c r="HZ42" s="91"/>
      <c r="IA42" s="91"/>
      <c r="IB42" s="91"/>
      <c r="IC42" s="91"/>
      <c r="ID42" s="91"/>
      <c r="IE42" s="91"/>
      <c r="IF42" s="91"/>
      <c r="IG42" s="91"/>
      <c r="IH42" s="91"/>
      <c r="II42" s="91"/>
      <c r="IJ42" s="91"/>
      <c r="IK42" s="91"/>
      <c r="IL42" s="91"/>
      <c r="IM42" s="91"/>
      <c r="IN42" s="91"/>
      <c r="IO42" s="91"/>
      <c r="IP42" s="91"/>
      <c r="IQ42" s="91"/>
      <c r="IR42" s="91"/>
      <c r="IS42" s="91"/>
      <c r="IT42" s="91"/>
      <c r="IU42" s="91"/>
      <c r="IV42" s="91"/>
      <c r="IW42" s="91"/>
    </row>
    <row r="43" spans="1:257" s="93" customFormat="1" ht="14.25" customHeight="1">
      <c r="A43" s="170" t="str">
        <f t="shared" si="9"/>
        <v>[Admin Module-33]</v>
      </c>
      <c r="B43" s="99" t="s">
        <v>1098</v>
      </c>
      <c r="C43" s="99" t="s">
        <v>1101</v>
      </c>
      <c r="D43" s="200" t="s">
        <v>1100</v>
      </c>
      <c r="E43" s="201"/>
      <c r="F43" s="99"/>
      <c r="G43" s="99"/>
      <c r="H43" s="188"/>
      <c r="I43" s="190"/>
      <c r="J43" s="222"/>
      <c r="K43" s="222"/>
      <c r="L43" s="222"/>
      <c r="M43" s="223"/>
      <c r="N43" s="223"/>
      <c r="O43" s="223"/>
      <c r="P43" s="91"/>
      <c r="Q43" s="91"/>
      <c r="R43" s="91"/>
      <c r="S43" s="91"/>
      <c r="T43" s="91"/>
      <c r="U43" s="91"/>
      <c r="V43" s="91"/>
      <c r="W43" s="91"/>
      <c r="X43" s="91"/>
      <c r="Y43" s="91"/>
      <c r="Z43" s="91"/>
      <c r="AA43" s="91"/>
      <c r="AB43" s="91"/>
      <c r="AC43" s="91"/>
      <c r="AD43" s="91"/>
      <c r="AE43" s="91"/>
      <c r="AF43" s="91"/>
      <c r="AG43" s="91"/>
      <c r="AH43" s="91"/>
      <c r="AI43" s="91"/>
      <c r="AJ43" s="91"/>
      <c r="AK43" s="91"/>
      <c r="AL43" s="91"/>
      <c r="AM43" s="91"/>
      <c r="AN43" s="91"/>
      <c r="AO43" s="91"/>
      <c r="AP43" s="91"/>
      <c r="AQ43" s="91"/>
      <c r="AR43" s="91"/>
      <c r="AS43" s="91"/>
      <c r="AT43" s="91"/>
      <c r="AU43" s="91"/>
      <c r="AV43" s="91"/>
      <c r="AW43" s="91"/>
      <c r="AX43" s="91"/>
      <c r="AY43" s="91"/>
      <c r="AZ43" s="91"/>
      <c r="BA43" s="91"/>
      <c r="BB43" s="91"/>
      <c r="BC43" s="91"/>
      <c r="BD43" s="91"/>
      <c r="BE43" s="91"/>
      <c r="BF43" s="91"/>
      <c r="BG43" s="91"/>
      <c r="BH43" s="91"/>
      <c r="BI43" s="91"/>
      <c r="BJ43" s="91"/>
      <c r="BK43" s="91"/>
      <c r="BL43" s="91"/>
      <c r="BM43" s="91"/>
      <c r="BN43" s="91"/>
      <c r="BO43" s="91"/>
      <c r="BP43" s="91"/>
      <c r="BQ43" s="91"/>
      <c r="BR43" s="91"/>
      <c r="BS43" s="91"/>
      <c r="BT43" s="91"/>
      <c r="BU43" s="91"/>
      <c r="BV43" s="91"/>
      <c r="BW43" s="91"/>
      <c r="BX43" s="91"/>
      <c r="BY43" s="91"/>
      <c r="BZ43" s="91"/>
      <c r="CA43" s="91"/>
      <c r="CB43" s="91"/>
      <c r="CC43" s="91"/>
      <c r="CD43" s="91"/>
      <c r="CE43" s="91"/>
      <c r="CF43" s="91"/>
      <c r="CG43" s="91"/>
      <c r="CH43" s="91"/>
      <c r="CI43" s="91"/>
      <c r="CJ43" s="91"/>
      <c r="CK43" s="91"/>
      <c r="CL43" s="91"/>
      <c r="CM43" s="91"/>
      <c r="CN43" s="91"/>
      <c r="CO43" s="91"/>
      <c r="CP43" s="91"/>
      <c r="CQ43" s="91"/>
      <c r="CR43" s="91"/>
      <c r="CS43" s="91"/>
      <c r="CT43" s="91"/>
      <c r="CU43" s="91"/>
      <c r="CV43" s="91"/>
      <c r="CW43" s="91"/>
      <c r="CX43" s="91"/>
      <c r="CY43" s="91"/>
      <c r="CZ43" s="91"/>
      <c r="DA43" s="91"/>
      <c r="DB43" s="91"/>
      <c r="DC43" s="91"/>
      <c r="DD43" s="91"/>
      <c r="DE43" s="91"/>
      <c r="DF43" s="91"/>
      <c r="DG43" s="91"/>
      <c r="DH43" s="91"/>
      <c r="DI43" s="91"/>
      <c r="DJ43" s="91"/>
      <c r="DK43" s="91"/>
      <c r="DL43" s="91"/>
      <c r="DM43" s="91"/>
      <c r="DN43" s="91"/>
      <c r="DO43" s="91"/>
      <c r="DP43" s="91"/>
      <c r="DQ43" s="91"/>
      <c r="DR43" s="91"/>
      <c r="DS43" s="91"/>
      <c r="DT43" s="91"/>
      <c r="DU43" s="91"/>
      <c r="DV43" s="91"/>
      <c r="DW43" s="91"/>
      <c r="DX43" s="91"/>
      <c r="DY43" s="91"/>
      <c r="DZ43" s="91"/>
      <c r="EA43" s="91"/>
      <c r="EB43" s="91"/>
      <c r="EC43" s="91"/>
      <c r="ED43" s="91"/>
      <c r="EE43" s="91"/>
      <c r="EF43" s="91"/>
      <c r="EG43" s="91"/>
      <c r="EH43" s="91"/>
      <c r="EI43" s="91"/>
      <c r="EJ43" s="91"/>
      <c r="EK43" s="91"/>
      <c r="EL43" s="91"/>
      <c r="EM43" s="91"/>
      <c r="EN43" s="91"/>
      <c r="EO43" s="91"/>
      <c r="EP43" s="91"/>
      <c r="EQ43" s="91"/>
      <c r="ER43" s="91"/>
      <c r="ES43" s="91"/>
      <c r="ET43" s="91"/>
      <c r="EU43" s="91"/>
      <c r="EV43" s="91"/>
      <c r="EW43" s="91"/>
      <c r="EX43" s="91"/>
      <c r="EY43" s="91"/>
      <c r="EZ43" s="91"/>
      <c r="FA43" s="91"/>
      <c r="FB43" s="91"/>
      <c r="FC43" s="91"/>
      <c r="FD43" s="91"/>
      <c r="FE43" s="91"/>
      <c r="FF43" s="91"/>
      <c r="FG43" s="91"/>
      <c r="FH43" s="91"/>
      <c r="FI43" s="91"/>
      <c r="FJ43" s="91"/>
      <c r="FK43" s="91"/>
      <c r="FL43" s="91"/>
      <c r="FM43" s="91"/>
      <c r="FN43" s="91"/>
      <c r="FO43" s="91"/>
      <c r="FP43" s="91"/>
      <c r="FQ43" s="91"/>
      <c r="FR43" s="91"/>
      <c r="FS43" s="91"/>
      <c r="FT43" s="91"/>
      <c r="FU43" s="91"/>
      <c r="FV43" s="91"/>
      <c r="FW43" s="91"/>
      <c r="FX43" s="91"/>
      <c r="FY43" s="91"/>
      <c r="FZ43" s="91"/>
      <c r="GA43" s="91"/>
      <c r="GB43" s="91"/>
      <c r="GC43" s="91"/>
      <c r="GD43" s="91"/>
      <c r="GE43" s="91"/>
      <c r="GF43" s="91"/>
      <c r="GG43" s="91"/>
      <c r="GH43" s="91"/>
      <c r="GI43" s="91"/>
      <c r="GJ43" s="91"/>
      <c r="GK43" s="91"/>
      <c r="GL43" s="91"/>
      <c r="GM43" s="91"/>
      <c r="GN43" s="91"/>
      <c r="GO43" s="91"/>
      <c r="GP43" s="91"/>
      <c r="GQ43" s="91"/>
      <c r="GR43" s="91"/>
      <c r="GS43" s="91"/>
      <c r="GT43" s="91"/>
      <c r="GU43" s="91"/>
      <c r="GV43" s="91"/>
      <c r="GW43" s="91"/>
      <c r="GX43" s="91"/>
      <c r="GY43" s="91"/>
      <c r="GZ43" s="91"/>
      <c r="HA43" s="91"/>
      <c r="HB43" s="91"/>
      <c r="HC43" s="91"/>
      <c r="HD43" s="91"/>
      <c r="HE43" s="91"/>
      <c r="HF43" s="91"/>
      <c r="HG43" s="91"/>
      <c r="HH43" s="91"/>
      <c r="HI43" s="91"/>
      <c r="HJ43" s="91"/>
      <c r="HK43" s="91"/>
      <c r="HL43" s="91"/>
      <c r="HM43" s="91"/>
      <c r="HN43" s="91"/>
      <c r="HO43" s="91"/>
      <c r="HP43" s="91"/>
      <c r="HQ43" s="91"/>
      <c r="HR43" s="91"/>
      <c r="HS43" s="91"/>
      <c r="HT43" s="91"/>
      <c r="HU43" s="91"/>
      <c r="HV43" s="91"/>
      <c r="HW43" s="91"/>
      <c r="HX43" s="91"/>
      <c r="HY43" s="91"/>
      <c r="HZ43" s="91"/>
      <c r="IA43" s="91"/>
      <c r="IB43" s="91"/>
      <c r="IC43" s="91"/>
      <c r="ID43" s="91"/>
      <c r="IE43" s="91"/>
      <c r="IF43" s="91"/>
      <c r="IG43" s="91"/>
      <c r="IH43" s="91"/>
      <c r="II43" s="91"/>
      <c r="IJ43" s="91"/>
      <c r="IK43" s="91"/>
      <c r="IL43" s="91"/>
      <c r="IM43" s="91"/>
      <c r="IN43" s="91"/>
      <c r="IO43" s="91"/>
      <c r="IP43" s="91"/>
      <c r="IQ43" s="91"/>
      <c r="IR43" s="91"/>
      <c r="IS43" s="91"/>
      <c r="IT43" s="91"/>
      <c r="IU43" s="91"/>
      <c r="IV43" s="91"/>
      <c r="IW43" s="91"/>
    </row>
    <row r="44" spans="1:257" s="93" customFormat="1" ht="14.25" customHeight="1">
      <c r="A44" s="170" t="str">
        <f t="shared" si="9"/>
        <v>[Admin Module-34]</v>
      </c>
      <c r="B44" s="99" t="s">
        <v>1097</v>
      </c>
      <c r="C44" s="99" t="s">
        <v>1102</v>
      </c>
      <c r="D44" s="200" t="s">
        <v>1105</v>
      </c>
      <c r="E44" s="201"/>
      <c r="F44" s="99"/>
      <c r="G44" s="99"/>
      <c r="H44" s="188"/>
      <c r="I44" s="190"/>
      <c r="J44" s="222"/>
      <c r="K44" s="222"/>
      <c r="L44" s="222"/>
      <c r="M44" s="223"/>
      <c r="N44" s="223"/>
      <c r="O44" s="223"/>
      <c r="P44" s="91"/>
      <c r="Q44" s="91"/>
      <c r="R44" s="91"/>
      <c r="S44" s="91"/>
      <c r="T44" s="91"/>
      <c r="U44" s="91"/>
      <c r="V44" s="91"/>
      <c r="W44" s="91"/>
      <c r="X44" s="91"/>
      <c r="Y44" s="91"/>
      <c r="Z44" s="91"/>
      <c r="AA44" s="91"/>
      <c r="AB44" s="91"/>
      <c r="AC44" s="91"/>
      <c r="AD44" s="91"/>
      <c r="AE44" s="91"/>
      <c r="AF44" s="91"/>
      <c r="AG44" s="91"/>
      <c r="AH44" s="91"/>
      <c r="AI44" s="91"/>
      <c r="AJ44" s="91"/>
      <c r="AK44" s="91"/>
      <c r="AL44" s="91"/>
      <c r="AM44" s="91"/>
      <c r="AN44" s="91"/>
      <c r="AO44" s="91"/>
      <c r="AP44" s="91"/>
      <c r="AQ44" s="91"/>
      <c r="AR44" s="91"/>
      <c r="AS44" s="91"/>
      <c r="AT44" s="91"/>
      <c r="AU44" s="91"/>
      <c r="AV44" s="91"/>
      <c r="AW44" s="91"/>
      <c r="AX44" s="91"/>
      <c r="AY44" s="91"/>
      <c r="AZ44" s="91"/>
      <c r="BA44" s="91"/>
      <c r="BB44" s="91"/>
      <c r="BC44" s="91"/>
      <c r="BD44" s="91"/>
      <c r="BE44" s="91"/>
      <c r="BF44" s="91"/>
      <c r="BG44" s="91"/>
      <c r="BH44" s="91"/>
      <c r="BI44" s="91"/>
      <c r="BJ44" s="91"/>
      <c r="BK44" s="91"/>
      <c r="BL44" s="91"/>
      <c r="BM44" s="91"/>
      <c r="BN44" s="91"/>
      <c r="BO44" s="91"/>
      <c r="BP44" s="91"/>
      <c r="BQ44" s="91"/>
      <c r="BR44" s="91"/>
      <c r="BS44" s="91"/>
      <c r="BT44" s="91"/>
      <c r="BU44" s="91"/>
      <c r="BV44" s="91"/>
      <c r="BW44" s="91"/>
      <c r="BX44" s="91"/>
      <c r="BY44" s="91"/>
      <c r="BZ44" s="91"/>
      <c r="CA44" s="91"/>
      <c r="CB44" s="91"/>
      <c r="CC44" s="91"/>
      <c r="CD44" s="91"/>
      <c r="CE44" s="91"/>
      <c r="CF44" s="91"/>
      <c r="CG44" s="91"/>
      <c r="CH44" s="91"/>
      <c r="CI44" s="91"/>
      <c r="CJ44" s="91"/>
      <c r="CK44" s="91"/>
      <c r="CL44" s="91"/>
      <c r="CM44" s="91"/>
      <c r="CN44" s="91"/>
      <c r="CO44" s="91"/>
      <c r="CP44" s="91"/>
      <c r="CQ44" s="91"/>
      <c r="CR44" s="91"/>
      <c r="CS44" s="91"/>
      <c r="CT44" s="91"/>
      <c r="CU44" s="91"/>
      <c r="CV44" s="91"/>
      <c r="CW44" s="91"/>
      <c r="CX44" s="91"/>
      <c r="CY44" s="91"/>
      <c r="CZ44" s="91"/>
      <c r="DA44" s="91"/>
      <c r="DB44" s="91"/>
      <c r="DC44" s="91"/>
      <c r="DD44" s="91"/>
      <c r="DE44" s="91"/>
      <c r="DF44" s="91"/>
      <c r="DG44" s="91"/>
      <c r="DH44" s="91"/>
      <c r="DI44" s="91"/>
      <c r="DJ44" s="91"/>
      <c r="DK44" s="91"/>
      <c r="DL44" s="91"/>
      <c r="DM44" s="91"/>
      <c r="DN44" s="91"/>
      <c r="DO44" s="91"/>
      <c r="DP44" s="91"/>
      <c r="DQ44" s="91"/>
      <c r="DR44" s="91"/>
      <c r="DS44" s="91"/>
      <c r="DT44" s="91"/>
      <c r="DU44" s="91"/>
      <c r="DV44" s="91"/>
      <c r="DW44" s="91"/>
      <c r="DX44" s="91"/>
      <c r="DY44" s="91"/>
      <c r="DZ44" s="91"/>
      <c r="EA44" s="91"/>
      <c r="EB44" s="91"/>
      <c r="EC44" s="91"/>
      <c r="ED44" s="91"/>
      <c r="EE44" s="91"/>
      <c r="EF44" s="91"/>
      <c r="EG44" s="91"/>
      <c r="EH44" s="91"/>
      <c r="EI44" s="91"/>
      <c r="EJ44" s="91"/>
      <c r="EK44" s="91"/>
      <c r="EL44" s="91"/>
      <c r="EM44" s="91"/>
      <c r="EN44" s="91"/>
      <c r="EO44" s="91"/>
      <c r="EP44" s="91"/>
      <c r="EQ44" s="91"/>
      <c r="ER44" s="91"/>
      <c r="ES44" s="91"/>
      <c r="ET44" s="91"/>
      <c r="EU44" s="91"/>
      <c r="EV44" s="91"/>
      <c r="EW44" s="91"/>
      <c r="EX44" s="91"/>
      <c r="EY44" s="91"/>
      <c r="EZ44" s="91"/>
      <c r="FA44" s="91"/>
      <c r="FB44" s="91"/>
      <c r="FC44" s="91"/>
      <c r="FD44" s="91"/>
      <c r="FE44" s="91"/>
      <c r="FF44" s="91"/>
      <c r="FG44" s="91"/>
      <c r="FH44" s="91"/>
      <c r="FI44" s="91"/>
      <c r="FJ44" s="91"/>
      <c r="FK44" s="91"/>
      <c r="FL44" s="91"/>
      <c r="FM44" s="91"/>
      <c r="FN44" s="91"/>
      <c r="FO44" s="91"/>
      <c r="FP44" s="91"/>
      <c r="FQ44" s="91"/>
      <c r="FR44" s="91"/>
      <c r="FS44" s="91"/>
      <c r="FT44" s="91"/>
      <c r="FU44" s="91"/>
      <c r="FV44" s="91"/>
      <c r="FW44" s="91"/>
      <c r="FX44" s="91"/>
      <c r="FY44" s="91"/>
      <c r="FZ44" s="91"/>
      <c r="GA44" s="91"/>
      <c r="GB44" s="91"/>
      <c r="GC44" s="91"/>
      <c r="GD44" s="91"/>
      <c r="GE44" s="91"/>
      <c r="GF44" s="91"/>
      <c r="GG44" s="91"/>
      <c r="GH44" s="91"/>
      <c r="GI44" s="91"/>
      <c r="GJ44" s="91"/>
      <c r="GK44" s="91"/>
      <c r="GL44" s="91"/>
      <c r="GM44" s="91"/>
      <c r="GN44" s="91"/>
      <c r="GO44" s="91"/>
      <c r="GP44" s="91"/>
      <c r="GQ44" s="91"/>
      <c r="GR44" s="91"/>
      <c r="GS44" s="91"/>
      <c r="GT44" s="91"/>
      <c r="GU44" s="91"/>
      <c r="GV44" s="91"/>
      <c r="GW44" s="91"/>
      <c r="GX44" s="91"/>
      <c r="GY44" s="91"/>
      <c r="GZ44" s="91"/>
      <c r="HA44" s="91"/>
      <c r="HB44" s="91"/>
      <c r="HC44" s="91"/>
      <c r="HD44" s="91"/>
      <c r="HE44" s="91"/>
      <c r="HF44" s="91"/>
      <c r="HG44" s="91"/>
      <c r="HH44" s="91"/>
      <c r="HI44" s="91"/>
      <c r="HJ44" s="91"/>
      <c r="HK44" s="91"/>
      <c r="HL44" s="91"/>
      <c r="HM44" s="91"/>
      <c r="HN44" s="91"/>
      <c r="HO44" s="91"/>
      <c r="HP44" s="91"/>
      <c r="HQ44" s="91"/>
      <c r="HR44" s="91"/>
      <c r="HS44" s="91"/>
      <c r="HT44" s="91"/>
      <c r="HU44" s="91"/>
      <c r="HV44" s="91"/>
      <c r="HW44" s="91"/>
      <c r="HX44" s="91"/>
      <c r="HY44" s="91"/>
      <c r="HZ44" s="91"/>
      <c r="IA44" s="91"/>
      <c r="IB44" s="91"/>
      <c r="IC44" s="91"/>
      <c r="ID44" s="91"/>
      <c r="IE44" s="91"/>
      <c r="IF44" s="91"/>
      <c r="IG44" s="91"/>
      <c r="IH44" s="91"/>
      <c r="II44" s="91"/>
      <c r="IJ44" s="91"/>
      <c r="IK44" s="91"/>
      <c r="IL44" s="91"/>
      <c r="IM44" s="91"/>
      <c r="IN44" s="91"/>
      <c r="IO44" s="91"/>
      <c r="IP44" s="91"/>
      <c r="IQ44" s="91"/>
      <c r="IR44" s="91"/>
      <c r="IS44" s="91"/>
      <c r="IT44" s="91"/>
      <c r="IU44" s="91"/>
      <c r="IV44" s="91"/>
      <c r="IW44" s="91"/>
    </row>
    <row r="45" spans="1:257" s="93" customFormat="1" ht="14.25" customHeight="1">
      <c r="A45" s="170" t="str">
        <f t="shared" si="9"/>
        <v>[Admin Module-35]</v>
      </c>
      <c r="B45" s="99" t="s">
        <v>1096</v>
      </c>
      <c r="C45" s="99" t="s">
        <v>1103</v>
      </c>
      <c r="D45" s="200" t="s">
        <v>1104</v>
      </c>
      <c r="E45" s="201"/>
      <c r="F45" s="99"/>
      <c r="G45" s="99"/>
      <c r="H45" s="188"/>
      <c r="I45" s="190"/>
      <c r="J45" s="222"/>
      <c r="K45" s="222"/>
      <c r="L45" s="222"/>
      <c r="M45" s="223"/>
      <c r="N45" s="223"/>
      <c r="O45" s="223"/>
      <c r="P45" s="91"/>
      <c r="Q45" s="91"/>
      <c r="R45" s="91"/>
      <c r="S45" s="91"/>
      <c r="T45" s="91"/>
      <c r="U45" s="91"/>
      <c r="V45" s="91"/>
      <c r="W45" s="91"/>
      <c r="X45" s="91"/>
      <c r="Y45" s="91"/>
      <c r="Z45" s="91"/>
      <c r="AA45" s="91"/>
      <c r="AB45" s="91"/>
      <c r="AC45" s="91"/>
      <c r="AD45" s="91"/>
      <c r="AE45" s="91"/>
      <c r="AF45" s="91"/>
      <c r="AG45" s="91"/>
      <c r="AH45" s="91"/>
      <c r="AI45" s="91"/>
      <c r="AJ45" s="91"/>
      <c r="AK45" s="91"/>
      <c r="AL45" s="91"/>
      <c r="AM45" s="91"/>
      <c r="AN45" s="91"/>
      <c r="AO45" s="91"/>
      <c r="AP45" s="91"/>
      <c r="AQ45" s="91"/>
      <c r="AR45" s="91"/>
      <c r="AS45" s="91"/>
      <c r="AT45" s="91"/>
      <c r="AU45" s="91"/>
      <c r="AV45" s="91"/>
      <c r="AW45" s="91"/>
      <c r="AX45" s="91"/>
      <c r="AY45" s="91"/>
      <c r="AZ45" s="91"/>
      <c r="BA45" s="91"/>
      <c r="BB45" s="91"/>
      <c r="BC45" s="91"/>
      <c r="BD45" s="91"/>
      <c r="BE45" s="91"/>
      <c r="BF45" s="91"/>
      <c r="BG45" s="91"/>
      <c r="BH45" s="91"/>
      <c r="BI45" s="91"/>
      <c r="BJ45" s="91"/>
      <c r="BK45" s="91"/>
      <c r="BL45" s="91"/>
      <c r="BM45" s="91"/>
      <c r="BN45" s="91"/>
      <c r="BO45" s="91"/>
      <c r="BP45" s="91"/>
      <c r="BQ45" s="91"/>
      <c r="BR45" s="91"/>
      <c r="BS45" s="91"/>
      <c r="BT45" s="91"/>
      <c r="BU45" s="91"/>
      <c r="BV45" s="91"/>
      <c r="BW45" s="91"/>
      <c r="BX45" s="91"/>
      <c r="BY45" s="91"/>
      <c r="BZ45" s="91"/>
      <c r="CA45" s="91"/>
      <c r="CB45" s="91"/>
      <c r="CC45" s="91"/>
      <c r="CD45" s="91"/>
      <c r="CE45" s="91"/>
      <c r="CF45" s="91"/>
      <c r="CG45" s="91"/>
      <c r="CH45" s="91"/>
      <c r="CI45" s="91"/>
      <c r="CJ45" s="91"/>
      <c r="CK45" s="91"/>
      <c r="CL45" s="91"/>
      <c r="CM45" s="91"/>
      <c r="CN45" s="91"/>
      <c r="CO45" s="91"/>
      <c r="CP45" s="91"/>
      <c r="CQ45" s="91"/>
      <c r="CR45" s="91"/>
      <c r="CS45" s="91"/>
      <c r="CT45" s="91"/>
      <c r="CU45" s="91"/>
      <c r="CV45" s="91"/>
      <c r="CW45" s="91"/>
      <c r="CX45" s="91"/>
      <c r="CY45" s="91"/>
      <c r="CZ45" s="91"/>
      <c r="DA45" s="91"/>
      <c r="DB45" s="91"/>
      <c r="DC45" s="91"/>
      <c r="DD45" s="91"/>
      <c r="DE45" s="91"/>
      <c r="DF45" s="91"/>
      <c r="DG45" s="91"/>
      <c r="DH45" s="91"/>
      <c r="DI45" s="91"/>
      <c r="DJ45" s="91"/>
      <c r="DK45" s="91"/>
      <c r="DL45" s="91"/>
      <c r="DM45" s="91"/>
      <c r="DN45" s="91"/>
      <c r="DO45" s="91"/>
      <c r="DP45" s="91"/>
      <c r="DQ45" s="91"/>
      <c r="DR45" s="91"/>
      <c r="DS45" s="91"/>
      <c r="DT45" s="91"/>
      <c r="DU45" s="91"/>
      <c r="DV45" s="91"/>
      <c r="DW45" s="91"/>
      <c r="DX45" s="91"/>
      <c r="DY45" s="91"/>
      <c r="DZ45" s="91"/>
      <c r="EA45" s="91"/>
      <c r="EB45" s="91"/>
      <c r="EC45" s="91"/>
      <c r="ED45" s="91"/>
      <c r="EE45" s="91"/>
      <c r="EF45" s="91"/>
      <c r="EG45" s="91"/>
      <c r="EH45" s="91"/>
      <c r="EI45" s="91"/>
      <c r="EJ45" s="91"/>
      <c r="EK45" s="91"/>
      <c r="EL45" s="91"/>
      <c r="EM45" s="91"/>
      <c r="EN45" s="91"/>
      <c r="EO45" s="91"/>
      <c r="EP45" s="91"/>
      <c r="EQ45" s="91"/>
      <c r="ER45" s="91"/>
      <c r="ES45" s="91"/>
      <c r="ET45" s="91"/>
      <c r="EU45" s="91"/>
      <c r="EV45" s="91"/>
      <c r="EW45" s="91"/>
      <c r="EX45" s="91"/>
      <c r="EY45" s="91"/>
      <c r="EZ45" s="91"/>
      <c r="FA45" s="91"/>
      <c r="FB45" s="91"/>
      <c r="FC45" s="91"/>
      <c r="FD45" s="91"/>
      <c r="FE45" s="91"/>
      <c r="FF45" s="91"/>
      <c r="FG45" s="91"/>
      <c r="FH45" s="91"/>
      <c r="FI45" s="91"/>
      <c r="FJ45" s="91"/>
      <c r="FK45" s="91"/>
      <c r="FL45" s="91"/>
      <c r="FM45" s="91"/>
      <c r="FN45" s="91"/>
      <c r="FO45" s="91"/>
      <c r="FP45" s="91"/>
      <c r="FQ45" s="91"/>
      <c r="FR45" s="91"/>
      <c r="FS45" s="91"/>
      <c r="FT45" s="91"/>
      <c r="FU45" s="91"/>
      <c r="FV45" s="91"/>
      <c r="FW45" s="91"/>
      <c r="FX45" s="91"/>
      <c r="FY45" s="91"/>
      <c r="FZ45" s="91"/>
      <c r="GA45" s="91"/>
      <c r="GB45" s="91"/>
      <c r="GC45" s="91"/>
      <c r="GD45" s="91"/>
      <c r="GE45" s="91"/>
      <c r="GF45" s="91"/>
      <c r="GG45" s="91"/>
      <c r="GH45" s="91"/>
      <c r="GI45" s="91"/>
      <c r="GJ45" s="91"/>
      <c r="GK45" s="91"/>
      <c r="GL45" s="91"/>
      <c r="GM45" s="91"/>
      <c r="GN45" s="91"/>
      <c r="GO45" s="91"/>
      <c r="GP45" s="91"/>
      <c r="GQ45" s="91"/>
      <c r="GR45" s="91"/>
      <c r="GS45" s="91"/>
      <c r="GT45" s="91"/>
      <c r="GU45" s="91"/>
      <c r="GV45" s="91"/>
      <c r="GW45" s="91"/>
      <c r="GX45" s="91"/>
      <c r="GY45" s="91"/>
      <c r="GZ45" s="91"/>
      <c r="HA45" s="91"/>
      <c r="HB45" s="91"/>
      <c r="HC45" s="91"/>
      <c r="HD45" s="91"/>
      <c r="HE45" s="91"/>
      <c r="HF45" s="91"/>
      <c r="HG45" s="91"/>
      <c r="HH45" s="91"/>
      <c r="HI45" s="91"/>
      <c r="HJ45" s="91"/>
      <c r="HK45" s="91"/>
      <c r="HL45" s="91"/>
      <c r="HM45" s="91"/>
      <c r="HN45" s="91"/>
      <c r="HO45" s="91"/>
      <c r="HP45" s="91"/>
      <c r="HQ45" s="91"/>
      <c r="HR45" s="91"/>
      <c r="HS45" s="91"/>
      <c r="HT45" s="91"/>
      <c r="HU45" s="91"/>
      <c r="HV45" s="91"/>
      <c r="HW45" s="91"/>
      <c r="HX45" s="91"/>
      <c r="HY45" s="91"/>
      <c r="HZ45" s="91"/>
      <c r="IA45" s="91"/>
      <c r="IB45" s="91"/>
      <c r="IC45" s="91"/>
      <c r="ID45" s="91"/>
      <c r="IE45" s="91"/>
      <c r="IF45" s="91"/>
      <c r="IG45" s="91"/>
      <c r="IH45" s="91"/>
      <c r="II45" s="91"/>
      <c r="IJ45" s="91"/>
      <c r="IK45" s="91"/>
      <c r="IL45" s="91"/>
      <c r="IM45" s="91"/>
      <c r="IN45" s="91"/>
      <c r="IO45" s="91"/>
      <c r="IP45" s="91"/>
      <c r="IQ45" s="91"/>
      <c r="IR45" s="91"/>
      <c r="IS45" s="91"/>
      <c r="IT45" s="91"/>
      <c r="IU45" s="91"/>
      <c r="IV45" s="91"/>
      <c r="IW45" s="91"/>
    </row>
    <row r="46" spans="1:257" s="93" customFormat="1" ht="14.25" customHeight="1">
      <c r="A46" s="193"/>
      <c r="B46" s="192" t="s">
        <v>1107</v>
      </c>
      <c r="C46" s="193"/>
      <c r="D46" s="193"/>
      <c r="E46" s="193"/>
      <c r="F46" s="193"/>
      <c r="G46" s="193"/>
      <c r="H46" s="193"/>
      <c r="I46" s="194"/>
      <c r="J46" s="194"/>
      <c r="K46" s="194"/>
      <c r="L46" s="194"/>
      <c r="M46" s="194"/>
      <c r="N46" s="194"/>
      <c r="O46" s="194"/>
      <c r="P46" s="91"/>
      <c r="Q46" s="91"/>
      <c r="R46" s="91"/>
      <c r="S46" s="91"/>
      <c r="T46" s="91"/>
      <c r="U46" s="91"/>
      <c r="V46" s="91"/>
      <c r="W46" s="91"/>
      <c r="X46" s="91"/>
      <c r="Y46" s="91"/>
      <c r="Z46" s="91"/>
      <c r="AA46" s="91"/>
      <c r="AB46" s="91"/>
      <c r="AC46" s="91"/>
      <c r="AD46" s="91"/>
      <c r="AE46" s="91"/>
      <c r="AF46" s="91"/>
      <c r="AG46" s="91"/>
      <c r="AH46" s="91"/>
      <c r="AI46" s="91"/>
      <c r="AJ46" s="91"/>
      <c r="AK46" s="91"/>
      <c r="AL46" s="91"/>
      <c r="AM46" s="91"/>
      <c r="AN46" s="91"/>
      <c r="AO46" s="91"/>
      <c r="AP46" s="91"/>
      <c r="AQ46" s="91"/>
      <c r="AR46" s="91"/>
      <c r="AS46" s="91"/>
      <c r="AT46" s="91"/>
      <c r="AU46" s="91"/>
      <c r="AV46" s="91"/>
      <c r="AW46" s="91"/>
      <c r="AX46" s="91"/>
      <c r="AY46" s="91"/>
      <c r="AZ46" s="91"/>
      <c r="BA46" s="91"/>
      <c r="BB46" s="91"/>
      <c r="BC46" s="91"/>
      <c r="BD46" s="91"/>
      <c r="BE46" s="91"/>
      <c r="BF46" s="91"/>
      <c r="BG46" s="91"/>
      <c r="BH46" s="91"/>
      <c r="BI46" s="91"/>
      <c r="BJ46" s="91"/>
      <c r="BK46" s="91"/>
      <c r="BL46" s="91"/>
      <c r="BM46" s="91"/>
      <c r="BN46" s="91"/>
      <c r="BO46" s="91"/>
      <c r="BP46" s="91"/>
      <c r="BQ46" s="91"/>
      <c r="BR46" s="91"/>
      <c r="BS46" s="91"/>
      <c r="BT46" s="91"/>
      <c r="BU46" s="91"/>
      <c r="BV46" s="91"/>
      <c r="BW46" s="91"/>
      <c r="BX46" s="91"/>
      <c r="BY46" s="91"/>
      <c r="BZ46" s="91"/>
      <c r="CA46" s="91"/>
      <c r="CB46" s="91"/>
      <c r="CC46" s="91"/>
      <c r="CD46" s="91"/>
      <c r="CE46" s="91"/>
      <c r="CF46" s="91"/>
      <c r="CG46" s="91"/>
      <c r="CH46" s="91"/>
      <c r="CI46" s="91"/>
      <c r="CJ46" s="91"/>
      <c r="CK46" s="91"/>
      <c r="CL46" s="91"/>
      <c r="CM46" s="91"/>
      <c r="CN46" s="91"/>
      <c r="CO46" s="91"/>
      <c r="CP46" s="91"/>
      <c r="CQ46" s="91"/>
      <c r="CR46" s="91"/>
      <c r="CS46" s="91"/>
      <c r="CT46" s="91"/>
      <c r="CU46" s="91"/>
      <c r="CV46" s="91"/>
      <c r="CW46" s="91"/>
      <c r="CX46" s="91"/>
      <c r="CY46" s="91"/>
      <c r="CZ46" s="91"/>
      <c r="DA46" s="91"/>
      <c r="DB46" s="91"/>
      <c r="DC46" s="91"/>
      <c r="DD46" s="91"/>
      <c r="DE46" s="91"/>
      <c r="DF46" s="91"/>
      <c r="DG46" s="91"/>
      <c r="DH46" s="91"/>
      <c r="DI46" s="91"/>
      <c r="DJ46" s="91"/>
      <c r="DK46" s="91"/>
      <c r="DL46" s="91"/>
      <c r="DM46" s="91"/>
      <c r="DN46" s="91"/>
      <c r="DO46" s="91"/>
      <c r="DP46" s="91"/>
      <c r="DQ46" s="91"/>
      <c r="DR46" s="91"/>
      <c r="DS46" s="91"/>
      <c r="DT46" s="91"/>
      <c r="DU46" s="91"/>
      <c r="DV46" s="91"/>
      <c r="DW46" s="91"/>
      <c r="DX46" s="91"/>
      <c r="DY46" s="91"/>
      <c r="DZ46" s="91"/>
      <c r="EA46" s="91"/>
      <c r="EB46" s="91"/>
      <c r="EC46" s="91"/>
      <c r="ED46" s="91"/>
      <c r="EE46" s="91"/>
      <c r="EF46" s="91"/>
      <c r="EG46" s="91"/>
      <c r="EH46" s="91"/>
      <c r="EI46" s="91"/>
      <c r="EJ46" s="91"/>
      <c r="EK46" s="91"/>
      <c r="EL46" s="91"/>
      <c r="EM46" s="91"/>
      <c r="EN46" s="91"/>
      <c r="EO46" s="91"/>
      <c r="EP46" s="91"/>
      <c r="EQ46" s="91"/>
      <c r="ER46" s="91"/>
      <c r="ES46" s="91"/>
      <c r="ET46" s="91"/>
      <c r="EU46" s="91"/>
      <c r="EV46" s="91"/>
      <c r="EW46" s="91"/>
      <c r="EX46" s="91"/>
      <c r="EY46" s="91"/>
      <c r="EZ46" s="91"/>
      <c r="FA46" s="91"/>
      <c r="FB46" s="91"/>
      <c r="FC46" s="91"/>
      <c r="FD46" s="91"/>
      <c r="FE46" s="91"/>
      <c r="FF46" s="91"/>
      <c r="FG46" s="91"/>
      <c r="FH46" s="91"/>
      <c r="FI46" s="91"/>
      <c r="FJ46" s="91"/>
      <c r="FK46" s="91"/>
      <c r="FL46" s="91"/>
      <c r="FM46" s="91"/>
      <c r="FN46" s="91"/>
      <c r="FO46" s="91"/>
      <c r="FP46" s="91"/>
      <c r="FQ46" s="91"/>
      <c r="FR46" s="91"/>
      <c r="FS46" s="91"/>
      <c r="FT46" s="91"/>
      <c r="FU46" s="91"/>
      <c r="FV46" s="91"/>
      <c r="FW46" s="91"/>
      <c r="FX46" s="91"/>
      <c r="FY46" s="91"/>
      <c r="FZ46" s="91"/>
      <c r="GA46" s="91"/>
      <c r="GB46" s="91"/>
      <c r="GC46" s="91"/>
      <c r="GD46" s="91"/>
      <c r="GE46" s="91"/>
      <c r="GF46" s="91"/>
      <c r="GG46" s="91"/>
      <c r="GH46" s="91"/>
      <c r="GI46" s="91"/>
      <c r="GJ46" s="91"/>
      <c r="GK46" s="91"/>
      <c r="GL46" s="91"/>
      <c r="GM46" s="91"/>
      <c r="GN46" s="91"/>
      <c r="GO46" s="91"/>
      <c r="GP46" s="91"/>
      <c r="GQ46" s="91"/>
      <c r="GR46" s="91"/>
      <c r="GS46" s="91"/>
      <c r="GT46" s="91"/>
      <c r="GU46" s="91"/>
      <c r="GV46" s="91"/>
      <c r="GW46" s="91"/>
      <c r="GX46" s="91"/>
      <c r="GY46" s="91"/>
      <c r="GZ46" s="91"/>
      <c r="HA46" s="91"/>
      <c r="HB46" s="91"/>
      <c r="HC46" s="91"/>
      <c r="HD46" s="91"/>
      <c r="HE46" s="91"/>
      <c r="HF46" s="91"/>
      <c r="HG46" s="91"/>
      <c r="HH46" s="91"/>
      <c r="HI46" s="91"/>
      <c r="HJ46" s="91"/>
      <c r="HK46" s="91"/>
      <c r="HL46" s="91"/>
      <c r="HM46" s="91"/>
      <c r="HN46" s="91"/>
      <c r="HO46" s="91"/>
      <c r="HP46" s="91"/>
      <c r="HQ46" s="91"/>
      <c r="HR46" s="91"/>
      <c r="HS46" s="91"/>
      <c r="HT46" s="91"/>
      <c r="HU46" s="91"/>
      <c r="HV46" s="91"/>
      <c r="HW46" s="91"/>
      <c r="HX46" s="91"/>
      <c r="HY46" s="91"/>
      <c r="HZ46" s="91"/>
      <c r="IA46" s="91"/>
      <c r="IB46" s="91"/>
      <c r="IC46" s="91"/>
      <c r="ID46" s="91"/>
      <c r="IE46" s="91"/>
      <c r="IF46" s="91"/>
      <c r="IG46" s="91"/>
      <c r="IH46" s="91"/>
      <c r="II46" s="91"/>
      <c r="IJ46" s="91"/>
      <c r="IK46" s="91"/>
      <c r="IL46" s="91"/>
      <c r="IM46" s="91"/>
      <c r="IN46" s="91"/>
      <c r="IO46" s="91"/>
      <c r="IP46" s="91"/>
      <c r="IQ46" s="91"/>
      <c r="IR46" s="91"/>
      <c r="IS46" s="91"/>
      <c r="IT46" s="91"/>
      <c r="IU46" s="91"/>
      <c r="IV46" s="91"/>
      <c r="IW46" s="91"/>
    </row>
    <row r="47" spans="1:257" s="93" customFormat="1" ht="14.25" customHeight="1">
      <c r="A47" s="170" t="str">
        <f t="shared" ref="A47:A48" si="10">IF(OR(B47&lt;&gt;"",D47&lt;&gt;""),"["&amp;TEXT($B$2,"##")&amp;"-"&amp;TEXT(ROW()-10,"##")&amp;"]","")</f>
        <v>[Admin Module-37]</v>
      </c>
      <c r="B47" s="99" t="s">
        <v>1108</v>
      </c>
      <c r="C47" s="99" t="s">
        <v>1110</v>
      </c>
      <c r="D47" s="200" t="s">
        <v>1109</v>
      </c>
      <c r="E47" s="201"/>
      <c r="F47" s="99"/>
      <c r="G47" s="99"/>
      <c r="H47" s="191"/>
      <c r="I47" s="191"/>
      <c r="J47" s="222"/>
      <c r="K47" s="222"/>
      <c r="L47" s="222"/>
      <c r="M47" s="223"/>
      <c r="N47" s="223"/>
      <c r="O47" s="223"/>
      <c r="P47" s="91"/>
      <c r="Q47" s="91"/>
      <c r="R47" s="91"/>
      <c r="S47" s="91"/>
      <c r="T47" s="91"/>
      <c r="U47" s="91"/>
      <c r="V47" s="91"/>
      <c r="W47" s="91"/>
      <c r="X47" s="91"/>
      <c r="Y47" s="91"/>
      <c r="Z47" s="91"/>
      <c r="AA47" s="91"/>
      <c r="AB47" s="91"/>
      <c r="AC47" s="91"/>
      <c r="AD47" s="91"/>
      <c r="AE47" s="91"/>
      <c r="AF47" s="91"/>
      <c r="AG47" s="91"/>
      <c r="AH47" s="91"/>
      <c r="AI47" s="91"/>
      <c r="AJ47" s="91"/>
      <c r="AK47" s="91"/>
      <c r="AL47" s="91"/>
      <c r="AM47" s="91"/>
      <c r="AN47" s="91"/>
      <c r="AO47" s="91"/>
      <c r="AP47" s="91"/>
      <c r="AQ47" s="91"/>
      <c r="AR47" s="91"/>
      <c r="AS47" s="91"/>
      <c r="AT47" s="91"/>
      <c r="AU47" s="91"/>
      <c r="AV47" s="91"/>
      <c r="AW47" s="91"/>
      <c r="AX47" s="91"/>
      <c r="AY47" s="91"/>
      <c r="AZ47" s="91"/>
      <c r="BA47" s="91"/>
      <c r="BB47" s="91"/>
      <c r="BC47" s="91"/>
      <c r="BD47" s="91"/>
      <c r="BE47" s="91"/>
      <c r="BF47" s="91"/>
      <c r="BG47" s="91"/>
      <c r="BH47" s="91"/>
      <c r="BI47" s="91"/>
      <c r="BJ47" s="91"/>
      <c r="BK47" s="91"/>
      <c r="BL47" s="91"/>
      <c r="BM47" s="91"/>
      <c r="BN47" s="91"/>
      <c r="BO47" s="91"/>
      <c r="BP47" s="91"/>
      <c r="BQ47" s="91"/>
      <c r="BR47" s="91"/>
      <c r="BS47" s="91"/>
      <c r="BT47" s="91"/>
      <c r="BU47" s="91"/>
      <c r="BV47" s="91"/>
      <c r="BW47" s="91"/>
      <c r="BX47" s="91"/>
      <c r="BY47" s="91"/>
      <c r="BZ47" s="91"/>
      <c r="CA47" s="91"/>
      <c r="CB47" s="91"/>
      <c r="CC47" s="91"/>
      <c r="CD47" s="91"/>
      <c r="CE47" s="91"/>
      <c r="CF47" s="91"/>
      <c r="CG47" s="91"/>
      <c r="CH47" s="91"/>
      <c r="CI47" s="91"/>
      <c r="CJ47" s="91"/>
      <c r="CK47" s="91"/>
      <c r="CL47" s="91"/>
      <c r="CM47" s="91"/>
      <c r="CN47" s="91"/>
      <c r="CO47" s="91"/>
      <c r="CP47" s="91"/>
      <c r="CQ47" s="91"/>
      <c r="CR47" s="91"/>
      <c r="CS47" s="91"/>
      <c r="CT47" s="91"/>
      <c r="CU47" s="91"/>
      <c r="CV47" s="91"/>
      <c r="CW47" s="91"/>
      <c r="CX47" s="91"/>
      <c r="CY47" s="91"/>
      <c r="CZ47" s="91"/>
      <c r="DA47" s="91"/>
      <c r="DB47" s="91"/>
      <c r="DC47" s="91"/>
      <c r="DD47" s="91"/>
      <c r="DE47" s="91"/>
      <c r="DF47" s="91"/>
      <c r="DG47" s="91"/>
      <c r="DH47" s="91"/>
      <c r="DI47" s="91"/>
      <c r="DJ47" s="91"/>
      <c r="DK47" s="91"/>
      <c r="DL47" s="91"/>
      <c r="DM47" s="91"/>
      <c r="DN47" s="91"/>
      <c r="DO47" s="91"/>
      <c r="DP47" s="91"/>
      <c r="DQ47" s="91"/>
      <c r="DR47" s="91"/>
      <c r="DS47" s="91"/>
      <c r="DT47" s="91"/>
      <c r="DU47" s="91"/>
      <c r="DV47" s="91"/>
      <c r="DW47" s="91"/>
      <c r="DX47" s="91"/>
      <c r="DY47" s="91"/>
      <c r="DZ47" s="91"/>
      <c r="EA47" s="91"/>
      <c r="EB47" s="91"/>
      <c r="EC47" s="91"/>
      <c r="ED47" s="91"/>
      <c r="EE47" s="91"/>
      <c r="EF47" s="91"/>
      <c r="EG47" s="91"/>
      <c r="EH47" s="91"/>
      <c r="EI47" s="91"/>
      <c r="EJ47" s="91"/>
      <c r="EK47" s="91"/>
      <c r="EL47" s="91"/>
      <c r="EM47" s="91"/>
      <c r="EN47" s="91"/>
      <c r="EO47" s="91"/>
      <c r="EP47" s="91"/>
      <c r="EQ47" s="91"/>
      <c r="ER47" s="91"/>
      <c r="ES47" s="91"/>
      <c r="ET47" s="91"/>
      <c r="EU47" s="91"/>
      <c r="EV47" s="91"/>
      <c r="EW47" s="91"/>
      <c r="EX47" s="91"/>
      <c r="EY47" s="91"/>
      <c r="EZ47" s="91"/>
      <c r="FA47" s="91"/>
      <c r="FB47" s="91"/>
      <c r="FC47" s="91"/>
      <c r="FD47" s="91"/>
      <c r="FE47" s="91"/>
      <c r="FF47" s="91"/>
      <c r="FG47" s="91"/>
      <c r="FH47" s="91"/>
      <c r="FI47" s="91"/>
      <c r="FJ47" s="91"/>
      <c r="FK47" s="91"/>
      <c r="FL47" s="91"/>
      <c r="FM47" s="91"/>
      <c r="FN47" s="91"/>
      <c r="FO47" s="91"/>
      <c r="FP47" s="91"/>
      <c r="FQ47" s="91"/>
      <c r="FR47" s="91"/>
      <c r="FS47" s="91"/>
      <c r="FT47" s="91"/>
      <c r="FU47" s="91"/>
      <c r="FV47" s="91"/>
      <c r="FW47" s="91"/>
      <c r="FX47" s="91"/>
      <c r="FY47" s="91"/>
      <c r="FZ47" s="91"/>
      <c r="GA47" s="91"/>
      <c r="GB47" s="91"/>
      <c r="GC47" s="91"/>
      <c r="GD47" s="91"/>
      <c r="GE47" s="91"/>
      <c r="GF47" s="91"/>
      <c r="GG47" s="91"/>
      <c r="GH47" s="91"/>
      <c r="GI47" s="91"/>
      <c r="GJ47" s="91"/>
      <c r="GK47" s="91"/>
      <c r="GL47" s="91"/>
      <c r="GM47" s="91"/>
      <c r="GN47" s="91"/>
      <c r="GO47" s="91"/>
      <c r="GP47" s="91"/>
      <c r="GQ47" s="91"/>
      <c r="GR47" s="91"/>
      <c r="GS47" s="91"/>
      <c r="GT47" s="91"/>
      <c r="GU47" s="91"/>
      <c r="GV47" s="91"/>
      <c r="GW47" s="91"/>
      <c r="GX47" s="91"/>
      <c r="GY47" s="91"/>
      <c r="GZ47" s="91"/>
      <c r="HA47" s="91"/>
      <c r="HB47" s="91"/>
      <c r="HC47" s="91"/>
      <c r="HD47" s="91"/>
      <c r="HE47" s="91"/>
      <c r="HF47" s="91"/>
      <c r="HG47" s="91"/>
      <c r="HH47" s="91"/>
      <c r="HI47" s="91"/>
      <c r="HJ47" s="91"/>
      <c r="HK47" s="91"/>
      <c r="HL47" s="91"/>
      <c r="HM47" s="91"/>
      <c r="HN47" s="91"/>
      <c r="HO47" s="91"/>
      <c r="HP47" s="91"/>
      <c r="HQ47" s="91"/>
      <c r="HR47" s="91"/>
      <c r="HS47" s="91"/>
      <c r="HT47" s="91"/>
      <c r="HU47" s="91"/>
      <c r="HV47" s="91"/>
      <c r="HW47" s="91"/>
      <c r="HX47" s="91"/>
      <c r="HY47" s="91"/>
      <c r="HZ47" s="91"/>
      <c r="IA47" s="91"/>
      <c r="IB47" s="91"/>
      <c r="IC47" s="91"/>
      <c r="ID47" s="91"/>
      <c r="IE47" s="91"/>
      <c r="IF47" s="91"/>
      <c r="IG47" s="91"/>
      <c r="IH47" s="91"/>
      <c r="II47" s="91"/>
      <c r="IJ47" s="91"/>
      <c r="IK47" s="91"/>
      <c r="IL47" s="91"/>
      <c r="IM47" s="91"/>
      <c r="IN47" s="91"/>
      <c r="IO47" s="91"/>
      <c r="IP47" s="91"/>
      <c r="IQ47" s="91"/>
      <c r="IR47" s="91"/>
      <c r="IS47" s="91"/>
      <c r="IT47" s="91"/>
      <c r="IU47" s="91"/>
      <c r="IV47" s="91"/>
      <c r="IW47" s="91"/>
    </row>
    <row r="48" spans="1:257" s="93" customFormat="1" ht="14.25" customHeight="1">
      <c r="A48" s="170" t="str">
        <f t="shared" si="10"/>
        <v>[Admin Module-38]</v>
      </c>
      <c r="B48" s="99" t="s">
        <v>1111</v>
      </c>
      <c r="C48" s="99" t="s">
        <v>1112</v>
      </c>
      <c r="D48" s="200" t="s">
        <v>1113</v>
      </c>
      <c r="E48" s="201"/>
      <c r="F48" s="99"/>
      <c r="G48" s="99"/>
      <c r="H48" s="191"/>
      <c r="I48" s="191"/>
      <c r="J48" s="222"/>
      <c r="K48" s="222"/>
      <c r="L48" s="222"/>
      <c r="M48" s="223"/>
      <c r="N48" s="223"/>
      <c r="O48" s="223"/>
      <c r="P48" s="91"/>
      <c r="Q48" s="91"/>
      <c r="R48" s="91"/>
      <c r="S48" s="91"/>
      <c r="T48" s="91"/>
      <c r="U48" s="91"/>
      <c r="V48" s="91"/>
      <c r="W48" s="91"/>
      <c r="X48" s="91"/>
      <c r="Y48" s="91"/>
      <c r="Z48" s="91"/>
      <c r="AA48" s="91"/>
      <c r="AB48" s="91"/>
      <c r="AC48" s="91"/>
      <c r="AD48" s="91"/>
      <c r="AE48" s="91"/>
      <c r="AF48" s="91"/>
      <c r="AG48" s="91"/>
      <c r="AH48" s="91"/>
      <c r="AI48" s="91"/>
      <c r="AJ48" s="91"/>
      <c r="AK48" s="91"/>
      <c r="AL48" s="91"/>
      <c r="AM48" s="91"/>
      <c r="AN48" s="91"/>
      <c r="AO48" s="91"/>
      <c r="AP48" s="91"/>
      <c r="AQ48" s="91"/>
      <c r="AR48" s="91"/>
      <c r="AS48" s="91"/>
      <c r="AT48" s="91"/>
      <c r="AU48" s="91"/>
      <c r="AV48" s="91"/>
      <c r="AW48" s="91"/>
      <c r="AX48" s="91"/>
      <c r="AY48" s="91"/>
      <c r="AZ48" s="91"/>
      <c r="BA48" s="91"/>
      <c r="BB48" s="91"/>
      <c r="BC48" s="91"/>
      <c r="BD48" s="91"/>
      <c r="BE48" s="91"/>
      <c r="BF48" s="91"/>
      <c r="BG48" s="91"/>
      <c r="BH48" s="91"/>
      <c r="BI48" s="91"/>
      <c r="BJ48" s="91"/>
      <c r="BK48" s="91"/>
      <c r="BL48" s="91"/>
      <c r="BM48" s="91"/>
      <c r="BN48" s="91"/>
      <c r="BO48" s="91"/>
      <c r="BP48" s="91"/>
      <c r="BQ48" s="91"/>
      <c r="BR48" s="91"/>
      <c r="BS48" s="91"/>
      <c r="BT48" s="91"/>
      <c r="BU48" s="91"/>
      <c r="BV48" s="91"/>
      <c r="BW48" s="91"/>
      <c r="BX48" s="91"/>
      <c r="BY48" s="91"/>
      <c r="BZ48" s="91"/>
      <c r="CA48" s="91"/>
      <c r="CB48" s="91"/>
      <c r="CC48" s="91"/>
      <c r="CD48" s="91"/>
      <c r="CE48" s="91"/>
      <c r="CF48" s="91"/>
      <c r="CG48" s="91"/>
      <c r="CH48" s="91"/>
      <c r="CI48" s="91"/>
      <c r="CJ48" s="91"/>
      <c r="CK48" s="91"/>
      <c r="CL48" s="91"/>
      <c r="CM48" s="91"/>
      <c r="CN48" s="91"/>
      <c r="CO48" s="91"/>
      <c r="CP48" s="91"/>
      <c r="CQ48" s="91"/>
      <c r="CR48" s="91"/>
      <c r="CS48" s="91"/>
      <c r="CT48" s="91"/>
      <c r="CU48" s="91"/>
      <c r="CV48" s="91"/>
      <c r="CW48" s="91"/>
      <c r="CX48" s="91"/>
      <c r="CY48" s="91"/>
      <c r="CZ48" s="91"/>
      <c r="DA48" s="91"/>
      <c r="DB48" s="91"/>
      <c r="DC48" s="91"/>
      <c r="DD48" s="91"/>
      <c r="DE48" s="91"/>
      <c r="DF48" s="91"/>
      <c r="DG48" s="91"/>
      <c r="DH48" s="91"/>
      <c r="DI48" s="91"/>
      <c r="DJ48" s="91"/>
      <c r="DK48" s="91"/>
      <c r="DL48" s="91"/>
      <c r="DM48" s="91"/>
      <c r="DN48" s="91"/>
      <c r="DO48" s="91"/>
      <c r="DP48" s="91"/>
      <c r="DQ48" s="91"/>
      <c r="DR48" s="91"/>
      <c r="DS48" s="91"/>
      <c r="DT48" s="91"/>
      <c r="DU48" s="91"/>
      <c r="DV48" s="91"/>
      <c r="DW48" s="91"/>
      <c r="DX48" s="91"/>
      <c r="DY48" s="91"/>
      <c r="DZ48" s="91"/>
      <c r="EA48" s="91"/>
      <c r="EB48" s="91"/>
      <c r="EC48" s="91"/>
      <c r="ED48" s="91"/>
      <c r="EE48" s="91"/>
      <c r="EF48" s="91"/>
      <c r="EG48" s="91"/>
      <c r="EH48" s="91"/>
      <c r="EI48" s="91"/>
      <c r="EJ48" s="91"/>
      <c r="EK48" s="91"/>
      <c r="EL48" s="91"/>
      <c r="EM48" s="91"/>
      <c r="EN48" s="91"/>
      <c r="EO48" s="91"/>
      <c r="EP48" s="91"/>
      <c r="EQ48" s="91"/>
      <c r="ER48" s="91"/>
      <c r="ES48" s="91"/>
      <c r="ET48" s="91"/>
      <c r="EU48" s="91"/>
      <c r="EV48" s="91"/>
      <c r="EW48" s="91"/>
      <c r="EX48" s="91"/>
      <c r="EY48" s="91"/>
      <c r="EZ48" s="91"/>
      <c r="FA48" s="91"/>
      <c r="FB48" s="91"/>
      <c r="FC48" s="91"/>
      <c r="FD48" s="91"/>
      <c r="FE48" s="91"/>
      <c r="FF48" s="91"/>
      <c r="FG48" s="91"/>
      <c r="FH48" s="91"/>
      <c r="FI48" s="91"/>
      <c r="FJ48" s="91"/>
      <c r="FK48" s="91"/>
      <c r="FL48" s="91"/>
      <c r="FM48" s="91"/>
      <c r="FN48" s="91"/>
      <c r="FO48" s="91"/>
      <c r="FP48" s="91"/>
      <c r="FQ48" s="91"/>
      <c r="FR48" s="91"/>
      <c r="FS48" s="91"/>
      <c r="FT48" s="91"/>
      <c r="FU48" s="91"/>
      <c r="FV48" s="91"/>
      <c r="FW48" s="91"/>
      <c r="FX48" s="91"/>
      <c r="FY48" s="91"/>
      <c r="FZ48" s="91"/>
      <c r="GA48" s="91"/>
      <c r="GB48" s="91"/>
      <c r="GC48" s="91"/>
      <c r="GD48" s="91"/>
      <c r="GE48" s="91"/>
      <c r="GF48" s="91"/>
      <c r="GG48" s="91"/>
      <c r="GH48" s="91"/>
      <c r="GI48" s="91"/>
      <c r="GJ48" s="91"/>
      <c r="GK48" s="91"/>
      <c r="GL48" s="91"/>
      <c r="GM48" s="91"/>
      <c r="GN48" s="91"/>
      <c r="GO48" s="91"/>
      <c r="GP48" s="91"/>
      <c r="GQ48" s="91"/>
      <c r="GR48" s="91"/>
      <c r="GS48" s="91"/>
      <c r="GT48" s="91"/>
      <c r="GU48" s="91"/>
      <c r="GV48" s="91"/>
      <c r="GW48" s="91"/>
      <c r="GX48" s="91"/>
      <c r="GY48" s="91"/>
      <c r="GZ48" s="91"/>
      <c r="HA48" s="91"/>
      <c r="HB48" s="91"/>
      <c r="HC48" s="91"/>
      <c r="HD48" s="91"/>
      <c r="HE48" s="91"/>
      <c r="HF48" s="91"/>
      <c r="HG48" s="91"/>
      <c r="HH48" s="91"/>
      <c r="HI48" s="91"/>
      <c r="HJ48" s="91"/>
      <c r="HK48" s="91"/>
      <c r="HL48" s="91"/>
      <c r="HM48" s="91"/>
      <c r="HN48" s="91"/>
      <c r="HO48" s="91"/>
      <c r="HP48" s="91"/>
      <c r="HQ48" s="91"/>
      <c r="HR48" s="91"/>
      <c r="HS48" s="91"/>
      <c r="HT48" s="91"/>
      <c r="HU48" s="91"/>
      <c r="HV48" s="91"/>
      <c r="HW48" s="91"/>
      <c r="HX48" s="91"/>
      <c r="HY48" s="91"/>
      <c r="HZ48" s="91"/>
      <c r="IA48" s="91"/>
      <c r="IB48" s="91"/>
      <c r="IC48" s="91"/>
      <c r="ID48" s="91"/>
      <c r="IE48" s="91"/>
      <c r="IF48" s="91"/>
      <c r="IG48" s="91"/>
      <c r="IH48" s="91"/>
      <c r="II48" s="91"/>
      <c r="IJ48" s="91"/>
      <c r="IK48" s="91"/>
      <c r="IL48" s="91"/>
      <c r="IM48" s="91"/>
      <c r="IN48" s="91"/>
      <c r="IO48" s="91"/>
      <c r="IP48" s="91"/>
      <c r="IQ48" s="91"/>
      <c r="IR48" s="91"/>
      <c r="IS48" s="91"/>
      <c r="IT48" s="91"/>
      <c r="IU48" s="91"/>
      <c r="IV48" s="91"/>
      <c r="IW48" s="91"/>
    </row>
    <row r="49" spans="1:257" s="93" customFormat="1" ht="14.25" customHeight="1">
      <c r="A49" s="193"/>
      <c r="B49" s="192" t="s">
        <v>1114</v>
      </c>
      <c r="C49" s="193"/>
      <c r="D49" s="193"/>
      <c r="E49" s="193"/>
      <c r="F49" s="193"/>
      <c r="G49" s="193"/>
      <c r="H49" s="193"/>
      <c r="I49" s="194"/>
      <c r="J49" s="194"/>
      <c r="K49" s="194"/>
      <c r="L49" s="194"/>
      <c r="M49" s="194"/>
      <c r="N49" s="194"/>
      <c r="O49" s="194"/>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c r="AT49" s="91"/>
      <c r="AU49" s="91"/>
      <c r="AV49" s="91"/>
      <c r="AW49" s="91"/>
      <c r="AX49" s="91"/>
      <c r="AY49" s="91"/>
      <c r="AZ49" s="91"/>
      <c r="BA49" s="91"/>
      <c r="BB49" s="91"/>
      <c r="BC49" s="91"/>
      <c r="BD49" s="91"/>
      <c r="BE49" s="91"/>
      <c r="BF49" s="91"/>
      <c r="BG49" s="91"/>
      <c r="BH49" s="91"/>
      <c r="BI49" s="91"/>
      <c r="BJ49" s="91"/>
      <c r="BK49" s="91"/>
      <c r="BL49" s="91"/>
      <c r="BM49" s="91"/>
      <c r="BN49" s="91"/>
      <c r="BO49" s="91"/>
      <c r="BP49" s="91"/>
      <c r="BQ49" s="91"/>
      <c r="BR49" s="91"/>
      <c r="BS49" s="91"/>
      <c r="BT49" s="91"/>
      <c r="BU49" s="91"/>
      <c r="BV49" s="91"/>
      <c r="BW49" s="91"/>
      <c r="BX49" s="91"/>
      <c r="BY49" s="91"/>
      <c r="BZ49" s="91"/>
      <c r="CA49" s="91"/>
      <c r="CB49" s="91"/>
      <c r="CC49" s="91"/>
      <c r="CD49" s="91"/>
      <c r="CE49" s="91"/>
      <c r="CF49" s="91"/>
      <c r="CG49" s="91"/>
      <c r="CH49" s="91"/>
      <c r="CI49" s="91"/>
      <c r="CJ49" s="91"/>
      <c r="CK49" s="91"/>
      <c r="CL49" s="91"/>
      <c r="CM49" s="91"/>
      <c r="CN49" s="91"/>
      <c r="CO49" s="91"/>
      <c r="CP49" s="91"/>
      <c r="CQ49" s="91"/>
      <c r="CR49" s="91"/>
      <c r="CS49" s="91"/>
      <c r="CT49" s="91"/>
      <c r="CU49" s="91"/>
      <c r="CV49" s="91"/>
      <c r="CW49" s="91"/>
      <c r="CX49" s="91"/>
      <c r="CY49" s="91"/>
      <c r="CZ49" s="91"/>
      <c r="DA49" s="91"/>
      <c r="DB49" s="91"/>
      <c r="DC49" s="91"/>
      <c r="DD49" s="91"/>
      <c r="DE49" s="91"/>
      <c r="DF49" s="91"/>
      <c r="DG49" s="91"/>
      <c r="DH49" s="91"/>
      <c r="DI49" s="91"/>
      <c r="DJ49" s="91"/>
      <c r="DK49" s="91"/>
      <c r="DL49" s="91"/>
      <c r="DM49" s="91"/>
      <c r="DN49" s="91"/>
      <c r="DO49" s="91"/>
      <c r="DP49" s="91"/>
      <c r="DQ49" s="91"/>
      <c r="DR49" s="91"/>
      <c r="DS49" s="91"/>
      <c r="DT49" s="91"/>
      <c r="DU49" s="91"/>
      <c r="DV49" s="91"/>
      <c r="DW49" s="91"/>
      <c r="DX49" s="91"/>
      <c r="DY49" s="91"/>
      <c r="DZ49" s="91"/>
      <c r="EA49" s="91"/>
      <c r="EB49" s="91"/>
      <c r="EC49" s="91"/>
      <c r="ED49" s="91"/>
      <c r="EE49" s="91"/>
      <c r="EF49" s="91"/>
      <c r="EG49" s="91"/>
      <c r="EH49" s="91"/>
      <c r="EI49" s="91"/>
      <c r="EJ49" s="91"/>
      <c r="EK49" s="91"/>
      <c r="EL49" s="91"/>
      <c r="EM49" s="91"/>
      <c r="EN49" s="91"/>
      <c r="EO49" s="91"/>
      <c r="EP49" s="91"/>
      <c r="EQ49" s="91"/>
      <c r="ER49" s="91"/>
      <c r="ES49" s="91"/>
      <c r="ET49" s="91"/>
      <c r="EU49" s="91"/>
      <c r="EV49" s="91"/>
      <c r="EW49" s="91"/>
      <c r="EX49" s="91"/>
      <c r="EY49" s="91"/>
      <c r="EZ49" s="91"/>
      <c r="FA49" s="91"/>
      <c r="FB49" s="91"/>
      <c r="FC49" s="91"/>
      <c r="FD49" s="91"/>
      <c r="FE49" s="91"/>
      <c r="FF49" s="91"/>
      <c r="FG49" s="91"/>
      <c r="FH49" s="91"/>
      <c r="FI49" s="91"/>
      <c r="FJ49" s="91"/>
      <c r="FK49" s="91"/>
      <c r="FL49" s="91"/>
      <c r="FM49" s="91"/>
      <c r="FN49" s="91"/>
      <c r="FO49" s="91"/>
      <c r="FP49" s="91"/>
      <c r="FQ49" s="91"/>
      <c r="FR49" s="91"/>
      <c r="FS49" s="91"/>
      <c r="FT49" s="91"/>
      <c r="FU49" s="91"/>
      <c r="FV49" s="91"/>
      <c r="FW49" s="91"/>
      <c r="FX49" s="91"/>
      <c r="FY49" s="91"/>
      <c r="FZ49" s="91"/>
      <c r="GA49" s="91"/>
      <c r="GB49" s="91"/>
      <c r="GC49" s="91"/>
      <c r="GD49" s="91"/>
      <c r="GE49" s="91"/>
      <c r="GF49" s="91"/>
      <c r="GG49" s="91"/>
      <c r="GH49" s="91"/>
      <c r="GI49" s="91"/>
      <c r="GJ49" s="91"/>
      <c r="GK49" s="91"/>
      <c r="GL49" s="91"/>
      <c r="GM49" s="91"/>
      <c r="GN49" s="91"/>
      <c r="GO49" s="91"/>
      <c r="GP49" s="91"/>
      <c r="GQ49" s="91"/>
      <c r="GR49" s="91"/>
      <c r="GS49" s="91"/>
      <c r="GT49" s="91"/>
      <c r="GU49" s="91"/>
      <c r="GV49" s="91"/>
      <c r="GW49" s="91"/>
      <c r="GX49" s="91"/>
      <c r="GY49" s="91"/>
      <c r="GZ49" s="91"/>
      <c r="HA49" s="91"/>
      <c r="HB49" s="91"/>
      <c r="HC49" s="91"/>
      <c r="HD49" s="91"/>
      <c r="HE49" s="91"/>
      <c r="HF49" s="91"/>
      <c r="HG49" s="91"/>
      <c r="HH49" s="91"/>
      <c r="HI49" s="91"/>
      <c r="HJ49" s="91"/>
      <c r="HK49" s="91"/>
      <c r="HL49" s="91"/>
      <c r="HM49" s="91"/>
      <c r="HN49" s="91"/>
      <c r="HO49" s="91"/>
      <c r="HP49" s="91"/>
      <c r="HQ49" s="91"/>
      <c r="HR49" s="91"/>
      <c r="HS49" s="91"/>
      <c r="HT49" s="91"/>
      <c r="HU49" s="91"/>
      <c r="HV49" s="91"/>
      <c r="HW49" s="91"/>
      <c r="HX49" s="91"/>
      <c r="HY49" s="91"/>
      <c r="HZ49" s="91"/>
      <c r="IA49" s="91"/>
      <c r="IB49" s="91"/>
      <c r="IC49" s="91"/>
      <c r="ID49" s="91"/>
      <c r="IE49" s="91"/>
      <c r="IF49" s="91"/>
      <c r="IG49" s="91"/>
      <c r="IH49" s="91"/>
      <c r="II49" s="91"/>
      <c r="IJ49" s="91"/>
      <c r="IK49" s="91"/>
      <c r="IL49" s="91"/>
      <c r="IM49" s="91"/>
      <c r="IN49" s="91"/>
      <c r="IO49" s="91"/>
      <c r="IP49" s="91"/>
      <c r="IQ49" s="91"/>
      <c r="IR49" s="91"/>
      <c r="IS49" s="91"/>
      <c r="IT49" s="91"/>
      <c r="IU49" s="91"/>
      <c r="IV49" s="91"/>
      <c r="IW49" s="91"/>
    </row>
    <row r="50" spans="1:257" s="93" customFormat="1" ht="14.25" customHeight="1">
      <c r="A50" s="170" t="str">
        <f t="shared" ref="A50:A52" si="11">IF(OR(B50&lt;&gt;"",D50&lt;&gt;""),"["&amp;TEXT($B$2,"##")&amp;"-"&amp;TEXT(ROW()-10,"##")&amp;"]","")</f>
        <v>[Admin Module-40]</v>
      </c>
      <c r="B50" s="99" t="s">
        <v>1115</v>
      </c>
      <c r="C50" s="99" t="s">
        <v>1116</v>
      </c>
      <c r="D50" s="200" t="s">
        <v>1117</v>
      </c>
      <c r="E50" s="201"/>
      <c r="F50" s="99"/>
      <c r="G50" s="99"/>
      <c r="H50" s="191"/>
      <c r="I50" s="191"/>
      <c r="J50" s="222"/>
      <c r="K50" s="222"/>
      <c r="L50" s="222"/>
      <c r="M50" s="223"/>
      <c r="N50" s="223"/>
      <c r="O50" s="223"/>
      <c r="P50" s="91"/>
      <c r="Q50" s="91"/>
      <c r="R50" s="91"/>
      <c r="S50" s="91"/>
      <c r="T50" s="91"/>
      <c r="U50" s="91"/>
      <c r="V50" s="91"/>
      <c r="W50" s="91"/>
      <c r="X50" s="91"/>
      <c r="Y50" s="91"/>
      <c r="Z50" s="91"/>
      <c r="AA50" s="91"/>
      <c r="AB50" s="91"/>
      <c r="AC50" s="91"/>
      <c r="AD50" s="91"/>
      <c r="AE50" s="91"/>
      <c r="AF50" s="91"/>
      <c r="AG50" s="91"/>
      <c r="AH50" s="91"/>
      <c r="AI50" s="91"/>
      <c r="AJ50" s="91"/>
      <c r="AK50" s="91"/>
      <c r="AL50" s="91"/>
      <c r="AM50" s="91"/>
      <c r="AN50" s="91"/>
      <c r="AO50" s="91"/>
      <c r="AP50" s="91"/>
      <c r="AQ50" s="91"/>
      <c r="AR50" s="91"/>
      <c r="AS50" s="91"/>
      <c r="AT50" s="91"/>
      <c r="AU50" s="91"/>
      <c r="AV50" s="91"/>
      <c r="AW50" s="91"/>
      <c r="AX50" s="91"/>
      <c r="AY50" s="91"/>
      <c r="AZ50" s="91"/>
      <c r="BA50" s="91"/>
      <c r="BB50" s="91"/>
      <c r="BC50" s="91"/>
      <c r="BD50" s="91"/>
      <c r="BE50" s="91"/>
      <c r="BF50" s="91"/>
      <c r="BG50" s="91"/>
      <c r="BH50" s="91"/>
      <c r="BI50" s="91"/>
      <c r="BJ50" s="91"/>
      <c r="BK50" s="91"/>
      <c r="BL50" s="91"/>
      <c r="BM50" s="91"/>
      <c r="BN50" s="91"/>
      <c r="BO50" s="91"/>
      <c r="BP50" s="91"/>
      <c r="BQ50" s="91"/>
      <c r="BR50" s="91"/>
      <c r="BS50" s="91"/>
      <c r="BT50" s="91"/>
      <c r="BU50" s="91"/>
      <c r="BV50" s="91"/>
      <c r="BW50" s="91"/>
      <c r="BX50" s="91"/>
      <c r="BY50" s="91"/>
      <c r="BZ50" s="91"/>
      <c r="CA50" s="91"/>
      <c r="CB50" s="91"/>
      <c r="CC50" s="91"/>
      <c r="CD50" s="91"/>
      <c r="CE50" s="91"/>
      <c r="CF50" s="91"/>
      <c r="CG50" s="91"/>
      <c r="CH50" s="91"/>
      <c r="CI50" s="91"/>
      <c r="CJ50" s="91"/>
      <c r="CK50" s="91"/>
      <c r="CL50" s="91"/>
      <c r="CM50" s="91"/>
      <c r="CN50" s="91"/>
      <c r="CO50" s="91"/>
      <c r="CP50" s="91"/>
      <c r="CQ50" s="91"/>
      <c r="CR50" s="91"/>
      <c r="CS50" s="91"/>
      <c r="CT50" s="91"/>
      <c r="CU50" s="91"/>
      <c r="CV50" s="91"/>
      <c r="CW50" s="91"/>
      <c r="CX50" s="91"/>
      <c r="CY50" s="91"/>
      <c r="CZ50" s="91"/>
      <c r="DA50" s="91"/>
      <c r="DB50" s="91"/>
      <c r="DC50" s="91"/>
      <c r="DD50" s="91"/>
      <c r="DE50" s="91"/>
      <c r="DF50" s="91"/>
      <c r="DG50" s="91"/>
      <c r="DH50" s="91"/>
      <c r="DI50" s="91"/>
      <c r="DJ50" s="91"/>
      <c r="DK50" s="91"/>
      <c r="DL50" s="91"/>
      <c r="DM50" s="91"/>
      <c r="DN50" s="91"/>
      <c r="DO50" s="91"/>
      <c r="DP50" s="91"/>
      <c r="DQ50" s="91"/>
      <c r="DR50" s="91"/>
      <c r="DS50" s="91"/>
      <c r="DT50" s="91"/>
      <c r="DU50" s="91"/>
      <c r="DV50" s="91"/>
      <c r="DW50" s="91"/>
      <c r="DX50" s="91"/>
      <c r="DY50" s="91"/>
      <c r="DZ50" s="91"/>
      <c r="EA50" s="91"/>
      <c r="EB50" s="91"/>
      <c r="EC50" s="91"/>
      <c r="ED50" s="91"/>
      <c r="EE50" s="91"/>
      <c r="EF50" s="91"/>
      <c r="EG50" s="91"/>
      <c r="EH50" s="91"/>
      <c r="EI50" s="91"/>
      <c r="EJ50" s="91"/>
      <c r="EK50" s="91"/>
      <c r="EL50" s="91"/>
      <c r="EM50" s="91"/>
      <c r="EN50" s="91"/>
      <c r="EO50" s="91"/>
      <c r="EP50" s="91"/>
      <c r="EQ50" s="91"/>
      <c r="ER50" s="91"/>
      <c r="ES50" s="91"/>
      <c r="ET50" s="91"/>
      <c r="EU50" s="91"/>
      <c r="EV50" s="91"/>
      <c r="EW50" s="91"/>
      <c r="EX50" s="91"/>
      <c r="EY50" s="91"/>
      <c r="EZ50" s="91"/>
      <c r="FA50" s="91"/>
      <c r="FB50" s="91"/>
      <c r="FC50" s="91"/>
      <c r="FD50" s="91"/>
      <c r="FE50" s="91"/>
      <c r="FF50" s="91"/>
      <c r="FG50" s="91"/>
      <c r="FH50" s="91"/>
      <c r="FI50" s="91"/>
      <c r="FJ50" s="91"/>
      <c r="FK50" s="91"/>
      <c r="FL50" s="91"/>
      <c r="FM50" s="91"/>
      <c r="FN50" s="91"/>
      <c r="FO50" s="91"/>
      <c r="FP50" s="91"/>
      <c r="FQ50" s="91"/>
      <c r="FR50" s="91"/>
      <c r="FS50" s="91"/>
      <c r="FT50" s="91"/>
      <c r="FU50" s="91"/>
      <c r="FV50" s="91"/>
      <c r="FW50" s="91"/>
      <c r="FX50" s="91"/>
      <c r="FY50" s="91"/>
      <c r="FZ50" s="91"/>
      <c r="GA50" s="91"/>
      <c r="GB50" s="91"/>
      <c r="GC50" s="91"/>
      <c r="GD50" s="91"/>
      <c r="GE50" s="91"/>
      <c r="GF50" s="91"/>
      <c r="GG50" s="91"/>
      <c r="GH50" s="91"/>
      <c r="GI50" s="91"/>
      <c r="GJ50" s="91"/>
      <c r="GK50" s="91"/>
      <c r="GL50" s="91"/>
      <c r="GM50" s="91"/>
      <c r="GN50" s="91"/>
      <c r="GO50" s="91"/>
      <c r="GP50" s="91"/>
      <c r="GQ50" s="91"/>
      <c r="GR50" s="91"/>
      <c r="GS50" s="91"/>
      <c r="GT50" s="91"/>
      <c r="GU50" s="91"/>
      <c r="GV50" s="91"/>
      <c r="GW50" s="91"/>
      <c r="GX50" s="91"/>
      <c r="GY50" s="91"/>
      <c r="GZ50" s="91"/>
      <c r="HA50" s="91"/>
      <c r="HB50" s="91"/>
      <c r="HC50" s="91"/>
      <c r="HD50" s="91"/>
      <c r="HE50" s="91"/>
      <c r="HF50" s="91"/>
      <c r="HG50" s="91"/>
      <c r="HH50" s="91"/>
      <c r="HI50" s="91"/>
      <c r="HJ50" s="91"/>
      <c r="HK50" s="91"/>
      <c r="HL50" s="91"/>
      <c r="HM50" s="91"/>
      <c r="HN50" s="91"/>
      <c r="HO50" s="91"/>
      <c r="HP50" s="91"/>
      <c r="HQ50" s="91"/>
      <c r="HR50" s="91"/>
      <c r="HS50" s="91"/>
      <c r="HT50" s="91"/>
      <c r="HU50" s="91"/>
      <c r="HV50" s="91"/>
      <c r="HW50" s="91"/>
      <c r="HX50" s="91"/>
      <c r="HY50" s="91"/>
      <c r="HZ50" s="91"/>
      <c r="IA50" s="91"/>
      <c r="IB50" s="91"/>
      <c r="IC50" s="91"/>
      <c r="ID50" s="91"/>
      <c r="IE50" s="91"/>
      <c r="IF50" s="91"/>
      <c r="IG50" s="91"/>
      <c r="IH50" s="91"/>
      <c r="II50" s="91"/>
      <c r="IJ50" s="91"/>
      <c r="IK50" s="91"/>
      <c r="IL50" s="91"/>
      <c r="IM50" s="91"/>
      <c r="IN50" s="91"/>
      <c r="IO50" s="91"/>
      <c r="IP50" s="91"/>
      <c r="IQ50" s="91"/>
      <c r="IR50" s="91"/>
      <c r="IS50" s="91"/>
      <c r="IT50" s="91"/>
      <c r="IU50" s="91"/>
      <c r="IV50" s="91"/>
      <c r="IW50" s="91"/>
    </row>
    <row r="51" spans="1:257" s="93" customFormat="1" ht="14.25" customHeight="1">
      <c r="A51" s="170" t="str">
        <f t="shared" si="11"/>
        <v>[Admin Module-41]</v>
      </c>
      <c r="B51" s="99" t="s">
        <v>1118</v>
      </c>
      <c r="C51" s="99" t="s">
        <v>1119</v>
      </c>
      <c r="D51" s="200" t="s">
        <v>1120</v>
      </c>
      <c r="E51" s="201"/>
      <c r="F51" s="99"/>
      <c r="G51" s="99"/>
      <c r="H51" s="191"/>
      <c r="I51" s="191"/>
      <c r="J51" s="222"/>
      <c r="K51" s="222"/>
      <c r="L51" s="222"/>
      <c r="M51" s="223"/>
      <c r="N51" s="223"/>
      <c r="O51" s="223"/>
      <c r="P51" s="91"/>
      <c r="Q51" s="91"/>
      <c r="R51" s="91"/>
      <c r="S51" s="91"/>
      <c r="T51" s="91"/>
      <c r="U51" s="91"/>
      <c r="V51" s="91"/>
      <c r="W51" s="91"/>
      <c r="X51" s="91"/>
      <c r="Y51" s="91"/>
      <c r="Z51" s="91"/>
      <c r="AA51" s="91"/>
      <c r="AB51" s="91"/>
      <c r="AC51" s="91"/>
      <c r="AD51" s="91"/>
      <c r="AE51" s="91"/>
      <c r="AF51" s="91"/>
      <c r="AG51" s="91"/>
      <c r="AH51" s="91"/>
      <c r="AI51" s="91"/>
      <c r="AJ51" s="91"/>
      <c r="AK51" s="91"/>
      <c r="AL51" s="91"/>
      <c r="AM51" s="91"/>
      <c r="AN51" s="91"/>
      <c r="AO51" s="91"/>
      <c r="AP51" s="91"/>
      <c r="AQ51" s="91"/>
      <c r="AR51" s="91"/>
      <c r="AS51" s="91"/>
      <c r="AT51" s="91"/>
      <c r="AU51" s="91"/>
      <c r="AV51" s="91"/>
      <c r="AW51" s="91"/>
      <c r="AX51" s="91"/>
      <c r="AY51" s="91"/>
      <c r="AZ51" s="91"/>
      <c r="BA51" s="91"/>
      <c r="BB51" s="91"/>
      <c r="BC51" s="91"/>
      <c r="BD51" s="91"/>
      <c r="BE51" s="91"/>
      <c r="BF51" s="91"/>
      <c r="BG51" s="91"/>
      <c r="BH51" s="91"/>
      <c r="BI51" s="91"/>
      <c r="BJ51" s="91"/>
      <c r="BK51" s="91"/>
      <c r="BL51" s="91"/>
      <c r="BM51" s="91"/>
      <c r="BN51" s="91"/>
      <c r="BO51" s="91"/>
      <c r="BP51" s="91"/>
      <c r="BQ51" s="91"/>
      <c r="BR51" s="91"/>
      <c r="BS51" s="91"/>
      <c r="BT51" s="91"/>
      <c r="BU51" s="91"/>
      <c r="BV51" s="91"/>
      <c r="BW51" s="91"/>
      <c r="BX51" s="91"/>
      <c r="BY51" s="91"/>
      <c r="BZ51" s="91"/>
      <c r="CA51" s="91"/>
      <c r="CB51" s="91"/>
      <c r="CC51" s="91"/>
      <c r="CD51" s="91"/>
      <c r="CE51" s="91"/>
      <c r="CF51" s="91"/>
      <c r="CG51" s="91"/>
      <c r="CH51" s="91"/>
      <c r="CI51" s="91"/>
      <c r="CJ51" s="91"/>
      <c r="CK51" s="91"/>
      <c r="CL51" s="91"/>
      <c r="CM51" s="91"/>
      <c r="CN51" s="91"/>
      <c r="CO51" s="91"/>
      <c r="CP51" s="91"/>
      <c r="CQ51" s="91"/>
      <c r="CR51" s="91"/>
      <c r="CS51" s="91"/>
      <c r="CT51" s="91"/>
      <c r="CU51" s="91"/>
      <c r="CV51" s="91"/>
      <c r="CW51" s="91"/>
      <c r="CX51" s="91"/>
      <c r="CY51" s="91"/>
      <c r="CZ51" s="91"/>
      <c r="DA51" s="91"/>
      <c r="DB51" s="91"/>
      <c r="DC51" s="91"/>
      <c r="DD51" s="91"/>
      <c r="DE51" s="91"/>
      <c r="DF51" s="91"/>
      <c r="DG51" s="91"/>
      <c r="DH51" s="91"/>
      <c r="DI51" s="91"/>
      <c r="DJ51" s="91"/>
      <c r="DK51" s="91"/>
      <c r="DL51" s="91"/>
      <c r="DM51" s="91"/>
      <c r="DN51" s="91"/>
      <c r="DO51" s="91"/>
      <c r="DP51" s="91"/>
      <c r="DQ51" s="91"/>
      <c r="DR51" s="91"/>
      <c r="DS51" s="91"/>
      <c r="DT51" s="91"/>
      <c r="DU51" s="91"/>
      <c r="DV51" s="91"/>
      <c r="DW51" s="91"/>
      <c r="DX51" s="91"/>
      <c r="DY51" s="91"/>
      <c r="DZ51" s="91"/>
      <c r="EA51" s="91"/>
      <c r="EB51" s="91"/>
      <c r="EC51" s="91"/>
      <c r="ED51" s="91"/>
      <c r="EE51" s="91"/>
      <c r="EF51" s="91"/>
      <c r="EG51" s="91"/>
      <c r="EH51" s="91"/>
      <c r="EI51" s="91"/>
      <c r="EJ51" s="91"/>
      <c r="EK51" s="91"/>
      <c r="EL51" s="91"/>
      <c r="EM51" s="91"/>
      <c r="EN51" s="91"/>
      <c r="EO51" s="91"/>
      <c r="EP51" s="91"/>
      <c r="EQ51" s="91"/>
      <c r="ER51" s="91"/>
      <c r="ES51" s="91"/>
      <c r="ET51" s="91"/>
      <c r="EU51" s="91"/>
      <c r="EV51" s="91"/>
      <c r="EW51" s="91"/>
      <c r="EX51" s="91"/>
      <c r="EY51" s="91"/>
      <c r="EZ51" s="91"/>
      <c r="FA51" s="91"/>
      <c r="FB51" s="91"/>
      <c r="FC51" s="91"/>
      <c r="FD51" s="91"/>
      <c r="FE51" s="91"/>
      <c r="FF51" s="91"/>
      <c r="FG51" s="91"/>
      <c r="FH51" s="91"/>
      <c r="FI51" s="91"/>
      <c r="FJ51" s="91"/>
      <c r="FK51" s="91"/>
      <c r="FL51" s="91"/>
      <c r="FM51" s="91"/>
      <c r="FN51" s="91"/>
      <c r="FO51" s="91"/>
      <c r="FP51" s="91"/>
      <c r="FQ51" s="91"/>
      <c r="FR51" s="91"/>
      <c r="FS51" s="91"/>
      <c r="FT51" s="91"/>
      <c r="FU51" s="91"/>
      <c r="FV51" s="91"/>
      <c r="FW51" s="91"/>
      <c r="FX51" s="91"/>
      <c r="FY51" s="91"/>
      <c r="FZ51" s="91"/>
      <c r="GA51" s="91"/>
      <c r="GB51" s="91"/>
      <c r="GC51" s="91"/>
      <c r="GD51" s="91"/>
      <c r="GE51" s="91"/>
      <c r="GF51" s="91"/>
      <c r="GG51" s="91"/>
      <c r="GH51" s="91"/>
      <c r="GI51" s="91"/>
      <c r="GJ51" s="91"/>
      <c r="GK51" s="91"/>
      <c r="GL51" s="91"/>
      <c r="GM51" s="91"/>
      <c r="GN51" s="91"/>
      <c r="GO51" s="91"/>
      <c r="GP51" s="91"/>
      <c r="GQ51" s="91"/>
      <c r="GR51" s="91"/>
      <c r="GS51" s="91"/>
      <c r="GT51" s="91"/>
      <c r="GU51" s="91"/>
      <c r="GV51" s="91"/>
      <c r="GW51" s="91"/>
      <c r="GX51" s="91"/>
      <c r="GY51" s="91"/>
      <c r="GZ51" s="91"/>
      <c r="HA51" s="91"/>
      <c r="HB51" s="91"/>
      <c r="HC51" s="91"/>
      <c r="HD51" s="91"/>
      <c r="HE51" s="91"/>
      <c r="HF51" s="91"/>
      <c r="HG51" s="91"/>
      <c r="HH51" s="91"/>
      <c r="HI51" s="91"/>
      <c r="HJ51" s="91"/>
      <c r="HK51" s="91"/>
      <c r="HL51" s="91"/>
      <c r="HM51" s="91"/>
      <c r="HN51" s="91"/>
      <c r="HO51" s="91"/>
      <c r="HP51" s="91"/>
      <c r="HQ51" s="91"/>
      <c r="HR51" s="91"/>
      <c r="HS51" s="91"/>
      <c r="HT51" s="91"/>
      <c r="HU51" s="91"/>
      <c r="HV51" s="91"/>
      <c r="HW51" s="91"/>
      <c r="HX51" s="91"/>
      <c r="HY51" s="91"/>
      <c r="HZ51" s="91"/>
      <c r="IA51" s="91"/>
      <c r="IB51" s="91"/>
      <c r="IC51" s="91"/>
      <c r="ID51" s="91"/>
      <c r="IE51" s="91"/>
      <c r="IF51" s="91"/>
      <c r="IG51" s="91"/>
      <c r="IH51" s="91"/>
      <c r="II51" s="91"/>
      <c r="IJ51" s="91"/>
      <c r="IK51" s="91"/>
      <c r="IL51" s="91"/>
      <c r="IM51" s="91"/>
      <c r="IN51" s="91"/>
      <c r="IO51" s="91"/>
      <c r="IP51" s="91"/>
      <c r="IQ51" s="91"/>
      <c r="IR51" s="91"/>
      <c r="IS51" s="91"/>
      <c r="IT51" s="91"/>
      <c r="IU51" s="91"/>
      <c r="IV51" s="91"/>
      <c r="IW51" s="91"/>
    </row>
    <row r="52" spans="1:257" s="93" customFormat="1" ht="14.25" customHeight="1">
      <c r="A52" s="170" t="str">
        <f t="shared" si="11"/>
        <v>[Admin Module-42]</v>
      </c>
      <c r="B52" s="99" t="s">
        <v>1121</v>
      </c>
      <c r="C52" s="99" t="s">
        <v>1122</v>
      </c>
      <c r="D52" s="200" t="s">
        <v>1123</v>
      </c>
      <c r="E52" s="201"/>
      <c r="F52" s="99"/>
      <c r="G52" s="99"/>
      <c r="H52" s="191"/>
      <c r="I52" s="191"/>
      <c r="J52" s="222"/>
      <c r="K52" s="222"/>
      <c r="L52" s="222"/>
      <c r="M52" s="223"/>
      <c r="N52" s="223"/>
      <c r="O52" s="223"/>
      <c r="P52" s="91"/>
      <c r="Q52" s="91"/>
      <c r="R52" s="91"/>
      <c r="S52" s="91"/>
      <c r="T52" s="91"/>
      <c r="U52" s="91"/>
      <c r="V52" s="91"/>
      <c r="W52" s="91"/>
      <c r="X52" s="91"/>
      <c r="Y52" s="91"/>
      <c r="Z52" s="91"/>
      <c r="AA52" s="91"/>
      <c r="AB52" s="91"/>
      <c r="AC52" s="91"/>
      <c r="AD52" s="91"/>
      <c r="AE52" s="91"/>
      <c r="AF52" s="91"/>
      <c r="AG52" s="91"/>
      <c r="AH52" s="91"/>
      <c r="AI52" s="91"/>
      <c r="AJ52" s="91"/>
      <c r="AK52" s="91"/>
      <c r="AL52" s="91"/>
      <c r="AM52" s="91"/>
      <c r="AN52" s="91"/>
      <c r="AO52" s="91"/>
      <c r="AP52" s="91"/>
      <c r="AQ52" s="91"/>
      <c r="AR52" s="91"/>
      <c r="AS52" s="91"/>
      <c r="AT52" s="91"/>
      <c r="AU52" s="91"/>
      <c r="AV52" s="91"/>
      <c r="AW52" s="91"/>
      <c r="AX52" s="91"/>
      <c r="AY52" s="91"/>
      <c r="AZ52" s="91"/>
      <c r="BA52" s="91"/>
      <c r="BB52" s="91"/>
      <c r="BC52" s="91"/>
      <c r="BD52" s="91"/>
      <c r="BE52" s="91"/>
      <c r="BF52" s="91"/>
      <c r="BG52" s="91"/>
      <c r="BH52" s="91"/>
      <c r="BI52" s="91"/>
      <c r="BJ52" s="91"/>
      <c r="BK52" s="91"/>
      <c r="BL52" s="91"/>
      <c r="BM52" s="91"/>
      <c r="BN52" s="91"/>
      <c r="BO52" s="91"/>
      <c r="BP52" s="91"/>
      <c r="BQ52" s="91"/>
      <c r="BR52" s="91"/>
      <c r="BS52" s="91"/>
      <c r="BT52" s="91"/>
      <c r="BU52" s="91"/>
      <c r="BV52" s="91"/>
      <c r="BW52" s="91"/>
      <c r="BX52" s="91"/>
      <c r="BY52" s="91"/>
      <c r="BZ52" s="91"/>
      <c r="CA52" s="91"/>
      <c r="CB52" s="91"/>
      <c r="CC52" s="91"/>
      <c r="CD52" s="91"/>
      <c r="CE52" s="91"/>
      <c r="CF52" s="91"/>
      <c r="CG52" s="91"/>
      <c r="CH52" s="91"/>
      <c r="CI52" s="91"/>
      <c r="CJ52" s="91"/>
      <c r="CK52" s="91"/>
      <c r="CL52" s="91"/>
      <c r="CM52" s="91"/>
      <c r="CN52" s="91"/>
      <c r="CO52" s="91"/>
      <c r="CP52" s="91"/>
      <c r="CQ52" s="91"/>
      <c r="CR52" s="91"/>
      <c r="CS52" s="91"/>
      <c r="CT52" s="91"/>
      <c r="CU52" s="91"/>
      <c r="CV52" s="91"/>
      <c r="CW52" s="91"/>
      <c r="CX52" s="91"/>
      <c r="CY52" s="91"/>
      <c r="CZ52" s="91"/>
      <c r="DA52" s="91"/>
      <c r="DB52" s="91"/>
      <c r="DC52" s="91"/>
      <c r="DD52" s="91"/>
      <c r="DE52" s="91"/>
      <c r="DF52" s="91"/>
      <c r="DG52" s="91"/>
      <c r="DH52" s="91"/>
      <c r="DI52" s="91"/>
      <c r="DJ52" s="91"/>
      <c r="DK52" s="91"/>
      <c r="DL52" s="91"/>
      <c r="DM52" s="91"/>
      <c r="DN52" s="91"/>
      <c r="DO52" s="91"/>
      <c r="DP52" s="91"/>
      <c r="DQ52" s="91"/>
      <c r="DR52" s="91"/>
      <c r="DS52" s="91"/>
      <c r="DT52" s="91"/>
      <c r="DU52" s="91"/>
      <c r="DV52" s="91"/>
      <c r="DW52" s="91"/>
      <c r="DX52" s="91"/>
      <c r="DY52" s="91"/>
      <c r="DZ52" s="91"/>
      <c r="EA52" s="91"/>
      <c r="EB52" s="91"/>
      <c r="EC52" s="91"/>
      <c r="ED52" s="91"/>
      <c r="EE52" s="91"/>
      <c r="EF52" s="91"/>
      <c r="EG52" s="91"/>
      <c r="EH52" s="91"/>
      <c r="EI52" s="91"/>
      <c r="EJ52" s="91"/>
      <c r="EK52" s="91"/>
      <c r="EL52" s="91"/>
      <c r="EM52" s="91"/>
      <c r="EN52" s="91"/>
      <c r="EO52" s="91"/>
      <c r="EP52" s="91"/>
      <c r="EQ52" s="91"/>
      <c r="ER52" s="91"/>
      <c r="ES52" s="91"/>
      <c r="ET52" s="91"/>
      <c r="EU52" s="91"/>
      <c r="EV52" s="91"/>
      <c r="EW52" s="91"/>
      <c r="EX52" s="91"/>
      <c r="EY52" s="91"/>
      <c r="EZ52" s="91"/>
      <c r="FA52" s="91"/>
      <c r="FB52" s="91"/>
      <c r="FC52" s="91"/>
      <c r="FD52" s="91"/>
      <c r="FE52" s="91"/>
      <c r="FF52" s="91"/>
      <c r="FG52" s="91"/>
      <c r="FH52" s="91"/>
      <c r="FI52" s="91"/>
      <c r="FJ52" s="91"/>
      <c r="FK52" s="91"/>
      <c r="FL52" s="91"/>
      <c r="FM52" s="91"/>
      <c r="FN52" s="91"/>
      <c r="FO52" s="91"/>
      <c r="FP52" s="91"/>
      <c r="FQ52" s="91"/>
      <c r="FR52" s="91"/>
      <c r="FS52" s="91"/>
      <c r="FT52" s="91"/>
      <c r="FU52" s="91"/>
      <c r="FV52" s="91"/>
      <c r="FW52" s="91"/>
      <c r="FX52" s="91"/>
      <c r="FY52" s="91"/>
      <c r="FZ52" s="91"/>
      <c r="GA52" s="91"/>
      <c r="GB52" s="91"/>
      <c r="GC52" s="91"/>
      <c r="GD52" s="91"/>
      <c r="GE52" s="91"/>
      <c r="GF52" s="91"/>
      <c r="GG52" s="91"/>
      <c r="GH52" s="91"/>
      <c r="GI52" s="91"/>
      <c r="GJ52" s="91"/>
      <c r="GK52" s="91"/>
      <c r="GL52" s="91"/>
      <c r="GM52" s="91"/>
      <c r="GN52" s="91"/>
      <c r="GO52" s="91"/>
      <c r="GP52" s="91"/>
      <c r="GQ52" s="91"/>
      <c r="GR52" s="91"/>
      <c r="GS52" s="91"/>
      <c r="GT52" s="91"/>
      <c r="GU52" s="91"/>
      <c r="GV52" s="91"/>
      <c r="GW52" s="91"/>
      <c r="GX52" s="91"/>
      <c r="GY52" s="91"/>
      <c r="GZ52" s="91"/>
      <c r="HA52" s="91"/>
      <c r="HB52" s="91"/>
      <c r="HC52" s="91"/>
      <c r="HD52" s="91"/>
      <c r="HE52" s="91"/>
      <c r="HF52" s="91"/>
      <c r="HG52" s="91"/>
      <c r="HH52" s="91"/>
      <c r="HI52" s="91"/>
      <c r="HJ52" s="91"/>
      <c r="HK52" s="91"/>
      <c r="HL52" s="91"/>
      <c r="HM52" s="91"/>
      <c r="HN52" s="91"/>
      <c r="HO52" s="91"/>
      <c r="HP52" s="91"/>
      <c r="HQ52" s="91"/>
      <c r="HR52" s="91"/>
      <c r="HS52" s="91"/>
      <c r="HT52" s="91"/>
      <c r="HU52" s="91"/>
      <c r="HV52" s="91"/>
      <c r="HW52" s="91"/>
      <c r="HX52" s="91"/>
      <c r="HY52" s="91"/>
      <c r="HZ52" s="91"/>
      <c r="IA52" s="91"/>
      <c r="IB52" s="91"/>
      <c r="IC52" s="91"/>
      <c r="ID52" s="91"/>
      <c r="IE52" s="91"/>
      <c r="IF52" s="91"/>
      <c r="IG52" s="91"/>
      <c r="IH52" s="91"/>
      <c r="II52" s="91"/>
      <c r="IJ52" s="91"/>
      <c r="IK52" s="91"/>
      <c r="IL52" s="91"/>
      <c r="IM52" s="91"/>
      <c r="IN52" s="91"/>
      <c r="IO52" s="91"/>
      <c r="IP52" s="91"/>
      <c r="IQ52" s="91"/>
      <c r="IR52" s="91"/>
      <c r="IS52" s="91"/>
      <c r="IT52" s="91"/>
      <c r="IU52" s="91"/>
      <c r="IV52" s="91"/>
      <c r="IW52" s="91"/>
    </row>
    <row r="53" spans="1:257" s="93" customFormat="1" ht="14.25" customHeight="1">
      <c r="A53" s="193"/>
      <c r="B53" s="192" t="s">
        <v>1124</v>
      </c>
      <c r="C53" s="193"/>
      <c r="D53" s="193"/>
      <c r="E53" s="193"/>
      <c r="F53" s="193"/>
      <c r="G53" s="193"/>
      <c r="H53" s="193"/>
      <c r="I53" s="194"/>
      <c r="J53" s="194"/>
      <c r="K53" s="194"/>
      <c r="L53" s="194"/>
      <c r="M53" s="194"/>
      <c r="N53" s="194"/>
      <c r="O53" s="194"/>
      <c r="P53" s="91"/>
      <c r="Q53" s="91"/>
      <c r="R53" s="91"/>
      <c r="S53" s="91"/>
      <c r="T53" s="91"/>
      <c r="U53" s="91"/>
      <c r="V53" s="91"/>
      <c r="W53" s="91"/>
      <c r="X53" s="91"/>
      <c r="Y53" s="91"/>
      <c r="Z53" s="91"/>
      <c r="AA53" s="91"/>
      <c r="AB53" s="91"/>
      <c r="AC53" s="91"/>
      <c r="AD53" s="91"/>
      <c r="AE53" s="91"/>
      <c r="AF53" s="91"/>
      <c r="AG53" s="91"/>
      <c r="AH53" s="91"/>
      <c r="AI53" s="91"/>
      <c r="AJ53" s="91"/>
      <c r="AK53" s="91"/>
      <c r="AL53" s="91"/>
      <c r="AM53" s="91"/>
      <c r="AN53" s="91"/>
      <c r="AO53" s="91"/>
      <c r="AP53" s="91"/>
      <c r="AQ53" s="91"/>
      <c r="AR53" s="91"/>
      <c r="AS53" s="91"/>
      <c r="AT53" s="91"/>
      <c r="AU53" s="91"/>
      <c r="AV53" s="91"/>
      <c r="AW53" s="91"/>
      <c r="AX53" s="91"/>
      <c r="AY53" s="91"/>
      <c r="AZ53" s="91"/>
      <c r="BA53" s="91"/>
      <c r="BB53" s="91"/>
      <c r="BC53" s="91"/>
      <c r="BD53" s="91"/>
      <c r="BE53" s="91"/>
      <c r="BF53" s="91"/>
      <c r="BG53" s="91"/>
      <c r="BH53" s="91"/>
      <c r="BI53" s="91"/>
      <c r="BJ53" s="91"/>
      <c r="BK53" s="91"/>
      <c r="BL53" s="91"/>
      <c r="BM53" s="91"/>
      <c r="BN53" s="91"/>
      <c r="BO53" s="91"/>
      <c r="BP53" s="91"/>
      <c r="BQ53" s="91"/>
      <c r="BR53" s="91"/>
      <c r="BS53" s="91"/>
      <c r="BT53" s="91"/>
      <c r="BU53" s="91"/>
      <c r="BV53" s="91"/>
      <c r="BW53" s="91"/>
      <c r="BX53" s="91"/>
      <c r="BY53" s="91"/>
      <c r="BZ53" s="91"/>
      <c r="CA53" s="91"/>
      <c r="CB53" s="91"/>
      <c r="CC53" s="91"/>
      <c r="CD53" s="91"/>
      <c r="CE53" s="91"/>
      <c r="CF53" s="91"/>
      <c r="CG53" s="91"/>
      <c r="CH53" s="91"/>
      <c r="CI53" s="91"/>
      <c r="CJ53" s="91"/>
      <c r="CK53" s="91"/>
      <c r="CL53" s="91"/>
      <c r="CM53" s="91"/>
      <c r="CN53" s="91"/>
      <c r="CO53" s="91"/>
      <c r="CP53" s="91"/>
      <c r="CQ53" s="91"/>
      <c r="CR53" s="91"/>
      <c r="CS53" s="91"/>
      <c r="CT53" s="91"/>
      <c r="CU53" s="91"/>
      <c r="CV53" s="91"/>
      <c r="CW53" s="91"/>
      <c r="CX53" s="91"/>
      <c r="CY53" s="91"/>
      <c r="CZ53" s="91"/>
      <c r="DA53" s="91"/>
      <c r="DB53" s="91"/>
      <c r="DC53" s="91"/>
      <c r="DD53" s="91"/>
      <c r="DE53" s="91"/>
      <c r="DF53" s="91"/>
      <c r="DG53" s="91"/>
      <c r="DH53" s="91"/>
      <c r="DI53" s="91"/>
      <c r="DJ53" s="91"/>
      <c r="DK53" s="91"/>
      <c r="DL53" s="91"/>
      <c r="DM53" s="91"/>
      <c r="DN53" s="91"/>
      <c r="DO53" s="91"/>
      <c r="DP53" s="91"/>
      <c r="DQ53" s="91"/>
      <c r="DR53" s="91"/>
      <c r="DS53" s="91"/>
      <c r="DT53" s="91"/>
      <c r="DU53" s="91"/>
      <c r="DV53" s="91"/>
      <c r="DW53" s="91"/>
      <c r="DX53" s="91"/>
      <c r="DY53" s="91"/>
      <c r="DZ53" s="91"/>
      <c r="EA53" s="91"/>
      <c r="EB53" s="91"/>
      <c r="EC53" s="91"/>
      <c r="ED53" s="91"/>
      <c r="EE53" s="91"/>
      <c r="EF53" s="91"/>
      <c r="EG53" s="91"/>
      <c r="EH53" s="91"/>
      <c r="EI53" s="91"/>
      <c r="EJ53" s="91"/>
      <c r="EK53" s="91"/>
      <c r="EL53" s="91"/>
      <c r="EM53" s="91"/>
      <c r="EN53" s="91"/>
      <c r="EO53" s="91"/>
      <c r="EP53" s="91"/>
      <c r="EQ53" s="91"/>
      <c r="ER53" s="91"/>
      <c r="ES53" s="91"/>
      <c r="ET53" s="91"/>
      <c r="EU53" s="91"/>
      <c r="EV53" s="91"/>
      <c r="EW53" s="91"/>
      <c r="EX53" s="91"/>
      <c r="EY53" s="91"/>
      <c r="EZ53" s="91"/>
      <c r="FA53" s="91"/>
      <c r="FB53" s="91"/>
      <c r="FC53" s="91"/>
      <c r="FD53" s="91"/>
      <c r="FE53" s="91"/>
      <c r="FF53" s="91"/>
      <c r="FG53" s="91"/>
      <c r="FH53" s="91"/>
      <c r="FI53" s="91"/>
      <c r="FJ53" s="91"/>
      <c r="FK53" s="91"/>
      <c r="FL53" s="91"/>
      <c r="FM53" s="91"/>
      <c r="FN53" s="91"/>
      <c r="FO53" s="91"/>
      <c r="FP53" s="91"/>
      <c r="FQ53" s="91"/>
      <c r="FR53" s="91"/>
      <c r="FS53" s="91"/>
      <c r="FT53" s="91"/>
      <c r="FU53" s="91"/>
      <c r="FV53" s="91"/>
      <c r="FW53" s="91"/>
      <c r="FX53" s="91"/>
      <c r="FY53" s="91"/>
      <c r="FZ53" s="91"/>
      <c r="GA53" s="91"/>
      <c r="GB53" s="91"/>
      <c r="GC53" s="91"/>
      <c r="GD53" s="91"/>
      <c r="GE53" s="91"/>
      <c r="GF53" s="91"/>
      <c r="GG53" s="91"/>
      <c r="GH53" s="91"/>
      <c r="GI53" s="91"/>
      <c r="GJ53" s="91"/>
      <c r="GK53" s="91"/>
      <c r="GL53" s="91"/>
      <c r="GM53" s="91"/>
      <c r="GN53" s="91"/>
      <c r="GO53" s="91"/>
      <c r="GP53" s="91"/>
      <c r="GQ53" s="91"/>
      <c r="GR53" s="91"/>
      <c r="GS53" s="91"/>
      <c r="GT53" s="91"/>
      <c r="GU53" s="91"/>
      <c r="GV53" s="91"/>
      <c r="GW53" s="91"/>
      <c r="GX53" s="91"/>
      <c r="GY53" s="91"/>
      <c r="GZ53" s="91"/>
      <c r="HA53" s="91"/>
      <c r="HB53" s="91"/>
      <c r="HC53" s="91"/>
      <c r="HD53" s="91"/>
      <c r="HE53" s="91"/>
      <c r="HF53" s="91"/>
      <c r="HG53" s="91"/>
      <c r="HH53" s="91"/>
      <c r="HI53" s="91"/>
      <c r="HJ53" s="91"/>
      <c r="HK53" s="91"/>
      <c r="HL53" s="91"/>
      <c r="HM53" s="91"/>
      <c r="HN53" s="91"/>
      <c r="HO53" s="91"/>
      <c r="HP53" s="91"/>
      <c r="HQ53" s="91"/>
      <c r="HR53" s="91"/>
      <c r="HS53" s="91"/>
      <c r="HT53" s="91"/>
      <c r="HU53" s="91"/>
      <c r="HV53" s="91"/>
      <c r="HW53" s="91"/>
      <c r="HX53" s="91"/>
      <c r="HY53" s="91"/>
      <c r="HZ53" s="91"/>
      <c r="IA53" s="91"/>
      <c r="IB53" s="91"/>
      <c r="IC53" s="91"/>
      <c r="ID53" s="91"/>
      <c r="IE53" s="91"/>
      <c r="IF53" s="91"/>
      <c r="IG53" s="91"/>
      <c r="IH53" s="91"/>
      <c r="II53" s="91"/>
      <c r="IJ53" s="91"/>
      <c r="IK53" s="91"/>
      <c r="IL53" s="91"/>
      <c r="IM53" s="91"/>
      <c r="IN53" s="91"/>
      <c r="IO53" s="91"/>
      <c r="IP53" s="91"/>
      <c r="IQ53" s="91"/>
      <c r="IR53" s="91"/>
      <c r="IS53" s="91"/>
      <c r="IT53" s="91"/>
      <c r="IU53" s="91"/>
      <c r="IV53" s="91"/>
      <c r="IW53" s="91"/>
    </row>
    <row r="54" spans="1:257" s="93" customFormat="1" ht="14.25" customHeight="1">
      <c r="A54" s="170" t="str">
        <f t="shared" ref="A54:A56" si="12">IF(OR(B54&lt;&gt;"",D54&lt;&gt;""),"["&amp;TEXT($B$2,"##")&amp;"-"&amp;TEXT(ROW()-10,"##")&amp;"]","")</f>
        <v>[Admin Module-44]</v>
      </c>
      <c r="B54" s="99" t="s">
        <v>1125</v>
      </c>
      <c r="C54" s="99" t="s">
        <v>1126</v>
      </c>
      <c r="D54" s="200" t="s">
        <v>1127</v>
      </c>
      <c r="E54" s="201"/>
      <c r="F54" s="99"/>
      <c r="G54" s="99"/>
      <c r="H54" s="191"/>
      <c r="I54" s="191"/>
      <c r="J54" s="222"/>
      <c r="K54" s="222"/>
      <c r="L54" s="222"/>
      <c r="M54" s="223"/>
      <c r="N54" s="223"/>
      <c r="O54" s="223"/>
      <c r="P54" s="91"/>
      <c r="Q54" s="91"/>
      <c r="R54" s="91"/>
      <c r="S54" s="91"/>
      <c r="T54" s="91"/>
      <c r="U54" s="91"/>
      <c r="V54" s="91"/>
      <c r="W54" s="91"/>
      <c r="X54" s="91"/>
      <c r="Y54" s="91"/>
      <c r="Z54" s="91"/>
      <c r="AA54" s="91"/>
      <c r="AB54" s="91"/>
      <c r="AC54" s="91"/>
      <c r="AD54" s="91"/>
      <c r="AE54" s="91"/>
      <c r="AF54" s="91"/>
      <c r="AG54" s="91"/>
      <c r="AH54" s="91"/>
      <c r="AI54" s="91"/>
      <c r="AJ54" s="91"/>
      <c r="AK54" s="91"/>
      <c r="AL54" s="91"/>
      <c r="AM54" s="91"/>
      <c r="AN54" s="91"/>
      <c r="AO54" s="91"/>
      <c r="AP54" s="91"/>
      <c r="AQ54" s="91"/>
      <c r="AR54" s="91"/>
      <c r="AS54" s="91"/>
      <c r="AT54" s="91"/>
      <c r="AU54" s="91"/>
      <c r="AV54" s="91"/>
      <c r="AW54" s="91"/>
      <c r="AX54" s="91"/>
      <c r="AY54" s="91"/>
      <c r="AZ54" s="91"/>
      <c r="BA54" s="91"/>
      <c r="BB54" s="91"/>
      <c r="BC54" s="91"/>
      <c r="BD54" s="91"/>
      <c r="BE54" s="91"/>
      <c r="BF54" s="91"/>
      <c r="BG54" s="91"/>
      <c r="BH54" s="91"/>
      <c r="BI54" s="91"/>
      <c r="BJ54" s="91"/>
      <c r="BK54" s="91"/>
      <c r="BL54" s="91"/>
      <c r="BM54" s="91"/>
      <c r="BN54" s="91"/>
      <c r="BO54" s="91"/>
      <c r="BP54" s="91"/>
      <c r="BQ54" s="91"/>
      <c r="BR54" s="91"/>
      <c r="BS54" s="91"/>
      <c r="BT54" s="91"/>
      <c r="BU54" s="91"/>
      <c r="BV54" s="91"/>
      <c r="BW54" s="91"/>
      <c r="BX54" s="91"/>
      <c r="BY54" s="91"/>
      <c r="BZ54" s="91"/>
      <c r="CA54" s="91"/>
      <c r="CB54" s="91"/>
      <c r="CC54" s="91"/>
      <c r="CD54" s="91"/>
      <c r="CE54" s="91"/>
      <c r="CF54" s="91"/>
      <c r="CG54" s="91"/>
      <c r="CH54" s="91"/>
      <c r="CI54" s="91"/>
      <c r="CJ54" s="91"/>
      <c r="CK54" s="91"/>
      <c r="CL54" s="91"/>
      <c r="CM54" s="91"/>
      <c r="CN54" s="91"/>
      <c r="CO54" s="91"/>
      <c r="CP54" s="91"/>
      <c r="CQ54" s="91"/>
      <c r="CR54" s="91"/>
      <c r="CS54" s="91"/>
      <c r="CT54" s="91"/>
      <c r="CU54" s="91"/>
      <c r="CV54" s="91"/>
      <c r="CW54" s="91"/>
      <c r="CX54" s="91"/>
      <c r="CY54" s="91"/>
      <c r="CZ54" s="91"/>
      <c r="DA54" s="91"/>
      <c r="DB54" s="91"/>
      <c r="DC54" s="91"/>
      <c r="DD54" s="91"/>
      <c r="DE54" s="91"/>
      <c r="DF54" s="91"/>
      <c r="DG54" s="91"/>
      <c r="DH54" s="91"/>
      <c r="DI54" s="91"/>
      <c r="DJ54" s="91"/>
      <c r="DK54" s="91"/>
      <c r="DL54" s="91"/>
      <c r="DM54" s="91"/>
      <c r="DN54" s="91"/>
      <c r="DO54" s="91"/>
      <c r="DP54" s="91"/>
      <c r="DQ54" s="91"/>
      <c r="DR54" s="91"/>
      <c r="DS54" s="91"/>
      <c r="DT54" s="91"/>
      <c r="DU54" s="91"/>
      <c r="DV54" s="91"/>
      <c r="DW54" s="91"/>
      <c r="DX54" s="91"/>
      <c r="DY54" s="91"/>
      <c r="DZ54" s="91"/>
      <c r="EA54" s="91"/>
      <c r="EB54" s="91"/>
      <c r="EC54" s="91"/>
      <c r="ED54" s="91"/>
      <c r="EE54" s="91"/>
      <c r="EF54" s="91"/>
      <c r="EG54" s="91"/>
      <c r="EH54" s="91"/>
      <c r="EI54" s="91"/>
      <c r="EJ54" s="91"/>
      <c r="EK54" s="91"/>
      <c r="EL54" s="91"/>
      <c r="EM54" s="91"/>
      <c r="EN54" s="91"/>
      <c r="EO54" s="91"/>
      <c r="EP54" s="91"/>
      <c r="EQ54" s="91"/>
      <c r="ER54" s="91"/>
      <c r="ES54" s="91"/>
      <c r="ET54" s="91"/>
      <c r="EU54" s="91"/>
      <c r="EV54" s="91"/>
      <c r="EW54" s="91"/>
      <c r="EX54" s="91"/>
      <c r="EY54" s="91"/>
      <c r="EZ54" s="91"/>
      <c r="FA54" s="91"/>
      <c r="FB54" s="91"/>
      <c r="FC54" s="91"/>
      <c r="FD54" s="91"/>
      <c r="FE54" s="91"/>
      <c r="FF54" s="91"/>
      <c r="FG54" s="91"/>
      <c r="FH54" s="91"/>
      <c r="FI54" s="91"/>
      <c r="FJ54" s="91"/>
      <c r="FK54" s="91"/>
      <c r="FL54" s="91"/>
      <c r="FM54" s="91"/>
      <c r="FN54" s="91"/>
      <c r="FO54" s="91"/>
      <c r="FP54" s="91"/>
      <c r="FQ54" s="91"/>
      <c r="FR54" s="91"/>
      <c r="FS54" s="91"/>
      <c r="FT54" s="91"/>
      <c r="FU54" s="91"/>
      <c r="FV54" s="91"/>
      <c r="FW54" s="91"/>
      <c r="FX54" s="91"/>
      <c r="FY54" s="91"/>
      <c r="FZ54" s="91"/>
      <c r="GA54" s="91"/>
      <c r="GB54" s="91"/>
      <c r="GC54" s="91"/>
      <c r="GD54" s="91"/>
      <c r="GE54" s="91"/>
      <c r="GF54" s="91"/>
      <c r="GG54" s="91"/>
      <c r="GH54" s="91"/>
      <c r="GI54" s="91"/>
      <c r="GJ54" s="91"/>
      <c r="GK54" s="91"/>
      <c r="GL54" s="91"/>
      <c r="GM54" s="91"/>
      <c r="GN54" s="91"/>
      <c r="GO54" s="91"/>
      <c r="GP54" s="91"/>
      <c r="GQ54" s="91"/>
      <c r="GR54" s="91"/>
      <c r="GS54" s="91"/>
      <c r="GT54" s="91"/>
      <c r="GU54" s="91"/>
      <c r="GV54" s="91"/>
      <c r="GW54" s="91"/>
      <c r="GX54" s="91"/>
      <c r="GY54" s="91"/>
      <c r="GZ54" s="91"/>
      <c r="HA54" s="91"/>
      <c r="HB54" s="91"/>
      <c r="HC54" s="91"/>
      <c r="HD54" s="91"/>
      <c r="HE54" s="91"/>
      <c r="HF54" s="91"/>
      <c r="HG54" s="91"/>
      <c r="HH54" s="91"/>
      <c r="HI54" s="91"/>
      <c r="HJ54" s="91"/>
      <c r="HK54" s="91"/>
      <c r="HL54" s="91"/>
      <c r="HM54" s="91"/>
      <c r="HN54" s="91"/>
      <c r="HO54" s="91"/>
      <c r="HP54" s="91"/>
      <c r="HQ54" s="91"/>
      <c r="HR54" s="91"/>
      <c r="HS54" s="91"/>
      <c r="HT54" s="91"/>
      <c r="HU54" s="91"/>
      <c r="HV54" s="91"/>
      <c r="HW54" s="91"/>
      <c r="HX54" s="91"/>
      <c r="HY54" s="91"/>
      <c r="HZ54" s="91"/>
      <c r="IA54" s="91"/>
      <c r="IB54" s="91"/>
      <c r="IC54" s="91"/>
      <c r="ID54" s="91"/>
      <c r="IE54" s="91"/>
      <c r="IF54" s="91"/>
      <c r="IG54" s="91"/>
      <c r="IH54" s="91"/>
      <c r="II54" s="91"/>
      <c r="IJ54" s="91"/>
      <c r="IK54" s="91"/>
      <c r="IL54" s="91"/>
      <c r="IM54" s="91"/>
      <c r="IN54" s="91"/>
      <c r="IO54" s="91"/>
      <c r="IP54" s="91"/>
      <c r="IQ54" s="91"/>
      <c r="IR54" s="91"/>
      <c r="IS54" s="91"/>
      <c r="IT54" s="91"/>
      <c r="IU54" s="91"/>
      <c r="IV54" s="91"/>
      <c r="IW54" s="91"/>
    </row>
    <row r="55" spans="1:257" s="93" customFormat="1" ht="14.25" customHeight="1">
      <c r="A55" s="170" t="str">
        <f t="shared" si="12"/>
        <v>[Admin Module-45]</v>
      </c>
      <c r="B55" s="99" t="s">
        <v>1128</v>
      </c>
      <c r="C55" s="99" t="s">
        <v>1132</v>
      </c>
      <c r="D55" s="200" t="s">
        <v>1129</v>
      </c>
      <c r="E55" s="201"/>
      <c r="F55" s="99"/>
      <c r="G55" s="99"/>
      <c r="H55" s="191"/>
      <c r="I55" s="191"/>
      <c r="J55" s="222"/>
      <c r="K55" s="222"/>
      <c r="L55" s="222"/>
      <c r="M55" s="223"/>
      <c r="N55" s="223"/>
      <c r="O55" s="223"/>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row>
    <row r="56" spans="1:257" s="93" customFormat="1" ht="14.25" customHeight="1">
      <c r="A56" s="170" t="str">
        <f t="shared" si="12"/>
        <v>[Admin Module-46]</v>
      </c>
      <c r="B56" s="99" t="s">
        <v>1130</v>
      </c>
      <c r="C56" s="99" t="s">
        <v>1131</v>
      </c>
      <c r="D56" s="200" t="s">
        <v>1133</v>
      </c>
      <c r="E56" s="201"/>
      <c r="F56" s="99"/>
      <c r="G56" s="99"/>
      <c r="H56" s="191"/>
      <c r="I56" s="191"/>
      <c r="J56" s="222"/>
      <c r="K56" s="222"/>
      <c r="L56" s="222"/>
      <c r="M56" s="223"/>
      <c r="N56" s="223"/>
      <c r="O56" s="223"/>
      <c r="P56" s="91"/>
      <c r="Q56" s="91"/>
      <c r="R56" s="91"/>
      <c r="S56" s="91"/>
      <c r="T56" s="91"/>
      <c r="U56" s="91"/>
      <c r="V56" s="91"/>
      <c r="W56" s="91"/>
      <c r="X56" s="91"/>
      <c r="Y56" s="91"/>
      <c r="Z56" s="91"/>
      <c r="AA56" s="91"/>
      <c r="AB56" s="91"/>
      <c r="AC56" s="91"/>
      <c r="AD56" s="91"/>
      <c r="AE56" s="91"/>
      <c r="AF56" s="91"/>
      <c r="AG56" s="91"/>
      <c r="AH56" s="91"/>
      <c r="AI56" s="91"/>
      <c r="AJ56" s="91"/>
      <c r="AK56" s="91"/>
      <c r="AL56" s="91"/>
      <c r="AM56" s="91"/>
      <c r="AN56" s="91"/>
      <c r="AO56" s="91"/>
      <c r="AP56" s="91"/>
      <c r="AQ56" s="91"/>
      <c r="AR56" s="91"/>
      <c r="AS56" s="91"/>
      <c r="AT56" s="91"/>
      <c r="AU56" s="91"/>
      <c r="AV56" s="91"/>
      <c r="AW56" s="91"/>
      <c r="AX56" s="91"/>
      <c r="AY56" s="91"/>
      <c r="AZ56" s="91"/>
      <c r="BA56" s="91"/>
      <c r="BB56" s="91"/>
      <c r="BC56" s="91"/>
      <c r="BD56" s="91"/>
      <c r="BE56" s="91"/>
      <c r="BF56" s="91"/>
      <c r="BG56" s="91"/>
      <c r="BH56" s="91"/>
      <c r="BI56" s="91"/>
      <c r="BJ56" s="91"/>
      <c r="BK56" s="91"/>
      <c r="BL56" s="91"/>
      <c r="BM56" s="91"/>
      <c r="BN56" s="91"/>
      <c r="BO56" s="91"/>
      <c r="BP56" s="91"/>
      <c r="BQ56" s="91"/>
      <c r="BR56" s="91"/>
      <c r="BS56" s="91"/>
      <c r="BT56" s="91"/>
      <c r="BU56" s="91"/>
      <c r="BV56" s="91"/>
      <c r="BW56" s="91"/>
      <c r="BX56" s="91"/>
      <c r="BY56" s="91"/>
      <c r="BZ56" s="91"/>
      <c r="CA56" s="91"/>
      <c r="CB56" s="91"/>
      <c r="CC56" s="91"/>
      <c r="CD56" s="91"/>
      <c r="CE56" s="91"/>
      <c r="CF56" s="91"/>
      <c r="CG56" s="91"/>
      <c r="CH56" s="91"/>
      <c r="CI56" s="91"/>
      <c r="CJ56" s="91"/>
      <c r="CK56" s="91"/>
      <c r="CL56" s="91"/>
      <c r="CM56" s="91"/>
      <c r="CN56" s="91"/>
      <c r="CO56" s="91"/>
      <c r="CP56" s="91"/>
      <c r="CQ56" s="91"/>
      <c r="CR56" s="91"/>
      <c r="CS56" s="91"/>
      <c r="CT56" s="91"/>
      <c r="CU56" s="91"/>
      <c r="CV56" s="91"/>
      <c r="CW56" s="91"/>
      <c r="CX56" s="91"/>
      <c r="CY56" s="91"/>
      <c r="CZ56" s="91"/>
      <c r="DA56" s="91"/>
      <c r="DB56" s="91"/>
      <c r="DC56" s="91"/>
      <c r="DD56" s="91"/>
      <c r="DE56" s="91"/>
      <c r="DF56" s="91"/>
      <c r="DG56" s="91"/>
      <c r="DH56" s="91"/>
      <c r="DI56" s="91"/>
      <c r="DJ56" s="91"/>
      <c r="DK56" s="91"/>
      <c r="DL56" s="91"/>
      <c r="DM56" s="91"/>
      <c r="DN56" s="91"/>
      <c r="DO56" s="91"/>
      <c r="DP56" s="91"/>
      <c r="DQ56" s="91"/>
      <c r="DR56" s="91"/>
      <c r="DS56" s="91"/>
      <c r="DT56" s="91"/>
      <c r="DU56" s="91"/>
      <c r="DV56" s="91"/>
      <c r="DW56" s="91"/>
      <c r="DX56" s="91"/>
      <c r="DY56" s="91"/>
      <c r="DZ56" s="91"/>
      <c r="EA56" s="91"/>
      <c r="EB56" s="91"/>
      <c r="EC56" s="91"/>
      <c r="ED56" s="91"/>
      <c r="EE56" s="91"/>
      <c r="EF56" s="91"/>
      <c r="EG56" s="91"/>
      <c r="EH56" s="91"/>
      <c r="EI56" s="91"/>
      <c r="EJ56" s="91"/>
      <c r="EK56" s="91"/>
      <c r="EL56" s="91"/>
      <c r="EM56" s="91"/>
      <c r="EN56" s="91"/>
      <c r="EO56" s="91"/>
      <c r="EP56" s="91"/>
      <c r="EQ56" s="91"/>
      <c r="ER56" s="91"/>
      <c r="ES56" s="91"/>
      <c r="ET56" s="91"/>
      <c r="EU56" s="91"/>
      <c r="EV56" s="91"/>
      <c r="EW56" s="91"/>
      <c r="EX56" s="91"/>
      <c r="EY56" s="91"/>
      <c r="EZ56" s="91"/>
      <c r="FA56" s="91"/>
      <c r="FB56" s="91"/>
      <c r="FC56" s="91"/>
      <c r="FD56" s="91"/>
      <c r="FE56" s="91"/>
      <c r="FF56" s="91"/>
      <c r="FG56" s="91"/>
      <c r="FH56" s="91"/>
      <c r="FI56" s="91"/>
      <c r="FJ56" s="91"/>
      <c r="FK56" s="91"/>
      <c r="FL56" s="91"/>
      <c r="FM56" s="91"/>
      <c r="FN56" s="91"/>
      <c r="FO56" s="91"/>
      <c r="FP56" s="91"/>
      <c r="FQ56" s="91"/>
      <c r="FR56" s="91"/>
      <c r="FS56" s="91"/>
      <c r="FT56" s="91"/>
      <c r="FU56" s="91"/>
      <c r="FV56" s="91"/>
      <c r="FW56" s="91"/>
      <c r="FX56" s="91"/>
      <c r="FY56" s="91"/>
      <c r="FZ56" s="91"/>
      <c r="GA56" s="91"/>
      <c r="GB56" s="91"/>
      <c r="GC56" s="91"/>
      <c r="GD56" s="91"/>
      <c r="GE56" s="91"/>
      <c r="GF56" s="91"/>
      <c r="GG56" s="91"/>
      <c r="GH56" s="91"/>
      <c r="GI56" s="91"/>
      <c r="GJ56" s="91"/>
      <c r="GK56" s="91"/>
      <c r="GL56" s="91"/>
      <c r="GM56" s="91"/>
      <c r="GN56" s="91"/>
      <c r="GO56" s="91"/>
      <c r="GP56" s="91"/>
      <c r="GQ56" s="91"/>
      <c r="GR56" s="91"/>
      <c r="GS56" s="91"/>
      <c r="GT56" s="91"/>
      <c r="GU56" s="91"/>
      <c r="GV56" s="91"/>
      <c r="GW56" s="91"/>
      <c r="GX56" s="91"/>
      <c r="GY56" s="91"/>
      <c r="GZ56" s="91"/>
      <c r="HA56" s="91"/>
      <c r="HB56" s="91"/>
      <c r="HC56" s="91"/>
      <c r="HD56" s="91"/>
      <c r="HE56" s="91"/>
      <c r="HF56" s="91"/>
      <c r="HG56" s="91"/>
      <c r="HH56" s="91"/>
      <c r="HI56" s="91"/>
      <c r="HJ56" s="91"/>
      <c r="HK56" s="91"/>
      <c r="HL56" s="91"/>
      <c r="HM56" s="91"/>
      <c r="HN56" s="91"/>
      <c r="HO56" s="91"/>
      <c r="HP56" s="91"/>
      <c r="HQ56" s="91"/>
      <c r="HR56" s="91"/>
      <c r="HS56" s="91"/>
      <c r="HT56" s="91"/>
      <c r="HU56" s="91"/>
      <c r="HV56" s="91"/>
      <c r="HW56" s="91"/>
      <c r="HX56" s="91"/>
      <c r="HY56" s="91"/>
      <c r="HZ56" s="91"/>
      <c r="IA56" s="91"/>
      <c r="IB56" s="91"/>
      <c r="IC56" s="91"/>
      <c r="ID56" s="91"/>
      <c r="IE56" s="91"/>
      <c r="IF56" s="91"/>
      <c r="IG56" s="91"/>
      <c r="IH56" s="91"/>
      <c r="II56" s="91"/>
      <c r="IJ56" s="91"/>
      <c r="IK56" s="91"/>
      <c r="IL56" s="91"/>
      <c r="IM56" s="91"/>
      <c r="IN56" s="91"/>
      <c r="IO56" s="91"/>
      <c r="IP56" s="91"/>
      <c r="IQ56" s="91"/>
      <c r="IR56" s="91"/>
      <c r="IS56" s="91"/>
      <c r="IT56" s="91"/>
      <c r="IU56" s="91"/>
      <c r="IV56" s="91"/>
      <c r="IW56" s="91"/>
    </row>
    <row r="57" spans="1:257" ht="14.25" customHeight="1">
      <c r="A57" s="193"/>
      <c r="B57" s="192" t="s">
        <v>1134</v>
      </c>
      <c r="C57" s="193"/>
      <c r="D57" s="193"/>
      <c r="E57" s="193"/>
      <c r="F57" s="193"/>
      <c r="G57" s="193"/>
      <c r="H57" s="193"/>
      <c r="I57" s="194"/>
      <c r="J57" s="194"/>
      <c r="K57" s="194"/>
      <c r="L57" s="194"/>
      <c r="M57" s="194"/>
      <c r="N57" s="194"/>
      <c r="O57" s="194"/>
    </row>
    <row r="58" spans="1:257" ht="14.25" customHeight="1">
      <c r="A58" s="98" t="str">
        <f t="shared" ref="A58:A72" si="13">IF(OR(B58&lt;&gt;"",D58&lt;E57&gt;""),"["&amp;TEXT($B$2,"##")&amp;"-"&amp;TEXT(ROW()-10,"##")&amp;"]","")</f>
        <v>[Admin Module-48]</v>
      </c>
      <c r="B58" s="99" t="s">
        <v>1135</v>
      </c>
      <c r="C58" s="99" t="s">
        <v>964</v>
      </c>
      <c r="D58" s="99" t="s">
        <v>965</v>
      </c>
      <c r="E58" s="201"/>
      <c r="F58" s="99"/>
      <c r="G58" s="99"/>
      <c r="H58" s="191"/>
      <c r="I58" s="191"/>
      <c r="J58" s="222"/>
      <c r="K58" s="222"/>
      <c r="L58" s="222"/>
      <c r="M58" s="223"/>
      <c r="N58" s="223"/>
      <c r="O58" s="223"/>
    </row>
    <row r="59" spans="1:257" ht="14.25" customHeight="1">
      <c r="A59" s="98" t="str">
        <f t="shared" si="13"/>
        <v>[Admin Module-49]</v>
      </c>
      <c r="B59" s="99" t="s">
        <v>966</v>
      </c>
      <c r="C59" s="99" t="s">
        <v>967</v>
      </c>
      <c r="D59" s="99" t="s">
        <v>968</v>
      </c>
      <c r="E59" s="201"/>
      <c r="F59" s="99"/>
      <c r="G59" s="99"/>
      <c r="H59" s="191"/>
      <c r="I59" s="191"/>
      <c r="J59" s="222"/>
      <c r="K59" s="222"/>
      <c r="L59" s="222"/>
      <c r="M59" s="223"/>
      <c r="N59" s="223"/>
      <c r="O59" s="223"/>
    </row>
    <row r="60" spans="1:257" ht="14.25" customHeight="1">
      <c r="A60" s="98" t="str">
        <f t="shared" si="13"/>
        <v>[Admin Module-50]</v>
      </c>
      <c r="B60" s="99" t="s">
        <v>969</v>
      </c>
      <c r="C60" s="99" t="s">
        <v>970</v>
      </c>
      <c r="D60" s="99" t="s">
        <v>971</v>
      </c>
      <c r="E60" s="201"/>
      <c r="F60" s="99"/>
      <c r="G60" s="99"/>
      <c r="H60" s="191"/>
      <c r="I60" s="191"/>
      <c r="J60" s="222"/>
      <c r="K60" s="222"/>
      <c r="L60" s="222"/>
      <c r="M60" s="223"/>
      <c r="N60" s="223"/>
      <c r="O60" s="223"/>
    </row>
    <row r="61" spans="1:257" ht="14.25" customHeight="1">
      <c r="A61" s="98" t="str">
        <f t="shared" si="13"/>
        <v>[Admin Module-51]</v>
      </c>
      <c r="B61" s="99" t="s">
        <v>972</v>
      </c>
      <c r="C61" s="99" t="s">
        <v>973</v>
      </c>
      <c r="D61" s="99" t="s">
        <v>974</v>
      </c>
      <c r="E61" s="201"/>
      <c r="F61" s="99"/>
      <c r="G61" s="99"/>
      <c r="H61" s="191"/>
      <c r="I61" s="191"/>
      <c r="J61" s="222"/>
      <c r="K61" s="222"/>
      <c r="L61" s="222"/>
      <c r="M61" s="223"/>
      <c r="N61" s="223"/>
      <c r="O61" s="223"/>
    </row>
    <row r="62" spans="1:257" ht="14.25" customHeight="1">
      <c r="A62" s="98" t="str">
        <f t="shared" si="13"/>
        <v>[Admin Module-52]</v>
      </c>
      <c r="B62" s="99" t="s">
        <v>961</v>
      </c>
      <c r="C62" s="99" t="s">
        <v>975</v>
      </c>
      <c r="D62" s="99" t="s">
        <v>977</v>
      </c>
      <c r="E62" s="201"/>
      <c r="F62" s="99"/>
      <c r="G62" s="99"/>
      <c r="H62" s="191"/>
      <c r="I62" s="191"/>
      <c r="J62" s="222"/>
      <c r="K62" s="222"/>
      <c r="L62" s="222"/>
      <c r="M62" s="223"/>
      <c r="N62" s="223"/>
      <c r="O62" s="223"/>
    </row>
    <row r="63" spans="1:257" ht="14.25" customHeight="1">
      <c r="A63" s="98" t="str">
        <f t="shared" si="13"/>
        <v>[Admin Module-53]</v>
      </c>
      <c r="B63" s="99" t="s">
        <v>976</v>
      </c>
      <c r="C63" s="99" t="s">
        <v>975</v>
      </c>
      <c r="D63" s="99" t="s">
        <v>977</v>
      </c>
      <c r="E63" s="201"/>
      <c r="F63" s="99"/>
      <c r="G63" s="99"/>
      <c r="H63" s="191"/>
      <c r="I63" s="191"/>
      <c r="J63" s="222"/>
      <c r="K63" s="222"/>
      <c r="L63" s="222"/>
      <c r="M63" s="223"/>
      <c r="N63" s="223"/>
      <c r="O63" s="223"/>
    </row>
    <row r="64" spans="1:257" ht="14.25" customHeight="1">
      <c r="A64" s="98" t="str">
        <f t="shared" si="13"/>
        <v>[Admin Module-54]</v>
      </c>
      <c r="B64" s="99" t="s">
        <v>978</v>
      </c>
      <c r="C64" s="99" t="s">
        <v>979</v>
      </c>
      <c r="D64" s="99" t="s">
        <v>980</v>
      </c>
      <c r="E64" s="201"/>
      <c r="F64" s="99"/>
      <c r="G64" s="99"/>
      <c r="H64" s="191"/>
      <c r="I64" s="191"/>
      <c r="J64" s="222"/>
      <c r="K64" s="222"/>
      <c r="L64" s="222"/>
      <c r="M64" s="223"/>
      <c r="N64" s="223"/>
      <c r="O64" s="223"/>
    </row>
    <row r="65" spans="1:15" ht="14.25" customHeight="1">
      <c r="A65" s="98" t="str">
        <f t="shared" si="13"/>
        <v>[Admin Module-55]</v>
      </c>
      <c r="B65" s="99" t="s">
        <v>981</v>
      </c>
      <c r="C65" s="99" t="s">
        <v>982</v>
      </c>
      <c r="D65" s="99" t="s">
        <v>980</v>
      </c>
      <c r="E65" s="201"/>
      <c r="F65" s="99"/>
      <c r="G65" s="99"/>
      <c r="H65" s="191"/>
      <c r="I65" s="191"/>
      <c r="J65" s="222"/>
      <c r="K65" s="222"/>
      <c r="L65" s="222"/>
      <c r="M65" s="223"/>
      <c r="N65" s="223"/>
      <c r="O65" s="223"/>
    </row>
    <row r="66" spans="1:15" ht="14.25" customHeight="1">
      <c r="A66" s="98" t="str">
        <f t="shared" si="13"/>
        <v>[Admin Module-56]</v>
      </c>
      <c r="B66" s="99" t="s">
        <v>985</v>
      </c>
      <c r="C66" s="99" t="s">
        <v>983</v>
      </c>
      <c r="D66" s="99" t="s">
        <v>984</v>
      </c>
      <c r="E66" s="201"/>
      <c r="F66" s="99"/>
      <c r="G66" s="99"/>
      <c r="H66" s="191"/>
      <c r="I66" s="191"/>
      <c r="J66" s="222"/>
      <c r="K66" s="222"/>
      <c r="L66" s="222"/>
      <c r="M66" s="223"/>
      <c r="N66" s="223"/>
      <c r="O66" s="223"/>
    </row>
    <row r="67" spans="1:15" ht="14.25" customHeight="1">
      <c r="A67" s="98" t="str">
        <f t="shared" si="13"/>
        <v>[Admin Module-57]</v>
      </c>
      <c r="B67" s="99" t="s">
        <v>986</v>
      </c>
      <c r="C67" s="99" t="s">
        <v>964</v>
      </c>
      <c r="D67" s="99" t="s">
        <v>988</v>
      </c>
      <c r="E67" s="201"/>
      <c r="F67" s="99"/>
      <c r="G67" s="99"/>
      <c r="H67" s="191"/>
      <c r="I67" s="191"/>
      <c r="J67" s="222"/>
      <c r="K67" s="222"/>
      <c r="L67" s="222"/>
      <c r="M67" s="223"/>
      <c r="N67" s="223"/>
      <c r="O67" s="223"/>
    </row>
    <row r="68" spans="1:15" ht="14.25" customHeight="1">
      <c r="A68" s="98" t="str">
        <f t="shared" si="13"/>
        <v>[Admin Module-58]</v>
      </c>
      <c r="B68" s="99" t="s">
        <v>989</v>
      </c>
      <c r="C68" s="99" t="s">
        <v>990</v>
      </c>
      <c r="D68" s="99" t="s">
        <v>991</v>
      </c>
      <c r="E68" s="201"/>
      <c r="F68" s="99"/>
      <c r="G68" s="99"/>
      <c r="H68" s="191"/>
      <c r="I68" s="191"/>
      <c r="J68" s="222"/>
      <c r="K68" s="222"/>
      <c r="L68" s="222"/>
      <c r="M68" s="223"/>
      <c r="N68" s="223"/>
      <c r="O68" s="223"/>
    </row>
    <row r="69" spans="1:15" ht="14.25" customHeight="1">
      <c r="A69" s="98" t="str">
        <f t="shared" si="13"/>
        <v>[Admin Module-59]</v>
      </c>
      <c r="B69" s="99" t="s">
        <v>999</v>
      </c>
      <c r="C69" s="99" t="s">
        <v>1003</v>
      </c>
      <c r="D69" s="99" t="s">
        <v>1000</v>
      </c>
      <c r="E69" s="201"/>
      <c r="F69" s="99"/>
      <c r="G69" s="99"/>
      <c r="H69" s="191"/>
      <c r="I69" s="191"/>
      <c r="J69" s="222"/>
      <c r="K69" s="222"/>
      <c r="L69" s="222"/>
      <c r="M69" s="223"/>
      <c r="N69" s="223"/>
      <c r="O69" s="223"/>
    </row>
    <row r="70" spans="1:15" ht="14.25" customHeight="1">
      <c r="A70" s="98" t="str">
        <f t="shared" si="13"/>
        <v>[Admin Module-60]</v>
      </c>
      <c r="B70" s="99" t="s">
        <v>1001</v>
      </c>
      <c r="C70" s="99" t="s">
        <v>1002</v>
      </c>
      <c r="D70" s="99" t="s">
        <v>1004</v>
      </c>
      <c r="E70" s="173"/>
      <c r="F70" s="99"/>
      <c r="G70" s="99"/>
      <c r="H70" s="174"/>
      <c r="I70" s="173"/>
      <c r="J70" s="222"/>
      <c r="K70" s="222"/>
      <c r="L70" s="222"/>
      <c r="M70" s="223"/>
      <c r="N70" s="223"/>
      <c r="O70" s="223"/>
    </row>
    <row r="71" spans="1:15" ht="14.25" customHeight="1">
      <c r="A71" s="98" t="str">
        <f t="shared" si="13"/>
        <v>[Admin Module-61]</v>
      </c>
      <c r="B71" s="99" t="s">
        <v>1009</v>
      </c>
      <c r="C71" s="99" t="s">
        <v>1010</v>
      </c>
      <c r="D71" s="99" t="s">
        <v>1011</v>
      </c>
      <c r="E71" s="173"/>
      <c r="F71" s="99"/>
      <c r="G71" s="99"/>
      <c r="H71" s="174"/>
      <c r="I71" s="173"/>
      <c r="J71" s="222"/>
      <c r="K71" s="222"/>
      <c r="L71" s="222"/>
      <c r="M71" s="223"/>
      <c r="N71" s="223"/>
      <c r="O71" s="223"/>
    </row>
    <row r="72" spans="1:15" ht="14.25" customHeight="1">
      <c r="A72" s="98" t="str">
        <f t="shared" si="13"/>
        <v>[Admin Module-62]</v>
      </c>
      <c r="B72" s="99" t="s">
        <v>1014</v>
      </c>
      <c r="C72" s="99" t="s">
        <v>1016</v>
      </c>
      <c r="D72" s="99" t="s">
        <v>1015</v>
      </c>
      <c r="E72" s="173"/>
      <c r="F72" s="99"/>
      <c r="G72" s="99"/>
      <c r="H72" s="174"/>
      <c r="I72" s="173"/>
      <c r="J72" s="222"/>
      <c r="K72" s="222"/>
      <c r="L72" s="222"/>
      <c r="M72" s="223"/>
      <c r="N72" s="223"/>
      <c r="O72" s="223"/>
    </row>
    <row r="73" spans="1:15" ht="14.25" customHeight="1">
      <c r="A73" s="193"/>
      <c r="B73" s="192" t="s">
        <v>1136</v>
      </c>
      <c r="C73" s="193"/>
      <c r="D73" s="193"/>
      <c r="E73" s="193"/>
      <c r="F73" s="193"/>
      <c r="G73" s="193"/>
      <c r="H73" s="193"/>
      <c r="I73" s="194"/>
      <c r="J73" s="194"/>
      <c r="K73" s="194"/>
      <c r="L73" s="194"/>
      <c r="M73" s="194"/>
      <c r="N73" s="194"/>
      <c r="O73" s="194"/>
    </row>
    <row r="74" spans="1:15" ht="14.25" customHeight="1">
      <c r="A74" s="170" t="str">
        <f t="shared" ref="A74:A81" si="14">IF(OR(B74&lt;&gt;"",D74&lt;&gt;""),"["&amp;TEXT($B$2,"##")&amp;"-"&amp;TEXT(ROW()-10,"##")&amp;"]","")</f>
        <v>[Admin Module-64]</v>
      </c>
      <c r="B74" s="99" t="s">
        <v>1137</v>
      </c>
      <c r="C74" s="99" t="s">
        <v>1138</v>
      </c>
      <c r="D74" s="200" t="s">
        <v>1139</v>
      </c>
      <c r="E74" s="173"/>
      <c r="F74" s="99"/>
      <c r="G74" s="99"/>
      <c r="H74" s="174"/>
      <c r="I74" s="173"/>
      <c r="J74" s="222"/>
      <c r="K74" s="222"/>
      <c r="L74" s="222"/>
      <c r="M74" s="223"/>
      <c r="N74" s="223"/>
      <c r="O74" s="223"/>
    </row>
    <row r="75" spans="1:15" ht="14.25" customHeight="1">
      <c r="A75" s="170" t="str">
        <f t="shared" ref="A75" si="15">IF(OR(B75&lt;&gt;"",D75&lt;&gt;""),"["&amp;TEXT($B$2,"##")&amp;"-"&amp;TEXT(ROW()-10,"##")&amp;"]","")</f>
        <v>[Admin Module-65]</v>
      </c>
      <c r="B75" s="99" t="s">
        <v>1137</v>
      </c>
      <c r="C75" s="99" t="s">
        <v>1140</v>
      </c>
      <c r="D75" s="200" t="s">
        <v>1141</v>
      </c>
      <c r="E75" s="173"/>
      <c r="F75" s="99"/>
      <c r="G75" s="99"/>
      <c r="H75" s="174"/>
      <c r="I75" s="173"/>
      <c r="J75" s="222"/>
      <c r="K75" s="222"/>
      <c r="L75" s="222"/>
      <c r="M75" s="223"/>
      <c r="N75" s="223"/>
      <c r="O75" s="223"/>
    </row>
    <row r="76" spans="1:15" ht="14.25" customHeight="1">
      <c r="A76" s="170" t="str">
        <f t="shared" si="14"/>
        <v>[Admin Module-66]</v>
      </c>
      <c r="B76" s="99" t="s">
        <v>1142</v>
      </c>
      <c r="C76" s="99" t="s">
        <v>1143</v>
      </c>
      <c r="D76" s="200" t="s">
        <v>1144</v>
      </c>
      <c r="E76" s="173"/>
      <c r="F76" s="99"/>
      <c r="G76" s="99"/>
      <c r="H76" s="174"/>
      <c r="I76" s="173"/>
      <c r="J76" s="222"/>
      <c r="K76" s="222"/>
      <c r="L76" s="222"/>
      <c r="M76" s="223"/>
      <c r="N76" s="223"/>
      <c r="O76" s="223"/>
    </row>
    <row r="77" spans="1:15" ht="14.25" customHeight="1">
      <c r="A77" s="170" t="str">
        <f t="shared" si="14"/>
        <v>[Admin Module-67]</v>
      </c>
      <c r="B77" s="99" t="s">
        <v>1145</v>
      </c>
      <c r="C77" s="99" t="s">
        <v>1146</v>
      </c>
      <c r="D77" s="200" t="s">
        <v>1147</v>
      </c>
      <c r="E77" s="173"/>
      <c r="F77" s="99"/>
      <c r="G77" s="99"/>
      <c r="H77" s="174"/>
      <c r="I77" s="173"/>
      <c r="J77" s="222"/>
      <c r="K77" s="222"/>
      <c r="L77" s="222"/>
      <c r="M77" s="223"/>
      <c r="N77" s="223"/>
      <c r="O77" s="223"/>
    </row>
    <row r="78" spans="1:15" ht="14.25" customHeight="1">
      <c r="A78" s="170" t="str">
        <f t="shared" si="14"/>
        <v>[Admin Module-68]</v>
      </c>
      <c r="B78" s="99" t="s">
        <v>1148</v>
      </c>
      <c r="C78" s="99" t="s">
        <v>1149</v>
      </c>
      <c r="D78" s="200" t="s">
        <v>1150</v>
      </c>
      <c r="E78" s="173"/>
      <c r="F78" s="99"/>
      <c r="G78" s="99"/>
      <c r="H78" s="174"/>
      <c r="I78" s="173"/>
      <c r="J78" s="222"/>
      <c r="K78" s="222"/>
      <c r="L78" s="222"/>
      <c r="M78" s="223"/>
      <c r="N78" s="223"/>
      <c r="O78" s="223"/>
    </row>
    <row r="79" spans="1:15" ht="14.25" customHeight="1">
      <c r="A79" s="170" t="str">
        <f t="shared" si="14"/>
        <v>[Admin Module-69]</v>
      </c>
      <c r="B79" s="99" t="s">
        <v>1151</v>
      </c>
      <c r="C79" s="99" t="s">
        <v>1152</v>
      </c>
      <c r="D79" s="200" t="s">
        <v>1159</v>
      </c>
      <c r="E79" s="173"/>
      <c r="F79" s="99"/>
      <c r="G79" s="99"/>
      <c r="H79" s="174"/>
      <c r="I79" s="173"/>
      <c r="J79" s="222"/>
      <c r="K79" s="222"/>
      <c r="L79" s="222"/>
      <c r="M79" s="223"/>
      <c r="N79" s="223"/>
      <c r="O79" s="223"/>
    </row>
    <row r="80" spans="1:15" ht="14.25" customHeight="1">
      <c r="A80" s="169" t="str">
        <f t="shared" si="14"/>
        <v>[Admin Module-70]</v>
      </c>
      <c r="B80" s="99" t="s">
        <v>1153</v>
      </c>
      <c r="C80" s="99" t="s">
        <v>1155</v>
      </c>
      <c r="D80" s="200" t="s">
        <v>1158</v>
      </c>
      <c r="E80" s="173"/>
      <c r="F80" s="99"/>
      <c r="G80" s="99"/>
      <c r="H80" s="174"/>
      <c r="I80" s="173"/>
      <c r="J80" s="222"/>
      <c r="K80" s="222"/>
      <c r="L80" s="222"/>
      <c r="M80" s="223"/>
      <c r="N80" s="223"/>
      <c r="O80" s="223"/>
    </row>
    <row r="81" spans="1:15" ht="14.25" customHeight="1">
      <c r="A81" s="99" t="str">
        <f t="shared" si="14"/>
        <v>[Admin Module-71]</v>
      </c>
      <c r="B81" s="99" t="s">
        <v>1154</v>
      </c>
      <c r="C81" s="99" t="s">
        <v>1156</v>
      </c>
      <c r="D81" s="200" t="s">
        <v>1157</v>
      </c>
      <c r="E81" s="173"/>
      <c r="F81" s="99"/>
      <c r="G81" s="99"/>
      <c r="H81" s="174"/>
      <c r="I81" s="173"/>
      <c r="J81" s="222"/>
      <c r="K81" s="222"/>
      <c r="L81" s="222"/>
      <c r="M81" s="223"/>
      <c r="N81" s="223"/>
      <c r="O81" s="223"/>
    </row>
  </sheetData>
  <mergeCells count="6">
    <mergeCell ref="B11:I11"/>
    <mergeCell ref="B2:G2"/>
    <mergeCell ref="B3:G3"/>
    <mergeCell ref="B4:G4"/>
    <mergeCell ref="E5:G5"/>
    <mergeCell ref="E6:G6"/>
  </mergeCells>
  <dataValidations count="1">
    <dataValidation type="list" allowBlank="1" showErrorMessage="1" sqref="F12:G22 F58:G72 F74:G81 F54:G56 F50:G52 F38:G45 F31:G36 F29:G29 F24:G27 F47:G48">
      <formula1>$Q$1:$Q$5</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0">
        <x14:dataValidation type="list" allowBlank="1" showInputMessage="1" showErrorMessage="1">
          <x14:formula1>
            <xm:f>[3]Calculate!#REF!</xm:f>
          </x14:formula1>
          <xm:sqref>L12:L22</xm:sqref>
        </x14:dataValidation>
        <x14:dataValidation type="list" allowBlank="1" showInputMessage="1" showErrorMessage="1">
          <x14:formula1>
            <xm:f>[3]Calculate!#REF!</xm:f>
          </x14:formula1>
          <xm:sqref>L24:L27</xm:sqref>
        </x14:dataValidation>
        <x14:dataValidation type="list" allowBlank="1" showInputMessage="1" showErrorMessage="1">
          <x14:formula1>
            <xm:f>[3]Calculate!#REF!</xm:f>
          </x14:formula1>
          <xm:sqref>L29</xm:sqref>
        </x14:dataValidation>
        <x14:dataValidation type="list" allowBlank="1" showInputMessage="1" showErrorMessage="1">
          <x14:formula1>
            <xm:f>[3]Calculate!#REF!</xm:f>
          </x14:formula1>
          <xm:sqref>L31:L36</xm:sqref>
        </x14:dataValidation>
        <x14:dataValidation type="list" allowBlank="1" showInputMessage="1" showErrorMessage="1">
          <x14:formula1>
            <xm:f>[3]Calculate!#REF!</xm:f>
          </x14:formula1>
          <xm:sqref>L38:L45</xm:sqref>
        </x14:dataValidation>
        <x14:dataValidation type="list" allowBlank="1" showInputMessage="1" showErrorMessage="1">
          <x14:formula1>
            <xm:f>[3]Calculate!#REF!</xm:f>
          </x14:formula1>
          <xm:sqref>L47:L48</xm:sqref>
        </x14:dataValidation>
        <x14:dataValidation type="list" allowBlank="1" showInputMessage="1" showErrorMessage="1">
          <x14:formula1>
            <xm:f>[3]Calculate!#REF!</xm:f>
          </x14:formula1>
          <xm:sqref>L50:L52</xm:sqref>
        </x14:dataValidation>
        <x14:dataValidation type="list" allowBlank="1" showInputMessage="1" showErrorMessage="1">
          <x14:formula1>
            <xm:f>[3]Calculate!#REF!</xm:f>
          </x14:formula1>
          <xm:sqref>L54:L56</xm:sqref>
        </x14:dataValidation>
        <x14:dataValidation type="list" allowBlank="1" showInputMessage="1" showErrorMessage="1">
          <x14:formula1>
            <xm:f>[3]Calculate!#REF!</xm:f>
          </x14:formula1>
          <xm:sqref>L58:L72</xm:sqref>
        </x14:dataValidation>
        <x14:dataValidation type="list" allowBlank="1" showInputMessage="1" showErrorMessage="1">
          <x14:formula1>
            <xm:f>[3]Calculate!#REF!</xm:f>
          </x14:formula1>
          <xm:sqref>L74:L81</xm:sqref>
        </x14:dataValidation>
        <x14:dataValidation type="list" allowBlank="1" showInputMessage="1" showErrorMessage="1">
          <x14:formula1>
            <xm:f>[3]Calculate!#REF!</xm:f>
          </x14:formula1>
          <xm:sqref>K12:K22</xm:sqref>
        </x14:dataValidation>
        <x14:dataValidation type="list" allowBlank="1" showInputMessage="1" showErrorMessage="1">
          <x14:formula1>
            <xm:f>[3]Calculate!#REF!</xm:f>
          </x14:formula1>
          <xm:sqref>K24:K27</xm:sqref>
        </x14:dataValidation>
        <x14:dataValidation type="list" allowBlank="1" showInputMessage="1" showErrorMessage="1">
          <x14:formula1>
            <xm:f>[3]Calculate!#REF!</xm:f>
          </x14:formula1>
          <xm:sqref>K29</xm:sqref>
        </x14:dataValidation>
        <x14:dataValidation type="list" allowBlank="1" showInputMessage="1" showErrorMessage="1">
          <x14:formula1>
            <xm:f>[3]Calculate!#REF!</xm:f>
          </x14:formula1>
          <xm:sqref>K31:K36</xm:sqref>
        </x14:dataValidation>
        <x14:dataValidation type="list" allowBlank="1" showInputMessage="1" showErrorMessage="1">
          <x14:formula1>
            <xm:f>[3]Calculate!#REF!</xm:f>
          </x14:formula1>
          <xm:sqref>K38:K45</xm:sqref>
        </x14:dataValidation>
        <x14:dataValidation type="list" allowBlank="1" showInputMessage="1" showErrorMessage="1">
          <x14:formula1>
            <xm:f>[3]Calculate!#REF!</xm:f>
          </x14:formula1>
          <xm:sqref>K47:K48</xm:sqref>
        </x14:dataValidation>
        <x14:dataValidation type="list" allowBlank="1" showInputMessage="1" showErrorMessage="1">
          <x14:formula1>
            <xm:f>[3]Calculate!#REF!</xm:f>
          </x14:formula1>
          <xm:sqref>K50:K52</xm:sqref>
        </x14:dataValidation>
        <x14:dataValidation type="list" allowBlank="1" showInputMessage="1" showErrorMessage="1">
          <x14:formula1>
            <xm:f>[3]Calculate!#REF!</xm:f>
          </x14:formula1>
          <xm:sqref>K54:K56</xm:sqref>
        </x14:dataValidation>
        <x14:dataValidation type="list" allowBlank="1" showInputMessage="1" showErrorMessage="1">
          <x14:formula1>
            <xm:f>[3]Calculate!#REF!</xm:f>
          </x14:formula1>
          <xm:sqref>K58:K72</xm:sqref>
        </x14:dataValidation>
        <x14:dataValidation type="list" allowBlank="1" showInputMessage="1" showErrorMessage="1">
          <x14:formula1>
            <xm:f>[3]Calculate!#REF!</xm:f>
          </x14:formula1>
          <xm:sqref>K74:K81</xm:sqref>
        </x14:dataValidation>
        <x14:dataValidation type="list" allowBlank="1" showInputMessage="1" showErrorMessage="1">
          <x14:formula1>
            <xm:f>[3]Calculate!#REF!</xm:f>
          </x14:formula1>
          <xm:sqref>J12:J22</xm:sqref>
        </x14:dataValidation>
        <x14:dataValidation type="list" allowBlank="1" showInputMessage="1" showErrorMessage="1">
          <x14:formula1>
            <xm:f>[3]Calculate!#REF!</xm:f>
          </x14:formula1>
          <xm:sqref>J24:J27</xm:sqref>
        </x14:dataValidation>
        <x14:dataValidation type="list" allowBlank="1" showInputMessage="1" showErrorMessage="1">
          <x14:formula1>
            <xm:f>[3]Calculate!#REF!</xm:f>
          </x14:formula1>
          <xm:sqref>J29</xm:sqref>
        </x14:dataValidation>
        <x14:dataValidation type="list" allowBlank="1" showInputMessage="1" showErrorMessage="1">
          <x14:formula1>
            <xm:f>[3]Calculate!#REF!</xm:f>
          </x14:formula1>
          <xm:sqref>J31:J36</xm:sqref>
        </x14:dataValidation>
        <x14:dataValidation type="list" allowBlank="1" showInputMessage="1" showErrorMessage="1">
          <x14:formula1>
            <xm:f>[3]Calculate!#REF!</xm:f>
          </x14:formula1>
          <xm:sqref>J38:J45</xm:sqref>
        </x14:dataValidation>
        <x14:dataValidation type="list" allowBlank="1" showInputMessage="1" showErrorMessage="1">
          <x14:formula1>
            <xm:f>[3]Calculate!#REF!</xm:f>
          </x14:formula1>
          <xm:sqref>J47:J48</xm:sqref>
        </x14:dataValidation>
        <x14:dataValidation type="list" allowBlank="1" showInputMessage="1" showErrorMessage="1">
          <x14:formula1>
            <xm:f>[3]Calculate!#REF!</xm:f>
          </x14:formula1>
          <xm:sqref>J50:J52</xm:sqref>
        </x14:dataValidation>
        <x14:dataValidation type="list" allowBlank="1" showInputMessage="1" showErrorMessage="1">
          <x14:formula1>
            <xm:f>[3]Calculate!#REF!</xm:f>
          </x14:formula1>
          <xm:sqref>J54:J56</xm:sqref>
        </x14:dataValidation>
        <x14:dataValidation type="list" allowBlank="1" showInputMessage="1" showErrorMessage="1">
          <x14:formula1>
            <xm:f>[3]Calculate!#REF!</xm:f>
          </x14:formula1>
          <xm:sqref>J58:J72</xm:sqref>
        </x14:dataValidation>
        <x14:dataValidation type="list" allowBlank="1" showInputMessage="1" showErrorMessage="1">
          <x14:formula1>
            <xm:f>[3]Calculate!#REF!</xm:f>
          </x14:formula1>
          <xm:sqref>J74:J81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H11" sqref="H11:H21"/>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249" t="s">
        <v>37</v>
      </c>
      <c r="C1" s="249"/>
      <c r="D1" s="249"/>
      <c r="E1" s="249"/>
      <c r="F1" s="249"/>
      <c r="G1" s="249"/>
      <c r="H1" s="249"/>
    </row>
    <row r="2" spans="1:8" ht="14.25" customHeight="1">
      <c r="A2" s="55"/>
      <c r="B2" s="55"/>
      <c r="C2" s="56"/>
      <c r="D2" s="56"/>
      <c r="E2" s="56"/>
      <c r="F2" s="56"/>
      <c r="G2" s="56"/>
      <c r="H2" s="57"/>
    </row>
    <row r="3" spans="1:8" ht="12" customHeight="1">
      <c r="B3" s="11" t="s">
        <v>1</v>
      </c>
      <c r="C3" s="246" t="str">
        <f>Cover!C4</f>
        <v>Dandelion</v>
      </c>
      <c r="D3" s="246"/>
      <c r="E3" s="247" t="s">
        <v>2</v>
      </c>
      <c r="F3" s="247"/>
      <c r="G3" s="58" t="s">
        <v>69</v>
      </c>
      <c r="H3" s="59"/>
    </row>
    <row r="4" spans="1:8" ht="12" customHeight="1">
      <c r="B4" s="11" t="s">
        <v>3</v>
      </c>
      <c r="C4" s="246" t="str">
        <f>Cover!C5</f>
        <v>DDL</v>
      </c>
      <c r="D4" s="246"/>
      <c r="E4" s="247" t="s">
        <v>4</v>
      </c>
      <c r="F4" s="247"/>
      <c r="G4" s="58" t="s">
        <v>70</v>
      </c>
      <c r="H4" s="59"/>
    </row>
    <row r="5" spans="1:8" ht="12" customHeight="1">
      <c r="B5" s="60" t="s">
        <v>5</v>
      </c>
      <c r="C5" s="246" t="str">
        <f>C4&amp;"_"&amp;"System Test Report"&amp;"_"&amp;"v1.0"</f>
        <v>DDL_System Test Report_v1.0</v>
      </c>
      <c r="D5" s="246"/>
      <c r="E5" s="247" t="s">
        <v>6</v>
      </c>
      <c r="F5" s="247"/>
      <c r="G5" s="96">
        <v>42307</v>
      </c>
      <c r="H5" s="61"/>
    </row>
    <row r="6" spans="1:8" ht="21.75" customHeight="1">
      <c r="A6" s="55"/>
      <c r="B6" s="60" t="s">
        <v>38</v>
      </c>
      <c r="C6" s="248"/>
      <c r="D6" s="248"/>
      <c r="E6" s="248"/>
      <c r="F6" s="248"/>
      <c r="G6" s="248"/>
      <c r="H6" s="248"/>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13" t="s">
        <v>16</v>
      </c>
      <c r="C10" s="114" t="s">
        <v>39</v>
      </c>
      <c r="D10" s="115" t="s">
        <v>22</v>
      </c>
      <c r="E10" s="114" t="s">
        <v>24</v>
      </c>
      <c r="F10" s="114" t="s">
        <v>26</v>
      </c>
      <c r="G10" s="116" t="s">
        <v>27</v>
      </c>
      <c r="H10" s="117" t="s">
        <v>40</v>
      </c>
    </row>
    <row r="11" spans="1:8" ht="14.45" customHeight="1">
      <c r="A11" s="41"/>
      <c r="B11" s="122">
        <v>1</v>
      </c>
      <c r="C11" s="125" t="s">
        <v>66</v>
      </c>
      <c r="D11" s="133">
        <f>Common!A6</f>
        <v>3</v>
      </c>
      <c r="E11" s="133">
        <f>Common!B6</f>
        <v>5</v>
      </c>
      <c r="F11" s="133">
        <f>Common!C6</f>
        <v>8</v>
      </c>
      <c r="G11" s="133">
        <f>Common!D6</f>
        <v>0</v>
      </c>
      <c r="H11" s="133">
        <f>Common!E6</f>
        <v>16</v>
      </c>
    </row>
    <row r="12" spans="1:8" ht="14.45" customHeight="1">
      <c r="A12" s="41"/>
      <c r="B12" s="122">
        <v>2</v>
      </c>
      <c r="C12" s="125" t="s">
        <v>67</v>
      </c>
      <c r="D12" s="133">
        <f>'Display Homepage'!A6</f>
        <v>0</v>
      </c>
      <c r="E12" s="133">
        <f>'Display Homepage'!B6</f>
        <v>0</v>
      </c>
      <c r="F12" s="133">
        <f>'Display Homepage'!C6</f>
        <v>28</v>
      </c>
      <c r="G12" s="133">
        <f>'Display Homepage'!D6</f>
        <v>0</v>
      </c>
      <c r="H12" s="133">
        <f>'Display Homepage'!E6</f>
        <v>28</v>
      </c>
    </row>
    <row r="13" spans="1:8" ht="14.45" customHeight="1">
      <c r="A13" s="64"/>
      <c r="B13" s="122">
        <v>3</v>
      </c>
      <c r="C13" s="125" t="s">
        <v>95</v>
      </c>
      <c r="D13" s="133">
        <f>'Account management'!A6</f>
        <v>15</v>
      </c>
      <c r="E13" s="133">
        <f>'Account management'!B6</f>
        <v>1</v>
      </c>
      <c r="F13" s="133">
        <f>'Account management'!C6</f>
        <v>110</v>
      </c>
      <c r="G13" s="133">
        <f>'Account management'!D6</f>
        <v>0</v>
      </c>
      <c r="H13" s="133">
        <f>'Account management'!E6</f>
        <v>126</v>
      </c>
    </row>
    <row r="14" spans="1:8" ht="14.45" customHeight="1">
      <c r="A14" s="64"/>
      <c r="B14" s="122">
        <v>4</v>
      </c>
      <c r="C14" s="125" t="s">
        <v>320</v>
      </c>
      <c r="D14" s="133">
        <f>'Create Edit Project'!A6</f>
        <v>0</v>
      </c>
      <c r="E14" s="133">
        <f>'Create Edit Project'!B6</f>
        <v>0</v>
      </c>
      <c r="F14" s="133">
        <f>'Create Edit Project'!C6</f>
        <v>214</v>
      </c>
      <c r="G14" s="133">
        <f>'Create Edit Project'!D6</f>
        <v>0</v>
      </c>
      <c r="H14" s="133">
        <f>'Create Edit Project'!E6</f>
        <v>214</v>
      </c>
    </row>
    <row r="15" spans="1:8" ht="14.45" customHeight="1">
      <c r="A15" s="64"/>
      <c r="B15" s="122">
        <v>5</v>
      </c>
      <c r="C15" s="125" t="s">
        <v>632</v>
      </c>
      <c r="D15" s="133">
        <f>'Project Detail'!A6</f>
        <v>0</v>
      </c>
      <c r="E15" s="133">
        <f>'Project Detail'!B6</f>
        <v>0</v>
      </c>
      <c r="F15" s="133">
        <f>'Project Detail'!C6</f>
        <v>86</v>
      </c>
      <c r="G15" s="133">
        <f>'Project Detail'!D6</f>
        <v>0</v>
      </c>
      <c r="H15" s="133">
        <f>'Project Detail'!E6</f>
        <v>86</v>
      </c>
    </row>
    <row r="16" spans="1:8" ht="14.45" customHeight="1">
      <c r="A16" s="64"/>
      <c r="B16" s="122">
        <v>6</v>
      </c>
      <c r="C16" s="123" t="s">
        <v>641</v>
      </c>
      <c r="D16" s="122">
        <f>'Back Project'!A6</f>
        <v>0</v>
      </c>
      <c r="E16" s="122">
        <f>'Back Project'!B6</f>
        <v>0</v>
      </c>
      <c r="F16" s="122">
        <f>'Back Project'!C6</f>
        <v>34</v>
      </c>
      <c r="G16" s="122">
        <f>'Back Project'!D6</f>
        <v>0</v>
      </c>
      <c r="H16" s="122">
        <f>'Back Project'!E6</f>
        <v>34</v>
      </c>
    </row>
    <row r="17" spans="1:8" ht="14.45" customHeight="1">
      <c r="A17" s="64"/>
      <c r="B17" s="122">
        <v>7</v>
      </c>
      <c r="C17" s="123" t="s">
        <v>804</v>
      </c>
      <c r="D17" s="122">
        <f>'Project management'!A6</f>
        <v>0</v>
      </c>
      <c r="E17" s="122">
        <f>'Project management'!B6</f>
        <v>0</v>
      </c>
      <c r="F17" s="122">
        <f>'Project management'!C6</f>
        <v>68</v>
      </c>
      <c r="G17" s="122">
        <f>'Project management'!D6</f>
        <v>0</v>
      </c>
      <c r="H17" s="122">
        <f>'Project management'!E6</f>
        <v>68</v>
      </c>
    </row>
    <row r="18" spans="1:8" ht="14.45" customHeight="1">
      <c r="A18" s="64"/>
      <c r="B18" s="122">
        <v>8</v>
      </c>
      <c r="C18" s="123" t="s">
        <v>900</v>
      </c>
      <c r="D18" s="122">
        <f>Discover!A6</f>
        <v>0</v>
      </c>
      <c r="E18" s="122">
        <f>Discover!B6</f>
        <v>0</v>
      </c>
      <c r="F18" s="122">
        <f>Discover!C6</f>
        <v>18</v>
      </c>
      <c r="G18" s="122">
        <f>Discover!D6</f>
        <v>0</v>
      </c>
      <c r="H18" s="122">
        <f>Discover!E6</f>
        <v>18</v>
      </c>
    </row>
    <row r="19" spans="1:8" ht="14.45" customHeight="1">
      <c r="A19" s="64"/>
      <c r="B19" s="122">
        <v>9</v>
      </c>
      <c r="C19" s="123" t="s">
        <v>919</v>
      </c>
      <c r="D19" s="122">
        <f>Statistic!A6</f>
        <v>0</v>
      </c>
      <c r="E19" s="122">
        <f>Statistic!B6</f>
        <v>0</v>
      </c>
      <c r="F19" s="122">
        <f>Statistic!C6</f>
        <v>18</v>
      </c>
      <c r="G19" s="122">
        <f>Statistic!D6</f>
        <v>0</v>
      </c>
      <c r="H19" s="122">
        <f>Statistic!E6</f>
        <v>18</v>
      </c>
    </row>
    <row r="20" spans="1:8" ht="14.45" customHeight="1">
      <c r="A20" s="64"/>
      <c r="B20" s="122">
        <v>10</v>
      </c>
      <c r="C20" s="123" t="s">
        <v>920</v>
      </c>
      <c r="D20" s="122">
        <f>Message!A6</f>
        <v>0</v>
      </c>
      <c r="E20" s="122">
        <f>Message!B6</f>
        <v>0</v>
      </c>
      <c r="F20" s="122">
        <f>Message!C6</f>
        <v>50</v>
      </c>
      <c r="G20" s="122">
        <f>Message!D6</f>
        <v>0</v>
      </c>
      <c r="H20" s="122">
        <f>Message!E6</f>
        <v>50</v>
      </c>
    </row>
    <row r="21" spans="1:8" ht="14.45" customHeight="1">
      <c r="A21" s="64"/>
      <c r="B21" s="122">
        <v>11</v>
      </c>
      <c r="C21" s="124" t="s">
        <v>1017</v>
      </c>
      <c r="D21" s="122">
        <f>'Admin Module'!A6</f>
        <v>0</v>
      </c>
      <c r="E21" s="122">
        <f>'Admin Module'!B6</f>
        <v>0</v>
      </c>
      <c r="F21" s="122">
        <f>'Admin Module'!C6</f>
        <v>122</v>
      </c>
      <c r="G21" s="122">
        <f>'Admin Module'!D6</f>
        <v>0</v>
      </c>
      <c r="H21" s="122">
        <f>'Admin Module'!E6</f>
        <v>122</v>
      </c>
    </row>
    <row r="22" spans="1:8" ht="14.45" customHeight="1">
      <c r="A22" s="64"/>
      <c r="B22" s="122"/>
      <c r="C22" s="134"/>
      <c r="D22" s="122"/>
      <c r="E22" s="122"/>
      <c r="F22" s="122"/>
      <c r="G22" s="122"/>
      <c r="H22" s="122"/>
    </row>
    <row r="23" spans="1:8" ht="14.45" customHeight="1">
      <c r="A23" s="64"/>
      <c r="B23" s="122"/>
      <c r="C23" s="125"/>
      <c r="D23" s="122"/>
      <c r="E23" s="122"/>
      <c r="F23" s="122"/>
      <c r="G23" s="122"/>
      <c r="H23" s="122"/>
    </row>
    <row r="24" spans="1:8" ht="14.45" customHeight="1">
      <c r="A24" s="64"/>
      <c r="B24" s="186"/>
      <c r="C24" s="125"/>
      <c r="D24" s="122"/>
      <c r="E24" s="122"/>
      <c r="F24" s="122"/>
      <c r="G24" s="122"/>
      <c r="H24" s="122"/>
    </row>
    <row r="25" spans="1:8">
      <c r="A25" s="66"/>
      <c r="B25" s="118"/>
      <c r="C25" s="119" t="s">
        <v>41</v>
      </c>
      <c r="D25" s="120">
        <f>SUM(D9:D23)</f>
        <v>18</v>
      </c>
      <c r="E25" s="120">
        <f>SUM(E9:E23)</f>
        <v>6</v>
      </c>
      <c r="F25" s="120">
        <f>SUM(F11:F24)</f>
        <v>756</v>
      </c>
      <c r="G25" s="120">
        <f>SUM(G11:G24)</f>
        <v>0</v>
      </c>
      <c r="H25" s="121">
        <f>SUM(H11:H24)</f>
        <v>780</v>
      </c>
    </row>
    <row r="26" spans="1:8">
      <c r="A26" s="64"/>
      <c r="B26" s="67"/>
      <c r="C26" s="64"/>
      <c r="D26" s="68"/>
      <c r="E26" s="69"/>
      <c r="F26" s="69"/>
      <c r="G26" s="69"/>
      <c r="H26" s="69"/>
    </row>
    <row r="27" spans="1:8">
      <c r="A27" s="64"/>
      <c r="B27" s="64"/>
      <c r="C27" s="70" t="s">
        <v>42</v>
      </c>
      <c r="D27" s="64"/>
      <c r="E27" s="71">
        <f>(D25+E25)*100/(H25-G25)</f>
        <v>3.0769230769230771</v>
      </c>
      <c r="F27" s="64" t="s">
        <v>43</v>
      </c>
      <c r="G27" s="64"/>
      <c r="H27" s="48"/>
    </row>
    <row r="28" spans="1:8">
      <c r="A28" s="64"/>
      <c r="B28" s="64"/>
      <c r="C28" s="70" t="s">
        <v>44</v>
      </c>
      <c r="D28" s="64"/>
      <c r="E28" s="71">
        <f>D25*100/(H25-G25)</f>
        <v>2.3076923076923075</v>
      </c>
      <c r="F28" s="64" t="s">
        <v>43</v>
      </c>
      <c r="G28" s="64"/>
      <c r="H28" s="48"/>
    </row>
    <row r="29" spans="1:8">
      <c r="C29" s="64"/>
      <c r="D29"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Display Homepage'!A1" display="Display Personal Page"/>
    <hyperlink ref="C13" location="'Account management'!A1" display="Account management module"/>
    <hyperlink ref="C14" location="'Create Edit Project'!A1" display="Create Edit Project"/>
    <hyperlink ref="C15" location="'Project Detail'!A1" display="Project detail"/>
    <hyperlink ref="C17" location="'Project management'!A1" display="Project management"/>
    <hyperlink ref="C16" location="'Back Project'!A1" display="Back Project"/>
    <hyperlink ref="C18" location="Discover!A1" display="Discover"/>
    <hyperlink ref="C19" location="Statistic!A1" display="Statistic"/>
    <hyperlink ref="C20" location="Message!A1" display="Message"/>
    <hyperlink ref="C21" location="'Admin Module'!A1" display="Admin Module"/>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1"/>
  <sheetViews>
    <sheetView topLeftCell="A7" workbookViewId="0">
      <selection activeCell="C33" sqref="C33"/>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252" t="s">
        <v>1</v>
      </c>
      <c r="C3" s="252"/>
      <c r="D3" s="246" t="str">
        <f>Cover!C4</f>
        <v>Dandelion</v>
      </c>
      <c r="E3" s="246"/>
      <c r="F3" s="246"/>
    </row>
    <row r="4" spans="2:6">
      <c r="B4" s="252" t="s">
        <v>3</v>
      </c>
      <c r="C4" s="252"/>
      <c r="D4" s="246" t="str">
        <f>Cover!C5</f>
        <v>DDL</v>
      </c>
      <c r="E4" s="246"/>
      <c r="F4" s="246"/>
    </row>
    <row r="5" spans="2:6" s="39" customFormat="1" ht="84.75" customHeight="1">
      <c r="B5" s="250" t="s">
        <v>15</v>
      </c>
      <c r="C5" s="250"/>
      <c r="D5" s="251" t="s">
        <v>72</v>
      </c>
      <c r="E5" s="251"/>
      <c r="F5" s="251"/>
    </row>
    <row r="6" spans="2:6">
      <c r="B6" s="40"/>
      <c r="C6" s="41"/>
      <c r="D6" s="41"/>
      <c r="E6" s="41"/>
      <c r="F6" s="41"/>
    </row>
    <row r="7" spans="2:6" s="42" customFormat="1">
      <c r="B7" s="43"/>
      <c r="C7" s="44"/>
      <c r="D7" s="44"/>
      <c r="E7" s="44"/>
      <c r="F7" s="44"/>
    </row>
    <row r="8" spans="2:6" s="45" customFormat="1" ht="21" customHeight="1">
      <c r="B8" s="126" t="s">
        <v>16</v>
      </c>
      <c r="C8" s="127" t="s">
        <v>17</v>
      </c>
      <c r="D8" s="127" t="s">
        <v>18</v>
      </c>
      <c r="E8" s="128" t="s">
        <v>19</v>
      </c>
      <c r="F8" s="129" t="s">
        <v>20</v>
      </c>
    </row>
    <row r="9" spans="2:6" ht="14.25">
      <c r="B9" s="122">
        <v>1</v>
      </c>
      <c r="C9" s="130" t="s">
        <v>66</v>
      </c>
      <c r="D9" s="125" t="s">
        <v>66</v>
      </c>
      <c r="E9" s="131"/>
      <c r="F9" s="132"/>
    </row>
    <row r="10" spans="2:6" ht="14.25">
      <c r="B10" s="122">
        <v>2</v>
      </c>
      <c r="C10" s="130" t="s">
        <v>67</v>
      </c>
      <c r="D10" s="125" t="s">
        <v>67</v>
      </c>
      <c r="E10" s="131"/>
      <c r="F10" s="132"/>
    </row>
    <row r="11" spans="2:6" ht="14.25">
      <c r="B11" s="122">
        <v>3</v>
      </c>
      <c r="C11" s="34" t="s">
        <v>95</v>
      </c>
      <c r="D11" s="125" t="s">
        <v>95</v>
      </c>
      <c r="E11" s="131"/>
      <c r="F11" s="132"/>
    </row>
    <row r="12" spans="2:6" ht="14.25">
      <c r="B12" s="122">
        <v>4</v>
      </c>
      <c r="C12" s="130" t="s">
        <v>1160</v>
      </c>
      <c r="D12" s="125" t="s">
        <v>320</v>
      </c>
      <c r="E12" s="131"/>
      <c r="F12" s="132"/>
    </row>
    <row r="13" spans="2:6" ht="14.25">
      <c r="B13" s="122">
        <v>5</v>
      </c>
      <c r="C13" s="130" t="s">
        <v>632</v>
      </c>
      <c r="D13" s="125" t="s">
        <v>632</v>
      </c>
      <c r="E13" s="131"/>
      <c r="F13" s="132"/>
    </row>
    <row r="14" spans="2:6" ht="14.25">
      <c r="B14" s="122">
        <v>6</v>
      </c>
      <c r="C14" s="130" t="s">
        <v>1161</v>
      </c>
      <c r="D14" s="123" t="s">
        <v>641</v>
      </c>
      <c r="E14" s="132"/>
      <c r="F14" s="132"/>
    </row>
    <row r="15" spans="2:6" ht="14.25">
      <c r="B15" s="122">
        <v>7</v>
      </c>
      <c r="C15" s="130" t="s">
        <v>804</v>
      </c>
      <c r="D15" s="123" t="s">
        <v>804</v>
      </c>
      <c r="E15" s="132"/>
      <c r="F15" s="132"/>
    </row>
    <row r="16" spans="2:6" ht="14.25">
      <c r="B16" s="122">
        <v>8</v>
      </c>
      <c r="C16" s="130" t="s">
        <v>900</v>
      </c>
      <c r="D16" s="123" t="s">
        <v>900</v>
      </c>
      <c r="E16" s="132"/>
      <c r="F16" s="132"/>
    </row>
    <row r="17" spans="2:6" ht="14.25">
      <c r="B17" s="122">
        <v>9</v>
      </c>
      <c r="C17" s="130" t="s">
        <v>919</v>
      </c>
      <c r="D17" s="123" t="s">
        <v>919</v>
      </c>
      <c r="E17" s="132"/>
      <c r="F17" s="132"/>
    </row>
    <row r="18" spans="2:6" ht="14.25">
      <c r="B18" s="122">
        <v>10</v>
      </c>
      <c r="C18" s="130" t="s">
        <v>920</v>
      </c>
      <c r="D18" s="123" t="s">
        <v>920</v>
      </c>
      <c r="E18" s="132"/>
      <c r="F18" s="132"/>
    </row>
    <row r="19" spans="2:6" ht="14.25">
      <c r="B19" s="122">
        <v>11</v>
      </c>
      <c r="C19" s="130" t="s">
        <v>1017</v>
      </c>
      <c r="D19" s="124" t="s">
        <v>1017</v>
      </c>
      <c r="E19" s="132"/>
      <c r="F19" s="132"/>
    </row>
    <row r="20" spans="2:6" ht="14.25">
      <c r="B20" s="122"/>
      <c r="C20" s="130"/>
      <c r="D20" s="125"/>
      <c r="E20" s="132"/>
      <c r="F20" s="132"/>
    </row>
    <row r="21" spans="2:6" ht="14.25">
      <c r="B21" s="122"/>
      <c r="C21" s="130"/>
      <c r="D21" s="125"/>
      <c r="E21" s="132"/>
      <c r="F21" s="132"/>
    </row>
  </sheetData>
  <mergeCells count="6">
    <mergeCell ref="B5:C5"/>
    <mergeCell ref="D5:F5"/>
    <mergeCell ref="B3:C3"/>
    <mergeCell ref="D3:F3"/>
    <mergeCell ref="B4:C4"/>
    <mergeCell ref="D4:F4"/>
  </mergeCells>
  <phoneticPr fontId="0" type="noConversion"/>
  <hyperlinks>
    <hyperlink ref="D11" location="'Account management'!A1" display="Account management module"/>
    <hyperlink ref="D10" location="'Display Homepage'!A1" display="Display Personal Page"/>
    <hyperlink ref="D9" location="Common!A1" display="Common"/>
    <hyperlink ref="D12" location="'Create Edit Project'!A1" display="Create Edit Project"/>
    <hyperlink ref="D13" location="'Project Detail'!A1" display="Project detail"/>
    <hyperlink ref="D15" location="'Project management'!A1" display="Project management"/>
    <hyperlink ref="D14" location="'Back Project'!A1" display="Back Project"/>
    <hyperlink ref="D16" location="Discover!A1" display="Discover"/>
    <hyperlink ref="D17" location="Statistic!A1" display="Statistic"/>
    <hyperlink ref="D18" location="Message!A1" display="Message"/>
    <hyperlink ref="D19" location="'Admin Module'!A1" display="Admin Module"/>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1"/>
  <sheetViews>
    <sheetView zoomScaleNormal="100" workbookViewId="0">
      <selection activeCell="D10" sqref="D10"/>
    </sheetView>
  </sheetViews>
  <sheetFormatPr defaultRowHeight="15"/>
  <cols>
    <col min="1" max="1" width="9" style="152"/>
    <col min="2" max="2" width="12.375" style="152" customWidth="1"/>
    <col min="3" max="3" width="9" style="152" customWidth="1"/>
    <col min="4" max="4" width="13.375" style="152" customWidth="1"/>
    <col min="5" max="6" width="9" style="152" customWidth="1"/>
    <col min="7" max="7" width="13" style="152" customWidth="1"/>
    <col min="8" max="8" width="14.25" style="152" customWidth="1"/>
    <col min="9" max="16384" width="9" style="152"/>
  </cols>
  <sheetData>
    <row r="2" spans="1:6" ht="15.75" thickBot="1"/>
    <row r="3" spans="1:6" ht="15.75" thickBot="1">
      <c r="B3" s="202" t="s">
        <v>1166</v>
      </c>
      <c r="C3" s="203" t="s">
        <v>1167</v>
      </c>
    </row>
    <row r="4" spans="1:6" ht="15" customHeight="1">
      <c r="A4" s="253" t="s">
        <v>1168</v>
      </c>
      <c r="B4" s="204" t="s">
        <v>1169</v>
      </c>
      <c r="C4" s="205">
        <f>Common!J8 + 'Display Homepage'!J8+'Account management'!J8 + 'Create Edit Project'!J8 + 'Project Detail'!J8 + 'Back Project'!J8 + 'Project management'!J8 + Discover!J8+Statistic!J8 + Message!J8 + 'Admin Module'!J8</f>
        <v>5</v>
      </c>
    </row>
    <row r="5" spans="1:6">
      <c r="A5" s="254"/>
      <c r="B5" s="206" t="s">
        <v>1170</v>
      </c>
      <c r="C5" s="133">
        <f>Common!K8 + 'Display Homepage'!K8+'Account management'!K8 + 'Create Edit Project'!K8 + 'Project Detail'!K8 + 'Back Project'!K8 + 'Project management'!K8 + Discover!K8+Statistic!K8 + Message!K8 + 'Admin Module'!K8</f>
        <v>0</v>
      </c>
    </row>
    <row r="6" spans="1:6">
      <c r="A6" s="254"/>
      <c r="B6" s="206" t="s">
        <v>1171</v>
      </c>
      <c r="C6" s="133">
        <f>Common!L8 + 'Display Homepage'!L8+'Account management'!L8 + 'Create Edit Project'!L8 + 'Project Detail'!L8 + 'Back Project'!L8 + 'Project management'!L8 + Discover!L8+Statistic!L8 + Message!L8 + 'Admin Module'!L8</f>
        <v>0</v>
      </c>
    </row>
    <row r="7" spans="1:6">
      <c r="A7" s="254"/>
      <c r="B7" s="206" t="s">
        <v>1172</v>
      </c>
      <c r="C7" s="133">
        <f>Common!M8 + 'Display Homepage'!M8+'Account management'!M8 + 'Create Edit Project'!M8 + 'Project Detail'!M8 + 'Back Project'!M8 + 'Project management'!M8 + Discover!M8+Statistic!M8 + Message!M8 + 'Admin Module'!M8</f>
        <v>0</v>
      </c>
    </row>
    <row r="8" spans="1:6" ht="15.75" thickBot="1">
      <c r="A8" s="255"/>
      <c r="B8" s="207" t="s">
        <v>1173</v>
      </c>
      <c r="C8" s="208">
        <f>SUM(C4:C7)</f>
        <v>5</v>
      </c>
    </row>
    <row r="9" spans="1:6">
      <c r="A9" s="209"/>
      <c r="B9" s="209"/>
      <c r="C9" s="209"/>
      <c r="D9" s="209"/>
      <c r="E9" s="209"/>
    </row>
    <row r="10" spans="1:6">
      <c r="A10" s="215" t="s">
        <v>25</v>
      </c>
      <c r="B10" s="212"/>
      <c r="C10" s="212"/>
      <c r="D10" s="210"/>
      <c r="E10" s="209"/>
    </row>
    <row r="11" spans="1:6">
      <c r="A11" s="213" t="s">
        <v>1174</v>
      </c>
      <c r="B11" s="212"/>
      <c r="C11" s="212"/>
      <c r="D11" s="211"/>
      <c r="E11" s="209"/>
    </row>
    <row r="12" spans="1:6">
      <c r="A12" s="213" t="s">
        <v>1175</v>
      </c>
      <c r="B12" s="212"/>
      <c r="C12" s="212"/>
      <c r="D12" s="211"/>
      <c r="E12" s="209"/>
    </row>
    <row r="13" spans="1:6">
      <c r="B13" s="212"/>
      <c r="C13" s="212"/>
      <c r="D13" s="211"/>
      <c r="E13" s="209"/>
    </row>
    <row r="14" spans="1:6">
      <c r="A14" s="215" t="s">
        <v>1176</v>
      </c>
      <c r="B14" s="215" t="s">
        <v>1169</v>
      </c>
      <c r="C14" s="215" t="s">
        <v>1170</v>
      </c>
      <c r="D14" s="215" t="s">
        <v>1171</v>
      </c>
      <c r="E14" s="215" t="s">
        <v>1172</v>
      </c>
      <c r="F14" s="215" t="s">
        <v>1167</v>
      </c>
    </row>
    <row r="15" spans="1:6">
      <c r="A15" s="213" t="s">
        <v>1177</v>
      </c>
      <c r="B15" s="213">
        <f>Common!J2 + 'Display Homepage'!J2+'Account management'!J2 + 'Create Edit Project'!J2 + 'Project Detail'!J2 + 'Back Project'!J2 + 'Project management'!J2 + Discover!J2+Statistic!J2 + Message!J2 + 'Admin Module'!J2</f>
        <v>5</v>
      </c>
      <c r="C15" s="213">
        <f>Common!K2 + 'Display Homepage'!K2+'Account management'!K2 + 'Create Edit Project'!K2 + 'Project Detail'!K2 + 'Back Project'!K2 + 'Project management'!K2 + Discover!K2+Statistic!K2 + Message!K2 + 'Admin Module'!K2</f>
        <v>0</v>
      </c>
      <c r="D15" s="213">
        <f>Common!L2 + 'Display Homepage'!L2+'Account management'!L2 + 'Create Edit Project'!L2 + 'Project Detail'!L2 + 'Back Project'!L2 + 'Project management'!L2 + Discover!L2+Statistic!L2 + Message!L2 + 'Admin Module'!L2</f>
        <v>0</v>
      </c>
      <c r="E15" s="213">
        <f>Common!M2 + 'Display Homepage'!M2+'Account management'!M2 + 'Create Edit Project'!M2 + 'Project Detail'!M2 + 'Back Project'!M2 + 'Project management'!M2 + Discover!M2+Statistic!M2 + Message!M2 + 'Admin Module'!M2</f>
        <v>0</v>
      </c>
      <c r="F15" s="214">
        <f t="shared" ref="F15:F20" si="0">SUM(B15:E15)</f>
        <v>5</v>
      </c>
    </row>
    <row r="16" spans="1:6">
      <c r="A16" s="213" t="s">
        <v>1178</v>
      </c>
      <c r="B16" s="213">
        <f>Common!J3 + 'Display Homepage'!J3+'Account management'!J3 + 'Create Edit Project'!J3 + 'Project Detail'!J3 + 'Back Project'!J3 + 'Project management'!J3 + Discover!J3+Statistic!J3 + Message!J3 + 'Admin Module'!J3</f>
        <v>0</v>
      </c>
      <c r="C16" s="213">
        <f>Common!K3 + 'Display Homepage'!K3+'Account management'!K3 + 'Create Edit Project'!K3 + 'Project Detail'!K3 + 'Back Project'!K3 + 'Project management'!K3 + Discover!K3+Statistic!K3 + Message!K3 + 'Admin Module'!K3</f>
        <v>0</v>
      </c>
      <c r="D16" s="213">
        <f>Common!L3 + 'Display Homepage'!L3+'Account management'!L3 + 'Create Edit Project'!L3 + 'Project Detail'!L3 + 'Back Project'!L3 + 'Project management'!L3 + Discover!L3+Statistic!L3 + Message!L3 + 'Admin Module'!L3</f>
        <v>0</v>
      </c>
      <c r="E16" s="213">
        <f>Common!M3 + 'Display Homepage'!M3+'Account management'!M3 + 'Create Edit Project'!M3 + 'Project Detail'!M3 + 'Back Project'!M3 + 'Project management'!M3 + Discover!M3+Statistic!M3 + Message!M3 + 'Admin Module'!M3</f>
        <v>0</v>
      </c>
      <c r="F16" s="214">
        <f t="shared" si="0"/>
        <v>0</v>
      </c>
    </row>
    <row r="17" spans="1:6">
      <c r="A17" s="213" t="s">
        <v>1182</v>
      </c>
      <c r="B17" s="213">
        <f>Common!J4 + 'Display Homepage'!J4+'Account management'!J4 + 'Create Edit Project'!J4 + 'Project Detail'!J4 + 'Back Project'!J4 + 'Project management'!J4 + Discover!J4+Statistic!J4 + Message!J4 + 'Admin Module'!J4</f>
        <v>0</v>
      </c>
      <c r="C17" s="213">
        <f>Common!K4 + 'Display Homepage'!K4+'Account management'!K4 + 'Create Edit Project'!K4 + 'Project Detail'!K4 + 'Back Project'!K4 + 'Project management'!K4 + Discover!K4+Statistic!K4 + Message!K4 + 'Admin Module'!K4</f>
        <v>0</v>
      </c>
      <c r="D17" s="213">
        <f>Common!L4 + 'Display Homepage'!L4+'Account management'!L4 + 'Create Edit Project'!L4 + 'Project Detail'!L4 + 'Back Project'!L4 + 'Project management'!L4 + Discover!L4+Statistic!L4 + Message!L4 + 'Admin Module'!L4</f>
        <v>0</v>
      </c>
      <c r="E17" s="213">
        <f>Common!M4 + 'Display Homepage'!M4+'Account management'!M4 + 'Create Edit Project'!M4 + 'Project Detail'!M4 + 'Back Project'!M4 + 'Project management'!M4 + Discover!M4+Statistic!M4 + Message!M4 + 'Admin Module'!M4</f>
        <v>0</v>
      </c>
      <c r="F17" s="214">
        <f t="shared" si="0"/>
        <v>0</v>
      </c>
    </row>
    <row r="18" spans="1:6">
      <c r="A18" s="213" t="s">
        <v>1179</v>
      </c>
      <c r="B18" s="213">
        <f>Common!J5 + 'Display Homepage'!J5+'Account management'!J5 + 'Create Edit Project'!J5 + 'Project Detail'!J5 + 'Back Project'!J5 + 'Project management'!J5 + Discover!J5+Statistic!J5 + Message!J5 + 'Admin Module'!J5</f>
        <v>0</v>
      </c>
      <c r="C18" s="213">
        <f>Common!K5 + 'Display Homepage'!K5+'Account management'!K5 + 'Create Edit Project'!K5 + 'Project Detail'!K5 + 'Back Project'!K5 + 'Project management'!K5 + Discover!K5+Statistic!K5 + Message!K5 + 'Admin Module'!K5</f>
        <v>0</v>
      </c>
      <c r="D18" s="213">
        <f>Common!L5 + 'Display Homepage'!L5+'Account management'!L5 + 'Create Edit Project'!L5 + 'Project Detail'!L5 + 'Back Project'!L5 + 'Project management'!L5 + Discover!L5+Statistic!L5 + Message!L5 + 'Admin Module'!L5</f>
        <v>0</v>
      </c>
      <c r="E18" s="213">
        <f>Common!M5 + 'Display Homepage'!M5+'Account management'!M5 + 'Create Edit Project'!M5 + 'Project Detail'!M5 + 'Back Project'!M5 + 'Project management'!M5 + Discover!M5+Statistic!M5 + Message!M5 + 'Admin Module'!M5</f>
        <v>0</v>
      </c>
      <c r="F18" s="214">
        <f t="shared" si="0"/>
        <v>0</v>
      </c>
    </row>
    <row r="19" spans="1:6">
      <c r="A19" s="213" t="s">
        <v>1175</v>
      </c>
      <c r="B19" s="213">
        <f>Common!J6 + 'Display Homepage'!J6+'Account management'!J6 + 'Create Edit Project'!J6 + 'Project Detail'!J6 + 'Back Project'!J6 + 'Project management'!J6 + Discover!J6+Statistic!J6 + Message!J6 + 'Admin Module'!J6</f>
        <v>0</v>
      </c>
      <c r="C19" s="213">
        <f>Common!K6 + 'Display Homepage'!K6+'Account management'!K6 + 'Create Edit Project'!K6 + 'Project Detail'!K6 + 'Back Project'!K6 + 'Project management'!K6 + Discover!K6+Statistic!K6 + Message!K6 + 'Admin Module'!K6</f>
        <v>0</v>
      </c>
      <c r="D19" s="213">
        <f>Common!L6 + 'Display Homepage'!L6+'Account management'!L6 + 'Create Edit Project'!L6 + 'Project Detail'!L6 + 'Back Project'!L6 + 'Project management'!L6 + Discover!L6+Statistic!L6 + Message!L6 + 'Admin Module'!L6</f>
        <v>0</v>
      </c>
      <c r="E19" s="213">
        <f>Common!M6 + 'Display Homepage'!M6+'Account management'!M6 + 'Create Edit Project'!M6 + 'Project Detail'!M6 + 'Back Project'!M6 + 'Project management'!M6 + Discover!M6+Statistic!M6 + Message!M6 + 'Admin Module'!M6</f>
        <v>0</v>
      </c>
      <c r="F19" s="214">
        <f t="shared" si="0"/>
        <v>0</v>
      </c>
    </row>
    <row r="20" spans="1:6">
      <c r="A20" s="213" t="s">
        <v>1174</v>
      </c>
      <c r="B20" s="213">
        <f>Common!J7 + 'Display Homepage'!J7+'Account management'!J7 + 'Create Edit Project'!J7 + 'Project Detail'!J7 + 'Back Project'!J7 + 'Project management'!J7 + Discover!J7+Statistic!J7 + Message!J7 + 'Admin Module'!J7</f>
        <v>0</v>
      </c>
      <c r="C20" s="213">
        <f>Common!K7 + 'Display Homepage'!K7+'Account management'!K7 + 'Create Edit Project'!K7 + 'Project Detail'!K7 + 'Back Project'!K7 + 'Project management'!K7 + Discover!K7+Statistic!K7 + Message!K7 + 'Admin Module'!K7</f>
        <v>0</v>
      </c>
      <c r="D20" s="213">
        <f>Common!L7 + 'Display Homepage'!L7+'Account management'!L7 + 'Create Edit Project'!L7 + 'Project Detail'!L7 + 'Back Project'!L7 + 'Project management'!L7 + Discover!L7+Statistic!L7 + Message!L7 + 'Admin Module'!L7</f>
        <v>0</v>
      </c>
      <c r="E20" s="213">
        <f>Common!M7 + 'Display Homepage'!M7+'Account management'!M7 + 'Create Edit Project'!M7 + 'Project Detail'!M7 + 'Back Project'!M7 + 'Project management'!M7 + Discover!M7+Statistic!M7 + Message!M7 + 'Admin Module'!M7</f>
        <v>0</v>
      </c>
      <c r="F20" s="214">
        <f t="shared" si="0"/>
        <v>0</v>
      </c>
    </row>
    <row r="21" spans="1:6">
      <c r="A21" s="214" t="s">
        <v>1173</v>
      </c>
      <c r="B21" s="214">
        <f>SUM(B15:B20)</f>
        <v>5</v>
      </c>
      <c r="C21" s="214">
        <f>SUM(C15:C20)</f>
        <v>0</v>
      </c>
      <c r="D21" s="214">
        <f>SUM(D15:D20)</f>
        <v>0</v>
      </c>
      <c r="E21" s="214">
        <f>SUM(E15:E20)</f>
        <v>0</v>
      </c>
      <c r="F21" s="214">
        <f>SUM(F15:F20)</f>
        <v>5</v>
      </c>
    </row>
  </sheetData>
  <mergeCells count="1">
    <mergeCell ref="A4:A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2" workbookViewId="0">
      <selection activeCell="A4" sqref="A4:B30"/>
    </sheetView>
  </sheetViews>
  <sheetFormatPr defaultRowHeight="14.25" customHeight="1"/>
  <cols>
    <col min="1" max="1" width="14.25" style="152" customWidth="1"/>
    <col min="2" max="2" width="52.875" style="152" customWidth="1"/>
    <col min="3" max="3" width="37.5" style="152" customWidth="1"/>
    <col min="4" max="16384" width="9" style="152"/>
  </cols>
  <sheetData>
    <row r="1" spans="1:3" ht="14.25" customHeight="1">
      <c r="A1" s="256" t="s">
        <v>202</v>
      </c>
      <c r="B1" s="256"/>
      <c r="C1" s="256"/>
    </row>
    <row r="2" spans="1:3" ht="14.25" customHeight="1" thickBot="1"/>
    <row r="3" spans="1:3" ht="15">
      <c r="A3" s="153" t="s">
        <v>16</v>
      </c>
      <c r="B3" s="155" t="s">
        <v>201</v>
      </c>
      <c r="C3" s="157" t="s">
        <v>200</v>
      </c>
    </row>
    <row r="4" spans="1:3" ht="15">
      <c r="A4" s="158" t="s">
        <v>222</v>
      </c>
      <c r="B4" s="154" t="s">
        <v>211</v>
      </c>
      <c r="C4" s="154"/>
    </row>
    <row r="5" spans="1:3" ht="15">
      <c r="A5" s="158" t="s">
        <v>223</v>
      </c>
      <c r="B5" s="154" t="s">
        <v>210</v>
      </c>
      <c r="C5" s="154"/>
    </row>
    <row r="6" spans="1:3" ht="15">
      <c r="A6" s="158" t="s">
        <v>224</v>
      </c>
      <c r="B6" s="154" t="s">
        <v>203</v>
      </c>
      <c r="C6" s="154"/>
    </row>
    <row r="7" spans="1:3" ht="15">
      <c r="A7" s="158" t="s">
        <v>225</v>
      </c>
      <c r="B7" s="154" t="s">
        <v>204</v>
      </c>
      <c r="C7" s="154"/>
    </row>
    <row r="8" spans="1:3" ht="15">
      <c r="A8" s="158" t="s">
        <v>226</v>
      </c>
      <c r="B8" s="154" t="s">
        <v>209</v>
      </c>
      <c r="C8" s="154"/>
    </row>
    <row r="9" spans="1:3" ht="15">
      <c r="A9" s="158" t="s">
        <v>227</v>
      </c>
      <c r="B9" s="154" t="s">
        <v>205</v>
      </c>
      <c r="C9" s="154"/>
    </row>
    <row r="10" spans="1:3" ht="15">
      <c r="A10" s="158" t="s">
        <v>228</v>
      </c>
      <c r="B10" s="154" t="s">
        <v>207</v>
      </c>
      <c r="C10" s="154"/>
    </row>
    <row r="11" spans="1:3" ht="15">
      <c r="A11" s="158" t="s">
        <v>229</v>
      </c>
      <c r="B11" s="154" t="s">
        <v>206</v>
      </c>
      <c r="C11" s="154"/>
    </row>
    <row r="12" spans="1:3" ht="15">
      <c r="A12" s="158" t="s">
        <v>230</v>
      </c>
      <c r="B12" s="154" t="s">
        <v>208</v>
      </c>
      <c r="C12" s="154"/>
    </row>
    <row r="13" spans="1:3" ht="15">
      <c r="A13" s="158" t="s">
        <v>213</v>
      </c>
      <c r="B13" s="154" t="s">
        <v>212</v>
      </c>
      <c r="C13" s="154"/>
    </row>
    <row r="14" spans="1:3" ht="15">
      <c r="A14" s="158" t="s">
        <v>214</v>
      </c>
      <c r="B14" s="156" t="s">
        <v>252</v>
      </c>
      <c r="C14" s="154"/>
    </row>
    <row r="15" spans="1:3" ht="15">
      <c r="A15" s="158" t="s">
        <v>215</v>
      </c>
      <c r="B15" s="154" t="s">
        <v>293</v>
      </c>
      <c r="C15" s="154"/>
    </row>
    <row r="16" spans="1:3" ht="15">
      <c r="A16" s="158" t="s">
        <v>216</v>
      </c>
      <c r="B16" s="154" t="s">
        <v>299</v>
      </c>
      <c r="C16" s="154"/>
    </row>
    <row r="17" spans="1:3" ht="15">
      <c r="A17" s="158" t="s">
        <v>217</v>
      </c>
      <c r="B17" s="154" t="s">
        <v>328</v>
      </c>
      <c r="C17" s="154"/>
    </row>
    <row r="18" spans="1:3" ht="15">
      <c r="A18" s="158" t="s">
        <v>218</v>
      </c>
      <c r="B18" s="154" t="s">
        <v>329</v>
      </c>
      <c r="C18" s="154"/>
    </row>
    <row r="19" spans="1:3" ht="15">
      <c r="A19" s="158" t="s">
        <v>219</v>
      </c>
      <c r="B19" s="156" t="s">
        <v>330</v>
      </c>
      <c r="C19" s="154"/>
    </row>
    <row r="20" spans="1:3" ht="15">
      <c r="A20" s="158" t="s">
        <v>220</v>
      </c>
      <c r="B20" s="156" t="s">
        <v>333</v>
      </c>
      <c r="C20" s="154"/>
    </row>
    <row r="21" spans="1:3" ht="15">
      <c r="A21" s="158" t="s">
        <v>221</v>
      </c>
      <c r="B21" s="156" t="s">
        <v>332</v>
      </c>
      <c r="C21" s="154"/>
    </row>
    <row r="22" spans="1:3" ht="60">
      <c r="A22" s="158" t="s">
        <v>375</v>
      </c>
      <c r="B22" s="175" t="s">
        <v>374</v>
      </c>
      <c r="C22" s="154"/>
    </row>
    <row r="23" spans="1:3" ht="15">
      <c r="A23" s="158" t="s">
        <v>423</v>
      </c>
      <c r="B23" s="154" t="s">
        <v>427</v>
      </c>
      <c r="C23" s="154"/>
    </row>
    <row r="24" spans="1:3" ht="15">
      <c r="A24" s="158" t="s">
        <v>424</v>
      </c>
      <c r="B24" s="154" t="s">
        <v>432</v>
      </c>
      <c r="C24" s="154"/>
    </row>
    <row r="25" spans="1:3" ht="15">
      <c r="A25" s="158" t="s">
        <v>425</v>
      </c>
      <c r="B25" s="154" t="s">
        <v>490</v>
      </c>
      <c r="C25" s="154"/>
    </row>
    <row r="26" spans="1:3" ht="15">
      <c r="A26" s="179" t="s">
        <v>426</v>
      </c>
      <c r="B26" s="154" t="s">
        <v>501</v>
      </c>
      <c r="C26" s="154"/>
    </row>
    <row r="27" spans="1:3" ht="15">
      <c r="A27" s="179" t="s">
        <v>506</v>
      </c>
      <c r="B27" s="154" t="s">
        <v>507</v>
      </c>
      <c r="C27" s="154"/>
    </row>
    <row r="28" spans="1:3" ht="15">
      <c r="A28" s="179" t="s">
        <v>542</v>
      </c>
      <c r="B28" s="154" t="s">
        <v>549</v>
      </c>
      <c r="C28" s="154"/>
    </row>
    <row r="29" spans="1:3" ht="15">
      <c r="A29" s="179" t="s">
        <v>543</v>
      </c>
      <c r="B29" s="154" t="s">
        <v>550</v>
      </c>
      <c r="C29" s="154"/>
    </row>
    <row r="30" spans="1:3" ht="15">
      <c r="A30" s="179" t="s">
        <v>544</v>
      </c>
      <c r="B30" s="154" t="s">
        <v>677</v>
      </c>
      <c r="C30" s="154"/>
    </row>
    <row r="31" spans="1:3" ht="15">
      <c r="A31" s="179" t="s">
        <v>545</v>
      </c>
      <c r="B31" s="154"/>
      <c r="C31" s="154"/>
    </row>
    <row r="32" spans="1:3" ht="15">
      <c r="A32" s="179" t="s">
        <v>546</v>
      </c>
      <c r="B32" s="154"/>
      <c r="C32" s="154"/>
    </row>
    <row r="33" spans="1:3" ht="15">
      <c r="A33" s="179" t="s">
        <v>547</v>
      </c>
      <c r="B33" s="154"/>
      <c r="C33" s="154"/>
    </row>
    <row r="34" spans="1:3" ht="15">
      <c r="A34" s="179" t="s">
        <v>548</v>
      </c>
      <c r="B34" s="154"/>
      <c r="C34" s="154"/>
    </row>
  </sheetData>
  <mergeCells count="1">
    <mergeCell ref="A1:C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4"/>
  <sheetViews>
    <sheetView topLeftCell="A8" zoomScale="85" zoomScaleNormal="85" workbookViewId="0">
      <pane ySplit="1425" topLeftCell="A15" activePane="bottomLeft"/>
      <selection activeCell="A8" sqref="A8"/>
      <selection pane="bottomLeft" activeCell="H16" sqref="H16"/>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hidden="1" customWidth="1"/>
    <col min="6" max="6" width="16.5" style="91" customWidth="1"/>
    <col min="7" max="7" width="18.875" style="91" hidden="1" customWidth="1"/>
    <col min="8" max="8" width="9" style="94"/>
    <col min="9" max="9" width="16.25" style="91" customWidth="1"/>
    <col min="10" max="10" width="9.375" style="93" customWidth="1"/>
    <col min="11" max="11" width="9" style="91" customWidth="1"/>
    <col min="12" max="13" width="9" style="91"/>
    <col min="14" max="14" width="0" style="91" hidden="1" customWidth="1"/>
    <col min="15" max="16" width="9" style="91"/>
    <col min="17" max="17" width="0" style="91" hidden="1" customWidth="1"/>
    <col min="18" max="16384" width="9" style="91"/>
  </cols>
  <sheetData>
    <row r="1" spans="1:257" ht="14.25" customHeight="1" thickTop="1" thickBot="1">
      <c r="A1" s="95" t="s">
        <v>47</v>
      </c>
      <c r="B1" s="77"/>
      <c r="C1" s="77"/>
      <c r="D1" s="77"/>
      <c r="E1" s="77"/>
      <c r="F1" s="77"/>
      <c r="G1" s="77"/>
      <c r="H1" s="78"/>
      <c r="I1" s="226" t="s">
        <v>1176</v>
      </c>
      <c r="J1" s="227" t="s">
        <v>1169</v>
      </c>
      <c r="K1" s="227" t="s">
        <v>1170</v>
      </c>
      <c r="L1" s="227" t="s">
        <v>1171</v>
      </c>
      <c r="M1" s="227" t="s">
        <v>1172</v>
      </c>
      <c r="N1" s="227" t="s">
        <v>1181</v>
      </c>
      <c r="O1" s="228" t="s">
        <v>1167</v>
      </c>
      <c r="P1" s="79"/>
      <c r="Q1" s="237" t="s">
        <v>1166</v>
      </c>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57" t="s">
        <v>48</v>
      </c>
      <c r="C2" s="257"/>
      <c r="D2" s="257"/>
      <c r="E2" s="257"/>
      <c r="F2" s="257"/>
      <c r="G2" s="257"/>
      <c r="H2" s="80"/>
      <c r="I2" s="229" t="s">
        <v>1177</v>
      </c>
      <c r="J2" s="213">
        <f>COUNTIFS(J12:J200,"ManhNL",L12:L200,"Open")</f>
        <v>5</v>
      </c>
      <c r="K2" s="213">
        <f>COUNTIFS(J12:J200,"ManhNL",L12:L200,"Accepted")</f>
        <v>0</v>
      </c>
      <c r="L2" s="213">
        <f>COUNTIFS(J12:J200,"ManhNL",L12:L200,"Ready for test")</f>
        <v>0</v>
      </c>
      <c r="M2" s="213">
        <f>COUNTIFS(J12:J200,"ManhNL",L12:L200,"Closed")</f>
        <v>0</v>
      </c>
      <c r="N2" s="213">
        <f>COUNTIFS(J12:J200,"ManhNL",L12:L200,"")</f>
        <v>0</v>
      </c>
      <c r="O2" s="224">
        <f t="shared" ref="O2:O7" si="0">SUM(J2:N2)</f>
        <v>5</v>
      </c>
      <c r="P2" s="79"/>
      <c r="Q2" s="235"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57" t="s">
        <v>73</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25">
        <f t="shared" si="0"/>
        <v>0</v>
      </c>
      <c r="P3" s="79"/>
      <c r="Q3" s="235"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25">
        <f t="shared" si="0"/>
        <v>0</v>
      </c>
      <c r="P4" s="79"/>
      <c r="Q4" s="236"/>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25">
        <f t="shared" si="0"/>
        <v>0</v>
      </c>
      <c r="P5" s="79"/>
      <c r="Q5" s="235" t="s">
        <v>26</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3</v>
      </c>
      <c r="B6" s="88">
        <f>COUNTIF(F12:G152,"Fail")</f>
        <v>5</v>
      </c>
      <c r="C6" s="88">
        <f>E6-D6-B6-A6</f>
        <v>8</v>
      </c>
      <c r="D6" s="89">
        <f>COUNTIF(F12:G152,"N/A")</f>
        <v>0</v>
      </c>
      <c r="E6" s="260">
        <f>COUNTA(A12:A152)*2</f>
        <v>16</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25">
        <f t="shared" si="0"/>
        <v>0</v>
      </c>
      <c r="P6" s="79"/>
      <c r="Q6" s="235"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25">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3"/>
      <c r="B8" s="233"/>
      <c r="C8" s="233"/>
      <c r="D8" s="233"/>
      <c r="E8" s="234"/>
      <c r="F8" s="234"/>
      <c r="G8" s="234"/>
      <c r="H8" s="85"/>
      <c r="I8" s="230" t="s">
        <v>1173</v>
      </c>
      <c r="J8" s="231">
        <f>SUM(J2:J7)</f>
        <v>5</v>
      </c>
      <c r="K8" s="231">
        <f t="shared" ref="K8:O8" si="1">SUM(K2:K7)</f>
        <v>0</v>
      </c>
      <c r="L8" s="231">
        <f t="shared" si="1"/>
        <v>0</v>
      </c>
      <c r="M8" s="231">
        <f t="shared" si="1"/>
        <v>0</v>
      </c>
      <c r="N8" s="231">
        <f t="shared" si="1"/>
        <v>0</v>
      </c>
      <c r="O8" s="231">
        <f t="shared" si="1"/>
        <v>5</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8.5" customHeight="1">
      <c r="A10" s="49" t="s">
        <v>30</v>
      </c>
      <c r="B10" s="49" t="s">
        <v>31</v>
      </c>
      <c r="C10" s="49" t="s">
        <v>32</v>
      </c>
      <c r="D10" s="49" t="s">
        <v>33</v>
      </c>
      <c r="E10" s="50" t="s">
        <v>34</v>
      </c>
      <c r="F10" s="50" t="s">
        <v>631</v>
      </c>
      <c r="G10" s="50" t="s">
        <v>630</v>
      </c>
      <c r="H10" s="50" t="s">
        <v>35</v>
      </c>
      <c r="I10" s="49"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49</v>
      </c>
      <c r="C11" s="52"/>
      <c r="D11" s="52"/>
      <c r="E11" s="160"/>
      <c r="F11" s="160"/>
      <c r="G11" s="160"/>
      <c r="H11" s="160"/>
      <c r="I11" s="161"/>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54">
      <c r="A12" s="54" t="str">
        <f>IF(OR(B12&lt;&gt;"",D12&lt;E11&gt;""),"["&amp;TEXT($B$2,"##")&amp;"-"&amp;TEXT(ROW()-10,"##")&amp;"]","")</f>
        <v>[Common Module-2]</v>
      </c>
      <c r="B12" s="76" t="s">
        <v>50</v>
      </c>
      <c r="C12" s="76" t="s">
        <v>77</v>
      </c>
      <c r="D12" s="170" t="s">
        <v>78</v>
      </c>
      <c r="E12" s="105"/>
      <c r="F12" s="99" t="s">
        <v>24</v>
      </c>
      <c r="G12" s="99"/>
      <c r="H12" s="106">
        <v>42317</v>
      </c>
      <c r="I12" s="107" t="s">
        <v>1191</v>
      </c>
      <c r="J12" s="222" t="s">
        <v>1177</v>
      </c>
      <c r="K12" s="222" t="s">
        <v>1175</v>
      </c>
      <c r="L12" s="222" t="s">
        <v>1169</v>
      </c>
      <c r="M12" s="106">
        <v>42317</v>
      </c>
      <c r="N12" s="223"/>
      <c r="O12" s="241" t="s">
        <v>1190</v>
      </c>
    </row>
    <row r="13" spans="1:257" ht="63.75">
      <c r="A13" s="54" t="str">
        <f>IF(OR(B13&lt;&gt;"",D13&lt;E12&gt;""),"["&amp;TEXT($B$2,"##")&amp;"-"&amp;TEXT(ROW()-10,"##")&amp;"]","")</f>
        <v>[Common Module-3]</v>
      </c>
      <c r="B13" s="112" t="s">
        <v>1192</v>
      </c>
      <c r="C13" s="112" t="s">
        <v>1193</v>
      </c>
      <c r="D13" s="170" t="s">
        <v>1194</v>
      </c>
      <c r="E13" s="105"/>
      <c r="F13" s="99" t="s">
        <v>24</v>
      </c>
      <c r="H13" s="106">
        <v>42317</v>
      </c>
      <c r="I13" s="107" t="s">
        <v>1191</v>
      </c>
      <c r="J13" s="222" t="s">
        <v>1177</v>
      </c>
      <c r="K13" s="222" t="s">
        <v>1175</v>
      </c>
      <c r="L13" s="222" t="s">
        <v>1169</v>
      </c>
      <c r="M13" s="106">
        <v>42317</v>
      </c>
      <c r="N13" s="223"/>
      <c r="O13" s="241" t="s">
        <v>1190</v>
      </c>
    </row>
    <row r="14" spans="1:257" ht="54">
      <c r="A14" s="54" t="str">
        <f>IF(OR(B14&lt;&gt;"",D14&lt;E12&gt;""),"["&amp;TEXT($B$2,"##")&amp;"-"&amp;TEXT(ROW()-10,"##")&amp;"]","")</f>
        <v>[Common Module-4]</v>
      </c>
      <c r="B14" s="76" t="s">
        <v>51</v>
      </c>
      <c r="C14" s="76" t="s">
        <v>74</v>
      </c>
      <c r="D14" s="170" t="s">
        <v>1195</v>
      </c>
      <c r="E14" s="105"/>
      <c r="F14" s="99" t="s">
        <v>24</v>
      </c>
      <c r="G14" s="99"/>
      <c r="H14" s="106">
        <v>42317</v>
      </c>
      <c r="I14" s="107" t="s">
        <v>1191</v>
      </c>
      <c r="J14" s="222" t="s">
        <v>1177</v>
      </c>
      <c r="K14" s="222" t="s">
        <v>1175</v>
      </c>
      <c r="L14" s="222" t="s">
        <v>1169</v>
      </c>
      <c r="M14" s="106">
        <v>42317</v>
      </c>
      <c r="N14" s="223"/>
      <c r="O14" s="241" t="s">
        <v>1190</v>
      </c>
    </row>
    <row r="15" spans="1:257" ht="54">
      <c r="A15" s="97" t="str">
        <f>IF(OR(B15&lt;&gt;"",D15&lt;E13&gt;""),"["&amp;TEXT($B$2,"##")&amp;"-"&amp;TEXT(ROW()-10,"##")&amp;"]","")</f>
        <v>[Common Module-5]</v>
      </c>
      <c r="B15" s="97" t="s">
        <v>52</v>
      </c>
      <c r="C15" s="97" t="s">
        <v>75</v>
      </c>
      <c r="D15" s="169" t="s">
        <v>53</v>
      </c>
      <c r="E15" s="105"/>
      <c r="F15" s="99" t="s">
        <v>24</v>
      </c>
      <c r="G15" s="99"/>
      <c r="H15" s="106">
        <v>42317</v>
      </c>
      <c r="I15" s="107" t="s">
        <v>1196</v>
      </c>
      <c r="J15" s="222" t="s">
        <v>1177</v>
      </c>
      <c r="K15" s="222" t="s">
        <v>1175</v>
      </c>
      <c r="L15" s="222" t="s">
        <v>1169</v>
      </c>
      <c r="M15" s="106">
        <v>42317</v>
      </c>
      <c r="N15" s="223"/>
      <c r="O15" s="241" t="s">
        <v>1190</v>
      </c>
    </row>
    <row r="16" spans="1:257" s="135" customFormat="1" ht="54">
      <c r="A16" s="98" t="str">
        <f>IF(OR(B18&lt;&gt;"",D16&lt;E16&gt;""),"["&amp;TEXT($B$2,"##")&amp;"-"&amp;TEXT(ROW()-10,"##")&amp;"]","")</f>
        <v>[Common Module-6]</v>
      </c>
      <c r="B16" s="99" t="s">
        <v>54</v>
      </c>
      <c r="C16" s="99" t="s">
        <v>76</v>
      </c>
      <c r="D16" s="181" t="s">
        <v>55</v>
      </c>
      <c r="E16" s="105"/>
      <c r="F16" s="99" t="s">
        <v>24</v>
      </c>
      <c r="G16" s="99"/>
      <c r="H16" s="106">
        <v>42317</v>
      </c>
      <c r="I16" s="107" t="s">
        <v>1196</v>
      </c>
      <c r="J16" s="222" t="s">
        <v>1177</v>
      </c>
      <c r="K16" s="222" t="s">
        <v>1175</v>
      </c>
      <c r="L16" s="222" t="s">
        <v>1169</v>
      </c>
      <c r="M16" s="106">
        <v>42317</v>
      </c>
      <c r="N16" s="223"/>
      <c r="O16" s="241" t="s">
        <v>1190</v>
      </c>
    </row>
    <row r="17" spans="1:257" s="145" customFormat="1" ht="14.25" customHeight="1">
      <c r="A17" s="159"/>
      <c r="B17" s="159" t="s">
        <v>1183</v>
      </c>
      <c r="C17" s="160"/>
      <c r="D17" s="160"/>
      <c r="E17" s="172"/>
      <c r="F17" s="172"/>
      <c r="G17" s="172"/>
      <c r="H17" s="172"/>
      <c r="I17" s="172"/>
      <c r="J17" s="172"/>
      <c r="K17" s="172"/>
      <c r="L17" s="172"/>
      <c r="M17" s="172"/>
      <c r="N17" s="172"/>
      <c r="O17" s="172"/>
      <c r="P17" s="144"/>
      <c r="Q17" s="144"/>
      <c r="R17" s="144"/>
      <c r="S17" s="144"/>
      <c r="T17" s="144"/>
      <c r="U17" s="144"/>
      <c r="V17" s="144"/>
      <c r="W17" s="144"/>
      <c r="X17" s="144"/>
      <c r="Y17" s="144"/>
      <c r="Z17" s="144"/>
      <c r="AA17" s="144"/>
      <c r="AB17" s="144"/>
      <c r="AC17" s="144"/>
      <c r="AD17" s="144"/>
      <c r="AE17" s="144"/>
      <c r="AF17" s="144"/>
      <c r="AG17" s="144"/>
      <c r="AH17" s="144"/>
      <c r="AI17" s="144"/>
      <c r="AJ17" s="144"/>
      <c r="AK17" s="144"/>
      <c r="AL17" s="144"/>
      <c r="AM17" s="144"/>
      <c r="AN17" s="144"/>
      <c r="AO17" s="144"/>
      <c r="AP17" s="144"/>
      <c r="AQ17" s="144"/>
      <c r="AR17" s="144"/>
      <c r="AS17" s="144"/>
      <c r="AT17" s="144"/>
      <c r="AU17" s="144"/>
      <c r="AV17" s="144"/>
      <c r="AW17" s="144"/>
      <c r="AX17" s="144"/>
      <c r="AY17" s="144"/>
      <c r="AZ17" s="144"/>
      <c r="BA17" s="144"/>
      <c r="BB17" s="144"/>
      <c r="BC17" s="144"/>
      <c r="BD17" s="144"/>
      <c r="BE17" s="144"/>
      <c r="BF17" s="144"/>
      <c r="BG17" s="144"/>
      <c r="BH17" s="144"/>
      <c r="BI17" s="144"/>
      <c r="BJ17" s="144"/>
      <c r="BK17" s="144"/>
      <c r="BL17" s="144"/>
      <c r="BM17" s="144"/>
      <c r="BN17" s="144"/>
      <c r="BO17" s="144"/>
      <c r="BP17" s="144"/>
      <c r="BQ17" s="144"/>
      <c r="BR17" s="144"/>
      <c r="BS17" s="144"/>
      <c r="BT17" s="144"/>
      <c r="BU17" s="144"/>
      <c r="BV17" s="144"/>
      <c r="BW17" s="144"/>
      <c r="BX17" s="144"/>
      <c r="BY17" s="144"/>
      <c r="BZ17" s="144"/>
      <c r="CA17" s="144"/>
      <c r="CB17" s="144"/>
      <c r="CC17" s="144"/>
      <c r="CD17" s="144"/>
      <c r="CE17" s="144"/>
      <c r="CF17" s="144"/>
      <c r="CG17" s="144"/>
      <c r="CH17" s="144"/>
      <c r="CI17" s="144"/>
      <c r="CJ17" s="144"/>
      <c r="CK17" s="144"/>
      <c r="CL17" s="144"/>
      <c r="CM17" s="144"/>
      <c r="CN17" s="144"/>
      <c r="CO17" s="144"/>
      <c r="CP17" s="144"/>
      <c r="CQ17" s="144"/>
      <c r="CR17" s="144"/>
      <c r="CS17" s="144"/>
      <c r="CT17" s="144"/>
      <c r="CU17" s="144"/>
      <c r="CV17" s="144"/>
      <c r="CW17" s="144"/>
      <c r="CX17" s="144"/>
      <c r="CY17" s="144"/>
      <c r="CZ17" s="144"/>
      <c r="DA17" s="144"/>
      <c r="DB17" s="144"/>
      <c r="DC17" s="144"/>
      <c r="DD17" s="144"/>
      <c r="DE17" s="144"/>
      <c r="DF17" s="144"/>
      <c r="DG17" s="144"/>
      <c r="DH17" s="144"/>
      <c r="DI17" s="144"/>
      <c r="DJ17" s="144"/>
      <c r="DK17" s="144"/>
      <c r="DL17" s="144"/>
      <c r="DM17" s="144"/>
      <c r="DN17" s="144"/>
      <c r="DO17" s="144"/>
      <c r="DP17" s="144"/>
      <c r="DQ17" s="144"/>
      <c r="DR17" s="144"/>
      <c r="DS17" s="144"/>
      <c r="DT17" s="144"/>
      <c r="DU17" s="144"/>
      <c r="DV17" s="144"/>
      <c r="DW17" s="144"/>
      <c r="DX17" s="144"/>
      <c r="DY17" s="144"/>
      <c r="DZ17" s="144"/>
      <c r="EA17" s="144"/>
      <c r="EB17" s="144"/>
      <c r="EC17" s="144"/>
      <c r="ED17" s="144"/>
      <c r="EE17" s="144"/>
      <c r="EF17" s="144"/>
      <c r="EG17" s="144"/>
      <c r="EH17" s="144"/>
      <c r="EI17" s="144"/>
      <c r="EJ17" s="144"/>
      <c r="EK17" s="144"/>
      <c r="EL17" s="144"/>
      <c r="EM17" s="144"/>
      <c r="EN17" s="144"/>
      <c r="EO17" s="144"/>
      <c r="EP17" s="144"/>
      <c r="EQ17" s="144"/>
      <c r="ER17" s="144"/>
      <c r="ES17" s="144"/>
      <c r="ET17" s="144"/>
      <c r="EU17" s="144"/>
      <c r="EV17" s="144"/>
      <c r="EW17" s="144"/>
      <c r="EX17" s="144"/>
      <c r="EY17" s="144"/>
      <c r="EZ17" s="144"/>
      <c r="FA17" s="144"/>
      <c r="FB17" s="144"/>
      <c r="FC17" s="144"/>
      <c r="FD17" s="144"/>
      <c r="FE17" s="144"/>
      <c r="FF17" s="144"/>
      <c r="FG17" s="144"/>
      <c r="FH17" s="144"/>
      <c r="FI17" s="144"/>
      <c r="FJ17" s="144"/>
      <c r="FK17" s="144"/>
      <c r="FL17" s="144"/>
      <c r="FM17" s="144"/>
      <c r="FN17" s="144"/>
      <c r="FO17" s="144"/>
      <c r="FP17" s="144"/>
      <c r="FQ17" s="144"/>
      <c r="FR17" s="144"/>
      <c r="FS17" s="144"/>
      <c r="FT17" s="144"/>
      <c r="FU17" s="144"/>
      <c r="FV17" s="144"/>
      <c r="FW17" s="144"/>
      <c r="FX17" s="144"/>
      <c r="FY17" s="144"/>
      <c r="FZ17" s="144"/>
      <c r="GA17" s="144"/>
      <c r="GB17" s="144"/>
      <c r="GC17" s="144"/>
      <c r="GD17" s="144"/>
      <c r="GE17" s="144"/>
      <c r="GF17" s="144"/>
      <c r="GG17" s="144"/>
      <c r="GH17" s="144"/>
      <c r="GI17" s="144"/>
      <c r="GJ17" s="144"/>
      <c r="GK17" s="144"/>
      <c r="GL17" s="144"/>
      <c r="GM17" s="144"/>
      <c r="GN17" s="144"/>
      <c r="GO17" s="144"/>
      <c r="GP17" s="144"/>
      <c r="GQ17" s="144"/>
      <c r="GR17" s="144"/>
      <c r="GS17" s="144"/>
      <c r="GT17" s="144"/>
      <c r="GU17" s="144"/>
      <c r="GV17" s="144"/>
      <c r="GW17" s="144"/>
      <c r="GX17" s="144"/>
      <c r="GY17" s="144"/>
      <c r="GZ17" s="144"/>
      <c r="HA17" s="144"/>
      <c r="HB17" s="144"/>
      <c r="HC17" s="144"/>
      <c r="HD17" s="144"/>
      <c r="HE17" s="144"/>
      <c r="HF17" s="144"/>
      <c r="HG17" s="144"/>
      <c r="HH17" s="144"/>
      <c r="HI17" s="144"/>
      <c r="HJ17" s="144"/>
      <c r="HK17" s="144"/>
      <c r="HL17" s="144"/>
      <c r="HM17" s="144"/>
      <c r="HN17" s="144"/>
      <c r="HO17" s="144"/>
      <c r="HP17" s="144"/>
      <c r="HQ17" s="144"/>
      <c r="HR17" s="144"/>
      <c r="HS17" s="144"/>
      <c r="HT17" s="144"/>
      <c r="HU17" s="144"/>
      <c r="HV17" s="144"/>
      <c r="HW17" s="144"/>
      <c r="HX17" s="144"/>
      <c r="HY17" s="144"/>
      <c r="HZ17" s="144"/>
      <c r="IA17" s="144"/>
      <c r="IB17" s="144"/>
      <c r="IC17" s="144"/>
      <c r="ID17" s="144"/>
      <c r="IE17" s="144"/>
      <c r="IF17" s="144"/>
      <c r="IG17" s="144"/>
      <c r="IH17" s="144"/>
      <c r="II17" s="144"/>
      <c r="IJ17" s="144"/>
      <c r="IK17" s="144"/>
      <c r="IL17" s="144"/>
      <c r="IM17" s="144"/>
      <c r="IN17" s="144"/>
      <c r="IO17" s="144"/>
      <c r="IP17" s="144"/>
      <c r="IQ17" s="144"/>
      <c r="IR17" s="144"/>
      <c r="IS17" s="144"/>
      <c r="IT17" s="144"/>
      <c r="IU17" s="144"/>
      <c r="IV17" s="144"/>
      <c r="IW17" s="144"/>
    </row>
    <row r="18" spans="1:257" s="135" customFormat="1" ht="25.5">
      <c r="A18" s="98" t="str">
        <f>IF(OR(B20&lt;&gt;"",D18&lt;E18&gt;""),"["&amp;TEXT($B$2,"##")&amp;"-"&amp;TEXT(ROW()-10,"##")&amp;"]","")</f>
        <v>[Common Module-8]</v>
      </c>
      <c r="B18" s="99" t="s">
        <v>317</v>
      </c>
      <c r="C18" s="99" t="s">
        <v>318</v>
      </c>
      <c r="D18" s="181" t="s">
        <v>319</v>
      </c>
      <c r="E18" s="162"/>
      <c r="F18" s="99" t="s">
        <v>22</v>
      </c>
      <c r="G18" s="99"/>
      <c r="H18" s="106">
        <v>42317</v>
      </c>
      <c r="I18" s="107"/>
      <c r="J18" s="222"/>
      <c r="K18" s="222"/>
      <c r="L18" s="222"/>
      <c r="M18" s="223"/>
      <c r="N18" s="223"/>
      <c r="O18" s="223"/>
    </row>
    <row r="19" spans="1:257" s="135" customFormat="1" ht="25.5">
      <c r="A19" s="98" t="str">
        <f>IF(OR(B21&lt;&gt;"",D19&lt;E19&gt;""),"["&amp;TEXT($B$2,"##")&amp;"-"&amp;TEXT(ROW()-10,"##")&amp;"]","")</f>
        <v>[Common Module-9]</v>
      </c>
      <c r="B19" s="99" t="s">
        <v>1184</v>
      </c>
      <c r="C19" s="99" t="s">
        <v>1186</v>
      </c>
      <c r="D19" s="181" t="s">
        <v>1188</v>
      </c>
      <c r="E19" s="162"/>
      <c r="F19" s="99" t="s">
        <v>22</v>
      </c>
      <c r="G19" s="99"/>
      <c r="H19" s="106">
        <v>42317</v>
      </c>
      <c r="I19" s="107"/>
      <c r="J19" s="222"/>
      <c r="K19" s="222"/>
      <c r="L19" s="222"/>
      <c r="M19" s="223"/>
      <c r="N19" s="223"/>
      <c r="O19" s="223"/>
    </row>
    <row r="20" spans="1:257" s="135" customFormat="1" ht="25.5">
      <c r="A20" s="98" t="str">
        <f>IF(OR(B22&lt;&gt;"",D20&lt;E20&gt;""),"["&amp;TEXT($B$2,"##")&amp;"-"&amp;TEXT(ROW()-10,"##")&amp;"]","")</f>
        <v>[Common Module-10]</v>
      </c>
      <c r="B20" s="99" t="s">
        <v>1185</v>
      </c>
      <c r="C20" s="99" t="s">
        <v>1187</v>
      </c>
      <c r="D20" s="181" t="s">
        <v>1189</v>
      </c>
      <c r="E20" s="162"/>
      <c r="F20" s="99" t="s">
        <v>22</v>
      </c>
      <c r="G20" s="99"/>
      <c r="H20" s="106">
        <v>42317</v>
      </c>
      <c r="I20" s="107"/>
      <c r="J20" s="222"/>
      <c r="K20" s="222"/>
      <c r="L20" s="222"/>
      <c r="M20" s="223"/>
      <c r="N20" s="223"/>
      <c r="O20" s="223"/>
    </row>
    <row r="21" spans="1:257" s="137" customFormat="1" ht="12.75">
      <c r="A21" s="138"/>
      <c r="B21" s="139"/>
      <c r="C21" s="139"/>
      <c r="D21" s="139"/>
      <c r="E21" s="140"/>
      <c r="F21" s="140"/>
      <c r="G21" s="140"/>
      <c r="H21" s="141"/>
      <c r="I21" s="142"/>
      <c r="J21" s="143"/>
    </row>
    <row r="22" spans="1:257" s="137" customFormat="1" ht="12.75">
      <c r="A22" s="138"/>
      <c r="B22" s="139"/>
      <c r="C22" s="139"/>
      <c r="D22" s="139"/>
      <c r="E22" s="140"/>
      <c r="F22" s="140"/>
      <c r="G22" s="140"/>
      <c r="H22" s="141"/>
      <c r="I22" s="142"/>
      <c r="J22" s="143"/>
    </row>
    <row r="23" spans="1:257" s="137" customFormat="1" ht="12.75">
      <c r="A23" s="138"/>
      <c r="B23" s="139"/>
      <c r="C23" s="139"/>
      <c r="D23" s="139"/>
      <c r="E23" s="140"/>
      <c r="F23" s="140"/>
      <c r="G23" s="140"/>
      <c r="H23" s="141"/>
      <c r="I23" s="142"/>
      <c r="J23" s="143"/>
    </row>
    <row r="24" spans="1:257" s="137" customFormat="1" ht="14.25" customHeight="1">
      <c r="H24" s="136"/>
      <c r="J24" s="143"/>
    </row>
  </sheetData>
  <mergeCells count="5">
    <mergeCell ref="B2:G2"/>
    <mergeCell ref="B3:G3"/>
    <mergeCell ref="B4:G4"/>
    <mergeCell ref="E5:G5"/>
    <mergeCell ref="E6:G6"/>
  </mergeCells>
  <dataValidations count="1">
    <dataValidation type="list" allowBlank="1" showErrorMessage="1" sqref="G12:G20 F18:F20 F12:F16">
      <formula1>$Q$2:$Q$6</formula1>
    </dataValidation>
  </dataValidations>
  <hyperlinks>
    <hyperlink ref="A1" location="'Test Report'!A1" display="Back to Test Report"/>
    <hyperlink ref="O12" r:id="rId1"/>
    <hyperlink ref="O13" r:id="rId2"/>
    <hyperlink ref="O14" r:id="rId3"/>
    <hyperlink ref="O15:O16" r:id="rId4" display="Evident\Common Module-2.png"/>
  </hyperlinks>
  <pageMargins left="0.7" right="0.7" top="0.75" bottom="0.75" header="0.3" footer="0.3"/>
  <pageSetup orientation="portrait" r:id="rId5"/>
  <legacyDrawing r:id="rId6"/>
  <extLst>
    <ext xmlns:x14="http://schemas.microsoft.com/office/spreadsheetml/2009/9/main" uri="{CCE6A557-97BC-4b89-ADB6-D9C93CAAB3DF}">
      <x14:dataValidations xmlns:xm="http://schemas.microsoft.com/office/excel/2006/main" count="4">
        <x14:dataValidation type="list" allowBlank="1" showInputMessage="1" showErrorMessage="1">
          <x14:formula1>
            <xm:f>[3]Calculate!#REF!</xm:f>
          </x14:formula1>
          <xm:sqref>J18:L20</xm:sqref>
        </x14:dataValidation>
        <x14:dataValidation type="list" allowBlank="1" showInputMessage="1" showErrorMessage="1">
          <x14:formula1>
            <xm:f>Calculate!$A$11:$A$12</xm:f>
          </x14:formula1>
          <xm:sqref>K12:K16</xm:sqref>
        </x14:dataValidation>
        <x14:dataValidation type="list" allowBlank="1" showInputMessage="1" showErrorMessage="1">
          <x14:formula1>
            <xm:f>Calculate!$B$4:$B$7</xm:f>
          </x14:formula1>
          <xm:sqref>L12:L16</xm:sqref>
        </x14:dataValidation>
        <x14:dataValidation type="list" allowBlank="1" showInputMessage="1" showErrorMessage="1">
          <x14:formula1>
            <xm:f>Calculate!$A$15:$A$20</xm:f>
          </x14:formula1>
          <xm:sqref>J12:J16</xm:sqref>
        </x14:dataValidation>
      </x14:dataValidation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5"/>
  <sheetViews>
    <sheetView zoomScaleNormal="100" workbookViewId="0">
      <selection activeCell="A13" sqref="A13"/>
    </sheetView>
  </sheetViews>
  <sheetFormatPr defaultRowHeight="14.25" customHeight="1"/>
  <cols>
    <col min="1" max="1" width="17.375" style="91" customWidth="1"/>
    <col min="2" max="2" width="31.75" style="91" customWidth="1"/>
    <col min="3" max="3" width="34.375" style="91" customWidth="1"/>
    <col min="4" max="4" width="31.625" style="91" customWidth="1"/>
    <col min="5" max="5" width="16.5" style="91" customWidth="1"/>
    <col min="6" max="6" width="15.625" style="91" customWidth="1"/>
    <col min="7" max="7" width="14.75" style="91" customWidth="1"/>
    <col min="8" max="8" width="9" style="94"/>
    <col min="9" max="9" width="16.5" style="91" customWidth="1"/>
    <col min="10" max="10" width="9.375" style="93" customWidth="1"/>
    <col min="11" max="11" width="9" style="91" customWidth="1"/>
    <col min="12" max="16" width="9" style="91"/>
    <col min="17" max="17" width="0" style="91" hidden="1" customWidth="1"/>
    <col min="18" max="16384" width="9" style="91"/>
  </cols>
  <sheetData>
    <row r="1" spans="1:257" ht="14.25" customHeight="1" thickTop="1" thickBot="1">
      <c r="A1" s="111" t="s">
        <v>47</v>
      </c>
      <c r="B1" s="77"/>
      <c r="C1" s="77"/>
      <c r="D1" s="77"/>
      <c r="E1" s="77"/>
      <c r="F1" s="77"/>
      <c r="G1" s="77"/>
      <c r="H1" s="78"/>
      <c r="I1" s="226" t="s">
        <v>1176</v>
      </c>
      <c r="J1" s="227" t="s">
        <v>1169</v>
      </c>
      <c r="K1" s="227" t="s">
        <v>1170</v>
      </c>
      <c r="L1" s="227" t="s">
        <v>1171</v>
      </c>
      <c r="M1" s="227" t="s">
        <v>1172</v>
      </c>
      <c r="N1" s="227" t="s">
        <v>1181</v>
      </c>
      <c r="O1" s="228" t="s">
        <v>1167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4.25" customHeight="1">
      <c r="A2" s="46" t="s">
        <v>21</v>
      </c>
      <c r="B2" s="257" t="s">
        <v>64</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4.25" customHeight="1">
      <c r="A3" s="47" t="s">
        <v>23</v>
      </c>
      <c r="B3" s="257" t="s">
        <v>73</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4.25" customHeight="1">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4.25" customHeight="1">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4.25" customHeight="1" thickBot="1">
      <c r="A6" s="87">
        <f>COUNTIF(F12:G152,"Pass")</f>
        <v>0</v>
      </c>
      <c r="B6" s="88">
        <f>COUNTIF(F12:G152,"Fail")</f>
        <v>0</v>
      </c>
      <c r="C6" s="88">
        <f>E6-D6-B6-A6</f>
        <v>28</v>
      </c>
      <c r="D6" s="89">
        <f>COUNTIF(F12:G152,"N/A")</f>
        <v>0</v>
      </c>
      <c r="E6" s="260">
        <f>COUNTA(A12:A152)*2</f>
        <v>28</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4.25" customHeight="1">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4.25" customHeight="1" thickBot="1">
      <c r="A8" s="233"/>
      <c r="B8" s="233"/>
      <c r="C8" s="233"/>
      <c r="D8" s="233"/>
      <c r="E8" s="234"/>
      <c r="F8" s="234"/>
      <c r="G8" s="234"/>
      <c r="H8" s="85"/>
      <c r="I8" s="230" t="s">
        <v>1173</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4.25" customHeight="1"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6.25" customHeight="1">
      <c r="A10" s="49" t="s">
        <v>30</v>
      </c>
      <c r="B10" s="49" t="s">
        <v>31</v>
      </c>
      <c r="C10" s="49" t="s">
        <v>32</v>
      </c>
      <c r="D10" s="49" t="s">
        <v>33</v>
      </c>
      <c r="E10" s="50" t="s">
        <v>34</v>
      </c>
      <c r="F10" s="50" t="s">
        <v>631</v>
      </c>
      <c r="G10" s="50" t="s">
        <v>630</v>
      </c>
      <c r="H10" s="50" t="s">
        <v>35</v>
      </c>
      <c r="I10" s="49"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65</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[Display-2]</v>
      </c>
      <c r="B12" s="76" t="s">
        <v>50</v>
      </c>
      <c r="C12" s="76" t="s">
        <v>77</v>
      </c>
      <c r="D12" s="76" t="s">
        <v>80</v>
      </c>
      <c r="E12" s="100"/>
      <c r="F12" s="112"/>
      <c r="G12" s="112"/>
      <c r="H12" s="101"/>
      <c r="I12" s="92"/>
      <c r="J12" s="222"/>
      <c r="K12" s="222"/>
      <c r="L12" s="222"/>
      <c r="M12" s="223"/>
      <c r="N12" s="223"/>
      <c r="O12" s="223"/>
    </row>
    <row r="13" spans="1:257" ht="14.25" customHeight="1">
      <c r="A13" s="54" t="str">
        <f t="shared" ref="A13:A25" si="2">IF(OR(B13&lt;&gt;"",D13&lt;E12&gt;""),"["&amp;TEXT($B$2,"##")&amp;"-"&amp;TEXT(ROW()-10,"##")&amp;"]","")</f>
        <v>[Display-3]</v>
      </c>
      <c r="B13" s="99" t="s">
        <v>56</v>
      </c>
      <c r="C13" s="99" t="s">
        <v>79</v>
      </c>
      <c r="D13" s="99" t="s">
        <v>81</v>
      </c>
      <c r="E13" s="105"/>
      <c r="F13" s="112"/>
      <c r="G13" s="112"/>
      <c r="H13" s="106"/>
      <c r="I13" s="107"/>
      <c r="J13" s="222"/>
      <c r="K13" s="222"/>
      <c r="L13" s="222"/>
      <c r="M13" s="223"/>
      <c r="N13" s="223"/>
      <c r="O13" s="223"/>
    </row>
    <row r="14" spans="1:257" ht="14.25" customHeight="1">
      <c r="A14" s="54" t="str">
        <f t="shared" si="2"/>
        <v>[Display-4]</v>
      </c>
      <c r="B14" s="99" t="s">
        <v>57</v>
      </c>
      <c r="C14" s="99" t="s">
        <v>79</v>
      </c>
      <c r="D14" s="99" t="s">
        <v>81</v>
      </c>
      <c r="E14" s="105"/>
      <c r="F14" s="112"/>
      <c r="G14" s="112"/>
      <c r="H14" s="106"/>
      <c r="I14" s="107"/>
      <c r="J14" s="222"/>
      <c r="K14" s="222"/>
      <c r="L14" s="222"/>
      <c r="M14" s="223"/>
      <c r="N14" s="223"/>
      <c r="O14" s="223"/>
    </row>
    <row r="15" spans="1:257" ht="14.25" customHeight="1">
      <c r="A15" s="54" t="str">
        <f t="shared" si="2"/>
        <v>[Display-5]</v>
      </c>
      <c r="B15" s="108" t="s">
        <v>58</v>
      </c>
      <c r="C15" s="109" t="s">
        <v>59</v>
      </c>
      <c r="D15" s="108" t="s">
        <v>60</v>
      </c>
      <c r="E15" s="110"/>
      <c r="F15" s="112"/>
      <c r="G15" s="112"/>
      <c r="H15" s="110"/>
      <c r="I15" s="110"/>
      <c r="J15" s="222"/>
      <c r="K15" s="222"/>
      <c r="L15" s="222"/>
      <c r="M15" s="223"/>
      <c r="N15" s="223"/>
      <c r="O15" s="223"/>
    </row>
    <row r="16" spans="1:257" ht="14.25" customHeight="1">
      <c r="A16" s="54" t="str">
        <f t="shared" si="2"/>
        <v>[Display-6]</v>
      </c>
      <c r="B16" s="108" t="s">
        <v>85</v>
      </c>
      <c r="C16" s="109" t="s">
        <v>86</v>
      </c>
      <c r="D16" s="108" t="s">
        <v>90</v>
      </c>
      <c r="E16" s="110"/>
      <c r="F16" s="112"/>
      <c r="G16" s="112"/>
      <c r="H16" s="110"/>
      <c r="I16" s="110"/>
      <c r="J16" s="222"/>
      <c r="K16" s="222"/>
      <c r="L16" s="222"/>
      <c r="M16" s="223"/>
      <c r="N16" s="223"/>
      <c r="O16" s="223"/>
    </row>
    <row r="17" spans="1:15" ht="14.25" customHeight="1">
      <c r="A17" s="54" t="str">
        <f t="shared" si="2"/>
        <v>[Display-7]</v>
      </c>
      <c r="B17" s="108" t="s">
        <v>87</v>
      </c>
      <c r="C17" s="109" t="s">
        <v>88</v>
      </c>
      <c r="D17" s="108" t="s">
        <v>93</v>
      </c>
      <c r="E17" s="110"/>
      <c r="F17" s="112"/>
      <c r="G17" s="112"/>
      <c r="H17" s="110"/>
      <c r="I17" s="110"/>
      <c r="J17" s="222"/>
      <c r="K17" s="222"/>
      <c r="L17" s="222"/>
      <c r="M17" s="223"/>
      <c r="N17" s="223"/>
      <c r="O17" s="223"/>
    </row>
    <row r="18" spans="1:15" ht="14.25" customHeight="1">
      <c r="A18" s="54" t="str">
        <f>IF(OR(B18&lt;&gt;"",D18&lt;E15&gt;""),"["&amp;TEXT($B$2,"##")&amp;"-"&amp;TEXT(ROW()-10,"##")&amp;"]","")</f>
        <v>[Display-8]</v>
      </c>
      <c r="B18" s="108" t="s">
        <v>62</v>
      </c>
      <c r="C18" s="108" t="s">
        <v>63</v>
      </c>
      <c r="D18" s="108" t="s">
        <v>91</v>
      </c>
      <c r="E18" s="110"/>
      <c r="F18" s="112"/>
      <c r="G18" s="112"/>
      <c r="H18" s="110"/>
      <c r="I18" s="110"/>
      <c r="J18" s="222"/>
      <c r="K18" s="222"/>
      <c r="L18" s="222"/>
      <c r="M18" s="223"/>
      <c r="N18" s="223"/>
      <c r="O18" s="223"/>
    </row>
    <row r="19" spans="1:15" ht="14.25" customHeight="1">
      <c r="A19" s="54" t="str">
        <f>IF(OR(B19&lt;&gt;"",D19&lt;E16&gt;""),"["&amp;TEXT($B$2,"##")&amp;"-"&amp;TEXT(ROW()-10,"##")&amp;"]","")</f>
        <v>[Display-9]</v>
      </c>
      <c r="B19" s="112" t="s">
        <v>240</v>
      </c>
      <c r="C19" s="112" t="s">
        <v>135</v>
      </c>
      <c r="D19" s="112" t="s">
        <v>242</v>
      </c>
      <c r="E19" s="110"/>
      <c r="F19" s="112"/>
      <c r="G19" s="112"/>
      <c r="H19" s="110"/>
      <c r="I19" s="110"/>
      <c r="J19" s="222"/>
      <c r="K19" s="222"/>
      <c r="L19" s="222"/>
      <c r="M19" s="223"/>
      <c r="N19" s="223"/>
      <c r="O19" s="223"/>
    </row>
    <row r="20" spans="1:15" ht="14.25" customHeight="1">
      <c r="A20" s="54" t="str">
        <f>IF(OR(B20&lt;&gt;"",D20&lt;E17&gt;""),"["&amp;TEXT($B$2,"##")&amp;"-"&amp;TEXT(ROW()-10,"##")&amp;"]","")</f>
        <v>[Display-10]</v>
      </c>
      <c r="B20" s="112" t="s">
        <v>241</v>
      </c>
      <c r="C20" s="112" t="s">
        <v>145</v>
      </c>
      <c r="D20" s="112" t="s">
        <v>243</v>
      </c>
      <c r="E20" s="110"/>
      <c r="F20" s="112"/>
      <c r="G20" s="112"/>
      <c r="H20" s="110"/>
      <c r="I20" s="110"/>
      <c r="J20" s="222"/>
      <c r="K20" s="222"/>
      <c r="L20" s="222"/>
      <c r="M20" s="223"/>
      <c r="N20" s="223"/>
      <c r="O20" s="223"/>
    </row>
    <row r="21" spans="1:15" ht="14.25" customHeight="1">
      <c r="A21" s="54" t="str">
        <f>IF(OR(B21&lt;&gt;"",D21&lt;E17&gt;""),"["&amp;TEXT($B$2,"##")&amp;"-"&amp;TEXT(ROW()-10,"##")&amp;"]","")</f>
        <v>[Display-11]</v>
      </c>
      <c r="B21" s="108" t="s">
        <v>233</v>
      </c>
      <c r="C21" s="108" t="s">
        <v>232</v>
      </c>
      <c r="D21" s="108" t="s">
        <v>231</v>
      </c>
      <c r="E21" s="110" t="s">
        <v>61</v>
      </c>
      <c r="F21" s="112"/>
      <c r="G21" s="112"/>
      <c r="H21" s="110"/>
      <c r="I21" s="110"/>
      <c r="J21" s="222"/>
      <c r="K21" s="222"/>
      <c r="L21" s="222"/>
      <c r="M21" s="223"/>
      <c r="N21" s="223"/>
      <c r="O21" s="223"/>
    </row>
    <row r="22" spans="1:15" ht="14.25" customHeight="1">
      <c r="A22" s="54" t="str">
        <f>IF(OR(B22&lt;&gt;"",D22&lt;E18&gt;""),"["&amp;TEXT($B$2,"##")&amp;"-"&amp;TEXT(ROW()-10,"##")&amp;"]","")</f>
        <v>[Display-12]</v>
      </c>
      <c r="B22" s="108" t="s">
        <v>234</v>
      </c>
      <c r="C22" s="108" t="s">
        <v>235</v>
      </c>
      <c r="D22" s="108" t="s">
        <v>236</v>
      </c>
      <c r="E22" s="110"/>
      <c r="F22" s="112"/>
      <c r="G22" s="112"/>
      <c r="H22" s="110"/>
      <c r="I22" s="110"/>
      <c r="J22" s="222"/>
      <c r="K22" s="222"/>
      <c r="L22" s="222"/>
      <c r="M22" s="223"/>
      <c r="N22" s="223"/>
      <c r="O22" s="223"/>
    </row>
    <row r="23" spans="1:15" ht="14.25" customHeight="1">
      <c r="A23" s="54" t="str">
        <f>IF(OR(B23&lt;&gt;"",D23&lt;E21&gt;""),"["&amp;TEXT($B$2,"##")&amp;"-"&amp;TEXT(ROW()-10,"##")&amp;"]","")</f>
        <v>[Display-13]</v>
      </c>
      <c r="B23" s="108" t="s">
        <v>239</v>
      </c>
      <c r="C23" s="108" t="s">
        <v>237</v>
      </c>
      <c r="D23" s="108" t="s">
        <v>238</v>
      </c>
      <c r="E23" s="110"/>
      <c r="F23" s="112"/>
      <c r="G23" s="112"/>
      <c r="H23" s="110"/>
      <c r="I23" s="110"/>
      <c r="J23" s="222"/>
      <c r="K23" s="222"/>
      <c r="L23" s="222"/>
      <c r="M23" s="223"/>
      <c r="N23" s="223"/>
      <c r="O23" s="223"/>
    </row>
    <row r="24" spans="1:15" ht="14.25" customHeight="1">
      <c r="A24" s="54" t="str">
        <f>IF(OR(B24&lt;&gt;"",D24&lt;E21&gt;""),"["&amp;TEXT($B$2,"##")&amp;"-"&amp;TEXT(ROW()-10,"##")&amp;"]","")</f>
        <v>[Display-14]</v>
      </c>
      <c r="B24" s="108" t="s">
        <v>82</v>
      </c>
      <c r="C24" s="108" t="s">
        <v>83</v>
      </c>
      <c r="D24" s="108" t="s">
        <v>84</v>
      </c>
      <c r="E24" s="110"/>
      <c r="F24" s="112"/>
      <c r="G24" s="112"/>
      <c r="H24" s="110"/>
      <c r="I24" s="110"/>
      <c r="J24" s="222"/>
      <c r="K24" s="222"/>
      <c r="L24" s="222"/>
      <c r="M24" s="223"/>
      <c r="N24" s="223"/>
      <c r="O24" s="223"/>
    </row>
    <row r="25" spans="1:15" ht="14.25" customHeight="1">
      <c r="A25" s="54" t="str">
        <f t="shared" si="2"/>
        <v>[Display-15]</v>
      </c>
      <c r="B25" s="108" t="s">
        <v>89</v>
      </c>
      <c r="C25" s="108" t="s">
        <v>92</v>
      </c>
      <c r="D25" s="108" t="s">
        <v>94</v>
      </c>
      <c r="E25" s="110"/>
      <c r="F25" s="112"/>
      <c r="G25" s="112"/>
      <c r="H25" s="110"/>
      <c r="I25" s="110"/>
      <c r="J25" s="222"/>
      <c r="K25" s="222"/>
      <c r="L25" s="222"/>
      <c r="M25" s="223"/>
      <c r="N25" s="223"/>
      <c r="O25" s="223"/>
    </row>
  </sheetData>
  <mergeCells count="5">
    <mergeCell ref="B2:G2"/>
    <mergeCell ref="B3:G3"/>
    <mergeCell ref="B4:G4"/>
    <mergeCell ref="E5:G5"/>
    <mergeCell ref="E6:G6"/>
  </mergeCells>
  <dataValidations count="1">
    <dataValidation type="list" allowBlank="1" showErrorMessage="1" sqref="F12:G25">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14:formula1>
            <xm:f>[3]Calculate!#REF!</xm:f>
          </x14:formula1>
          <xm:sqref>L12:L25</xm:sqref>
        </x14:dataValidation>
        <x14:dataValidation type="list" allowBlank="1" showInputMessage="1" showErrorMessage="1">
          <x14:formula1>
            <xm:f>[3]Calculate!#REF!</xm:f>
          </x14:formula1>
          <xm:sqref>K12:K25</xm:sqref>
        </x14:dataValidation>
        <x14:dataValidation type="list" allowBlank="1" showInputMessage="1" showErrorMessage="1">
          <x14:formula1>
            <xm:f>[3]Calculate!#REF!</xm:f>
          </x14:formula1>
          <xm:sqref>J12:J25</xm:sqref>
        </x14:dataValidation>
      </x14:dataValidation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79"/>
  <sheetViews>
    <sheetView tabSelected="1" topLeftCell="B7" zoomScale="85" zoomScaleNormal="85" workbookViewId="0">
      <pane ySplit="1695" topLeftCell="A30" activePane="bottomLeft"/>
      <selection activeCell="I12" sqref="I12"/>
      <selection pane="bottomLeft" activeCell="I30" sqref="I30"/>
    </sheetView>
  </sheetViews>
  <sheetFormatPr defaultRowHeight="12.75"/>
  <cols>
    <col min="1" max="1" width="29" style="91" hidden="1" customWidth="1"/>
    <col min="2" max="2" width="36.875" style="91" customWidth="1"/>
    <col min="3" max="3" width="31.875" style="91" customWidth="1"/>
    <col min="4" max="4" width="35.25" style="91" customWidth="1"/>
    <col min="5" max="5" width="32.5" style="91" hidden="1" customWidth="1"/>
    <col min="6" max="6" width="11.25" style="91" customWidth="1"/>
    <col min="7" max="7" width="8.75" style="91" hidden="1" customWidth="1"/>
    <col min="8" max="8" width="9" style="94"/>
    <col min="9" max="9" width="17.5" style="91" customWidth="1"/>
    <col min="10" max="10" width="9.375" style="93" customWidth="1"/>
    <col min="11" max="11" width="9" style="91" customWidth="1"/>
    <col min="12" max="16" width="9" style="91"/>
    <col min="17" max="17" width="0" style="91" hidden="1" customWidth="1"/>
    <col min="18" max="16384" width="9" style="91"/>
  </cols>
  <sheetData>
    <row r="1" spans="1:257" ht="27" hidden="1" thickTop="1" thickBot="1">
      <c r="A1" s="95" t="s">
        <v>47</v>
      </c>
      <c r="B1" s="77"/>
      <c r="C1" s="77"/>
      <c r="D1" s="77"/>
      <c r="E1" s="77"/>
      <c r="F1" s="77"/>
      <c r="G1" s="77"/>
      <c r="H1" s="78"/>
      <c r="I1" s="226" t="s">
        <v>1176</v>
      </c>
      <c r="J1" s="227" t="s">
        <v>1169</v>
      </c>
      <c r="K1" s="227" t="s">
        <v>1170</v>
      </c>
      <c r="L1" s="227" t="s">
        <v>1171</v>
      </c>
      <c r="M1" s="227" t="s">
        <v>1172</v>
      </c>
      <c r="N1" s="227" t="s">
        <v>1181</v>
      </c>
      <c r="O1" s="228" t="s">
        <v>1167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hidden="1">
      <c r="A2" s="46" t="s">
        <v>21</v>
      </c>
      <c r="B2" s="257" t="s">
        <v>96</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hidden="1">
      <c r="A3" s="47" t="s">
        <v>23</v>
      </c>
      <c r="B3" s="257" t="s">
        <v>134</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hidden="1">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hidden="1">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hidden="1" thickBot="1">
      <c r="A6" s="87">
        <f>COUNTIF(F12:G152,"Pass")</f>
        <v>15</v>
      </c>
      <c r="B6" s="88">
        <f>COUNTIF(F12:G152,"Fail")</f>
        <v>1</v>
      </c>
      <c r="C6" s="88">
        <f>E6-D6-B6-A6</f>
        <v>110</v>
      </c>
      <c r="D6" s="89">
        <f>COUNTIF(F12:G152,"N/A")</f>
        <v>0</v>
      </c>
      <c r="E6" s="260">
        <f>COUNTA(A12:A152)*2</f>
        <v>126</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1173</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90"/>
      <c r="I9" s="90"/>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29.25" customHeight="1">
      <c r="A10" s="49" t="s">
        <v>30</v>
      </c>
      <c r="B10" s="49" t="s">
        <v>31</v>
      </c>
      <c r="C10" s="49" t="s">
        <v>32</v>
      </c>
      <c r="D10" s="49" t="s">
        <v>33</v>
      </c>
      <c r="E10" s="50" t="s">
        <v>34</v>
      </c>
      <c r="F10" s="50" t="s">
        <v>631</v>
      </c>
      <c r="G10" s="50" t="s">
        <v>630</v>
      </c>
      <c r="H10" s="50" t="s">
        <v>35</v>
      </c>
      <c r="I10" s="49"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97</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53">
      <c r="A12" s="112" t="str">
        <f>IF(OR(B12&lt;&gt;"",D12&lt;&gt;""),"["&amp;TEXT($B$2,"##")&amp;"-"&amp;TEXT(ROW()-10,"##")&amp;"]","")</f>
        <v>[Account Management Module-2]</v>
      </c>
      <c r="B12" s="112" t="s">
        <v>98</v>
      </c>
      <c r="C12" s="112" t="s">
        <v>135</v>
      </c>
      <c r="D12" s="112" t="s">
        <v>244</v>
      </c>
      <c r="E12" s="54"/>
      <c r="F12" s="112" t="s">
        <v>22</v>
      </c>
      <c r="G12" s="112"/>
      <c r="H12" s="106">
        <v>42317</v>
      </c>
      <c r="I12" s="92"/>
      <c r="J12" s="222"/>
      <c r="K12" s="222"/>
      <c r="L12" s="222"/>
      <c r="M12" s="223"/>
      <c r="N12" s="223"/>
      <c r="O12" s="223"/>
      <c r="P12" s="147"/>
      <c r="Q12" s="147"/>
      <c r="R12" s="147"/>
      <c r="S12" s="147"/>
      <c r="T12" s="147"/>
      <c r="U12" s="147"/>
      <c r="V12" s="147"/>
      <c r="W12" s="147"/>
      <c r="X12" s="147"/>
      <c r="Y12" s="147"/>
      <c r="Z12" s="147"/>
      <c r="AA12" s="147"/>
      <c r="AB12" s="147"/>
      <c r="AC12" s="147"/>
      <c r="AD12" s="147"/>
      <c r="AE12" s="147"/>
      <c r="AF12" s="147"/>
      <c r="AG12" s="147"/>
      <c r="AH12" s="147"/>
      <c r="AI12" s="147"/>
      <c r="AJ12" s="147"/>
      <c r="AK12" s="147"/>
      <c r="AL12" s="147"/>
      <c r="AM12" s="147"/>
      <c r="AN12" s="147"/>
      <c r="AO12" s="147"/>
      <c r="AP12" s="147"/>
      <c r="AQ12" s="147"/>
      <c r="AR12" s="147"/>
      <c r="AS12" s="147"/>
      <c r="AT12" s="147"/>
      <c r="AU12" s="147"/>
      <c r="AV12" s="147"/>
      <c r="AW12" s="147"/>
      <c r="AX12" s="147"/>
      <c r="AY12" s="147"/>
      <c r="AZ12" s="147"/>
      <c r="BA12" s="147"/>
      <c r="BB12" s="147"/>
      <c r="BC12" s="147"/>
      <c r="BD12" s="147"/>
      <c r="BE12" s="147"/>
      <c r="BF12" s="147"/>
      <c r="BG12" s="147"/>
      <c r="BH12" s="147"/>
      <c r="BI12" s="147"/>
      <c r="BJ12" s="147"/>
      <c r="BK12" s="147"/>
      <c r="BL12" s="147"/>
      <c r="BM12" s="147"/>
      <c r="BN12" s="147"/>
      <c r="BO12" s="147"/>
      <c r="BP12" s="147"/>
      <c r="BQ12" s="147"/>
      <c r="BR12" s="147"/>
      <c r="BS12" s="147"/>
      <c r="BT12" s="147"/>
      <c r="BU12" s="147"/>
      <c r="BV12" s="147"/>
      <c r="BW12" s="147"/>
      <c r="BX12" s="147"/>
      <c r="BY12" s="147"/>
      <c r="BZ12" s="147"/>
      <c r="CA12" s="147"/>
      <c r="CB12" s="147"/>
      <c r="CC12" s="147"/>
      <c r="CD12" s="147"/>
      <c r="CE12" s="147"/>
      <c r="CF12" s="147"/>
      <c r="CG12" s="147"/>
      <c r="CH12" s="147"/>
      <c r="CI12" s="147"/>
      <c r="CJ12" s="147"/>
      <c r="CK12" s="147"/>
      <c r="CL12" s="147"/>
      <c r="CM12" s="147"/>
      <c r="CN12" s="147"/>
      <c r="CO12" s="147"/>
      <c r="CP12" s="147"/>
      <c r="CQ12" s="147"/>
      <c r="CR12" s="147"/>
      <c r="CS12" s="147"/>
      <c r="CT12" s="147"/>
      <c r="CU12" s="147"/>
      <c r="CV12" s="147"/>
      <c r="CW12" s="147"/>
      <c r="CX12" s="147"/>
      <c r="CY12" s="147"/>
      <c r="CZ12" s="147"/>
      <c r="DA12" s="147"/>
      <c r="DB12" s="147"/>
      <c r="DC12" s="147"/>
      <c r="DD12" s="147"/>
      <c r="DE12" s="147"/>
      <c r="DF12" s="147"/>
      <c r="DG12" s="147"/>
      <c r="DH12" s="147"/>
      <c r="DI12" s="147"/>
      <c r="DJ12" s="147"/>
      <c r="DK12" s="147"/>
      <c r="DL12" s="147"/>
      <c r="DM12" s="147"/>
      <c r="DN12" s="147"/>
      <c r="DO12" s="147"/>
      <c r="DP12" s="147"/>
      <c r="DQ12" s="147"/>
      <c r="DR12" s="147"/>
      <c r="DS12" s="147"/>
      <c r="DT12" s="147"/>
      <c r="DU12" s="147"/>
      <c r="DV12" s="147"/>
      <c r="DW12" s="147"/>
      <c r="DX12" s="147"/>
      <c r="DY12" s="147"/>
      <c r="DZ12" s="147"/>
      <c r="EA12" s="147"/>
      <c r="EB12" s="147"/>
      <c r="EC12" s="147"/>
      <c r="ED12" s="147"/>
      <c r="EE12" s="147"/>
      <c r="EF12" s="147"/>
      <c r="EG12" s="147"/>
      <c r="EH12" s="147"/>
      <c r="EI12" s="147"/>
      <c r="EJ12" s="147"/>
      <c r="EK12" s="147"/>
      <c r="EL12" s="147"/>
      <c r="EM12" s="147"/>
      <c r="EN12" s="147"/>
      <c r="EO12" s="147"/>
      <c r="EP12" s="147"/>
      <c r="EQ12" s="147"/>
      <c r="ER12" s="147"/>
      <c r="ES12" s="147"/>
      <c r="ET12" s="147"/>
      <c r="EU12" s="147"/>
      <c r="EV12" s="147"/>
      <c r="EW12" s="147"/>
      <c r="EX12" s="147"/>
      <c r="EY12" s="147"/>
      <c r="EZ12" s="147"/>
      <c r="FA12" s="147"/>
      <c r="FB12" s="147"/>
      <c r="FC12" s="147"/>
      <c r="FD12" s="147"/>
      <c r="FE12" s="147"/>
      <c r="FF12" s="147"/>
      <c r="FG12" s="147"/>
      <c r="FH12" s="147"/>
      <c r="FI12" s="147"/>
      <c r="FJ12" s="147"/>
      <c r="FK12" s="147"/>
      <c r="FL12" s="147"/>
      <c r="FM12" s="147"/>
      <c r="FN12" s="147"/>
      <c r="FO12" s="147"/>
      <c r="FP12" s="147"/>
      <c r="FQ12" s="147"/>
      <c r="FR12" s="147"/>
      <c r="FS12" s="147"/>
      <c r="FT12" s="147"/>
      <c r="FU12" s="147"/>
      <c r="FV12" s="147"/>
      <c r="FW12" s="147"/>
      <c r="FX12" s="147"/>
      <c r="FY12" s="147"/>
      <c r="FZ12" s="147"/>
      <c r="GA12" s="147"/>
      <c r="GB12" s="147"/>
      <c r="GC12" s="147"/>
      <c r="GD12" s="147"/>
      <c r="GE12" s="147"/>
      <c r="GF12" s="147"/>
      <c r="GG12" s="147"/>
      <c r="GH12" s="147"/>
      <c r="GI12" s="147"/>
      <c r="GJ12" s="147"/>
      <c r="GK12" s="147"/>
      <c r="GL12" s="147"/>
      <c r="GM12" s="147"/>
      <c r="GN12" s="147"/>
      <c r="GO12" s="147"/>
      <c r="GP12" s="147"/>
      <c r="GQ12" s="147"/>
      <c r="GR12" s="147"/>
      <c r="GS12" s="147"/>
      <c r="GT12" s="147"/>
      <c r="GU12" s="147"/>
      <c r="GV12" s="147"/>
      <c r="GW12" s="147"/>
      <c r="GX12" s="147"/>
      <c r="GY12" s="147"/>
      <c r="GZ12" s="147"/>
      <c r="HA12" s="147"/>
      <c r="HB12" s="147"/>
      <c r="HC12" s="147"/>
      <c r="HD12" s="147"/>
      <c r="HE12" s="147"/>
      <c r="HF12" s="147"/>
      <c r="HG12" s="147"/>
      <c r="HH12" s="147"/>
      <c r="HI12" s="147"/>
      <c r="HJ12" s="147"/>
      <c r="HK12" s="147"/>
      <c r="HL12" s="147"/>
      <c r="HM12" s="147"/>
      <c r="HN12" s="147"/>
      <c r="HO12" s="147"/>
      <c r="HP12" s="147"/>
      <c r="HQ12" s="147"/>
      <c r="HR12" s="147"/>
      <c r="HS12" s="147"/>
      <c r="HT12" s="147"/>
      <c r="HU12" s="147"/>
      <c r="HV12" s="147"/>
      <c r="HW12" s="147"/>
      <c r="HX12" s="147"/>
      <c r="HY12" s="147"/>
      <c r="HZ12" s="147"/>
      <c r="IA12" s="147"/>
      <c r="IB12" s="147"/>
      <c r="IC12" s="147"/>
      <c r="ID12" s="147"/>
      <c r="IE12" s="147"/>
      <c r="IF12" s="147"/>
      <c r="IG12" s="147"/>
      <c r="IH12" s="147"/>
      <c r="II12" s="147"/>
      <c r="IJ12" s="147"/>
      <c r="IK12" s="147"/>
      <c r="IL12" s="147"/>
      <c r="IM12" s="147"/>
      <c r="IN12" s="147"/>
      <c r="IO12" s="147"/>
      <c r="IP12" s="147"/>
      <c r="IQ12" s="147"/>
      <c r="IR12" s="147"/>
      <c r="IS12" s="147"/>
      <c r="IT12" s="147"/>
      <c r="IU12" s="147"/>
      <c r="IV12" s="147"/>
      <c r="IW12" s="147"/>
    </row>
    <row r="13" spans="1:257" ht="153">
      <c r="A13" s="112" t="str">
        <f>IF(OR(B13&lt;&gt;"",D13&lt;&gt;""),"["&amp;TEXT($B$2,"##")&amp;"-"&amp;TEXT(ROW()-10,"##")&amp;"]","")</f>
        <v>[Account Management Module-3]</v>
      </c>
      <c r="B13" s="112" t="s">
        <v>100</v>
      </c>
      <c r="C13" s="112" t="s">
        <v>135</v>
      </c>
      <c r="D13" s="112" t="s">
        <v>244</v>
      </c>
      <c r="E13" s="54" t="s">
        <v>99</v>
      </c>
      <c r="F13" s="112"/>
      <c r="G13" s="112"/>
      <c r="H13" s="106">
        <v>42317</v>
      </c>
      <c r="I13" s="92"/>
      <c r="J13" s="222"/>
      <c r="K13" s="222"/>
      <c r="L13" s="222"/>
      <c r="M13" s="223"/>
      <c r="N13" s="223"/>
      <c r="O13" s="223"/>
      <c r="P13" s="147"/>
      <c r="Q13" s="147"/>
      <c r="R13" s="147"/>
      <c r="S13" s="147"/>
      <c r="T13" s="147"/>
      <c r="U13" s="147"/>
      <c r="V13" s="147"/>
      <c r="W13" s="147"/>
      <c r="X13" s="147"/>
      <c r="Y13" s="147"/>
      <c r="Z13" s="147"/>
      <c r="AA13" s="147"/>
      <c r="AB13" s="147"/>
      <c r="AC13" s="147"/>
      <c r="AD13" s="147"/>
      <c r="AE13" s="147"/>
      <c r="AF13" s="147"/>
      <c r="AG13" s="147"/>
      <c r="AH13" s="147"/>
      <c r="AI13" s="147"/>
      <c r="AJ13" s="147"/>
      <c r="AK13" s="147"/>
      <c r="AL13" s="147"/>
      <c r="AM13" s="147"/>
      <c r="AN13" s="147"/>
      <c r="AO13" s="147"/>
      <c r="AP13" s="147"/>
      <c r="AQ13" s="147"/>
      <c r="AR13" s="147"/>
      <c r="AS13" s="147"/>
      <c r="AT13" s="147"/>
      <c r="AU13" s="147"/>
      <c r="AV13" s="147"/>
      <c r="AW13" s="147"/>
      <c r="AX13" s="147"/>
      <c r="AY13" s="147"/>
      <c r="AZ13" s="147"/>
      <c r="BA13" s="147"/>
      <c r="BB13" s="147"/>
      <c r="BC13" s="147"/>
      <c r="BD13" s="147"/>
      <c r="BE13" s="147"/>
      <c r="BF13" s="147"/>
      <c r="BG13" s="147"/>
      <c r="BH13" s="147"/>
      <c r="BI13" s="147"/>
      <c r="BJ13" s="147"/>
      <c r="BK13" s="147"/>
      <c r="BL13" s="147"/>
      <c r="BM13" s="147"/>
      <c r="BN13" s="147"/>
      <c r="BO13" s="147"/>
      <c r="BP13" s="147"/>
      <c r="BQ13" s="147"/>
      <c r="BR13" s="147"/>
      <c r="BS13" s="147"/>
      <c r="BT13" s="147"/>
      <c r="BU13" s="147"/>
      <c r="BV13" s="147"/>
      <c r="BW13" s="147"/>
      <c r="BX13" s="147"/>
      <c r="BY13" s="147"/>
      <c r="BZ13" s="147"/>
      <c r="CA13" s="147"/>
      <c r="CB13" s="147"/>
      <c r="CC13" s="147"/>
      <c r="CD13" s="147"/>
      <c r="CE13" s="147"/>
      <c r="CF13" s="147"/>
      <c r="CG13" s="147"/>
      <c r="CH13" s="147"/>
      <c r="CI13" s="147"/>
      <c r="CJ13" s="147"/>
      <c r="CK13" s="147"/>
      <c r="CL13" s="147"/>
      <c r="CM13" s="147"/>
      <c r="CN13" s="147"/>
      <c r="CO13" s="147"/>
      <c r="CP13" s="147"/>
      <c r="CQ13" s="147"/>
      <c r="CR13" s="147"/>
      <c r="CS13" s="147"/>
      <c r="CT13" s="147"/>
      <c r="CU13" s="147"/>
      <c r="CV13" s="147"/>
      <c r="CW13" s="147"/>
      <c r="CX13" s="147"/>
      <c r="CY13" s="147"/>
      <c r="CZ13" s="147"/>
      <c r="DA13" s="147"/>
      <c r="DB13" s="147"/>
      <c r="DC13" s="147"/>
      <c r="DD13" s="147"/>
      <c r="DE13" s="147"/>
      <c r="DF13" s="147"/>
      <c r="DG13" s="147"/>
      <c r="DH13" s="147"/>
      <c r="DI13" s="147"/>
      <c r="DJ13" s="147"/>
      <c r="DK13" s="147"/>
      <c r="DL13" s="147"/>
      <c r="DM13" s="147"/>
      <c r="DN13" s="147"/>
      <c r="DO13" s="147"/>
      <c r="DP13" s="147"/>
      <c r="DQ13" s="147"/>
      <c r="DR13" s="147"/>
      <c r="DS13" s="147"/>
      <c r="DT13" s="147"/>
      <c r="DU13" s="147"/>
      <c r="DV13" s="147"/>
      <c r="DW13" s="147"/>
      <c r="DX13" s="147"/>
      <c r="DY13" s="147"/>
      <c r="DZ13" s="147"/>
      <c r="EA13" s="147"/>
      <c r="EB13" s="147"/>
      <c r="EC13" s="147"/>
      <c r="ED13" s="147"/>
      <c r="EE13" s="147"/>
      <c r="EF13" s="147"/>
      <c r="EG13" s="147"/>
      <c r="EH13" s="147"/>
      <c r="EI13" s="147"/>
      <c r="EJ13" s="147"/>
      <c r="EK13" s="147"/>
      <c r="EL13" s="147"/>
      <c r="EM13" s="147"/>
      <c r="EN13" s="147"/>
      <c r="EO13" s="147"/>
      <c r="EP13" s="147"/>
      <c r="EQ13" s="147"/>
      <c r="ER13" s="147"/>
      <c r="ES13" s="147"/>
      <c r="ET13" s="147"/>
      <c r="EU13" s="147"/>
      <c r="EV13" s="147"/>
      <c r="EW13" s="147"/>
      <c r="EX13" s="147"/>
      <c r="EY13" s="147"/>
      <c r="EZ13" s="147"/>
      <c r="FA13" s="147"/>
      <c r="FB13" s="147"/>
      <c r="FC13" s="147"/>
      <c r="FD13" s="147"/>
      <c r="FE13" s="147"/>
      <c r="FF13" s="147"/>
      <c r="FG13" s="147"/>
      <c r="FH13" s="147"/>
      <c r="FI13" s="147"/>
      <c r="FJ13" s="147"/>
      <c r="FK13" s="147"/>
      <c r="FL13" s="147"/>
      <c r="FM13" s="147"/>
      <c r="FN13" s="147"/>
      <c r="FO13" s="147"/>
      <c r="FP13" s="147"/>
      <c r="FQ13" s="147"/>
      <c r="FR13" s="147"/>
      <c r="FS13" s="147"/>
      <c r="FT13" s="147"/>
      <c r="FU13" s="147"/>
      <c r="FV13" s="147"/>
      <c r="FW13" s="147"/>
      <c r="FX13" s="147"/>
      <c r="FY13" s="147"/>
      <c r="FZ13" s="147"/>
      <c r="GA13" s="147"/>
      <c r="GB13" s="147"/>
      <c r="GC13" s="147"/>
      <c r="GD13" s="147"/>
      <c r="GE13" s="147"/>
      <c r="GF13" s="147"/>
      <c r="GG13" s="147"/>
      <c r="GH13" s="147"/>
      <c r="GI13" s="147"/>
      <c r="GJ13" s="147"/>
      <c r="GK13" s="147"/>
      <c r="GL13" s="147"/>
      <c r="GM13" s="147"/>
      <c r="GN13" s="147"/>
      <c r="GO13" s="147"/>
      <c r="GP13" s="147"/>
      <c r="GQ13" s="147"/>
      <c r="GR13" s="147"/>
      <c r="GS13" s="147"/>
      <c r="GT13" s="147"/>
      <c r="GU13" s="147"/>
      <c r="GV13" s="147"/>
      <c r="GW13" s="147"/>
      <c r="GX13" s="147"/>
      <c r="GY13" s="147"/>
      <c r="GZ13" s="147"/>
      <c r="HA13" s="147"/>
      <c r="HB13" s="147"/>
      <c r="HC13" s="147"/>
      <c r="HD13" s="147"/>
      <c r="HE13" s="147"/>
      <c r="HF13" s="147"/>
      <c r="HG13" s="147"/>
      <c r="HH13" s="147"/>
      <c r="HI13" s="147"/>
      <c r="HJ13" s="147"/>
      <c r="HK13" s="147"/>
      <c r="HL13" s="147"/>
      <c r="HM13" s="147"/>
      <c r="HN13" s="147"/>
      <c r="HO13" s="147"/>
      <c r="HP13" s="147"/>
      <c r="HQ13" s="147"/>
      <c r="HR13" s="147"/>
      <c r="HS13" s="147"/>
      <c r="HT13" s="147"/>
      <c r="HU13" s="147"/>
      <c r="HV13" s="147"/>
      <c r="HW13" s="147"/>
      <c r="HX13" s="147"/>
      <c r="HY13" s="147"/>
      <c r="HZ13" s="147"/>
      <c r="IA13" s="147"/>
      <c r="IB13" s="147"/>
      <c r="IC13" s="147"/>
      <c r="ID13" s="147"/>
      <c r="IE13" s="147"/>
      <c r="IF13" s="147"/>
      <c r="IG13" s="147"/>
      <c r="IH13" s="147"/>
      <c r="II13" s="147"/>
      <c r="IJ13" s="147"/>
      <c r="IK13" s="147"/>
      <c r="IL13" s="147"/>
      <c r="IM13" s="147"/>
      <c r="IN13" s="147"/>
      <c r="IO13" s="147"/>
      <c r="IP13" s="147"/>
      <c r="IQ13" s="147"/>
      <c r="IR13" s="147"/>
      <c r="IS13" s="147"/>
      <c r="IT13" s="147"/>
      <c r="IU13" s="147"/>
      <c r="IV13" s="147"/>
      <c r="IW13" s="147"/>
    </row>
    <row r="14" spans="1:257" ht="51">
      <c r="A14" s="112" t="str">
        <f>IF(OR(B14&lt;&gt;"",D14&lt;&gt;""),"["&amp;TEXT($B$2,"##")&amp;"-"&amp;TEXT(ROW()-10,"##")&amp;"]","")</f>
        <v>[Account Management Module-4]</v>
      </c>
      <c r="B14" s="112" t="s">
        <v>106</v>
      </c>
      <c r="C14" s="112" t="s">
        <v>139</v>
      </c>
      <c r="D14" s="112" t="s">
        <v>140</v>
      </c>
      <c r="E14" s="112" t="s">
        <v>101</v>
      </c>
      <c r="F14" s="112" t="s">
        <v>22</v>
      </c>
      <c r="G14" s="112"/>
      <c r="H14" s="106">
        <v>42317</v>
      </c>
      <c r="I14" s="92"/>
      <c r="J14" s="222"/>
      <c r="K14" s="222"/>
      <c r="L14" s="222"/>
      <c r="M14" s="223"/>
      <c r="N14" s="223"/>
      <c r="O14" s="223"/>
      <c r="P14" s="147"/>
      <c r="Q14" s="147"/>
      <c r="R14" s="147"/>
      <c r="S14" s="147"/>
      <c r="T14" s="147"/>
      <c r="U14" s="147"/>
      <c r="V14" s="147"/>
      <c r="W14" s="147"/>
      <c r="X14" s="147"/>
      <c r="Y14" s="147"/>
      <c r="Z14" s="147"/>
      <c r="AA14" s="147"/>
      <c r="AB14" s="147"/>
      <c r="AC14" s="147"/>
      <c r="AD14" s="147"/>
      <c r="AE14" s="147"/>
      <c r="AF14" s="147"/>
      <c r="AG14" s="147"/>
      <c r="AH14" s="147"/>
      <c r="AI14" s="147"/>
      <c r="AJ14" s="147"/>
      <c r="AK14" s="147"/>
      <c r="AL14" s="147"/>
      <c r="AM14" s="147"/>
      <c r="AN14" s="147"/>
      <c r="AO14" s="147"/>
      <c r="AP14" s="147"/>
      <c r="AQ14" s="147"/>
      <c r="AR14" s="147"/>
      <c r="AS14" s="147"/>
      <c r="AT14" s="147"/>
      <c r="AU14" s="147"/>
      <c r="AV14" s="147"/>
      <c r="AW14" s="147"/>
      <c r="AX14" s="147"/>
      <c r="AY14" s="147"/>
      <c r="AZ14" s="147"/>
      <c r="BA14" s="147"/>
      <c r="BB14" s="147"/>
      <c r="BC14" s="147"/>
      <c r="BD14" s="147"/>
      <c r="BE14" s="147"/>
      <c r="BF14" s="147"/>
      <c r="BG14" s="147"/>
      <c r="BH14" s="147"/>
      <c r="BI14" s="147"/>
      <c r="BJ14" s="147"/>
      <c r="BK14" s="147"/>
      <c r="BL14" s="147"/>
      <c r="BM14" s="147"/>
      <c r="BN14" s="147"/>
      <c r="BO14" s="147"/>
      <c r="BP14" s="147"/>
      <c r="BQ14" s="147"/>
      <c r="BR14" s="147"/>
      <c r="BS14" s="147"/>
      <c r="BT14" s="147"/>
      <c r="BU14" s="147"/>
      <c r="BV14" s="147"/>
      <c r="BW14" s="147"/>
      <c r="BX14" s="147"/>
      <c r="BY14" s="147"/>
      <c r="BZ14" s="147"/>
      <c r="CA14" s="147"/>
      <c r="CB14" s="147"/>
      <c r="CC14" s="147"/>
      <c r="CD14" s="147"/>
      <c r="CE14" s="147"/>
      <c r="CF14" s="147"/>
      <c r="CG14" s="147"/>
      <c r="CH14" s="147"/>
      <c r="CI14" s="147"/>
      <c r="CJ14" s="147"/>
      <c r="CK14" s="147"/>
      <c r="CL14" s="147"/>
      <c r="CM14" s="147"/>
      <c r="CN14" s="147"/>
      <c r="CO14" s="147"/>
      <c r="CP14" s="147"/>
      <c r="CQ14" s="147"/>
      <c r="CR14" s="147"/>
      <c r="CS14" s="147"/>
      <c r="CT14" s="147"/>
      <c r="CU14" s="147"/>
      <c r="CV14" s="147"/>
      <c r="CW14" s="147"/>
      <c r="CX14" s="147"/>
      <c r="CY14" s="147"/>
      <c r="CZ14" s="147"/>
      <c r="DA14" s="147"/>
      <c r="DB14" s="147"/>
      <c r="DC14" s="147"/>
      <c r="DD14" s="147"/>
      <c r="DE14" s="147"/>
      <c r="DF14" s="147"/>
      <c r="DG14" s="147"/>
      <c r="DH14" s="147"/>
      <c r="DI14" s="147"/>
      <c r="DJ14" s="147"/>
      <c r="DK14" s="147"/>
      <c r="DL14" s="147"/>
      <c r="DM14" s="147"/>
      <c r="DN14" s="147"/>
      <c r="DO14" s="147"/>
      <c r="DP14" s="147"/>
      <c r="DQ14" s="147"/>
      <c r="DR14" s="147"/>
      <c r="DS14" s="147"/>
      <c r="DT14" s="147"/>
      <c r="DU14" s="147"/>
      <c r="DV14" s="147"/>
      <c r="DW14" s="147"/>
      <c r="DX14" s="147"/>
      <c r="DY14" s="147"/>
      <c r="DZ14" s="147"/>
      <c r="EA14" s="147"/>
      <c r="EB14" s="147"/>
      <c r="EC14" s="147"/>
      <c r="ED14" s="147"/>
      <c r="EE14" s="147"/>
      <c r="EF14" s="147"/>
      <c r="EG14" s="147"/>
      <c r="EH14" s="147"/>
      <c r="EI14" s="147"/>
      <c r="EJ14" s="147"/>
      <c r="EK14" s="147"/>
      <c r="EL14" s="147"/>
      <c r="EM14" s="147"/>
      <c r="EN14" s="147"/>
      <c r="EO14" s="147"/>
      <c r="EP14" s="147"/>
      <c r="EQ14" s="147"/>
      <c r="ER14" s="147"/>
      <c r="ES14" s="147"/>
      <c r="ET14" s="147"/>
      <c r="EU14" s="147"/>
      <c r="EV14" s="147"/>
      <c r="EW14" s="147"/>
      <c r="EX14" s="147"/>
      <c r="EY14" s="147"/>
      <c r="EZ14" s="147"/>
      <c r="FA14" s="147"/>
      <c r="FB14" s="147"/>
      <c r="FC14" s="147"/>
      <c r="FD14" s="147"/>
      <c r="FE14" s="147"/>
      <c r="FF14" s="147"/>
      <c r="FG14" s="147"/>
      <c r="FH14" s="147"/>
      <c r="FI14" s="147"/>
      <c r="FJ14" s="147"/>
      <c r="FK14" s="147"/>
      <c r="FL14" s="147"/>
      <c r="FM14" s="147"/>
      <c r="FN14" s="147"/>
      <c r="FO14" s="147"/>
      <c r="FP14" s="147"/>
      <c r="FQ14" s="147"/>
      <c r="FR14" s="147"/>
      <c r="FS14" s="147"/>
      <c r="FT14" s="147"/>
      <c r="FU14" s="147"/>
      <c r="FV14" s="147"/>
      <c r="FW14" s="147"/>
      <c r="FX14" s="147"/>
      <c r="FY14" s="147"/>
      <c r="FZ14" s="147"/>
      <c r="GA14" s="147"/>
      <c r="GB14" s="147"/>
      <c r="GC14" s="147"/>
      <c r="GD14" s="147"/>
      <c r="GE14" s="147"/>
      <c r="GF14" s="147"/>
      <c r="GG14" s="147"/>
      <c r="GH14" s="147"/>
      <c r="GI14" s="147"/>
      <c r="GJ14" s="147"/>
      <c r="GK14" s="147"/>
      <c r="GL14" s="147"/>
      <c r="GM14" s="147"/>
      <c r="GN14" s="147"/>
      <c r="GO14" s="147"/>
      <c r="GP14" s="147"/>
      <c r="GQ14" s="147"/>
      <c r="GR14" s="147"/>
      <c r="GS14" s="147"/>
      <c r="GT14" s="147"/>
      <c r="GU14" s="147"/>
      <c r="GV14" s="147"/>
      <c r="GW14" s="147"/>
      <c r="GX14" s="147"/>
      <c r="GY14" s="147"/>
      <c r="GZ14" s="147"/>
      <c r="HA14" s="147"/>
      <c r="HB14" s="147"/>
      <c r="HC14" s="147"/>
      <c r="HD14" s="147"/>
      <c r="HE14" s="147"/>
      <c r="HF14" s="147"/>
      <c r="HG14" s="147"/>
      <c r="HH14" s="147"/>
      <c r="HI14" s="147"/>
      <c r="HJ14" s="147"/>
      <c r="HK14" s="147"/>
      <c r="HL14" s="147"/>
      <c r="HM14" s="147"/>
      <c r="HN14" s="147"/>
      <c r="HO14" s="147"/>
      <c r="HP14" s="147"/>
      <c r="HQ14" s="147"/>
      <c r="HR14" s="147"/>
      <c r="HS14" s="147"/>
      <c r="HT14" s="147"/>
      <c r="HU14" s="147"/>
      <c r="HV14" s="147"/>
      <c r="HW14" s="147"/>
      <c r="HX14" s="147"/>
      <c r="HY14" s="147"/>
      <c r="HZ14" s="147"/>
      <c r="IA14" s="147"/>
      <c r="IB14" s="147"/>
      <c r="IC14" s="147"/>
      <c r="ID14" s="147"/>
      <c r="IE14" s="147"/>
      <c r="IF14" s="147"/>
      <c r="IG14" s="147"/>
      <c r="IH14" s="147"/>
      <c r="II14" s="147"/>
      <c r="IJ14" s="147"/>
      <c r="IK14" s="147"/>
      <c r="IL14" s="147"/>
      <c r="IM14" s="147"/>
      <c r="IN14" s="147"/>
      <c r="IO14" s="147"/>
      <c r="IP14" s="147"/>
      <c r="IQ14" s="147"/>
      <c r="IR14" s="147"/>
      <c r="IS14" s="147"/>
      <c r="IT14" s="147"/>
      <c r="IU14" s="147"/>
      <c r="IV14" s="147"/>
      <c r="IW14" s="147"/>
    </row>
    <row r="15" spans="1:257" ht="51">
      <c r="A15" s="112" t="str">
        <f t="shared" ref="A15:A74" si="2">IF(OR(B15&lt;&gt;"",D15&lt;&gt;""),"["&amp;TEXT($B$2,"##")&amp;"-"&amp;TEXT(ROW()-10,"##")&amp;"]","")</f>
        <v>[Account Management Module-5]</v>
      </c>
      <c r="B15" s="112" t="s">
        <v>1197</v>
      </c>
      <c r="C15" s="112" t="s">
        <v>136</v>
      </c>
      <c r="D15" s="112" t="s">
        <v>258</v>
      </c>
      <c r="E15" s="112" t="s">
        <v>101</v>
      </c>
      <c r="F15" s="112" t="s">
        <v>22</v>
      </c>
      <c r="G15" s="112"/>
      <c r="H15" s="106">
        <v>42317</v>
      </c>
      <c r="I15" s="92"/>
      <c r="J15" s="222"/>
      <c r="K15" s="222"/>
      <c r="L15" s="222"/>
      <c r="M15" s="223"/>
      <c r="N15" s="223"/>
      <c r="O15" s="223"/>
    </row>
    <row r="16" spans="1:257" ht="89.25">
      <c r="A16" s="112" t="str">
        <f t="shared" si="2"/>
        <v>[Account Management Module-6]</v>
      </c>
      <c r="B16" s="112" t="s">
        <v>102</v>
      </c>
      <c r="C16" s="112" t="s">
        <v>1198</v>
      </c>
      <c r="D16" s="112" t="s">
        <v>137</v>
      </c>
      <c r="E16" s="112" t="s">
        <v>101</v>
      </c>
      <c r="F16" s="112" t="s">
        <v>22</v>
      </c>
      <c r="G16" s="112"/>
      <c r="H16" s="106">
        <v>42317</v>
      </c>
      <c r="I16" s="92"/>
      <c r="J16" s="222"/>
      <c r="K16" s="222"/>
      <c r="L16" s="222"/>
      <c r="M16" s="223"/>
      <c r="N16" s="223"/>
      <c r="O16" s="223"/>
    </row>
    <row r="17" spans="1:257" ht="89.25">
      <c r="A17" s="112" t="str">
        <f t="shared" si="2"/>
        <v>[Account Management Module-7]</v>
      </c>
      <c r="B17" s="112" t="s">
        <v>248</v>
      </c>
      <c r="C17" s="112" t="s">
        <v>250</v>
      </c>
      <c r="D17" s="112" t="s">
        <v>1200</v>
      </c>
      <c r="E17" s="112" t="s">
        <v>101</v>
      </c>
      <c r="F17" s="112" t="s">
        <v>22</v>
      </c>
      <c r="G17" s="112"/>
      <c r="H17" s="106">
        <v>42317</v>
      </c>
      <c r="I17" s="92"/>
      <c r="J17" s="222"/>
      <c r="K17" s="222"/>
      <c r="L17" s="222"/>
      <c r="M17" s="223"/>
      <c r="N17" s="223"/>
      <c r="O17" s="223"/>
    </row>
    <row r="18" spans="1:257" ht="89.25">
      <c r="A18" s="112" t="str">
        <f t="shared" ref="A18" si="3">IF(OR(B18&lt;&gt;"",D18&lt;&gt;""),"["&amp;TEXT($B$2,"##")&amp;"-"&amp;TEXT(ROW()-10,"##")&amp;"]","")</f>
        <v>[Account Management Module-8]</v>
      </c>
      <c r="B18" s="112" t="s">
        <v>249</v>
      </c>
      <c r="C18" s="112" t="s">
        <v>251</v>
      </c>
      <c r="D18" s="112" t="s">
        <v>1199</v>
      </c>
      <c r="E18" s="112" t="s">
        <v>101</v>
      </c>
      <c r="F18" s="112" t="s">
        <v>22</v>
      </c>
      <c r="G18" s="112"/>
      <c r="H18" s="106">
        <v>42317</v>
      </c>
      <c r="I18" s="92"/>
      <c r="J18" s="222"/>
      <c r="K18" s="222"/>
      <c r="L18" s="222"/>
      <c r="M18" s="223"/>
      <c r="N18" s="223"/>
      <c r="O18" s="223"/>
    </row>
    <row r="19" spans="1:257" ht="63.75">
      <c r="A19" s="112" t="str">
        <f t="shared" si="2"/>
        <v>[Account Management Module-9]</v>
      </c>
      <c r="B19" s="112" t="s">
        <v>245</v>
      </c>
      <c r="C19" s="112" t="s">
        <v>246</v>
      </c>
      <c r="D19" s="112" t="s">
        <v>247</v>
      </c>
      <c r="E19" s="112" t="s">
        <v>101</v>
      </c>
      <c r="F19" s="112" t="s">
        <v>22</v>
      </c>
      <c r="G19" s="112"/>
      <c r="H19" s="106">
        <v>42317</v>
      </c>
      <c r="I19" s="92"/>
      <c r="J19" s="222"/>
      <c r="K19" s="222"/>
      <c r="L19" s="222"/>
      <c r="M19" s="223"/>
      <c r="N19" s="223"/>
      <c r="O19" s="223"/>
    </row>
    <row r="20" spans="1:257" ht="89.25">
      <c r="A20" s="112" t="str">
        <f t="shared" si="2"/>
        <v>[Account Management Module-10]</v>
      </c>
      <c r="B20" s="112" t="s">
        <v>103</v>
      </c>
      <c r="C20" s="112" t="s">
        <v>138</v>
      </c>
      <c r="D20" s="112" t="s">
        <v>253</v>
      </c>
      <c r="E20" s="112" t="s">
        <v>101</v>
      </c>
      <c r="F20" s="112" t="s">
        <v>22</v>
      </c>
      <c r="G20" s="112"/>
      <c r="H20" s="106">
        <v>42317</v>
      </c>
      <c r="I20" s="92"/>
      <c r="J20" s="222"/>
      <c r="K20" s="222"/>
      <c r="L20" s="222"/>
      <c r="M20" s="223"/>
      <c r="N20" s="223"/>
      <c r="O20" s="223"/>
    </row>
    <row r="21" spans="1:257" ht="89.25">
      <c r="A21" s="112" t="str">
        <f t="shared" si="2"/>
        <v>[Account Management Module-11]</v>
      </c>
      <c r="B21" s="112" t="s">
        <v>104</v>
      </c>
      <c r="C21" s="112" t="s">
        <v>255</v>
      </c>
      <c r="D21" s="112" t="s">
        <v>254</v>
      </c>
      <c r="E21" s="112" t="s">
        <v>101</v>
      </c>
      <c r="F21" s="112" t="s">
        <v>22</v>
      </c>
      <c r="G21" s="112"/>
      <c r="H21" s="106">
        <v>42317</v>
      </c>
      <c r="I21" s="92"/>
      <c r="J21" s="222"/>
      <c r="K21" s="222"/>
      <c r="L21" s="222"/>
      <c r="M21" s="223"/>
      <c r="N21" s="223"/>
      <c r="O21" s="223"/>
    </row>
    <row r="22" spans="1:257" ht="89.25">
      <c r="A22" s="112" t="str">
        <f>IF(OR(B22&lt;&gt;"",D22&lt;&gt;""),"["&amp;TEXT($B$2,"##")&amp;"-"&amp;TEXT(ROW()-10,"##")&amp;"]","")</f>
        <v>[Account Management Module-12]</v>
      </c>
      <c r="B22" s="112" t="s">
        <v>105</v>
      </c>
      <c r="C22" s="112" t="s">
        <v>256</v>
      </c>
      <c r="D22" s="112" t="s">
        <v>254</v>
      </c>
      <c r="E22" s="112" t="s">
        <v>101</v>
      </c>
      <c r="F22" s="112" t="s">
        <v>22</v>
      </c>
      <c r="G22" s="112"/>
      <c r="H22" s="106">
        <v>42317</v>
      </c>
      <c r="I22" s="92"/>
      <c r="J22" s="222"/>
      <c r="K22" s="222"/>
      <c r="L22" s="222"/>
      <c r="M22" s="223"/>
      <c r="N22" s="223"/>
      <c r="O22" s="223"/>
    </row>
    <row r="23" spans="1:257" ht="102">
      <c r="A23" s="112" t="str">
        <f>IF(OR(B23&lt;&gt;"",D23&lt;&gt;""),"["&amp;TEXT($B$2,"##")&amp;"-"&amp;TEXT(ROW()-10,"##")&amp;"]","")</f>
        <v>[Account Management Module-13]</v>
      </c>
      <c r="B23" s="112" t="s">
        <v>107</v>
      </c>
      <c r="C23" s="112" t="s">
        <v>141</v>
      </c>
      <c r="D23" s="112" t="s">
        <v>1201</v>
      </c>
      <c r="E23" s="112" t="s">
        <v>101</v>
      </c>
      <c r="F23" s="112" t="s">
        <v>22</v>
      </c>
      <c r="G23" s="112"/>
      <c r="H23" s="106">
        <v>42317</v>
      </c>
      <c r="I23" s="92"/>
      <c r="J23" s="222"/>
      <c r="K23" s="222"/>
      <c r="L23" s="222"/>
      <c r="M23" s="223"/>
      <c r="N23" s="223"/>
      <c r="O23" s="223"/>
    </row>
    <row r="24" spans="1:257" ht="14.25" customHeight="1">
      <c r="A24" s="51"/>
      <c r="B24" s="51" t="s">
        <v>108</v>
      </c>
      <c r="C24" s="52"/>
      <c r="D24" s="52"/>
      <c r="E24" s="52"/>
      <c r="F24" s="52"/>
      <c r="G24" s="52"/>
      <c r="H24" s="52"/>
      <c r="I24" s="53"/>
      <c r="J24" s="172"/>
      <c r="K24" s="172"/>
      <c r="L24" s="172"/>
      <c r="M24" s="172"/>
      <c r="N24" s="172"/>
      <c r="O24" s="172"/>
      <c r="P24" s="79"/>
      <c r="Q24" s="79"/>
      <c r="R24" s="79"/>
      <c r="S24" s="79"/>
      <c r="T24" s="79"/>
      <c r="U24" s="79"/>
      <c r="V24" s="79"/>
      <c r="W24" s="79"/>
      <c r="X24" s="79"/>
      <c r="Y24" s="79"/>
      <c r="Z24" s="79"/>
      <c r="AA24" s="79"/>
      <c r="AB24" s="79"/>
      <c r="AC24" s="79"/>
      <c r="AD24" s="79"/>
      <c r="AE24" s="79"/>
      <c r="AF24" s="79"/>
      <c r="AG24" s="79"/>
      <c r="AH24" s="79"/>
      <c r="AI24" s="79"/>
      <c r="AJ24" s="79"/>
      <c r="AK24" s="79"/>
      <c r="AL24" s="79"/>
      <c r="AM24" s="79"/>
      <c r="AN24" s="79"/>
      <c r="AO24" s="79"/>
      <c r="AP24" s="79"/>
      <c r="AQ24" s="79"/>
      <c r="AR24" s="79"/>
      <c r="AS24" s="79"/>
      <c r="AT24" s="79"/>
      <c r="AU24" s="79"/>
      <c r="AV24" s="79"/>
      <c r="AW24" s="79"/>
      <c r="AX24" s="79"/>
      <c r="AY24" s="79"/>
      <c r="AZ24" s="79"/>
      <c r="BA24" s="79"/>
      <c r="BB24" s="79"/>
      <c r="BC24" s="79"/>
      <c r="BD24" s="79"/>
      <c r="BE24" s="79"/>
      <c r="BF24" s="79"/>
      <c r="BG24" s="79"/>
      <c r="BH24" s="79"/>
      <c r="BI24" s="79"/>
      <c r="BJ24" s="79"/>
      <c r="BK24" s="79"/>
      <c r="BL24" s="79"/>
      <c r="BM24" s="79"/>
      <c r="BN24" s="79"/>
      <c r="BO24" s="79"/>
      <c r="BP24" s="79"/>
      <c r="BQ24" s="79"/>
      <c r="BR24" s="79"/>
      <c r="BS24" s="79"/>
      <c r="BT24" s="79"/>
      <c r="BU24" s="79"/>
      <c r="BV24" s="79"/>
      <c r="BW24" s="79"/>
      <c r="BX24" s="79"/>
      <c r="BY24" s="79"/>
      <c r="BZ24" s="79"/>
      <c r="CA24" s="79"/>
      <c r="CB24" s="79"/>
      <c r="CC24" s="79"/>
      <c r="CD24" s="79"/>
      <c r="CE24" s="79"/>
      <c r="CF24" s="79"/>
      <c r="CG24" s="79"/>
      <c r="CH24" s="79"/>
      <c r="CI24" s="79"/>
      <c r="CJ24" s="79"/>
      <c r="CK24" s="79"/>
      <c r="CL24" s="79"/>
      <c r="CM24" s="79"/>
      <c r="CN24" s="79"/>
      <c r="CO24" s="79"/>
      <c r="CP24" s="79"/>
      <c r="CQ24" s="79"/>
      <c r="CR24" s="79"/>
      <c r="CS24" s="79"/>
      <c r="CT24" s="79"/>
      <c r="CU24" s="79"/>
      <c r="CV24" s="79"/>
      <c r="CW24" s="79"/>
      <c r="CX24" s="79"/>
      <c r="CY24" s="79"/>
      <c r="CZ24" s="79"/>
      <c r="DA24" s="79"/>
      <c r="DB24" s="79"/>
      <c r="DC24" s="79"/>
      <c r="DD24" s="79"/>
      <c r="DE24" s="79"/>
      <c r="DF24" s="79"/>
      <c r="DG24" s="79"/>
      <c r="DH24" s="79"/>
      <c r="DI24" s="79"/>
      <c r="DJ24" s="79"/>
      <c r="DK24" s="79"/>
      <c r="DL24" s="79"/>
      <c r="DM24" s="79"/>
      <c r="DN24" s="79"/>
      <c r="DO24" s="79"/>
      <c r="DP24" s="79"/>
      <c r="DQ24" s="79"/>
      <c r="DR24" s="79"/>
      <c r="DS24" s="79"/>
      <c r="DT24" s="79"/>
      <c r="DU24" s="79"/>
      <c r="DV24" s="79"/>
      <c r="DW24" s="79"/>
      <c r="DX24" s="79"/>
      <c r="DY24" s="79"/>
      <c r="DZ24" s="79"/>
      <c r="EA24" s="79"/>
      <c r="EB24" s="79"/>
      <c r="EC24" s="79"/>
      <c r="ED24" s="79"/>
      <c r="EE24" s="79"/>
      <c r="EF24" s="79"/>
      <c r="EG24" s="79"/>
      <c r="EH24" s="79"/>
      <c r="EI24" s="79"/>
      <c r="EJ24" s="79"/>
      <c r="EK24" s="79"/>
      <c r="EL24" s="79"/>
      <c r="EM24" s="79"/>
      <c r="EN24" s="79"/>
      <c r="EO24" s="79"/>
      <c r="EP24" s="79"/>
      <c r="EQ24" s="79"/>
      <c r="ER24" s="79"/>
      <c r="ES24" s="79"/>
      <c r="ET24" s="79"/>
      <c r="EU24" s="79"/>
      <c r="EV24" s="79"/>
      <c r="EW24" s="79"/>
      <c r="EX24" s="79"/>
      <c r="EY24" s="79"/>
      <c r="EZ24" s="79"/>
      <c r="FA24" s="79"/>
      <c r="FB24" s="79"/>
      <c r="FC24" s="79"/>
      <c r="FD24" s="79"/>
      <c r="FE24" s="79"/>
      <c r="FF24" s="79"/>
      <c r="FG24" s="79"/>
      <c r="FH24" s="79"/>
      <c r="FI24" s="79"/>
      <c r="FJ24" s="79"/>
      <c r="FK24" s="79"/>
      <c r="FL24" s="79"/>
      <c r="FM24" s="79"/>
      <c r="FN24" s="79"/>
      <c r="FO24" s="79"/>
      <c r="FP24" s="79"/>
      <c r="FQ24" s="79"/>
      <c r="FR24" s="79"/>
      <c r="FS24" s="79"/>
      <c r="FT24" s="79"/>
      <c r="FU24" s="79"/>
      <c r="FV24" s="79"/>
      <c r="FW24" s="79"/>
      <c r="FX24" s="79"/>
      <c r="FY24" s="79"/>
      <c r="FZ24" s="79"/>
      <c r="GA24" s="79"/>
      <c r="GB24" s="79"/>
      <c r="GC24" s="79"/>
      <c r="GD24" s="79"/>
      <c r="GE24" s="79"/>
      <c r="GF24" s="79"/>
      <c r="GG24" s="79"/>
      <c r="GH24" s="79"/>
      <c r="GI24" s="79"/>
      <c r="GJ24" s="79"/>
      <c r="GK24" s="79"/>
      <c r="GL24" s="79"/>
      <c r="GM24" s="79"/>
      <c r="GN24" s="79"/>
      <c r="GO24" s="79"/>
      <c r="GP24" s="79"/>
      <c r="GQ24" s="79"/>
      <c r="GR24" s="79"/>
      <c r="GS24" s="79"/>
      <c r="GT24" s="79"/>
      <c r="GU24" s="79"/>
      <c r="GV24" s="79"/>
      <c r="GW24" s="79"/>
      <c r="GX24" s="79"/>
      <c r="GY24" s="79"/>
      <c r="GZ24" s="79"/>
      <c r="HA24" s="79"/>
      <c r="HB24" s="79"/>
      <c r="HC24" s="79"/>
      <c r="HD24" s="79"/>
      <c r="HE24" s="79"/>
      <c r="HF24" s="79"/>
      <c r="HG24" s="79"/>
      <c r="HH24" s="79"/>
      <c r="HI24" s="79"/>
      <c r="HJ24" s="79"/>
      <c r="HK24" s="79"/>
      <c r="HL24" s="79"/>
      <c r="HM24" s="79"/>
      <c r="HN24" s="79"/>
      <c r="HO24" s="79"/>
      <c r="HP24" s="79"/>
      <c r="HQ24" s="79"/>
      <c r="HR24" s="79"/>
      <c r="HS24" s="79"/>
      <c r="HT24" s="79"/>
      <c r="HU24" s="79"/>
      <c r="HV24" s="79"/>
      <c r="HW24" s="79"/>
      <c r="HX24" s="79"/>
      <c r="HY24" s="79"/>
      <c r="HZ24" s="79"/>
      <c r="IA24" s="79"/>
      <c r="IB24" s="79"/>
      <c r="IC24" s="79"/>
      <c r="ID24" s="79"/>
      <c r="IE24" s="79"/>
      <c r="IF24" s="79"/>
      <c r="IG24" s="79"/>
      <c r="IH24" s="79"/>
      <c r="II24" s="79"/>
      <c r="IJ24" s="79"/>
      <c r="IK24" s="79"/>
      <c r="IL24" s="79"/>
      <c r="IM24" s="79"/>
      <c r="IN24" s="79"/>
      <c r="IO24" s="79"/>
      <c r="IP24" s="79"/>
      <c r="IQ24" s="79"/>
      <c r="IR24" s="79"/>
      <c r="IS24" s="79"/>
      <c r="IT24" s="79"/>
      <c r="IU24" s="79"/>
      <c r="IV24" s="79"/>
      <c r="IW24" s="79"/>
    </row>
    <row r="25" spans="1:257" ht="114.75">
      <c r="A25" s="112" t="str">
        <f t="shared" si="2"/>
        <v>[Account Management Module-15]</v>
      </c>
      <c r="B25" s="112" t="s">
        <v>109</v>
      </c>
      <c r="C25" s="112" t="s">
        <v>142</v>
      </c>
      <c r="D25" s="112" t="s">
        <v>257</v>
      </c>
      <c r="E25" s="112" t="s">
        <v>110</v>
      </c>
      <c r="F25" s="112" t="s">
        <v>22</v>
      </c>
      <c r="G25" s="112"/>
      <c r="H25" s="146">
        <v>42317</v>
      </c>
      <c r="I25" s="92"/>
      <c r="J25" s="222"/>
      <c r="K25" s="222"/>
      <c r="L25" s="222"/>
      <c r="M25" s="223"/>
      <c r="N25" s="223"/>
      <c r="O25" s="223"/>
    </row>
    <row r="26" spans="1:257" ht="114.75">
      <c r="A26" s="112" t="str">
        <f>IF(OR(B26&lt;&gt;"",D26&lt;&gt;""),"["&amp;TEXT($B$2,"##")&amp;"-"&amp;TEXT(ROW()-10,"##")&amp;"]","")</f>
        <v>[Account Management Module-16]</v>
      </c>
      <c r="B26" s="112" t="s">
        <v>111</v>
      </c>
      <c r="C26" s="112" t="s">
        <v>142</v>
      </c>
      <c r="D26" s="112" t="s">
        <v>257</v>
      </c>
      <c r="E26" s="112" t="s">
        <v>110</v>
      </c>
      <c r="F26" s="112" t="s">
        <v>22</v>
      </c>
      <c r="G26" s="112"/>
      <c r="H26" s="146">
        <v>42317</v>
      </c>
      <c r="I26" s="92"/>
      <c r="J26" s="222"/>
      <c r="K26" s="222"/>
      <c r="L26" s="222"/>
      <c r="M26" s="223"/>
      <c r="N26" s="223"/>
      <c r="O26" s="223"/>
    </row>
    <row r="27" spans="1:257" ht="38.25">
      <c r="A27" s="112" t="str">
        <f t="shared" si="2"/>
        <v>[Account Management Module-17]</v>
      </c>
      <c r="B27" s="112" t="s">
        <v>112</v>
      </c>
      <c r="C27" s="112" t="s">
        <v>143</v>
      </c>
      <c r="D27" s="112" t="s">
        <v>144</v>
      </c>
      <c r="E27" s="112" t="s">
        <v>113</v>
      </c>
      <c r="F27" s="112" t="s">
        <v>24</v>
      </c>
      <c r="G27" s="112"/>
      <c r="H27" s="146">
        <v>42317</v>
      </c>
      <c r="I27" s="92"/>
      <c r="J27" s="222"/>
      <c r="K27" s="222"/>
      <c r="L27" s="222"/>
      <c r="M27" s="223"/>
      <c r="N27" s="223"/>
      <c r="O27" s="223"/>
    </row>
    <row r="28" spans="1:257" ht="14.25" customHeight="1">
      <c r="A28" s="51"/>
      <c r="B28" s="51" t="s">
        <v>114</v>
      </c>
      <c r="C28" s="52"/>
      <c r="D28" s="52"/>
      <c r="E28" s="52"/>
      <c r="F28" s="52"/>
      <c r="G28" s="52"/>
      <c r="H28" s="52"/>
      <c r="I28" s="53"/>
      <c r="J28" s="172"/>
      <c r="K28" s="172"/>
      <c r="L28" s="172"/>
      <c r="M28" s="172"/>
      <c r="N28" s="172"/>
      <c r="O28" s="172"/>
      <c r="P28" s="79"/>
      <c r="Q28" s="79"/>
      <c r="R28" s="79"/>
      <c r="S28" s="79"/>
      <c r="T28" s="79"/>
      <c r="U28" s="79"/>
      <c r="V28" s="79"/>
      <c r="W28" s="79"/>
      <c r="X28" s="79"/>
      <c r="Y28" s="79"/>
      <c r="Z28" s="79"/>
      <c r="AA28" s="79"/>
      <c r="AB28" s="79"/>
      <c r="AC28" s="79"/>
      <c r="AD28" s="79"/>
      <c r="AE28" s="79"/>
      <c r="AF28" s="79"/>
      <c r="AG28" s="79"/>
      <c r="AH28" s="79"/>
      <c r="AI28" s="79"/>
      <c r="AJ28" s="79"/>
      <c r="AK28" s="79"/>
      <c r="AL28" s="79"/>
      <c r="AM28" s="79"/>
      <c r="AN28" s="79"/>
      <c r="AO28" s="79"/>
      <c r="AP28" s="79"/>
      <c r="AQ28" s="79"/>
      <c r="AR28" s="79"/>
      <c r="AS28" s="79"/>
      <c r="AT28" s="79"/>
      <c r="AU28" s="79"/>
      <c r="AV28" s="79"/>
      <c r="AW28" s="79"/>
      <c r="AX28" s="79"/>
      <c r="AY28" s="79"/>
      <c r="AZ28" s="79"/>
      <c r="BA28" s="79"/>
      <c r="BB28" s="79"/>
      <c r="BC28" s="79"/>
      <c r="BD28" s="79"/>
      <c r="BE28" s="79"/>
      <c r="BF28" s="79"/>
      <c r="BG28" s="79"/>
      <c r="BH28" s="79"/>
      <c r="BI28" s="79"/>
      <c r="BJ28" s="79"/>
      <c r="BK28" s="79"/>
      <c r="BL28" s="79"/>
      <c r="BM28" s="79"/>
      <c r="BN28" s="79"/>
      <c r="BO28" s="79"/>
      <c r="BP28" s="79"/>
      <c r="BQ28" s="79"/>
      <c r="BR28" s="79"/>
      <c r="BS28" s="79"/>
      <c r="BT28" s="79"/>
      <c r="BU28" s="79"/>
      <c r="BV28" s="79"/>
      <c r="BW28" s="79"/>
      <c r="BX28" s="79"/>
      <c r="BY28" s="79"/>
      <c r="BZ28" s="79"/>
      <c r="CA28" s="79"/>
      <c r="CB28" s="79"/>
      <c r="CC28" s="79"/>
      <c r="CD28" s="79"/>
      <c r="CE28" s="79"/>
      <c r="CF28" s="79"/>
      <c r="CG28" s="79"/>
      <c r="CH28" s="79"/>
      <c r="CI28" s="79"/>
      <c r="CJ28" s="79"/>
      <c r="CK28" s="79"/>
      <c r="CL28" s="79"/>
      <c r="CM28" s="79"/>
      <c r="CN28" s="79"/>
      <c r="CO28" s="79"/>
      <c r="CP28" s="79"/>
      <c r="CQ28" s="79"/>
      <c r="CR28" s="79"/>
      <c r="CS28" s="79"/>
      <c r="CT28" s="79"/>
      <c r="CU28" s="79"/>
      <c r="CV28" s="79"/>
      <c r="CW28" s="79"/>
      <c r="CX28" s="79"/>
      <c r="CY28" s="79"/>
      <c r="CZ28" s="79"/>
      <c r="DA28" s="79"/>
      <c r="DB28" s="79"/>
      <c r="DC28" s="79"/>
      <c r="DD28" s="79"/>
      <c r="DE28" s="79"/>
      <c r="DF28" s="79"/>
      <c r="DG28" s="79"/>
      <c r="DH28" s="79"/>
      <c r="DI28" s="79"/>
      <c r="DJ28" s="79"/>
      <c r="DK28" s="79"/>
      <c r="DL28" s="79"/>
      <c r="DM28" s="79"/>
      <c r="DN28" s="79"/>
      <c r="DO28" s="79"/>
      <c r="DP28" s="79"/>
      <c r="DQ28" s="79"/>
      <c r="DR28" s="79"/>
      <c r="DS28" s="79"/>
      <c r="DT28" s="79"/>
      <c r="DU28" s="79"/>
      <c r="DV28" s="79"/>
      <c r="DW28" s="79"/>
      <c r="DX28" s="79"/>
      <c r="DY28" s="79"/>
      <c r="DZ28" s="79"/>
      <c r="EA28" s="79"/>
      <c r="EB28" s="79"/>
      <c r="EC28" s="79"/>
      <c r="ED28" s="79"/>
      <c r="EE28" s="79"/>
      <c r="EF28" s="79"/>
      <c r="EG28" s="79"/>
      <c r="EH28" s="79"/>
      <c r="EI28" s="79"/>
      <c r="EJ28" s="79"/>
      <c r="EK28" s="79"/>
      <c r="EL28" s="79"/>
      <c r="EM28" s="79"/>
      <c r="EN28" s="79"/>
      <c r="EO28" s="79"/>
      <c r="EP28" s="79"/>
      <c r="EQ28" s="79"/>
      <c r="ER28" s="79"/>
      <c r="ES28" s="79"/>
      <c r="ET28" s="79"/>
      <c r="EU28" s="79"/>
      <c r="EV28" s="79"/>
      <c r="EW28" s="79"/>
      <c r="EX28" s="79"/>
      <c r="EY28" s="79"/>
      <c r="EZ28" s="79"/>
      <c r="FA28" s="79"/>
      <c r="FB28" s="79"/>
      <c r="FC28" s="79"/>
      <c r="FD28" s="79"/>
      <c r="FE28" s="79"/>
      <c r="FF28" s="79"/>
      <c r="FG28" s="79"/>
      <c r="FH28" s="79"/>
      <c r="FI28" s="79"/>
      <c r="FJ28" s="79"/>
      <c r="FK28" s="79"/>
      <c r="FL28" s="79"/>
      <c r="FM28" s="79"/>
      <c r="FN28" s="79"/>
      <c r="FO28" s="79"/>
      <c r="FP28" s="79"/>
      <c r="FQ28" s="79"/>
      <c r="FR28" s="79"/>
      <c r="FS28" s="79"/>
      <c r="FT28" s="79"/>
      <c r="FU28" s="79"/>
      <c r="FV28" s="79"/>
      <c r="FW28" s="79"/>
      <c r="FX28" s="79"/>
      <c r="FY28" s="79"/>
      <c r="FZ28" s="79"/>
      <c r="GA28" s="79"/>
      <c r="GB28" s="79"/>
      <c r="GC28" s="79"/>
      <c r="GD28" s="79"/>
      <c r="GE28" s="79"/>
      <c r="GF28" s="79"/>
      <c r="GG28" s="79"/>
      <c r="GH28" s="79"/>
      <c r="GI28" s="79"/>
      <c r="GJ28" s="79"/>
      <c r="GK28" s="79"/>
      <c r="GL28" s="79"/>
      <c r="GM28" s="79"/>
      <c r="GN28" s="79"/>
      <c r="GO28" s="79"/>
      <c r="GP28" s="79"/>
      <c r="GQ28" s="79"/>
      <c r="GR28" s="79"/>
      <c r="GS28" s="79"/>
      <c r="GT28" s="79"/>
      <c r="GU28" s="79"/>
      <c r="GV28" s="79"/>
      <c r="GW28" s="79"/>
      <c r="GX28" s="79"/>
      <c r="GY28" s="79"/>
      <c r="GZ28" s="79"/>
      <c r="HA28" s="79"/>
      <c r="HB28" s="79"/>
      <c r="HC28" s="79"/>
      <c r="HD28" s="79"/>
      <c r="HE28" s="79"/>
      <c r="HF28" s="79"/>
      <c r="HG28" s="79"/>
      <c r="HH28" s="79"/>
      <c r="HI28" s="79"/>
      <c r="HJ28" s="79"/>
      <c r="HK28" s="79"/>
      <c r="HL28" s="79"/>
      <c r="HM28" s="79"/>
      <c r="HN28" s="79"/>
      <c r="HO28" s="79"/>
      <c r="HP28" s="79"/>
      <c r="HQ28" s="79"/>
      <c r="HR28" s="79"/>
      <c r="HS28" s="79"/>
      <c r="HT28" s="79"/>
      <c r="HU28" s="79"/>
      <c r="HV28" s="79"/>
      <c r="HW28" s="79"/>
      <c r="HX28" s="79"/>
      <c r="HY28" s="79"/>
      <c r="HZ28" s="79"/>
      <c r="IA28" s="79"/>
      <c r="IB28" s="79"/>
      <c r="IC28" s="79"/>
      <c r="ID28" s="79"/>
      <c r="IE28" s="79"/>
      <c r="IF28" s="79"/>
      <c r="IG28" s="79"/>
      <c r="IH28" s="79"/>
      <c r="II28" s="79"/>
      <c r="IJ28" s="79"/>
      <c r="IK28" s="79"/>
      <c r="IL28" s="79"/>
      <c r="IM28" s="79"/>
      <c r="IN28" s="79"/>
      <c r="IO28" s="79"/>
      <c r="IP28" s="79"/>
      <c r="IQ28" s="79"/>
      <c r="IR28" s="79"/>
      <c r="IS28" s="79"/>
      <c r="IT28" s="79"/>
      <c r="IU28" s="79"/>
      <c r="IV28" s="79"/>
      <c r="IW28" s="79"/>
    </row>
    <row r="29" spans="1:257" ht="165.75">
      <c r="A29" s="112" t="str">
        <f>IF(OR(B29&lt;&gt;"",D29&lt;&gt;""),"["&amp;TEXT($B$2,"##")&amp;"-"&amp;TEXT(ROW()-10,"##")&amp;"]","")</f>
        <v>[Account Management Module-19]</v>
      </c>
      <c r="B29" s="112" t="s">
        <v>115</v>
      </c>
      <c r="C29" s="112" t="s">
        <v>145</v>
      </c>
      <c r="D29" s="112" t="s">
        <v>243</v>
      </c>
      <c r="E29" s="112" t="s">
        <v>101</v>
      </c>
      <c r="F29" s="112" t="s">
        <v>22</v>
      </c>
      <c r="G29" s="112"/>
      <c r="H29" s="106">
        <v>42317</v>
      </c>
      <c r="I29" s="92"/>
      <c r="J29" s="222"/>
      <c r="K29" s="222"/>
      <c r="L29" s="222"/>
      <c r="M29" s="223"/>
      <c r="N29" s="223"/>
      <c r="O29" s="223"/>
    </row>
    <row r="30" spans="1:257" ht="165.75">
      <c r="A30" s="112" t="str">
        <f>IF(OR(B30&lt;&gt;"",D30&lt;&gt;""),"["&amp;TEXT($B$2,"##")&amp;"-"&amp;TEXT(ROW()-10,"##")&amp;"]","")</f>
        <v>[Account Management Module-20]</v>
      </c>
      <c r="B30" s="112" t="s">
        <v>116</v>
      </c>
      <c r="C30" s="112" t="s">
        <v>145</v>
      </c>
      <c r="D30" s="112" t="s">
        <v>243</v>
      </c>
      <c r="E30" s="112" t="s">
        <v>101</v>
      </c>
      <c r="F30" s="112" t="s">
        <v>22</v>
      </c>
      <c r="G30" s="112"/>
      <c r="H30" s="106">
        <v>42317</v>
      </c>
      <c r="I30" s="92"/>
      <c r="J30" s="222"/>
      <c r="K30" s="222"/>
      <c r="L30" s="222"/>
      <c r="M30" s="223"/>
      <c r="N30" s="223"/>
      <c r="O30" s="223"/>
    </row>
    <row r="31" spans="1:257" ht="63.75">
      <c r="A31" s="112" t="str">
        <f>IF(OR(B31&lt;&gt;"",D31&lt;&gt;""),"["&amp;TEXT($B$2,"##")&amp;"-"&amp;TEXT(ROW()-10,"##")&amp;"]","")</f>
        <v>[Account Management Module-21]</v>
      </c>
      <c r="B31" s="112" t="s">
        <v>106</v>
      </c>
      <c r="C31" s="112" t="s">
        <v>267</v>
      </c>
      <c r="D31" s="112" t="s">
        <v>140</v>
      </c>
      <c r="E31" s="112" t="s">
        <v>101</v>
      </c>
      <c r="F31" s="112"/>
      <c r="G31" s="112"/>
      <c r="H31" s="106">
        <v>42317</v>
      </c>
      <c r="I31" s="92"/>
      <c r="J31" s="222"/>
      <c r="K31" s="222"/>
      <c r="L31" s="222"/>
      <c r="M31" s="223"/>
      <c r="N31" s="223"/>
      <c r="O31" s="223"/>
    </row>
    <row r="32" spans="1:257" ht="63.75">
      <c r="A32" s="112" t="str">
        <f>IF(OR(B32&lt;&gt;"",D32&lt;&gt;""),"["&amp;TEXT($B$2,"##")&amp;"-"&amp;TEXT(ROW()-10,"##")&amp;"]","")</f>
        <v>[Account Management Module-22]</v>
      </c>
      <c r="B32" s="112" t="s">
        <v>286</v>
      </c>
      <c r="C32" s="112" t="s">
        <v>259</v>
      </c>
      <c r="D32" s="112" t="s">
        <v>260</v>
      </c>
      <c r="E32" s="112" t="s">
        <v>117</v>
      </c>
      <c r="F32" s="112"/>
      <c r="G32" s="112"/>
      <c r="H32" s="106">
        <v>42317</v>
      </c>
      <c r="I32" s="92"/>
      <c r="J32" s="222"/>
      <c r="K32" s="222"/>
      <c r="L32" s="222"/>
      <c r="M32" s="223"/>
      <c r="N32" s="223"/>
      <c r="O32" s="223"/>
    </row>
    <row r="33" spans="1:15" ht="63.75">
      <c r="A33" s="112" t="str">
        <f t="shared" si="2"/>
        <v>[Account Management Module-23]</v>
      </c>
      <c r="B33" s="112" t="s">
        <v>261</v>
      </c>
      <c r="C33" s="112" t="s">
        <v>262</v>
      </c>
      <c r="D33" s="112" t="s">
        <v>263</v>
      </c>
      <c r="E33" s="112" t="s">
        <v>117</v>
      </c>
      <c r="F33" s="112"/>
      <c r="G33" s="112"/>
      <c r="H33" s="106">
        <v>42317</v>
      </c>
      <c r="I33" s="92"/>
      <c r="J33" s="222"/>
      <c r="K33" s="222"/>
      <c r="L33" s="222"/>
      <c r="M33" s="223"/>
      <c r="N33" s="223"/>
      <c r="O33" s="223"/>
    </row>
    <row r="34" spans="1:15" ht="76.5">
      <c r="A34" s="112" t="str">
        <f t="shared" ref="A34" si="4">IF(OR(B34&lt;&gt;"",D34&lt;&gt;""),"["&amp;TEXT($B$2,"##")&amp;"-"&amp;TEXT(ROW()-10,"##")&amp;"]","")</f>
        <v>[Account Management Module-24]</v>
      </c>
      <c r="B34" s="112" t="s">
        <v>264</v>
      </c>
      <c r="C34" s="112" t="s">
        <v>265</v>
      </c>
      <c r="D34" s="112" t="s">
        <v>266</v>
      </c>
      <c r="E34" s="112" t="s">
        <v>117</v>
      </c>
      <c r="F34" s="112"/>
      <c r="G34" s="112"/>
      <c r="H34" s="106">
        <v>42317</v>
      </c>
      <c r="I34" s="92"/>
      <c r="J34" s="222"/>
      <c r="K34" s="222"/>
      <c r="L34" s="222"/>
      <c r="M34" s="223"/>
      <c r="N34" s="223"/>
      <c r="O34" s="223"/>
    </row>
    <row r="35" spans="1:15" ht="63.75">
      <c r="A35" s="112" t="str">
        <f t="shared" si="2"/>
        <v>[Account Management Module-25]</v>
      </c>
      <c r="B35" s="112" t="s">
        <v>268</v>
      </c>
      <c r="C35" s="112" t="s">
        <v>269</v>
      </c>
      <c r="D35" s="112" t="s">
        <v>270</v>
      </c>
      <c r="E35" s="112"/>
      <c r="F35" s="112"/>
      <c r="G35" s="112"/>
      <c r="H35" s="106">
        <v>42317</v>
      </c>
      <c r="I35" s="92"/>
      <c r="J35" s="222"/>
      <c r="K35" s="222"/>
      <c r="L35" s="222"/>
      <c r="M35" s="223"/>
      <c r="N35" s="223"/>
      <c r="O35" s="223"/>
    </row>
    <row r="36" spans="1:15" ht="63.75">
      <c r="A36" s="112" t="str">
        <f t="shared" ref="A36" si="5">IF(OR(B36&lt;&gt;"",D36&lt;&gt;""),"["&amp;TEXT($B$2,"##")&amp;"-"&amp;TEXT(ROW()-10,"##")&amp;"]","")</f>
        <v>[Account Management Module-26]</v>
      </c>
      <c r="B36" s="112" t="s">
        <v>271</v>
      </c>
      <c r="C36" s="112" t="s">
        <v>272</v>
      </c>
      <c r="D36" s="112" t="s">
        <v>273</v>
      </c>
      <c r="E36" s="54" t="s">
        <v>99</v>
      </c>
      <c r="F36" s="112"/>
      <c r="G36" s="112"/>
      <c r="H36" s="106">
        <v>42317</v>
      </c>
      <c r="I36" s="92"/>
      <c r="J36" s="222"/>
      <c r="K36" s="222"/>
      <c r="L36" s="222"/>
      <c r="M36" s="223"/>
      <c r="N36" s="223"/>
      <c r="O36" s="223"/>
    </row>
    <row r="37" spans="1:15" ht="76.5">
      <c r="A37" s="112" t="str">
        <f t="shared" ref="A37:A38" si="6">IF(OR(B37&lt;&gt;"",D37&lt;&gt;""),"["&amp;TEXT($B$2,"##")&amp;"-"&amp;TEXT(ROW()-10,"##")&amp;"]","")</f>
        <v>[Account Management Module-27]</v>
      </c>
      <c r="B37" s="112" t="s">
        <v>275</v>
      </c>
      <c r="C37" s="112" t="s">
        <v>276</v>
      </c>
      <c r="D37" s="112" t="s">
        <v>274</v>
      </c>
      <c r="E37" s="54" t="s">
        <v>99</v>
      </c>
      <c r="F37" s="112"/>
      <c r="G37" s="112"/>
      <c r="H37" s="106">
        <v>42317</v>
      </c>
      <c r="I37" s="92"/>
      <c r="J37" s="222"/>
      <c r="K37" s="222"/>
      <c r="L37" s="222"/>
      <c r="M37" s="223"/>
      <c r="N37" s="223"/>
      <c r="O37" s="223"/>
    </row>
    <row r="38" spans="1:15" ht="89.25">
      <c r="A38" s="112" t="str">
        <f t="shared" si="6"/>
        <v>[Account Management Module-28]</v>
      </c>
      <c r="B38" s="112" t="s">
        <v>284</v>
      </c>
      <c r="C38" s="112" t="s">
        <v>280</v>
      </c>
      <c r="D38" s="112" t="s">
        <v>282</v>
      </c>
      <c r="E38" s="112" t="s">
        <v>117</v>
      </c>
      <c r="F38" s="112"/>
      <c r="G38" s="112"/>
      <c r="H38" s="106">
        <v>42317</v>
      </c>
      <c r="I38" s="92"/>
      <c r="J38" s="222"/>
      <c r="K38" s="222"/>
      <c r="L38" s="222"/>
      <c r="M38" s="223"/>
      <c r="N38" s="223"/>
      <c r="O38" s="223"/>
    </row>
    <row r="39" spans="1:15" ht="89.25">
      <c r="A39" s="112" t="str">
        <f t="shared" ref="A39" si="7">IF(OR(B39&lt;&gt;"",D39&lt;&gt;""),"["&amp;TEXT($B$2,"##")&amp;"-"&amp;TEXT(ROW()-10,"##")&amp;"]","")</f>
        <v>[Account Management Module-29]</v>
      </c>
      <c r="B39" s="112" t="s">
        <v>283</v>
      </c>
      <c r="C39" s="112" t="s">
        <v>280</v>
      </c>
      <c r="D39" s="112" t="s">
        <v>281</v>
      </c>
      <c r="E39" s="112" t="s">
        <v>117</v>
      </c>
      <c r="F39" s="112"/>
      <c r="G39" s="112"/>
      <c r="H39" s="106">
        <v>42317</v>
      </c>
      <c r="I39" s="92"/>
      <c r="J39" s="222"/>
      <c r="K39" s="222"/>
      <c r="L39" s="222"/>
      <c r="M39" s="223"/>
      <c r="N39" s="223"/>
      <c r="O39" s="223"/>
    </row>
    <row r="40" spans="1:15" ht="89.25">
      <c r="A40" s="112" t="str">
        <f t="shared" si="2"/>
        <v>[Account Management Module-30]</v>
      </c>
      <c r="B40" s="112" t="s">
        <v>279</v>
      </c>
      <c r="C40" s="112" t="s">
        <v>277</v>
      </c>
      <c r="D40" s="112" t="s">
        <v>278</v>
      </c>
      <c r="E40" s="112" t="s">
        <v>117</v>
      </c>
      <c r="F40" s="112"/>
      <c r="G40" s="112"/>
      <c r="H40" s="106">
        <v>42317</v>
      </c>
      <c r="I40" s="92"/>
      <c r="J40" s="222"/>
      <c r="K40" s="222"/>
      <c r="L40" s="222"/>
      <c r="M40" s="223"/>
      <c r="N40" s="223"/>
      <c r="O40" s="223"/>
    </row>
    <row r="41" spans="1:15" ht="76.5">
      <c r="A41" s="112" t="str">
        <f>IF(OR(B41&lt;&gt;"",D41&lt;&gt;""),"["&amp;TEXT($B$2,"##")&amp;"-"&amp;TEXT(ROW()-10,"##")&amp;"]","")</f>
        <v>[Account Management Module-31]</v>
      </c>
      <c r="B41" s="112" t="s">
        <v>287</v>
      </c>
      <c r="C41" s="112" t="s">
        <v>146</v>
      </c>
      <c r="D41" s="148" t="s">
        <v>285</v>
      </c>
      <c r="E41" s="112" t="s">
        <v>117</v>
      </c>
      <c r="F41" s="112"/>
      <c r="G41" s="112"/>
      <c r="H41" s="106">
        <v>42317</v>
      </c>
      <c r="I41" s="92"/>
      <c r="J41" s="222"/>
      <c r="K41" s="222"/>
      <c r="L41" s="222"/>
      <c r="M41" s="223"/>
      <c r="N41" s="223"/>
      <c r="O41" s="223"/>
    </row>
    <row r="42" spans="1:15" ht="76.5">
      <c r="A42" s="112" t="str">
        <f>IF(OR(B42&lt;&gt;"",D42&lt;&gt;""),"["&amp;TEXT($B$2,"##")&amp;"-"&amp;TEXT(ROW()-10,"##")&amp;"]","")</f>
        <v>[Account Management Module-32]</v>
      </c>
      <c r="B42" s="112" t="s">
        <v>118</v>
      </c>
      <c r="C42" s="112" t="s">
        <v>146</v>
      </c>
      <c r="D42" s="148" t="s">
        <v>285</v>
      </c>
      <c r="E42" s="112" t="s">
        <v>117</v>
      </c>
      <c r="F42" s="112"/>
      <c r="G42" s="112"/>
      <c r="H42" s="106">
        <v>42317</v>
      </c>
      <c r="I42" s="92"/>
      <c r="J42" s="222"/>
      <c r="K42" s="222"/>
      <c r="L42" s="222"/>
      <c r="M42" s="223"/>
      <c r="N42" s="223"/>
      <c r="O42" s="223"/>
    </row>
    <row r="43" spans="1:15" ht="76.5">
      <c r="A43" s="112" t="str">
        <f>IF(OR(B43&lt;&gt;"",D43&lt;&gt;""),"["&amp;TEXT($B$2,"##")&amp;"-"&amp;TEXT(ROW()-10,"##")&amp;"]","")</f>
        <v>[Account Management Module-33]</v>
      </c>
      <c r="B43" s="112" t="s">
        <v>147</v>
      </c>
      <c r="C43" s="112" t="s">
        <v>148</v>
      </c>
      <c r="D43" s="148" t="s">
        <v>285</v>
      </c>
      <c r="E43" s="112" t="s">
        <v>117</v>
      </c>
      <c r="F43" s="112"/>
      <c r="G43" s="112"/>
      <c r="H43" s="106">
        <v>42317</v>
      </c>
      <c r="I43" s="92"/>
      <c r="J43" s="222"/>
      <c r="K43" s="222"/>
      <c r="L43" s="222"/>
      <c r="M43" s="223"/>
      <c r="N43" s="223"/>
      <c r="O43" s="223"/>
    </row>
    <row r="44" spans="1:15" ht="89.25">
      <c r="A44" s="112" t="str">
        <f t="shared" ref="A44" si="8">IF(OR(B44&lt;&gt;"",D44&lt;&gt;""),"["&amp;TEXT($B$2,"##")&amp;"-"&amp;TEXT(ROW()-10,"##")&amp;"]","")</f>
        <v>[Account Management Module-34]</v>
      </c>
      <c r="B44" s="112" t="s">
        <v>289</v>
      </c>
      <c r="C44" s="112" t="s">
        <v>291</v>
      </c>
      <c r="D44" s="148" t="s">
        <v>290</v>
      </c>
      <c r="E44" s="112" t="s">
        <v>117</v>
      </c>
      <c r="F44" s="112"/>
      <c r="G44" s="112"/>
      <c r="H44" s="106">
        <v>42317</v>
      </c>
      <c r="I44" s="92"/>
      <c r="J44" s="222"/>
      <c r="K44" s="222"/>
      <c r="L44" s="222"/>
      <c r="M44" s="223"/>
      <c r="N44" s="223"/>
      <c r="O44" s="223"/>
    </row>
    <row r="45" spans="1:15" ht="63.75">
      <c r="A45" s="112" t="str">
        <f t="shared" si="2"/>
        <v>[Account Management Module-35]</v>
      </c>
      <c r="B45" s="112" t="s">
        <v>288</v>
      </c>
      <c r="C45" s="112" t="s">
        <v>149</v>
      </c>
      <c r="D45" s="148" t="s">
        <v>150</v>
      </c>
      <c r="E45" s="112" t="s">
        <v>117</v>
      </c>
      <c r="F45" s="112"/>
      <c r="G45" s="112"/>
      <c r="H45" s="106">
        <v>42317</v>
      </c>
      <c r="I45" s="92"/>
      <c r="J45" s="222"/>
      <c r="K45" s="222"/>
      <c r="L45" s="222"/>
      <c r="M45" s="223"/>
      <c r="N45" s="223"/>
      <c r="O45" s="223"/>
    </row>
    <row r="46" spans="1:15" ht="14.25" customHeight="1">
      <c r="A46" s="51"/>
      <c r="B46" s="51" t="s">
        <v>152</v>
      </c>
      <c r="C46" s="52"/>
      <c r="D46" s="52"/>
      <c r="E46" s="172"/>
      <c r="F46" s="172"/>
      <c r="G46" s="172"/>
      <c r="H46" s="172"/>
      <c r="I46" s="172"/>
      <c r="J46" s="172"/>
      <c r="K46" s="172"/>
      <c r="L46" s="172"/>
      <c r="M46" s="172"/>
      <c r="N46" s="172"/>
      <c r="O46" s="172"/>
    </row>
    <row r="47" spans="1:15" ht="14.25" customHeight="1">
      <c r="A47" s="112" t="str">
        <f t="shared" ref="A47" si="9">IF(OR(B47&lt;&gt;"",D47&lt;&gt;""),"["&amp;TEXT($B$2,"##")&amp;"-"&amp;TEXT(ROW()-10,"##")&amp;"]","")</f>
        <v>[Account Management Module-37]</v>
      </c>
      <c r="B47" s="112" t="s">
        <v>153</v>
      </c>
      <c r="C47" s="112" t="s">
        <v>154</v>
      </c>
      <c r="D47" s="112" t="s">
        <v>155</v>
      </c>
      <c r="E47" s="112" t="s">
        <v>121</v>
      </c>
      <c r="F47" s="112"/>
      <c r="G47" s="112"/>
      <c r="H47" s="106">
        <v>42317</v>
      </c>
      <c r="I47" s="92"/>
      <c r="J47" s="222"/>
      <c r="K47" s="222"/>
      <c r="L47" s="222"/>
      <c r="M47" s="223"/>
      <c r="N47" s="223"/>
      <c r="O47" s="223"/>
    </row>
    <row r="48" spans="1:15" ht="14.25" customHeight="1">
      <c r="A48" s="112" t="str">
        <f>IF(OR(B48&lt;&gt;"",D48&lt;&gt;""),"["&amp;TEXT($B$2,"##")&amp;"-"&amp;TEXT(ROW()-10,"##")&amp;"]","")</f>
        <v>[Account Management Module-38]</v>
      </c>
      <c r="B48" s="112" t="s">
        <v>156</v>
      </c>
      <c r="C48" s="112" t="s">
        <v>154</v>
      </c>
      <c r="D48" s="112" t="s">
        <v>155</v>
      </c>
      <c r="E48" s="112" t="s">
        <v>121</v>
      </c>
      <c r="F48" s="112"/>
      <c r="G48" s="112"/>
      <c r="H48" s="106">
        <v>42317</v>
      </c>
      <c r="I48" s="92"/>
      <c r="J48" s="222"/>
      <c r="K48" s="222"/>
      <c r="L48" s="222"/>
      <c r="M48" s="223"/>
      <c r="N48" s="223"/>
      <c r="O48" s="223"/>
    </row>
    <row r="49" spans="1:257" ht="14.25" customHeight="1">
      <c r="A49" s="112" t="str">
        <f>IF(OR(B49&lt;&gt;"",D49&lt;&gt;""),"["&amp;TEXT($B$2,"##")&amp;"-"&amp;TEXT(ROW()-10,"##")&amp;"]","")</f>
        <v>[Account Management Module-39]</v>
      </c>
      <c r="B49" s="112" t="s">
        <v>171</v>
      </c>
      <c r="C49" s="112" t="s">
        <v>172</v>
      </c>
      <c r="D49" s="112" t="s">
        <v>173</v>
      </c>
      <c r="E49" s="112" t="s">
        <v>121</v>
      </c>
      <c r="F49" s="112"/>
      <c r="G49" s="112"/>
      <c r="H49" s="106">
        <v>42317</v>
      </c>
      <c r="I49" s="92"/>
      <c r="J49" s="222"/>
      <c r="K49" s="222"/>
      <c r="L49" s="222"/>
      <c r="M49" s="223"/>
      <c r="N49" s="223"/>
      <c r="O49" s="223"/>
    </row>
    <row r="50" spans="1:257" ht="14.25" customHeight="1">
      <c r="A50" s="112" t="str">
        <f>IF(OR(B50&lt;&gt;"",D50&lt;&gt;""),"["&amp;TEXT($B$2,"##")&amp;"-"&amp;TEXT(ROW()-10,"##")&amp;"]","")</f>
        <v>[Account Management Module-40]</v>
      </c>
      <c r="B50" s="112" t="s">
        <v>162</v>
      </c>
      <c r="C50" s="112" t="s">
        <v>157</v>
      </c>
      <c r="D50" s="112" t="s">
        <v>158</v>
      </c>
      <c r="E50" s="112" t="s">
        <v>121</v>
      </c>
      <c r="F50" s="112"/>
      <c r="G50" s="112"/>
      <c r="H50" s="106">
        <v>42317</v>
      </c>
      <c r="I50" s="92"/>
      <c r="J50" s="222"/>
      <c r="K50" s="222"/>
      <c r="L50" s="222"/>
      <c r="M50" s="223"/>
      <c r="N50" s="223"/>
      <c r="O50" s="223"/>
    </row>
    <row r="51" spans="1:257" ht="14.25" customHeight="1">
      <c r="A51" s="112" t="str">
        <f>IF(OR(B51&lt;&gt;"",D51&lt;&gt;""),"["&amp;TEXT($B$2,"##")&amp;"-"&amp;TEXT(ROW()-10,"##")&amp;"]","")</f>
        <v>[Account Management Module-41]</v>
      </c>
      <c r="B51" s="112" t="s">
        <v>161</v>
      </c>
      <c r="C51" s="112" t="s">
        <v>159</v>
      </c>
      <c r="D51" s="112" t="s">
        <v>160</v>
      </c>
      <c r="E51" s="112" t="s">
        <v>121</v>
      </c>
      <c r="F51" s="112"/>
      <c r="G51" s="112"/>
      <c r="H51" s="106">
        <v>42317</v>
      </c>
      <c r="I51" s="92"/>
      <c r="J51" s="222"/>
      <c r="K51" s="222"/>
      <c r="L51" s="222"/>
      <c r="M51" s="223"/>
      <c r="N51" s="223"/>
      <c r="O51" s="223"/>
    </row>
    <row r="52" spans="1:257" ht="14.25" customHeight="1">
      <c r="A52" s="112" t="str">
        <f t="shared" ref="A52" si="10">IF(OR(B52&lt;&gt;"",D52&lt;&gt;""),"["&amp;TEXT($B$2,"##")&amp;"-"&amp;TEXT(ROW()-10,"##")&amp;"]","")</f>
        <v>[Account Management Module-42]</v>
      </c>
      <c r="B52" s="112" t="s">
        <v>123</v>
      </c>
      <c r="C52" s="54" t="s">
        <v>163</v>
      </c>
      <c r="D52" s="112" t="s">
        <v>164</v>
      </c>
      <c r="E52" s="112" t="s">
        <v>121</v>
      </c>
      <c r="F52" s="112"/>
      <c r="G52" s="112"/>
      <c r="H52" s="106">
        <v>42317</v>
      </c>
      <c r="I52" s="112"/>
      <c r="J52" s="222"/>
      <c r="K52" s="222"/>
      <c r="L52" s="222"/>
      <c r="M52" s="223"/>
      <c r="N52" s="223"/>
      <c r="O52" s="223"/>
      <c r="P52" s="79"/>
      <c r="Q52" s="79"/>
      <c r="R52" s="79"/>
      <c r="S52" s="79"/>
      <c r="T52" s="79"/>
      <c r="U52" s="79"/>
      <c r="V52" s="79"/>
      <c r="W52" s="79"/>
      <c r="X52" s="79"/>
      <c r="Y52" s="79"/>
      <c r="Z52" s="79"/>
      <c r="AA52" s="79"/>
      <c r="AB52" s="79"/>
      <c r="AC52" s="79"/>
      <c r="AD52" s="79"/>
      <c r="AE52" s="79"/>
      <c r="AF52" s="79"/>
      <c r="AG52" s="79"/>
      <c r="AH52" s="79"/>
      <c r="AI52" s="79"/>
      <c r="AJ52" s="79"/>
      <c r="AK52" s="79"/>
      <c r="AL52" s="79"/>
      <c r="AM52" s="79"/>
      <c r="AN52" s="79"/>
      <c r="AO52" s="79"/>
      <c r="AP52" s="79"/>
      <c r="AQ52" s="79"/>
      <c r="AR52" s="79"/>
      <c r="AS52" s="79"/>
      <c r="AT52" s="79"/>
      <c r="AU52" s="79"/>
      <c r="AV52" s="79"/>
      <c r="AW52" s="79"/>
      <c r="AX52" s="79"/>
      <c r="AY52" s="79"/>
      <c r="AZ52" s="79"/>
      <c r="BA52" s="79"/>
      <c r="BB52" s="79"/>
      <c r="BC52" s="79"/>
      <c r="BD52" s="79"/>
      <c r="BE52" s="79"/>
      <c r="BF52" s="79"/>
      <c r="BG52" s="79"/>
      <c r="BH52" s="79"/>
      <c r="BI52" s="79"/>
      <c r="BJ52" s="79"/>
      <c r="BK52" s="79"/>
      <c r="BL52" s="79"/>
      <c r="BM52" s="79"/>
      <c r="BN52" s="79"/>
      <c r="BO52" s="79"/>
      <c r="BP52" s="79"/>
      <c r="BQ52" s="79"/>
      <c r="BR52" s="79"/>
      <c r="BS52" s="79"/>
      <c r="BT52" s="79"/>
      <c r="BU52" s="79"/>
      <c r="BV52" s="79"/>
      <c r="BW52" s="79"/>
      <c r="BX52" s="79"/>
      <c r="BY52" s="79"/>
      <c r="BZ52" s="79"/>
      <c r="CA52" s="79"/>
      <c r="CB52" s="79"/>
      <c r="CC52" s="79"/>
      <c r="CD52" s="79"/>
      <c r="CE52" s="79"/>
      <c r="CF52" s="79"/>
      <c r="CG52" s="79"/>
      <c r="CH52" s="79"/>
      <c r="CI52" s="79"/>
      <c r="CJ52" s="79"/>
      <c r="CK52" s="79"/>
      <c r="CL52" s="79"/>
      <c r="CM52" s="79"/>
      <c r="CN52" s="79"/>
      <c r="CO52" s="79"/>
      <c r="CP52" s="79"/>
      <c r="CQ52" s="79"/>
      <c r="CR52" s="79"/>
      <c r="CS52" s="79"/>
      <c r="CT52" s="79"/>
      <c r="CU52" s="79"/>
      <c r="CV52" s="79"/>
      <c r="CW52" s="79"/>
      <c r="CX52" s="79"/>
      <c r="CY52" s="79"/>
      <c r="CZ52" s="79"/>
      <c r="DA52" s="79"/>
      <c r="DB52" s="79"/>
      <c r="DC52" s="79"/>
      <c r="DD52" s="79"/>
      <c r="DE52" s="79"/>
      <c r="DF52" s="79"/>
      <c r="DG52" s="79"/>
      <c r="DH52" s="79"/>
      <c r="DI52" s="79"/>
      <c r="DJ52" s="79"/>
      <c r="DK52" s="79"/>
      <c r="DL52" s="79"/>
      <c r="DM52" s="79"/>
      <c r="DN52" s="79"/>
      <c r="DO52" s="79"/>
      <c r="DP52" s="79"/>
      <c r="DQ52" s="79"/>
      <c r="DR52" s="79"/>
      <c r="DS52" s="79"/>
      <c r="DT52" s="79"/>
      <c r="DU52" s="79"/>
      <c r="DV52" s="79"/>
      <c r="DW52" s="79"/>
      <c r="DX52" s="79"/>
      <c r="DY52" s="79"/>
      <c r="DZ52" s="79"/>
      <c r="EA52" s="79"/>
      <c r="EB52" s="79"/>
      <c r="EC52" s="79"/>
      <c r="ED52" s="79"/>
      <c r="EE52" s="79"/>
      <c r="EF52" s="79"/>
      <c r="EG52" s="79"/>
      <c r="EH52" s="79"/>
      <c r="EI52" s="79"/>
      <c r="EJ52" s="79"/>
      <c r="EK52" s="79"/>
      <c r="EL52" s="79"/>
      <c r="EM52" s="79"/>
      <c r="EN52" s="79"/>
      <c r="EO52" s="79"/>
      <c r="EP52" s="79"/>
      <c r="EQ52" s="79"/>
      <c r="ER52" s="79"/>
      <c r="ES52" s="79"/>
      <c r="ET52" s="79"/>
      <c r="EU52" s="79"/>
      <c r="EV52" s="79"/>
      <c r="EW52" s="79"/>
      <c r="EX52" s="79"/>
      <c r="EY52" s="79"/>
      <c r="EZ52" s="79"/>
      <c r="FA52" s="79"/>
      <c r="FB52" s="79"/>
      <c r="FC52" s="79"/>
      <c r="FD52" s="79"/>
      <c r="FE52" s="79"/>
      <c r="FF52" s="79"/>
      <c r="FG52" s="79"/>
      <c r="FH52" s="79"/>
      <c r="FI52" s="79"/>
      <c r="FJ52" s="79"/>
      <c r="FK52" s="79"/>
      <c r="FL52" s="79"/>
      <c r="FM52" s="79"/>
      <c r="FN52" s="79"/>
      <c r="FO52" s="79"/>
      <c r="FP52" s="79"/>
      <c r="FQ52" s="79"/>
      <c r="FR52" s="79"/>
      <c r="FS52" s="79"/>
      <c r="FT52" s="79"/>
      <c r="FU52" s="79"/>
      <c r="FV52" s="79"/>
      <c r="FW52" s="79"/>
      <c r="FX52" s="79"/>
      <c r="FY52" s="79"/>
      <c r="FZ52" s="79"/>
      <c r="GA52" s="79"/>
      <c r="GB52" s="79"/>
      <c r="GC52" s="79"/>
      <c r="GD52" s="79"/>
      <c r="GE52" s="79"/>
      <c r="GF52" s="79"/>
      <c r="GG52" s="79"/>
      <c r="GH52" s="79"/>
      <c r="GI52" s="79"/>
      <c r="GJ52" s="79"/>
      <c r="GK52" s="79"/>
      <c r="GL52" s="79"/>
      <c r="GM52" s="79"/>
      <c r="GN52" s="79"/>
      <c r="GO52" s="79"/>
      <c r="GP52" s="79"/>
      <c r="GQ52" s="79"/>
      <c r="GR52" s="79"/>
      <c r="GS52" s="79"/>
      <c r="GT52" s="79"/>
      <c r="GU52" s="79"/>
      <c r="GV52" s="79"/>
      <c r="GW52" s="79"/>
      <c r="GX52" s="79"/>
      <c r="GY52" s="79"/>
      <c r="GZ52" s="79"/>
      <c r="HA52" s="79"/>
      <c r="HB52" s="79"/>
      <c r="HC52" s="79"/>
      <c r="HD52" s="79"/>
      <c r="HE52" s="79"/>
      <c r="HF52" s="79"/>
      <c r="HG52" s="79"/>
      <c r="HH52" s="79"/>
      <c r="HI52" s="79"/>
      <c r="HJ52" s="79"/>
      <c r="HK52" s="79"/>
      <c r="HL52" s="79"/>
      <c r="HM52" s="79"/>
      <c r="HN52" s="79"/>
      <c r="HO52" s="79"/>
      <c r="HP52" s="79"/>
      <c r="HQ52" s="79"/>
      <c r="HR52" s="79"/>
      <c r="HS52" s="79"/>
      <c r="HT52" s="79"/>
      <c r="HU52" s="79"/>
      <c r="HV52" s="79"/>
      <c r="HW52" s="79"/>
      <c r="HX52" s="79"/>
      <c r="HY52" s="79"/>
      <c r="HZ52" s="79"/>
      <c r="IA52" s="79"/>
      <c r="IB52" s="79"/>
      <c r="IC52" s="79"/>
      <c r="ID52" s="79"/>
      <c r="IE52" s="79"/>
      <c r="IF52" s="79"/>
      <c r="IG52" s="79"/>
      <c r="IH52" s="79"/>
      <c r="II52" s="79"/>
      <c r="IJ52" s="79"/>
      <c r="IK52" s="79"/>
      <c r="IL52" s="79"/>
      <c r="IM52" s="79"/>
      <c r="IN52" s="79"/>
      <c r="IO52" s="79"/>
      <c r="IP52" s="79"/>
      <c r="IQ52" s="79"/>
      <c r="IR52" s="79"/>
      <c r="IS52" s="79"/>
      <c r="IT52" s="79"/>
      <c r="IU52" s="79"/>
      <c r="IV52" s="79"/>
      <c r="IW52" s="79"/>
    </row>
    <row r="53" spans="1:257" ht="14.25" customHeight="1">
      <c r="A53" s="112" t="str">
        <f t="shared" ref="A53:A58" si="11">IF(OR(B53&lt;&gt;"",D53&lt;&gt;""),"["&amp;TEXT($B$2,"##")&amp;"-"&amp;TEXT(ROW()-10,"##")&amp;"]","")</f>
        <v>[Account Management Module-43]</v>
      </c>
      <c r="B53" s="112" t="s">
        <v>292</v>
      </c>
      <c r="C53" s="112" t="s">
        <v>166</v>
      </c>
      <c r="D53" s="112" t="s">
        <v>294</v>
      </c>
      <c r="E53" s="112" t="s">
        <v>117</v>
      </c>
      <c r="F53" s="112"/>
      <c r="G53" s="112"/>
      <c r="H53" s="106">
        <v>42317</v>
      </c>
      <c r="I53" s="149"/>
      <c r="J53" s="222"/>
      <c r="K53" s="222"/>
      <c r="L53" s="222"/>
      <c r="M53" s="223"/>
      <c r="N53" s="223"/>
      <c r="O53" s="223"/>
    </row>
    <row r="54" spans="1:257" ht="14.25" customHeight="1">
      <c r="A54" s="54" t="str">
        <f t="shared" si="11"/>
        <v>[Account Management Module-44]</v>
      </c>
      <c r="B54" s="112" t="s">
        <v>165</v>
      </c>
      <c r="C54" s="112" t="s">
        <v>167</v>
      </c>
      <c r="D54" s="112" t="s">
        <v>294</v>
      </c>
      <c r="E54" s="112" t="s">
        <v>117</v>
      </c>
      <c r="F54" s="112"/>
      <c r="G54" s="112"/>
      <c r="H54" s="106">
        <v>42317</v>
      </c>
      <c r="I54" s="92"/>
      <c r="J54" s="222"/>
      <c r="K54" s="222"/>
      <c r="L54" s="222"/>
      <c r="M54" s="223"/>
      <c r="N54" s="223"/>
      <c r="O54" s="223"/>
    </row>
    <row r="55" spans="1:257" ht="14.25" customHeight="1">
      <c r="A55" s="112" t="str">
        <f t="shared" si="11"/>
        <v>[Account Management Module-45]</v>
      </c>
      <c r="B55" s="112" t="s">
        <v>168</v>
      </c>
      <c r="C55" s="112" t="s">
        <v>169</v>
      </c>
      <c r="D55" s="112" t="s">
        <v>295</v>
      </c>
      <c r="E55" s="112" t="s">
        <v>117</v>
      </c>
      <c r="F55" s="112"/>
      <c r="G55" s="112"/>
      <c r="H55" s="106">
        <v>42317</v>
      </c>
      <c r="I55" s="92"/>
      <c r="J55" s="222"/>
      <c r="K55" s="222"/>
      <c r="L55" s="222"/>
      <c r="M55" s="223"/>
      <c r="N55" s="223"/>
      <c r="O55" s="223"/>
    </row>
    <row r="56" spans="1:257" s="8" customFormat="1" ht="14.25" customHeight="1">
      <c r="A56" s="112" t="str">
        <f t="shared" si="11"/>
        <v>[Account Management Module-46]</v>
      </c>
      <c r="B56" s="112" t="s">
        <v>124</v>
      </c>
      <c r="C56" s="54" t="s">
        <v>170</v>
      </c>
      <c r="D56" s="112" t="s">
        <v>164</v>
      </c>
      <c r="E56" s="112" t="s">
        <v>121</v>
      </c>
      <c r="F56" s="112"/>
      <c r="G56" s="112"/>
      <c r="H56" s="106">
        <v>42317</v>
      </c>
      <c r="I56" s="92"/>
      <c r="J56" s="222"/>
      <c r="K56" s="222"/>
      <c r="L56" s="222"/>
      <c r="M56" s="223"/>
      <c r="N56" s="223"/>
      <c r="O56" s="223"/>
    </row>
    <row r="57" spans="1:257" s="8" customFormat="1" ht="14.25" customHeight="1">
      <c r="A57" s="112" t="str">
        <f t="shared" si="11"/>
        <v>[Account Management Module-47]</v>
      </c>
      <c r="B57" s="112" t="s">
        <v>125</v>
      </c>
      <c r="C57" s="54" t="s">
        <v>181</v>
      </c>
      <c r="D57" s="150" t="s">
        <v>296</v>
      </c>
      <c r="E57" s="112" t="s">
        <v>121</v>
      </c>
      <c r="F57" s="112"/>
      <c r="G57" s="112"/>
      <c r="H57" s="106">
        <v>42317</v>
      </c>
      <c r="I57" s="92"/>
      <c r="J57" s="222"/>
      <c r="K57" s="222"/>
      <c r="L57" s="222"/>
      <c r="M57" s="223"/>
      <c r="N57" s="223"/>
      <c r="O57" s="223"/>
    </row>
    <row r="58" spans="1:257" s="8" customFormat="1" ht="14.25" customHeight="1">
      <c r="A58" s="112" t="str">
        <f t="shared" si="11"/>
        <v>[Account Management Module-48]</v>
      </c>
      <c r="B58" s="54" t="s">
        <v>126</v>
      </c>
      <c r="C58" s="54" t="s">
        <v>182</v>
      </c>
      <c r="D58" s="150" t="s">
        <v>296</v>
      </c>
      <c r="E58" s="112" t="s">
        <v>121</v>
      </c>
      <c r="F58" s="112"/>
      <c r="G58" s="112"/>
      <c r="H58" s="106">
        <v>42317</v>
      </c>
      <c r="I58" s="92"/>
      <c r="J58" s="222"/>
      <c r="K58" s="222"/>
      <c r="L58" s="222"/>
      <c r="M58" s="223"/>
      <c r="N58" s="223"/>
      <c r="O58" s="223"/>
    </row>
    <row r="59" spans="1:257" s="8" customFormat="1" ht="14.25" customHeight="1">
      <c r="A59" s="112" t="str">
        <f t="shared" ref="A59" si="12">IF(OR(B59&lt;&gt;"",D59&lt;&gt;""),"["&amp;TEXT($B$2,"##")&amp;"-"&amp;TEXT(ROW()-10,"##")&amp;"]","")</f>
        <v>[Account Management Module-49]</v>
      </c>
      <c r="B59" s="112" t="s">
        <v>180</v>
      </c>
      <c r="C59" s="54" t="s">
        <v>178</v>
      </c>
      <c r="D59" s="150" t="s">
        <v>297</v>
      </c>
      <c r="E59" s="112" t="s">
        <v>121</v>
      </c>
      <c r="F59" s="112"/>
      <c r="G59" s="112"/>
      <c r="H59" s="106">
        <v>42317</v>
      </c>
      <c r="I59" s="92"/>
      <c r="J59" s="222"/>
      <c r="K59" s="222"/>
      <c r="L59" s="222"/>
      <c r="M59" s="223"/>
      <c r="N59" s="223"/>
      <c r="O59" s="223"/>
    </row>
    <row r="60" spans="1:257" ht="14.25" customHeight="1">
      <c r="A60" s="51"/>
      <c r="B60" s="51" t="s">
        <v>119</v>
      </c>
      <c r="C60" s="52"/>
      <c r="D60" s="52"/>
      <c r="E60" s="52"/>
      <c r="F60" s="52"/>
      <c r="G60" s="52"/>
      <c r="H60" s="52"/>
      <c r="I60" s="52"/>
      <c r="J60" s="52"/>
      <c r="K60" s="52"/>
      <c r="L60" s="52"/>
      <c r="M60" s="52"/>
      <c r="N60" s="52"/>
      <c r="O60" s="52"/>
    </row>
    <row r="61" spans="1:257" ht="14.25" customHeight="1">
      <c r="A61" s="112" t="str">
        <f t="shared" si="2"/>
        <v>[Account Management Module-51]</v>
      </c>
      <c r="B61" s="112" t="s">
        <v>120</v>
      </c>
      <c r="C61" s="112" t="s">
        <v>151</v>
      </c>
      <c r="D61" s="112" t="s">
        <v>298</v>
      </c>
      <c r="E61" s="112" t="s">
        <v>121</v>
      </c>
      <c r="F61" s="112"/>
      <c r="G61" s="112"/>
      <c r="H61" s="106">
        <v>42317</v>
      </c>
      <c r="I61" s="92"/>
      <c r="J61" s="222"/>
      <c r="K61" s="222"/>
      <c r="L61" s="222"/>
      <c r="M61" s="223"/>
      <c r="N61" s="223"/>
      <c r="O61" s="223"/>
    </row>
    <row r="62" spans="1:257" ht="14.25" customHeight="1">
      <c r="A62" s="112" t="str">
        <f t="shared" ref="A62:A69" si="13">IF(OR(B62&lt;&gt;"",D62&lt;&gt;""),"["&amp;TEXT($B$2,"##")&amp;"-"&amp;TEXT(ROW()-10,"##")&amp;"]","")</f>
        <v>[Account Management Module-52]</v>
      </c>
      <c r="B62" s="112" t="s">
        <v>122</v>
      </c>
      <c r="C62" s="112" t="s">
        <v>151</v>
      </c>
      <c r="D62" s="112" t="s">
        <v>298</v>
      </c>
      <c r="E62" s="112" t="s">
        <v>121</v>
      </c>
      <c r="F62" s="112"/>
      <c r="G62" s="112"/>
      <c r="H62" s="106">
        <v>42317</v>
      </c>
      <c r="I62" s="92"/>
      <c r="J62" s="222"/>
      <c r="K62" s="222"/>
      <c r="L62" s="222"/>
      <c r="M62" s="223"/>
      <c r="N62" s="223"/>
      <c r="O62" s="223"/>
    </row>
    <row r="63" spans="1:257" ht="14.25" customHeight="1">
      <c r="A63" s="112" t="str">
        <f t="shared" si="13"/>
        <v>[Account Management Module-53]</v>
      </c>
      <c r="B63" s="112" t="s">
        <v>174</v>
      </c>
      <c r="C63" s="112" t="s">
        <v>176</v>
      </c>
      <c r="D63" s="112" t="s">
        <v>175</v>
      </c>
      <c r="E63" s="112" t="s">
        <v>121</v>
      </c>
      <c r="F63" s="112"/>
      <c r="G63" s="112"/>
      <c r="H63" s="106">
        <v>42317</v>
      </c>
      <c r="I63" s="92"/>
      <c r="J63" s="222"/>
      <c r="K63" s="222"/>
      <c r="L63" s="222"/>
      <c r="M63" s="223"/>
      <c r="N63" s="223"/>
      <c r="O63" s="223"/>
    </row>
    <row r="64" spans="1:257" ht="14.25" customHeight="1">
      <c r="A64" s="112" t="str">
        <f t="shared" si="13"/>
        <v>[Account Management Module-54]</v>
      </c>
      <c r="B64" s="112" t="s">
        <v>301</v>
      </c>
      <c r="C64" s="112" t="s">
        <v>300</v>
      </c>
      <c r="D64" s="112" t="s">
        <v>302</v>
      </c>
      <c r="E64" s="112"/>
      <c r="F64" s="112"/>
      <c r="G64" s="112"/>
      <c r="H64" s="106">
        <v>42317</v>
      </c>
      <c r="I64" s="92"/>
      <c r="J64" s="222"/>
      <c r="K64" s="222"/>
      <c r="L64" s="222"/>
      <c r="M64" s="223"/>
      <c r="N64" s="223"/>
      <c r="O64" s="223"/>
    </row>
    <row r="65" spans="1:15" ht="14.25" customHeight="1">
      <c r="A65" s="112" t="str">
        <f t="shared" si="13"/>
        <v>[Account Management Module-55]</v>
      </c>
      <c r="B65" s="112" t="s">
        <v>303</v>
      </c>
      <c r="C65" s="112" t="s">
        <v>304</v>
      </c>
      <c r="D65" s="112" t="s">
        <v>302</v>
      </c>
      <c r="E65" s="112" t="s">
        <v>121</v>
      </c>
      <c r="F65" s="112"/>
      <c r="G65" s="112"/>
      <c r="H65" s="106">
        <v>42317</v>
      </c>
      <c r="I65" s="112"/>
      <c r="J65" s="222"/>
      <c r="K65" s="222"/>
      <c r="L65" s="222"/>
      <c r="M65" s="223"/>
      <c r="N65" s="223"/>
      <c r="O65" s="223"/>
    </row>
    <row r="66" spans="1:15" ht="14.25" customHeight="1">
      <c r="A66" s="112" t="str">
        <f t="shared" si="13"/>
        <v>[Account Management Module-56]</v>
      </c>
      <c r="B66" s="112" t="s">
        <v>183</v>
      </c>
      <c r="C66" s="112" t="s">
        <v>184</v>
      </c>
      <c r="D66" s="112" t="s">
        <v>185</v>
      </c>
      <c r="E66" s="112" t="s">
        <v>121</v>
      </c>
      <c r="F66" s="112"/>
      <c r="G66" s="112"/>
      <c r="H66" s="106">
        <v>42317</v>
      </c>
      <c r="I66" s="112"/>
      <c r="J66" s="222"/>
      <c r="K66" s="222"/>
      <c r="L66" s="222"/>
      <c r="M66" s="223"/>
      <c r="N66" s="223"/>
      <c r="O66" s="223"/>
    </row>
    <row r="67" spans="1:15" ht="14.25" customHeight="1">
      <c r="A67" s="112" t="str">
        <f t="shared" si="13"/>
        <v>[Account Management Module-57]</v>
      </c>
      <c r="B67" s="112" t="s">
        <v>186</v>
      </c>
      <c r="C67" s="112" t="s">
        <v>188</v>
      </c>
      <c r="D67" s="112" t="s">
        <v>305</v>
      </c>
      <c r="E67" s="112" t="s">
        <v>121</v>
      </c>
      <c r="F67" s="112"/>
      <c r="G67" s="112"/>
      <c r="H67" s="106">
        <v>42317</v>
      </c>
      <c r="I67" s="112"/>
      <c r="J67" s="222"/>
      <c r="K67" s="222"/>
      <c r="L67" s="222"/>
      <c r="M67" s="223"/>
      <c r="N67" s="223"/>
      <c r="O67" s="223"/>
    </row>
    <row r="68" spans="1:15" ht="14.25" customHeight="1">
      <c r="A68" s="112" t="str">
        <f t="shared" si="13"/>
        <v>[Account Management Module-58]</v>
      </c>
      <c r="B68" s="112" t="s">
        <v>187</v>
      </c>
      <c r="C68" s="112" t="s">
        <v>189</v>
      </c>
      <c r="D68" s="112" t="s">
        <v>306</v>
      </c>
      <c r="E68" s="112" t="s">
        <v>121</v>
      </c>
      <c r="F68" s="112"/>
      <c r="G68" s="112"/>
      <c r="H68" s="106">
        <v>42317</v>
      </c>
      <c r="I68" s="112"/>
      <c r="J68" s="222"/>
      <c r="K68" s="222"/>
      <c r="L68" s="222"/>
      <c r="M68" s="223"/>
      <c r="N68" s="223"/>
      <c r="O68" s="223"/>
    </row>
    <row r="69" spans="1:15" ht="14.25" customHeight="1">
      <c r="A69" s="112" t="str">
        <f t="shared" si="13"/>
        <v>[Account Management Module-59]</v>
      </c>
      <c r="B69" s="112" t="s">
        <v>191</v>
      </c>
      <c r="C69" s="112" t="s">
        <v>190</v>
      </c>
      <c r="D69" s="112" t="s">
        <v>177</v>
      </c>
      <c r="E69" s="112" t="s">
        <v>121</v>
      </c>
      <c r="F69" s="112"/>
      <c r="G69" s="112"/>
      <c r="H69" s="106">
        <v>42317</v>
      </c>
      <c r="I69" s="112"/>
      <c r="J69" s="222"/>
      <c r="K69" s="222"/>
      <c r="L69" s="222"/>
      <c r="M69" s="223"/>
      <c r="N69" s="223"/>
      <c r="O69" s="223"/>
    </row>
    <row r="70" spans="1:15" ht="14.25" customHeight="1">
      <c r="A70" s="112" t="str">
        <f t="shared" si="2"/>
        <v>[Account Management Module-60]</v>
      </c>
      <c r="B70" s="112" t="s">
        <v>180</v>
      </c>
      <c r="C70" s="54" t="s">
        <v>178</v>
      </c>
      <c r="D70" s="150" t="s">
        <v>179</v>
      </c>
      <c r="E70" s="112" t="s">
        <v>121</v>
      </c>
      <c r="F70" s="112"/>
      <c r="G70" s="112"/>
      <c r="H70" s="106">
        <v>42317</v>
      </c>
      <c r="I70" s="92"/>
      <c r="J70" s="222"/>
      <c r="K70" s="222"/>
      <c r="L70" s="222"/>
      <c r="M70" s="223"/>
      <c r="N70" s="223"/>
      <c r="O70" s="223"/>
    </row>
    <row r="71" spans="1:15" ht="14.25" customHeight="1">
      <c r="A71" s="51"/>
      <c r="B71" s="51" t="s">
        <v>127</v>
      </c>
      <c r="C71" s="52"/>
      <c r="D71" s="52"/>
      <c r="E71" s="52"/>
      <c r="F71" s="52"/>
      <c r="G71" s="52"/>
      <c r="H71" s="52"/>
      <c r="I71" s="52"/>
      <c r="J71" s="52"/>
      <c r="K71" s="52"/>
      <c r="L71" s="52"/>
      <c r="M71" s="52"/>
      <c r="N71" s="52"/>
      <c r="O71" s="52"/>
    </row>
    <row r="72" spans="1:15" ht="14.25" customHeight="1">
      <c r="A72" s="112" t="str">
        <f t="shared" si="2"/>
        <v>[Account Management Module-62]</v>
      </c>
      <c r="B72" s="112" t="s">
        <v>128</v>
      </c>
      <c r="C72" s="112" t="s">
        <v>193</v>
      </c>
      <c r="D72" s="112" t="s">
        <v>308</v>
      </c>
      <c r="E72" s="112" t="s">
        <v>129</v>
      </c>
      <c r="F72" s="112"/>
      <c r="G72" s="112"/>
      <c r="H72" s="146"/>
      <c r="I72" s="92"/>
      <c r="J72" s="222"/>
      <c r="K72" s="222"/>
      <c r="L72" s="222"/>
      <c r="M72" s="223"/>
      <c r="N72" s="223"/>
      <c r="O72" s="223"/>
    </row>
    <row r="73" spans="1:15" ht="14.25" customHeight="1">
      <c r="A73" s="112" t="str">
        <f>IF(OR(B73&lt;&gt;"",D73&lt;&gt;""),"["&amp;TEXT($B$2,"##")&amp;"-"&amp;TEXT(ROW()-10,"##")&amp;"]","")</f>
        <v>[Account Management Module-63]</v>
      </c>
      <c r="B73" s="112" t="s">
        <v>130</v>
      </c>
      <c r="C73" s="112" t="s">
        <v>193</v>
      </c>
      <c r="D73" s="112" t="s">
        <v>308</v>
      </c>
      <c r="E73" s="112" t="s">
        <v>129</v>
      </c>
      <c r="F73" s="112"/>
      <c r="G73" s="112"/>
      <c r="H73" s="146"/>
      <c r="I73" s="92"/>
      <c r="J73" s="222"/>
      <c r="K73" s="222"/>
      <c r="L73" s="222"/>
      <c r="M73" s="223"/>
      <c r="N73" s="223"/>
      <c r="O73" s="223"/>
    </row>
    <row r="74" spans="1:15" ht="14.25" customHeight="1">
      <c r="A74" s="112" t="str">
        <f t="shared" si="2"/>
        <v>[Account Management Module-64]</v>
      </c>
      <c r="B74" s="112" t="s">
        <v>192</v>
      </c>
      <c r="C74" s="112" t="s">
        <v>194</v>
      </c>
      <c r="D74" s="112" t="s">
        <v>307</v>
      </c>
      <c r="E74" s="112" t="s">
        <v>131</v>
      </c>
      <c r="F74" s="112"/>
      <c r="G74" s="112"/>
      <c r="H74" s="146"/>
      <c r="I74" s="92"/>
      <c r="J74" s="222"/>
      <c r="K74" s="222"/>
      <c r="L74" s="222"/>
      <c r="M74" s="223"/>
      <c r="N74" s="223"/>
      <c r="O74" s="223"/>
    </row>
    <row r="75" spans="1:15" ht="14.25" customHeight="1">
      <c r="A75" s="112" t="str">
        <f>IF(OR(B75&lt;&gt;"",D75&lt;&gt;""),"["&amp;TEXT($B$2,"##")&amp;"-"&amp;TEXT(ROW()-10,"##")&amp;"]","")</f>
        <v>[Account Management Module-65]</v>
      </c>
      <c r="B75" s="151" t="s">
        <v>311</v>
      </c>
      <c r="C75" s="112" t="s">
        <v>195</v>
      </c>
      <c r="D75" s="150" t="s">
        <v>312</v>
      </c>
      <c r="E75" s="112" t="s">
        <v>131</v>
      </c>
      <c r="F75" s="112"/>
      <c r="G75" s="112"/>
      <c r="H75" s="146"/>
      <c r="I75" s="92"/>
      <c r="J75" s="222"/>
      <c r="K75" s="222"/>
      <c r="L75" s="222"/>
      <c r="M75" s="223"/>
      <c r="N75" s="223"/>
      <c r="O75" s="223"/>
    </row>
    <row r="76" spans="1:15" ht="14.25" customHeight="1">
      <c r="A76" s="112" t="str">
        <f>IF(OR(B76&lt;&gt;"",D76&lt;&gt;""),"["&amp;TEXT($B$2,"##")&amp;"-"&amp;TEXT(ROW()-10,"##")&amp;"]","")</f>
        <v>[Account Management Module-66]</v>
      </c>
      <c r="B76" s="151" t="s">
        <v>314</v>
      </c>
      <c r="C76" s="112" t="s">
        <v>196</v>
      </c>
      <c r="D76" s="150" t="s">
        <v>313</v>
      </c>
      <c r="E76" s="112" t="s">
        <v>131</v>
      </c>
      <c r="F76" s="112"/>
      <c r="G76" s="112"/>
      <c r="H76" s="146"/>
      <c r="I76" s="92"/>
      <c r="J76" s="222"/>
      <c r="K76" s="222"/>
      <c r="L76" s="222"/>
      <c r="M76" s="223"/>
      <c r="N76" s="223"/>
      <c r="O76" s="223"/>
    </row>
    <row r="77" spans="1:15" ht="14.25" customHeight="1">
      <c r="A77" s="112" t="str">
        <f>IF(OR(B77&lt;&gt;"",D77&lt;&gt;""),"["&amp;TEXT($B$2,"##")&amp;"-"&amp;TEXT(ROW()-10,"##")&amp;"]","")</f>
        <v>[Account Management Module-67]</v>
      </c>
      <c r="B77" s="151" t="s">
        <v>310</v>
      </c>
      <c r="C77" s="112" t="s">
        <v>197</v>
      </c>
      <c r="D77" s="150" t="s">
        <v>309</v>
      </c>
      <c r="E77" s="112" t="s">
        <v>131</v>
      </c>
      <c r="F77" s="112"/>
      <c r="G77" s="112"/>
      <c r="H77" s="146"/>
      <c r="I77" s="92"/>
      <c r="J77" s="222"/>
      <c r="K77" s="222"/>
      <c r="L77" s="222"/>
      <c r="M77" s="223"/>
      <c r="N77" s="223"/>
      <c r="O77" s="223"/>
    </row>
    <row r="78" spans="1:15" ht="14.25" customHeight="1">
      <c r="A78" s="112" t="str">
        <f>IF(OR(B78&lt;&gt;"",D78&lt;&gt;""),"["&amp;TEXT($B$2,"##")&amp;"-"&amp;TEXT(ROW()-10,"##")&amp;"]","")</f>
        <v>[Account Management Module-68]</v>
      </c>
      <c r="B78" s="112" t="s">
        <v>132</v>
      </c>
      <c r="C78" s="112" t="s">
        <v>199</v>
      </c>
      <c r="D78" s="112" t="s">
        <v>316</v>
      </c>
      <c r="E78" s="112" t="s">
        <v>131</v>
      </c>
      <c r="F78" s="112"/>
      <c r="G78" s="112"/>
      <c r="H78" s="146"/>
      <c r="I78" s="92"/>
      <c r="J78" s="222"/>
      <c r="K78" s="222"/>
      <c r="L78" s="222"/>
      <c r="M78" s="223"/>
      <c r="N78" s="223"/>
      <c r="O78" s="223"/>
    </row>
    <row r="79" spans="1:15" ht="14.25" customHeight="1">
      <c r="A79" s="112" t="str">
        <f t="shared" ref="A79" si="14">IF(OR(B79&lt;&gt;"",D79&lt;&gt;""),"["&amp;TEXT($B$2,"##")&amp;"-"&amp;TEXT(ROW()-10,"##")&amp;"]","")</f>
        <v>[Account Management Module-69]</v>
      </c>
      <c r="B79" s="112" t="s">
        <v>133</v>
      </c>
      <c r="C79" s="112" t="s">
        <v>198</v>
      </c>
      <c r="D79" s="112" t="s">
        <v>315</v>
      </c>
      <c r="E79" s="112" t="s">
        <v>131</v>
      </c>
      <c r="F79" s="112"/>
      <c r="G79" s="112"/>
      <c r="H79" s="146"/>
      <c r="I79" s="92"/>
      <c r="J79" s="222"/>
      <c r="K79" s="222"/>
      <c r="L79" s="222"/>
      <c r="M79" s="223"/>
      <c r="N79" s="223"/>
      <c r="O79" s="223"/>
    </row>
  </sheetData>
  <mergeCells count="5">
    <mergeCell ref="B2:G2"/>
    <mergeCell ref="B3:G3"/>
    <mergeCell ref="B4:G4"/>
    <mergeCell ref="E5:G5"/>
    <mergeCell ref="E6:G6"/>
  </mergeCells>
  <dataValidations count="1">
    <dataValidation type="list" allowBlank="1" showErrorMessage="1" sqref="F72:G79 F47:G59 F61:G70 F12:G23 F25:G27 F29:G45">
      <formula1>$Q$2:$Q$6</formula1>
      <formula2>0</formula2>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8">
        <x14:dataValidation type="list" allowBlank="1" showInputMessage="1" showErrorMessage="1">
          <x14:formula1>
            <xm:f>[3]Calculate!#REF!</xm:f>
          </x14:formula1>
          <xm:sqref>J12:J23</xm:sqref>
        </x14:dataValidation>
        <x14:dataValidation type="list" allowBlank="1" showInputMessage="1" showErrorMessage="1">
          <x14:formula1>
            <xm:f>[3]Calculate!#REF!</xm:f>
          </x14:formula1>
          <xm:sqref>J25:J27</xm:sqref>
        </x14:dataValidation>
        <x14:dataValidation type="list" allowBlank="1" showInputMessage="1" showErrorMessage="1">
          <x14:formula1>
            <xm:f>[3]Calculate!#REF!</xm:f>
          </x14:formula1>
          <xm:sqref>J29:J45</xm:sqref>
        </x14:dataValidation>
        <x14:dataValidation type="list" allowBlank="1" showInputMessage="1" showErrorMessage="1">
          <x14:formula1>
            <xm:f>[3]Calculate!#REF!</xm:f>
          </x14:formula1>
          <xm:sqref>J47:J59</xm:sqref>
        </x14:dataValidation>
        <x14:dataValidation type="list" allowBlank="1" showInputMessage="1" showErrorMessage="1">
          <x14:formula1>
            <xm:f>[3]Calculate!#REF!</xm:f>
          </x14:formula1>
          <xm:sqref>J61:J70</xm:sqref>
        </x14:dataValidation>
        <x14:dataValidation type="list" allowBlank="1" showInputMessage="1" showErrorMessage="1">
          <x14:formula1>
            <xm:f>[3]Calculate!#REF!</xm:f>
          </x14:formula1>
          <xm:sqref>J72:J79</xm:sqref>
        </x14:dataValidation>
        <x14:dataValidation type="list" allowBlank="1" showInputMessage="1" showErrorMessage="1">
          <x14:formula1>
            <xm:f>[3]Calculate!#REF!</xm:f>
          </x14:formula1>
          <xm:sqref>K12:K23</xm:sqref>
        </x14:dataValidation>
        <x14:dataValidation type="list" allowBlank="1" showInputMessage="1" showErrorMessage="1">
          <x14:formula1>
            <xm:f>[3]Calculate!#REF!</xm:f>
          </x14:formula1>
          <xm:sqref>K25:K27</xm:sqref>
        </x14:dataValidation>
        <x14:dataValidation type="list" allowBlank="1" showInputMessage="1" showErrorMessage="1">
          <x14:formula1>
            <xm:f>[3]Calculate!#REF!</xm:f>
          </x14:formula1>
          <xm:sqref>K29:K45</xm:sqref>
        </x14:dataValidation>
        <x14:dataValidation type="list" allowBlank="1" showInputMessage="1" showErrorMessage="1">
          <x14:formula1>
            <xm:f>[3]Calculate!#REF!</xm:f>
          </x14:formula1>
          <xm:sqref>K47:K59</xm:sqref>
        </x14:dataValidation>
        <x14:dataValidation type="list" allowBlank="1" showInputMessage="1" showErrorMessage="1">
          <x14:formula1>
            <xm:f>[3]Calculate!#REF!</xm:f>
          </x14:formula1>
          <xm:sqref>K61:K70</xm:sqref>
        </x14:dataValidation>
        <x14:dataValidation type="list" allowBlank="1" showInputMessage="1" showErrorMessage="1">
          <x14:formula1>
            <xm:f>[3]Calculate!#REF!</xm:f>
          </x14:formula1>
          <xm:sqref>K72:K79</xm:sqref>
        </x14:dataValidation>
        <x14:dataValidation type="list" allowBlank="1" showInputMessage="1" showErrorMessage="1">
          <x14:formula1>
            <xm:f>[3]Calculate!#REF!</xm:f>
          </x14:formula1>
          <xm:sqref>L12:L23</xm:sqref>
        </x14:dataValidation>
        <x14:dataValidation type="list" allowBlank="1" showInputMessage="1" showErrorMessage="1">
          <x14:formula1>
            <xm:f>[3]Calculate!#REF!</xm:f>
          </x14:formula1>
          <xm:sqref>L25:L27</xm:sqref>
        </x14:dataValidation>
        <x14:dataValidation type="list" allowBlank="1" showInputMessage="1" showErrorMessage="1">
          <x14:formula1>
            <xm:f>[3]Calculate!#REF!</xm:f>
          </x14:formula1>
          <xm:sqref>L29:L45</xm:sqref>
        </x14:dataValidation>
        <x14:dataValidation type="list" allowBlank="1" showInputMessage="1" showErrorMessage="1">
          <x14:formula1>
            <xm:f>[3]Calculate!#REF!</xm:f>
          </x14:formula1>
          <xm:sqref>L47:L59</xm:sqref>
        </x14:dataValidation>
        <x14:dataValidation type="list" allowBlank="1" showInputMessage="1" showErrorMessage="1">
          <x14:formula1>
            <xm:f>[3]Calculate!#REF!</xm:f>
          </x14:formula1>
          <xm:sqref>L61:L70</xm:sqref>
        </x14:dataValidation>
        <x14:dataValidation type="list" allowBlank="1" showInputMessage="1" showErrorMessage="1">
          <x14:formula1>
            <xm:f>[3]Calculate!#REF!</xm:f>
          </x14:formula1>
          <xm:sqref>L72:L79</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119"/>
  <sheetViews>
    <sheetView topLeftCell="D1" zoomScale="85" zoomScaleNormal="85" workbookViewId="0">
      <selection activeCell="K21" sqref="K21"/>
    </sheetView>
  </sheetViews>
  <sheetFormatPr defaultRowHeight="12.75"/>
  <cols>
    <col min="1" max="1" width="21" style="91" customWidth="1"/>
    <col min="2" max="2" width="34.25" style="91" customWidth="1"/>
    <col min="3" max="3" width="34.375" style="91" customWidth="1"/>
    <col min="4" max="4" width="42.25" style="91" customWidth="1"/>
    <col min="5" max="5" width="16.5" style="91" customWidth="1"/>
    <col min="6" max="7" width="11.25" style="91" customWidth="1"/>
    <col min="8" max="8" width="9" style="94"/>
    <col min="9" max="9" width="16.25" style="91" customWidth="1"/>
    <col min="10" max="10" width="9.375" style="93" customWidth="1"/>
    <col min="11" max="11" width="9" style="91" customWidth="1"/>
    <col min="12" max="16" width="9" style="91"/>
    <col min="17" max="17" width="0" style="91" hidden="1" customWidth="1"/>
    <col min="18" max="16384" width="9" style="91"/>
  </cols>
  <sheetData>
    <row r="1" spans="1:257" ht="27" thickTop="1" thickBot="1">
      <c r="A1" s="111" t="s">
        <v>47</v>
      </c>
      <c r="B1" s="77"/>
      <c r="C1" s="77"/>
      <c r="D1" s="77"/>
      <c r="E1" s="77"/>
      <c r="F1" s="77"/>
      <c r="G1" s="77"/>
      <c r="H1" s="78"/>
      <c r="I1" s="226" t="s">
        <v>1176</v>
      </c>
      <c r="J1" s="227" t="s">
        <v>1169</v>
      </c>
      <c r="K1" s="227" t="s">
        <v>1170</v>
      </c>
      <c r="L1" s="227" t="s">
        <v>1171</v>
      </c>
      <c r="M1" s="227" t="s">
        <v>1172</v>
      </c>
      <c r="N1" s="227" t="s">
        <v>1181</v>
      </c>
      <c r="O1" s="228" t="s">
        <v>1167</v>
      </c>
      <c r="P1" s="79"/>
      <c r="Q1" s="79"/>
      <c r="R1" s="79"/>
      <c r="S1" s="79"/>
      <c r="T1" s="79"/>
      <c r="U1" s="79"/>
      <c r="V1" s="79"/>
      <c r="W1" s="79"/>
      <c r="X1" s="79"/>
      <c r="Y1" s="79"/>
      <c r="Z1" s="79"/>
      <c r="AA1" s="79"/>
      <c r="AB1" s="79"/>
      <c r="AC1" s="79"/>
      <c r="AD1" s="79"/>
      <c r="AE1" s="79"/>
      <c r="AF1" s="79"/>
      <c r="AG1" s="79"/>
      <c r="AH1" s="79"/>
      <c r="AI1" s="79"/>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c r="CI1" s="79"/>
      <c r="CJ1" s="79"/>
      <c r="CK1" s="79"/>
      <c r="CL1" s="79"/>
      <c r="CM1" s="79"/>
      <c r="CN1" s="79"/>
      <c r="CO1" s="79"/>
      <c r="CP1" s="79"/>
      <c r="CQ1" s="79"/>
      <c r="CR1" s="79"/>
      <c r="CS1" s="79"/>
      <c r="CT1" s="79"/>
      <c r="CU1" s="79"/>
      <c r="CV1" s="79"/>
      <c r="CW1" s="79"/>
      <c r="CX1" s="79"/>
      <c r="CY1" s="79"/>
      <c r="CZ1" s="79"/>
      <c r="DA1" s="79"/>
      <c r="DB1" s="79"/>
      <c r="DC1" s="79"/>
      <c r="DD1" s="79"/>
      <c r="DE1" s="79"/>
      <c r="DF1" s="79"/>
      <c r="DG1" s="79"/>
      <c r="DH1" s="79"/>
      <c r="DI1" s="79"/>
      <c r="DJ1" s="79"/>
      <c r="DK1" s="79"/>
      <c r="DL1" s="79"/>
      <c r="DM1" s="79"/>
      <c r="DN1" s="79"/>
      <c r="DO1" s="79"/>
      <c r="DP1" s="79"/>
      <c r="DQ1" s="79"/>
      <c r="DR1" s="79"/>
      <c r="DS1" s="79"/>
      <c r="DT1" s="79"/>
      <c r="DU1" s="79"/>
      <c r="DV1" s="79"/>
      <c r="DW1" s="79"/>
      <c r="DX1" s="79"/>
      <c r="DY1" s="79"/>
      <c r="DZ1" s="79"/>
      <c r="EA1" s="79"/>
      <c r="EB1" s="79"/>
      <c r="EC1" s="79"/>
      <c r="ED1" s="79"/>
      <c r="EE1" s="79"/>
      <c r="EF1" s="79"/>
      <c r="EG1" s="79"/>
      <c r="EH1" s="79"/>
      <c r="EI1" s="79"/>
      <c r="EJ1" s="79"/>
      <c r="EK1" s="79"/>
      <c r="EL1" s="79"/>
      <c r="EM1" s="79"/>
      <c r="EN1" s="79"/>
      <c r="EO1" s="79"/>
      <c r="EP1" s="79"/>
      <c r="EQ1" s="79"/>
      <c r="ER1" s="79"/>
      <c r="ES1" s="79"/>
      <c r="ET1" s="79"/>
      <c r="EU1" s="79"/>
      <c r="EV1" s="79"/>
      <c r="EW1" s="79"/>
      <c r="EX1" s="79"/>
      <c r="EY1" s="79"/>
      <c r="EZ1" s="79"/>
      <c r="FA1" s="79"/>
      <c r="FB1" s="79"/>
      <c r="FC1" s="79"/>
      <c r="FD1" s="79"/>
      <c r="FE1" s="79"/>
      <c r="FF1" s="79"/>
      <c r="FG1" s="79"/>
      <c r="FH1" s="79"/>
      <c r="FI1" s="79"/>
      <c r="FJ1" s="79"/>
      <c r="FK1" s="79"/>
      <c r="FL1" s="79"/>
      <c r="FM1" s="79"/>
      <c r="FN1" s="79"/>
      <c r="FO1" s="79"/>
      <c r="FP1" s="79"/>
      <c r="FQ1" s="79"/>
      <c r="FR1" s="79"/>
      <c r="FS1" s="79"/>
      <c r="FT1" s="79"/>
      <c r="FU1" s="79"/>
      <c r="FV1" s="79"/>
      <c r="FW1" s="79"/>
      <c r="FX1" s="79"/>
      <c r="FY1" s="79"/>
      <c r="FZ1" s="79"/>
      <c r="GA1" s="79"/>
      <c r="GB1" s="79"/>
      <c r="GC1" s="79"/>
      <c r="GD1" s="79"/>
      <c r="GE1" s="79"/>
      <c r="GF1" s="79"/>
      <c r="GG1" s="79"/>
      <c r="GH1" s="79"/>
      <c r="GI1" s="79"/>
      <c r="GJ1" s="79"/>
      <c r="GK1" s="79"/>
      <c r="GL1" s="79"/>
      <c r="GM1" s="79"/>
      <c r="GN1" s="79"/>
      <c r="GO1" s="79"/>
      <c r="GP1" s="79"/>
      <c r="GQ1" s="79"/>
      <c r="GR1" s="79"/>
      <c r="GS1" s="79"/>
      <c r="GT1" s="79"/>
      <c r="GU1" s="79"/>
      <c r="GV1" s="79"/>
      <c r="GW1" s="79"/>
      <c r="GX1" s="79"/>
      <c r="GY1" s="79"/>
      <c r="GZ1" s="79"/>
      <c r="HA1" s="79"/>
      <c r="HB1" s="79"/>
      <c r="HC1" s="79"/>
      <c r="HD1" s="79"/>
      <c r="HE1" s="79"/>
      <c r="HF1" s="79"/>
      <c r="HG1" s="79"/>
      <c r="HH1" s="79"/>
      <c r="HI1" s="79"/>
      <c r="HJ1" s="79"/>
      <c r="HK1" s="79"/>
      <c r="HL1" s="79"/>
      <c r="HM1" s="79"/>
      <c r="HN1" s="79"/>
      <c r="HO1" s="79"/>
      <c r="HP1" s="79"/>
      <c r="HQ1" s="79"/>
      <c r="HR1" s="79"/>
      <c r="HS1" s="79"/>
      <c r="HT1" s="79"/>
      <c r="HU1" s="79"/>
      <c r="HV1" s="79"/>
      <c r="HW1" s="79"/>
      <c r="HX1" s="79"/>
      <c r="HY1" s="79"/>
      <c r="HZ1" s="79"/>
      <c r="IA1" s="79"/>
      <c r="IB1" s="79"/>
      <c r="IC1" s="79"/>
      <c r="ID1" s="79"/>
      <c r="IE1" s="79"/>
      <c r="IF1" s="79"/>
      <c r="IG1" s="79"/>
      <c r="IH1" s="79"/>
      <c r="II1" s="79"/>
      <c r="IJ1" s="79"/>
      <c r="IK1" s="79"/>
      <c r="IL1" s="79"/>
      <c r="IM1" s="79"/>
      <c r="IN1" s="79"/>
      <c r="IO1" s="79"/>
      <c r="IP1" s="79"/>
      <c r="IQ1" s="79"/>
      <c r="IR1" s="79"/>
      <c r="IS1" s="79"/>
      <c r="IT1" s="79"/>
      <c r="IU1" s="79"/>
      <c r="IV1" s="79"/>
      <c r="IW1" s="79"/>
    </row>
    <row r="2" spans="1:257" ht="15">
      <c r="A2" s="46" t="s">
        <v>21</v>
      </c>
      <c r="B2" s="257" t="s">
        <v>320</v>
      </c>
      <c r="C2" s="257"/>
      <c r="D2" s="257"/>
      <c r="E2" s="257"/>
      <c r="F2" s="257"/>
      <c r="G2" s="257"/>
      <c r="H2" s="80"/>
      <c r="I2" s="229" t="s">
        <v>1177</v>
      </c>
      <c r="J2" s="213">
        <f>COUNTIFS(J12:J200,"ManhNL",L12:L200,"Open")</f>
        <v>0</v>
      </c>
      <c r="K2" s="213">
        <f>COUNTIFS(J12:J200,"ManhNL",L12:L200,"Accepted")</f>
        <v>0</v>
      </c>
      <c r="L2" s="213">
        <f>COUNTIFS(J12:J200,"ManhNL",L12:L200,"Ready for test")</f>
        <v>0</v>
      </c>
      <c r="M2" s="213">
        <f>COUNTIFS(J12:J200,"ManhNL",L12:L200,"Closed")</f>
        <v>0</v>
      </c>
      <c r="N2" s="213">
        <f>COUNTIFS(J12:J200,"ManhNL",L12:L200,"")</f>
        <v>0</v>
      </c>
      <c r="O2" s="239">
        <f t="shared" ref="O2:O7" si="0">SUM(J2:N2)</f>
        <v>0</v>
      </c>
      <c r="P2" s="79"/>
      <c r="Q2" s="79" t="s">
        <v>22</v>
      </c>
      <c r="R2" s="79"/>
      <c r="S2" s="79"/>
      <c r="T2" s="79"/>
      <c r="U2" s="79"/>
      <c r="V2" s="79"/>
      <c r="W2" s="79"/>
      <c r="X2" s="79"/>
      <c r="Y2" s="79"/>
      <c r="Z2" s="79"/>
      <c r="AA2" s="79"/>
      <c r="AB2" s="79"/>
      <c r="AC2" s="79"/>
      <c r="AD2" s="79"/>
      <c r="AE2" s="79"/>
      <c r="AF2" s="79"/>
      <c r="AG2" s="79"/>
      <c r="AH2" s="79"/>
      <c r="AI2" s="79"/>
      <c r="AJ2" s="79"/>
      <c r="AK2" s="79"/>
      <c r="AL2" s="79"/>
      <c r="AM2" s="79"/>
      <c r="AN2" s="79"/>
      <c r="AO2" s="79"/>
      <c r="AP2" s="79"/>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79"/>
      <c r="BT2" s="79"/>
      <c r="BU2" s="79"/>
      <c r="BV2" s="79"/>
      <c r="BW2" s="79"/>
      <c r="BX2" s="79"/>
      <c r="BY2" s="79"/>
      <c r="BZ2" s="79"/>
      <c r="CA2" s="79"/>
      <c r="CB2" s="79"/>
      <c r="CC2" s="79"/>
      <c r="CD2" s="79"/>
      <c r="CE2" s="79"/>
      <c r="CF2" s="79"/>
      <c r="CG2" s="79"/>
      <c r="CH2" s="79"/>
      <c r="CI2" s="79"/>
      <c r="CJ2" s="79"/>
      <c r="CK2" s="79"/>
      <c r="CL2" s="79"/>
      <c r="CM2" s="79"/>
      <c r="CN2" s="79"/>
      <c r="CO2" s="79"/>
      <c r="CP2" s="79"/>
      <c r="CQ2" s="79"/>
      <c r="CR2" s="79"/>
      <c r="CS2" s="79"/>
      <c r="CT2" s="79"/>
      <c r="CU2" s="79"/>
      <c r="CV2" s="79"/>
      <c r="CW2" s="79"/>
      <c r="CX2" s="79"/>
      <c r="CY2" s="79"/>
      <c r="CZ2" s="79"/>
      <c r="DA2" s="79"/>
      <c r="DB2" s="79"/>
      <c r="DC2" s="79"/>
      <c r="DD2" s="79"/>
      <c r="DE2" s="79"/>
      <c r="DF2" s="79"/>
      <c r="DG2" s="79"/>
      <c r="DH2" s="79"/>
      <c r="DI2" s="79"/>
      <c r="DJ2" s="79"/>
      <c r="DK2" s="79"/>
      <c r="DL2" s="79"/>
      <c r="DM2" s="79"/>
      <c r="DN2" s="79"/>
      <c r="DO2" s="79"/>
      <c r="DP2" s="79"/>
      <c r="DQ2" s="79"/>
      <c r="DR2" s="79"/>
      <c r="DS2" s="79"/>
      <c r="DT2" s="79"/>
      <c r="DU2" s="79"/>
      <c r="DV2" s="79"/>
      <c r="DW2" s="79"/>
      <c r="DX2" s="79"/>
      <c r="DY2" s="79"/>
      <c r="DZ2" s="79"/>
      <c r="EA2" s="79"/>
      <c r="EB2" s="79"/>
      <c r="EC2" s="79"/>
      <c r="ED2" s="79"/>
      <c r="EE2" s="79"/>
      <c r="EF2" s="79"/>
      <c r="EG2" s="79"/>
      <c r="EH2" s="79"/>
      <c r="EI2" s="79"/>
      <c r="EJ2" s="79"/>
      <c r="EK2" s="79"/>
      <c r="EL2" s="79"/>
      <c r="EM2" s="79"/>
      <c r="EN2" s="79"/>
      <c r="EO2" s="79"/>
      <c r="EP2" s="79"/>
      <c r="EQ2" s="79"/>
      <c r="ER2" s="79"/>
      <c r="ES2" s="79"/>
      <c r="ET2" s="79"/>
      <c r="EU2" s="79"/>
      <c r="EV2" s="79"/>
      <c r="EW2" s="79"/>
      <c r="EX2" s="79"/>
      <c r="EY2" s="79"/>
      <c r="EZ2" s="79"/>
      <c r="FA2" s="79"/>
      <c r="FB2" s="79"/>
      <c r="FC2" s="79"/>
      <c r="FD2" s="79"/>
      <c r="FE2" s="79"/>
      <c r="FF2" s="79"/>
      <c r="FG2" s="79"/>
      <c r="FH2" s="79"/>
      <c r="FI2" s="79"/>
      <c r="FJ2" s="79"/>
      <c r="FK2" s="79"/>
      <c r="FL2" s="79"/>
      <c r="FM2" s="79"/>
      <c r="FN2" s="79"/>
      <c r="FO2" s="79"/>
      <c r="FP2" s="79"/>
      <c r="FQ2" s="79"/>
      <c r="FR2" s="79"/>
      <c r="FS2" s="79"/>
      <c r="FT2" s="79"/>
      <c r="FU2" s="79"/>
      <c r="FV2" s="79"/>
      <c r="FW2" s="79"/>
      <c r="FX2" s="79"/>
      <c r="FY2" s="79"/>
      <c r="FZ2" s="79"/>
      <c r="GA2" s="79"/>
      <c r="GB2" s="79"/>
      <c r="GC2" s="79"/>
      <c r="GD2" s="79"/>
      <c r="GE2" s="79"/>
      <c r="GF2" s="79"/>
      <c r="GG2" s="79"/>
      <c r="GH2" s="79"/>
      <c r="GI2" s="79"/>
      <c r="GJ2" s="79"/>
      <c r="GK2" s="79"/>
      <c r="GL2" s="79"/>
      <c r="GM2" s="79"/>
      <c r="GN2" s="79"/>
      <c r="GO2" s="79"/>
      <c r="GP2" s="79"/>
      <c r="GQ2" s="79"/>
      <c r="GR2" s="79"/>
      <c r="GS2" s="79"/>
      <c r="GT2" s="79"/>
      <c r="GU2" s="79"/>
      <c r="GV2" s="79"/>
      <c r="GW2" s="79"/>
      <c r="GX2" s="79"/>
      <c r="GY2" s="79"/>
      <c r="GZ2" s="79"/>
      <c r="HA2" s="79"/>
      <c r="HB2" s="79"/>
      <c r="HC2" s="79"/>
      <c r="HD2" s="79"/>
      <c r="HE2" s="79"/>
      <c r="HF2" s="79"/>
      <c r="HG2" s="79"/>
      <c r="HH2" s="79"/>
      <c r="HI2" s="79"/>
      <c r="HJ2" s="79"/>
      <c r="HK2" s="79"/>
      <c r="HL2" s="79"/>
      <c r="HM2" s="79"/>
      <c r="HN2" s="79"/>
      <c r="HO2" s="79"/>
      <c r="HP2" s="79"/>
      <c r="HQ2" s="79"/>
      <c r="HR2" s="79"/>
      <c r="HS2" s="79"/>
      <c r="HT2" s="79"/>
      <c r="HU2" s="79"/>
      <c r="HV2" s="79"/>
      <c r="HW2" s="79"/>
      <c r="HX2" s="79"/>
      <c r="HY2" s="79"/>
      <c r="HZ2" s="79"/>
      <c r="IA2" s="79"/>
      <c r="IB2" s="79"/>
      <c r="IC2" s="79"/>
      <c r="ID2" s="79"/>
      <c r="IE2" s="79"/>
      <c r="IF2" s="79"/>
      <c r="IG2" s="79"/>
      <c r="IH2" s="79"/>
      <c r="II2" s="79"/>
      <c r="IJ2" s="79"/>
      <c r="IK2" s="79"/>
      <c r="IL2" s="79"/>
      <c r="IM2" s="79"/>
      <c r="IN2" s="79"/>
      <c r="IO2" s="79"/>
      <c r="IP2" s="79"/>
      <c r="IQ2" s="79"/>
      <c r="IR2" s="79"/>
      <c r="IS2" s="79"/>
      <c r="IT2" s="79"/>
      <c r="IU2" s="79"/>
      <c r="IV2" s="79"/>
      <c r="IW2" s="79"/>
    </row>
    <row r="3" spans="1:257" ht="15">
      <c r="A3" s="47" t="s">
        <v>23</v>
      </c>
      <c r="B3" s="257" t="s">
        <v>73</v>
      </c>
      <c r="C3" s="257"/>
      <c r="D3" s="257"/>
      <c r="E3" s="257"/>
      <c r="F3" s="257"/>
      <c r="G3" s="257"/>
      <c r="H3" s="80"/>
      <c r="I3" s="229" t="s">
        <v>1178</v>
      </c>
      <c r="J3" s="213">
        <f>COUNTIFS(J12:J200,"HuyNM",L12:L200,"Open")</f>
        <v>0</v>
      </c>
      <c r="K3" s="213">
        <f>COUNTIFS(J12:J200,"HuyNM",L12:L200,"Accepted")</f>
        <v>0</v>
      </c>
      <c r="L3" s="213">
        <f>COUNTIFS(J12:J200,"HuyNM",L12:L200,"Ready for test")</f>
        <v>0</v>
      </c>
      <c r="M3" s="213">
        <f>COUNTIFS(J12:J200,"HuyNM",L12:L200,"Closed")</f>
        <v>0</v>
      </c>
      <c r="N3" s="213">
        <f>COUNTIFS(J12:J200,"HuyNM",L12:L200,"")</f>
        <v>0</v>
      </c>
      <c r="O3" s="240">
        <f t="shared" si="0"/>
        <v>0</v>
      </c>
      <c r="P3" s="79"/>
      <c r="Q3" s="79" t="s">
        <v>24</v>
      </c>
      <c r="R3" s="79"/>
      <c r="S3" s="79"/>
      <c r="T3" s="79"/>
      <c r="U3" s="79"/>
      <c r="V3" s="79"/>
      <c r="W3" s="79"/>
      <c r="X3" s="79"/>
      <c r="Y3" s="79"/>
      <c r="Z3" s="79"/>
      <c r="AA3" s="79"/>
      <c r="AB3" s="79"/>
      <c r="AC3" s="79"/>
      <c r="AD3" s="79"/>
      <c r="AE3" s="79"/>
      <c r="AF3" s="79"/>
      <c r="AG3" s="79"/>
      <c r="AH3" s="79"/>
      <c r="AI3" s="79"/>
      <c r="AJ3" s="79"/>
      <c r="AK3" s="79"/>
      <c r="AL3" s="79"/>
      <c r="AM3" s="79"/>
      <c r="AN3" s="79"/>
      <c r="AO3" s="79"/>
      <c r="AP3" s="79"/>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79"/>
      <c r="BY3" s="79"/>
      <c r="BZ3" s="79"/>
      <c r="CA3" s="79"/>
      <c r="CB3" s="79"/>
      <c r="CC3" s="79"/>
      <c r="CD3" s="79"/>
      <c r="CE3" s="79"/>
      <c r="CF3" s="79"/>
      <c r="CG3" s="79"/>
      <c r="CH3" s="79"/>
      <c r="CI3" s="79"/>
      <c r="CJ3" s="79"/>
      <c r="CK3" s="79"/>
      <c r="CL3" s="79"/>
      <c r="CM3" s="79"/>
      <c r="CN3" s="79"/>
      <c r="CO3" s="79"/>
      <c r="CP3" s="79"/>
      <c r="CQ3" s="79"/>
      <c r="CR3" s="79"/>
      <c r="CS3" s="79"/>
      <c r="CT3" s="79"/>
      <c r="CU3" s="79"/>
      <c r="CV3" s="79"/>
      <c r="CW3" s="79"/>
      <c r="CX3" s="79"/>
      <c r="CY3" s="79"/>
      <c r="CZ3" s="79"/>
      <c r="DA3" s="79"/>
      <c r="DB3" s="79"/>
      <c r="DC3" s="79"/>
      <c r="DD3" s="79"/>
      <c r="DE3" s="79"/>
      <c r="DF3" s="79"/>
      <c r="DG3" s="79"/>
      <c r="DH3" s="79"/>
      <c r="DI3" s="79"/>
      <c r="DJ3" s="79"/>
      <c r="DK3" s="79"/>
      <c r="DL3" s="79"/>
      <c r="DM3" s="79"/>
      <c r="DN3" s="79"/>
      <c r="DO3" s="79"/>
      <c r="DP3" s="79"/>
      <c r="DQ3" s="79"/>
      <c r="DR3" s="79"/>
      <c r="DS3" s="79"/>
      <c r="DT3" s="79"/>
      <c r="DU3" s="79"/>
      <c r="DV3" s="79"/>
      <c r="DW3" s="79"/>
      <c r="DX3" s="79"/>
      <c r="DY3" s="79"/>
      <c r="DZ3" s="79"/>
      <c r="EA3" s="79"/>
      <c r="EB3" s="79"/>
      <c r="EC3" s="79"/>
      <c r="ED3" s="79"/>
      <c r="EE3" s="79"/>
      <c r="EF3" s="79"/>
      <c r="EG3" s="79"/>
      <c r="EH3" s="79"/>
      <c r="EI3" s="79"/>
      <c r="EJ3" s="79"/>
      <c r="EK3" s="79"/>
      <c r="EL3" s="79"/>
      <c r="EM3" s="79"/>
      <c r="EN3" s="79"/>
      <c r="EO3" s="79"/>
      <c r="EP3" s="79"/>
      <c r="EQ3" s="79"/>
      <c r="ER3" s="79"/>
      <c r="ES3" s="79"/>
      <c r="ET3" s="79"/>
      <c r="EU3" s="79"/>
      <c r="EV3" s="79"/>
      <c r="EW3" s="79"/>
      <c r="EX3" s="79"/>
      <c r="EY3" s="79"/>
      <c r="EZ3" s="79"/>
      <c r="FA3" s="79"/>
      <c r="FB3" s="79"/>
      <c r="FC3" s="79"/>
      <c r="FD3" s="79"/>
      <c r="FE3" s="79"/>
      <c r="FF3" s="79"/>
      <c r="FG3" s="79"/>
      <c r="FH3" s="79"/>
      <c r="FI3" s="79"/>
      <c r="FJ3" s="79"/>
      <c r="FK3" s="79"/>
      <c r="FL3" s="79"/>
      <c r="FM3" s="79"/>
      <c r="FN3" s="79"/>
      <c r="FO3" s="79"/>
      <c r="FP3" s="79"/>
      <c r="FQ3" s="79"/>
      <c r="FR3" s="79"/>
      <c r="FS3" s="79"/>
      <c r="FT3" s="79"/>
      <c r="FU3" s="79"/>
      <c r="FV3" s="79"/>
      <c r="FW3" s="79"/>
      <c r="FX3" s="79"/>
      <c r="FY3" s="79"/>
      <c r="FZ3" s="79"/>
      <c r="GA3" s="79"/>
      <c r="GB3" s="79"/>
      <c r="GC3" s="79"/>
      <c r="GD3" s="79"/>
      <c r="GE3" s="79"/>
      <c r="GF3" s="79"/>
      <c r="GG3" s="79"/>
      <c r="GH3" s="79"/>
      <c r="GI3" s="79"/>
      <c r="GJ3" s="79"/>
      <c r="GK3" s="79"/>
      <c r="GL3" s="79"/>
      <c r="GM3" s="79"/>
      <c r="GN3" s="79"/>
      <c r="GO3" s="79"/>
      <c r="GP3" s="79"/>
      <c r="GQ3" s="79"/>
      <c r="GR3" s="79"/>
      <c r="GS3" s="79"/>
      <c r="GT3" s="79"/>
      <c r="GU3" s="79"/>
      <c r="GV3" s="79"/>
      <c r="GW3" s="79"/>
      <c r="GX3" s="79"/>
      <c r="GY3" s="79"/>
      <c r="GZ3" s="79"/>
      <c r="HA3" s="79"/>
      <c r="HB3" s="79"/>
      <c r="HC3" s="79"/>
      <c r="HD3" s="79"/>
      <c r="HE3" s="79"/>
      <c r="HF3" s="79"/>
      <c r="HG3" s="79"/>
      <c r="HH3" s="79"/>
      <c r="HI3" s="79"/>
      <c r="HJ3" s="79"/>
      <c r="HK3" s="79"/>
      <c r="HL3" s="79"/>
      <c r="HM3" s="79"/>
      <c r="HN3" s="79"/>
      <c r="HO3" s="79"/>
      <c r="HP3" s="79"/>
      <c r="HQ3" s="79"/>
      <c r="HR3" s="79"/>
      <c r="HS3" s="79"/>
      <c r="HT3" s="79"/>
      <c r="HU3" s="79"/>
      <c r="HV3" s="79"/>
      <c r="HW3" s="79"/>
      <c r="HX3" s="79"/>
      <c r="HY3" s="79"/>
      <c r="HZ3" s="79"/>
      <c r="IA3" s="79"/>
      <c r="IB3" s="79"/>
      <c r="IC3" s="79"/>
      <c r="ID3" s="79"/>
      <c r="IE3" s="79"/>
      <c r="IF3" s="79"/>
      <c r="IG3" s="79"/>
      <c r="IH3" s="79"/>
      <c r="II3" s="79"/>
      <c r="IJ3" s="79"/>
      <c r="IK3" s="79"/>
      <c r="IL3" s="79"/>
      <c r="IM3" s="79"/>
      <c r="IN3" s="79"/>
      <c r="IO3" s="79"/>
      <c r="IP3" s="79"/>
      <c r="IQ3" s="79"/>
      <c r="IR3" s="79"/>
      <c r="IS3" s="79"/>
      <c r="IT3" s="79"/>
      <c r="IU3" s="79"/>
      <c r="IV3" s="79"/>
      <c r="IW3" s="79"/>
    </row>
    <row r="4" spans="1:257" ht="15">
      <c r="A4" s="46" t="s">
        <v>25</v>
      </c>
      <c r="B4" s="258" t="s">
        <v>69</v>
      </c>
      <c r="C4" s="258"/>
      <c r="D4" s="258"/>
      <c r="E4" s="258"/>
      <c r="F4" s="258"/>
      <c r="G4" s="258"/>
      <c r="H4" s="80"/>
      <c r="I4" s="229" t="s">
        <v>1182</v>
      </c>
      <c r="J4" s="213">
        <f>COUNTIFS(J12:J200,"AnhDD",L12:L200,"Open")</f>
        <v>0</v>
      </c>
      <c r="K4" s="213">
        <f>COUNTIFS(J12:J200,"AnhDD",L12:L200,"Accepted")</f>
        <v>0</v>
      </c>
      <c r="L4" s="213">
        <f>COUNTIFS(J12:J200,"AnhDD",L12:L200,"Ready for test")</f>
        <v>0</v>
      </c>
      <c r="M4" s="213">
        <f>COUNTIFS(J12:J200,"AnhDD",L12:L200,"Closed")</f>
        <v>0</v>
      </c>
      <c r="N4" s="213">
        <f>COUNTIFS(J12:J200,"AnhDD",L12:L200,"")</f>
        <v>0</v>
      </c>
      <c r="O4" s="240">
        <f t="shared" si="0"/>
        <v>0</v>
      </c>
      <c r="P4" s="79"/>
      <c r="Q4" s="81"/>
      <c r="R4" s="79"/>
      <c r="S4" s="79"/>
      <c r="T4" s="79"/>
      <c r="U4" s="79"/>
      <c r="V4" s="79"/>
      <c r="W4" s="79"/>
      <c r="X4" s="79"/>
      <c r="Y4" s="79"/>
      <c r="Z4" s="79"/>
      <c r="AA4" s="79"/>
      <c r="AB4" s="79"/>
      <c r="AC4" s="79"/>
      <c r="AD4" s="79"/>
      <c r="AE4" s="79"/>
      <c r="AF4" s="79"/>
      <c r="AG4" s="79"/>
      <c r="AH4" s="79"/>
      <c r="AI4" s="79"/>
      <c r="AJ4" s="79"/>
      <c r="AK4" s="79"/>
      <c r="AL4" s="79"/>
      <c r="AM4" s="79"/>
      <c r="AN4" s="79"/>
      <c r="AO4" s="79"/>
      <c r="AP4" s="79"/>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79"/>
      <c r="BT4" s="79"/>
      <c r="BU4" s="79"/>
      <c r="BV4" s="79"/>
      <c r="BW4" s="79"/>
      <c r="BX4" s="79"/>
      <c r="BY4" s="79"/>
      <c r="BZ4" s="79"/>
      <c r="CA4" s="79"/>
      <c r="CB4" s="79"/>
      <c r="CC4" s="79"/>
      <c r="CD4" s="79"/>
      <c r="CE4" s="79"/>
      <c r="CF4" s="79"/>
      <c r="CG4" s="79"/>
      <c r="CH4" s="79"/>
      <c r="CI4" s="79"/>
      <c r="CJ4" s="79"/>
      <c r="CK4" s="79"/>
      <c r="CL4" s="79"/>
      <c r="CM4" s="79"/>
      <c r="CN4" s="79"/>
      <c r="CO4" s="79"/>
      <c r="CP4" s="79"/>
      <c r="CQ4" s="79"/>
      <c r="CR4" s="79"/>
      <c r="CS4" s="79"/>
      <c r="CT4" s="79"/>
      <c r="CU4" s="79"/>
      <c r="CV4" s="79"/>
      <c r="CW4" s="79"/>
      <c r="CX4" s="79"/>
      <c r="CY4" s="79"/>
      <c r="CZ4" s="79"/>
      <c r="DA4" s="79"/>
      <c r="DB4" s="79"/>
      <c r="DC4" s="79"/>
      <c r="DD4" s="79"/>
      <c r="DE4" s="79"/>
      <c r="DF4" s="79"/>
      <c r="DG4" s="79"/>
      <c r="DH4" s="79"/>
      <c r="DI4" s="79"/>
      <c r="DJ4" s="79"/>
      <c r="DK4" s="79"/>
      <c r="DL4" s="79"/>
      <c r="DM4" s="79"/>
      <c r="DN4" s="79"/>
      <c r="DO4" s="79"/>
      <c r="DP4" s="79"/>
      <c r="DQ4" s="79"/>
      <c r="DR4" s="79"/>
      <c r="DS4" s="79"/>
      <c r="DT4" s="79"/>
      <c r="DU4" s="79"/>
      <c r="DV4" s="79"/>
      <c r="DW4" s="79"/>
      <c r="DX4" s="79"/>
      <c r="DY4" s="79"/>
      <c r="DZ4" s="79"/>
      <c r="EA4" s="79"/>
      <c r="EB4" s="79"/>
      <c r="EC4" s="79"/>
      <c r="ED4" s="79"/>
      <c r="EE4" s="79"/>
      <c r="EF4" s="79"/>
      <c r="EG4" s="79"/>
      <c r="EH4" s="79"/>
      <c r="EI4" s="79"/>
      <c r="EJ4" s="79"/>
      <c r="EK4" s="79"/>
      <c r="EL4" s="79"/>
      <c r="EM4" s="79"/>
      <c r="EN4" s="79"/>
      <c r="EO4" s="79"/>
      <c r="EP4" s="79"/>
      <c r="EQ4" s="79"/>
      <c r="ER4" s="79"/>
      <c r="ES4" s="79"/>
      <c r="ET4" s="79"/>
      <c r="EU4" s="79"/>
      <c r="EV4" s="79"/>
      <c r="EW4" s="79"/>
      <c r="EX4" s="79"/>
      <c r="EY4" s="79"/>
      <c r="EZ4" s="79"/>
      <c r="FA4" s="79"/>
      <c r="FB4" s="79"/>
      <c r="FC4" s="79"/>
      <c r="FD4" s="79"/>
      <c r="FE4" s="79"/>
      <c r="FF4" s="79"/>
      <c r="FG4" s="79"/>
      <c r="FH4" s="79"/>
      <c r="FI4" s="79"/>
      <c r="FJ4" s="79"/>
      <c r="FK4" s="79"/>
      <c r="FL4" s="79"/>
      <c r="FM4" s="79"/>
      <c r="FN4" s="79"/>
      <c r="FO4" s="79"/>
      <c r="FP4" s="79"/>
      <c r="FQ4" s="79"/>
      <c r="FR4" s="79"/>
      <c r="FS4" s="79"/>
      <c r="FT4" s="79"/>
      <c r="FU4" s="79"/>
      <c r="FV4" s="79"/>
      <c r="FW4" s="79"/>
      <c r="FX4" s="79"/>
      <c r="FY4" s="79"/>
      <c r="FZ4" s="79"/>
      <c r="GA4" s="79"/>
      <c r="GB4" s="79"/>
      <c r="GC4" s="79"/>
      <c r="GD4" s="79"/>
      <c r="GE4" s="79"/>
      <c r="GF4" s="79"/>
      <c r="GG4" s="79"/>
      <c r="GH4" s="79"/>
      <c r="GI4" s="79"/>
      <c r="GJ4" s="79"/>
      <c r="GK4" s="79"/>
      <c r="GL4" s="79"/>
      <c r="GM4" s="79"/>
      <c r="GN4" s="79"/>
      <c r="GO4" s="79"/>
      <c r="GP4" s="79"/>
      <c r="GQ4" s="79"/>
      <c r="GR4" s="79"/>
      <c r="GS4" s="79"/>
      <c r="GT4" s="79"/>
      <c r="GU4" s="79"/>
      <c r="GV4" s="79"/>
      <c r="GW4" s="79"/>
      <c r="GX4" s="79"/>
      <c r="GY4" s="79"/>
      <c r="GZ4" s="79"/>
      <c r="HA4" s="79"/>
      <c r="HB4" s="79"/>
      <c r="HC4" s="79"/>
      <c r="HD4" s="79"/>
      <c r="HE4" s="79"/>
      <c r="HF4" s="79"/>
      <c r="HG4" s="79"/>
      <c r="HH4" s="79"/>
      <c r="HI4" s="79"/>
      <c r="HJ4" s="79"/>
      <c r="HK4" s="79"/>
      <c r="HL4" s="79"/>
      <c r="HM4" s="79"/>
      <c r="HN4" s="79"/>
      <c r="HO4" s="79"/>
      <c r="HP4" s="79"/>
      <c r="HQ4" s="79"/>
      <c r="HR4" s="79"/>
      <c r="HS4" s="79"/>
      <c r="HT4" s="79"/>
      <c r="HU4" s="79"/>
      <c r="HV4" s="79"/>
      <c r="HW4" s="79"/>
      <c r="HX4" s="79"/>
      <c r="HY4" s="79"/>
      <c r="HZ4" s="79"/>
      <c r="IA4" s="79"/>
      <c r="IB4" s="79"/>
      <c r="IC4" s="79"/>
      <c r="ID4" s="79"/>
      <c r="IE4" s="79"/>
      <c r="IF4" s="79"/>
      <c r="IG4" s="79"/>
      <c r="IH4" s="79"/>
      <c r="II4" s="79"/>
      <c r="IJ4" s="79"/>
      <c r="IK4" s="79"/>
      <c r="IL4" s="79"/>
      <c r="IM4" s="79"/>
      <c r="IN4" s="79"/>
      <c r="IO4" s="79"/>
      <c r="IP4" s="79"/>
      <c r="IQ4" s="79"/>
      <c r="IR4" s="79"/>
      <c r="IS4" s="79"/>
      <c r="IT4" s="79"/>
      <c r="IU4" s="79"/>
      <c r="IV4" s="79"/>
      <c r="IW4" s="79"/>
    </row>
    <row r="5" spans="1:257" ht="15">
      <c r="A5" s="82" t="s">
        <v>22</v>
      </c>
      <c r="B5" s="83" t="s">
        <v>24</v>
      </c>
      <c r="C5" s="83" t="s">
        <v>26</v>
      </c>
      <c r="D5" s="84" t="s">
        <v>27</v>
      </c>
      <c r="E5" s="259" t="s">
        <v>28</v>
      </c>
      <c r="F5" s="259"/>
      <c r="G5" s="259"/>
      <c r="H5" s="85"/>
      <c r="I5" s="229" t="s">
        <v>1179</v>
      </c>
      <c r="J5" s="213">
        <f>COUNTIFS(J12:J200,"TrungVN",L12:L200,"Open")</f>
        <v>0</v>
      </c>
      <c r="K5" s="213">
        <f>COUNTIFS(J12:J200,"TrungVN",L12:L200,"Accepted")</f>
        <v>0</v>
      </c>
      <c r="L5" s="213">
        <f>COUNTIFS(J12:J200,"TrungVN",L12:L200,"Ready for test")</f>
        <v>0</v>
      </c>
      <c r="M5" s="213">
        <f>COUNTIFS(J12:J200,"TrungVN",L12:L200,"Closed")</f>
        <v>0</v>
      </c>
      <c r="N5" s="213">
        <f>COUNTIFS(J12:J200,"TrungVN",L12:L200,"")</f>
        <v>0</v>
      </c>
      <c r="O5" s="240">
        <f t="shared" si="0"/>
        <v>0</v>
      </c>
      <c r="P5" s="79"/>
      <c r="Q5" s="79" t="s">
        <v>29</v>
      </c>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c r="AV5" s="79"/>
      <c r="AW5" s="79"/>
      <c r="AX5" s="79"/>
      <c r="AY5" s="79"/>
      <c r="AZ5" s="79"/>
      <c r="BA5" s="79"/>
      <c r="BB5" s="79"/>
      <c r="BC5" s="79"/>
      <c r="BD5" s="79"/>
      <c r="BE5" s="79"/>
      <c r="BF5" s="79"/>
      <c r="BG5" s="79"/>
      <c r="BH5" s="79"/>
      <c r="BI5" s="79"/>
      <c r="BJ5" s="79"/>
      <c r="BK5" s="79"/>
      <c r="BL5" s="79"/>
      <c r="BM5" s="79"/>
      <c r="BN5" s="79"/>
      <c r="BO5" s="79"/>
      <c r="BP5" s="79"/>
      <c r="BQ5" s="79"/>
      <c r="BR5" s="79"/>
      <c r="BS5" s="79"/>
      <c r="BT5" s="79"/>
      <c r="BU5" s="79"/>
      <c r="BV5" s="79"/>
      <c r="BW5" s="79"/>
      <c r="BX5" s="79"/>
      <c r="BY5" s="79"/>
      <c r="BZ5" s="79"/>
      <c r="CA5" s="79"/>
      <c r="CB5" s="79"/>
      <c r="CC5" s="79"/>
      <c r="CD5" s="79"/>
      <c r="CE5" s="79"/>
      <c r="CF5" s="79"/>
      <c r="CG5" s="79"/>
      <c r="CH5" s="79"/>
      <c r="CI5" s="79"/>
      <c r="CJ5" s="79"/>
      <c r="CK5" s="79"/>
      <c r="CL5" s="79"/>
      <c r="CM5" s="79"/>
      <c r="CN5" s="79"/>
      <c r="CO5" s="79"/>
      <c r="CP5" s="79"/>
      <c r="CQ5" s="79"/>
      <c r="CR5" s="79"/>
      <c r="CS5" s="79"/>
      <c r="CT5" s="79"/>
      <c r="CU5" s="79"/>
      <c r="CV5" s="79"/>
      <c r="CW5" s="79"/>
      <c r="CX5" s="79"/>
      <c r="CY5" s="79"/>
      <c r="CZ5" s="79"/>
      <c r="DA5" s="79"/>
      <c r="DB5" s="79"/>
      <c r="DC5" s="79"/>
      <c r="DD5" s="79"/>
      <c r="DE5" s="79"/>
      <c r="DF5" s="79"/>
      <c r="DG5" s="79"/>
      <c r="DH5" s="79"/>
      <c r="DI5" s="79"/>
      <c r="DJ5" s="79"/>
      <c r="DK5" s="79"/>
      <c r="DL5" s="79"/>
      <c r="DM5" s="79"/>
      <c r="DN5" s="79"/>
      <c r="DO5" s="79"/>
      <c r="DP5" s="79"/>
      <c r="DQ5" s="79"/>
      <c r="DR5" s="79"/>
      <c r="DS5" s="79"/>
      <c r="DT5" s="79"/>
      <c r="DU5" s="79"/>
      <c r="DV5" s="79"/>
      <c r="DW5" s="79"/>
      <c r="DX5" s="79"/>
      <c r="DY5" s="79"/>
      <c r="DZ5" s="79"/>
      <c r="EA5" s="79"/>
      <c r="EB5" s="79"/>
      <c r="EC5" s="79"/>
      <c r="ED5" s="79"/>
      <c r="EE5" s="79"/>
      <c r="EF5" s="79"/>
      <c r="EG5" s="79"/>
      <c r="EH5" s="79"/>
      <c r="EI5" s="79"/>
      <c r="EJ5" s="79"/>
      <c r="EK5" s="79"/>
      <c r="EL5" s="79"/>
      <c r="EM5" s="79"/>
      <c r="EN5" s="79"/>
      <c r="EO5" s="79"/>
      <c r="EP5" s="79"/>
      <c r="EQ5" s="79"/>
      <c r="ER5" s="79"/>
      <c r="ES5" s="79"/>
      <c r="ET5" s="79"/>
      <c r="EU5" s="79"/>
      <c r="EV5" s="79"/>
      <c r="EW5" s="79"/>
      <c r="EX5" s="79"/>
      <c r="EY5" s="79"/>
      <c r="EZ5" s="79"/>
      <c r="FA5" s="79"/>
      <c r="FB5" s="79"/>
      <c r="FC5" s="79"/>
      <c r="FD5" s="79"/>
      <c r="FE5" s="79"/>
      <c r="FF5" s="79"/>
      <c r="FG5" s="79"/>
      <c r="FH5" s="79"/>
      <c r="FI5" s="79"/>
      <c r="FJ5" s="79"/>
      <c r="FK5" s="79"/>
      <c r="FL5" s="79"/>
      <c r="FM5" s="79"/>
      <c r="FN5" s="79"/>
      <c r="FO5" s="79"/>
      <c r="FP5" s="79"/>
      <c r="FQ5" s="79"/>
      <c r="FR5" s="79"/>
      <c r="FS5" s="79"/>
      <c r="FT5" s="79"/>
      <c r="FU5" s="79"/>
      <c r="FV5" s="79"/>
      <c r="FW5" s="79"/>
      <c r="FX5" s="79"/>
      <c r="FY5" s="79"/>
      <c r="FZ5" s="79"/>
      <c r="GA5" s="79"/>
      <c r="GB5" s="79"/>
      <c r="GC5" s="79"/>
      <c r="GD5" s="79"/>
      <c r="GE5" s="79"/>
      <c r="GF5" s="79"/>
      <c r="GG5" s="79"/>
      <c r="GH5" s="79"/>
      <c r="GI5" s="79"/>
      <c r="GJ5" s="79"/>
      <c r="GK5" s="79"/>
      <c r="GL5" s="79"/>
      <c r="GM5" s="79"/>
      <c r="GN5" s="79"/>
      <c r="GO5" s="79"/>
      <c r="GP5" s="79"/>
      <c r="GQ5" s="79"/>
      <c r="GR5" s="79"/>
      <c r="GS5" s="79"/>
      <c r="GT5" s="79"/>
      <c r="GU5" s="79"/>
      <c r="GV5" s="79"/>
      <c r="GW5" s="79"/>
      <c r="GX5" s="79"/>
      <c r="GY5" s="79"/>
      <c r="GZ5" s="79"/>
      <c r="HA5" s="79"/>
      <c r="HB5" s="79"/>
      <c r="HC5" s="79"/>
      <c r="HD5" s="79"/>
      <c r="HE5" s="79"/>
      <c r="HF5" s="79"/>
      <c r="HG5" s="79"/>
      <c r="HH5" s="79"/>
      <c r="HI5" s="79"/>
      <c r="HJ5" s="79"/>
      <c r="HK5" s="79"/>
      <c r="HL5" s="79"/>
      <c r="HM5" s="79"/>
      <c r="HN5" s="79"/>
      <c r="HO5" s="79"/>
      <c r="HP5" s="79"/>
      <c r="HQ5" s="79"/>
      <c r="HR5" s="79"/>
      <c r="HS5" s="79"/>
      <c r="HT5" s="79"/>
      <c r="HU5" s="79"/>
      <c r="HV5" s="79"/>
      <c r="HW5" s="79"/>
      <c r="HX5" s="79"/>
      <c r="HY5" s="79"/>
      <c r="HZ5" s="79"/>
      <c r="IA5" s="79"/>
      <c r="IB5" s="79"/>
      <c r="IC5" s="79"/>
      <c r="ID5" s="79"/>
      <c r="IE5" s="79"/>
      <c r="IF5" s="79"/>
      <c r="IG5" s="79"/>
      <c r="IH5" s="79"/>
      <c r="II5" s="79"/>
      <c r="IJ5" s="79"/>
      <c r="IK5" s="79"/>
      <c r="IL5" s="79"/>
      <c r="IM5" s="79"/>
      <c r="IN5" s="79"/>
      <c r="IO5" s="79"/>
      <c r="IP5" s="79"/>
      <c r="IQ5" s="79"/>
      <c r="IR5" s="79"/>
      <c r="IS5" s="79"/>
      <c r="IT5" s="79"/>
      <c r="IU5" s="79"/>
      <c r="IV5" s="79"/>
      <c r="IW5" s="79"/>
    </row>
    <row r="6" spans="1:257" ht="15.75" thickBot="1">
      <c r="A6" s="87">
        <f>COUNTIF(F12:G152,"Pass")</f>
        <v>0</v>
      </c>
      <c r="B6" s="88">
        <f>COUNTIF(F12:G152,"Fail")</f>
        <v>0</v>
      </c>
      <c r="C6" s="88">
        <f>E6-D6-B6-A6</f>
        <v>214</v>
      </c>
      <c r="D6" s="89">
        <f>COUNTIF(F12:G152,"N/A")</f>
        <v>0</v>
      </c>
      <c r="E6" s="260">
        <f>COUNTA(A12:A152)*2</f>
        <v>214</v>
      </c>
      <c r="F6" s="260"/>
      <c r="G6" s="260"/>
      <c r="H6" s="85"/>
      <c r="I6" s="229" t="s">
        <v>1175</v>
      </c>
      <c r="J6" s="213">
        <f>COUNTIFS(J12:J200,"MaiCTP",L12:L200,"Open")</f>
        <v>0</v>
      </c>
      <c r="K6" s="213">
        <f>COUNTIFS(J12:J200,"MaiCTP",L12:L200,"Accepted")</f>
        <v>0</v>
      </c>
      <c r="L6" s="213">
        <f>COUNTIFS(J12:J200,"MaiCTP",L12:L200,"Ready for test")</f>
        <v>0</v>
      </c>
      <c r="M6" s="213">
        <f>COUNTIFS(J12:J200,"MaiCTP",L12:L200,"Closed")</f>
        <v>0</v>
      </c>
      <c r="N6" s="213">
        <f>COUNTIFS(J12:J200,"MaiCTP",L12:L200,"")</f>
        <v>0</v>
      </c>
      <c r="O6" s="240">
        <f t="shared" si="0"/>
        <v>0</v>
      </c>
      <c r="P6" s="79"/>
      <c r="Q6" s="79" t="s">
        <v>27</v>
      </c>
      <c r="R6" s="79"/>
      <c r="S6" s="79"/>
      <c r="T6" s="79"/>
      <c r="U6" s="79"/>
      <c r="V6" s="79"/>
      <c r="W6" s="79"/>
      <c r="X6" s="79"/>
      <c r="Y6" s="79"/>
      <c r="Z6" s="79"/>
      <c r="AA6" s="79"/>
      <c r="AB6" s="79"/>
      <c r="AC6" s="79"/>
      <c r="AD6" s="79"/>
      <c r="AE6" s="79"/>
      <c r="AF6" s="79"/>
      <c r="AG6" s="79"/>
      <c r="AH6" s="79"/>
      <c r="AI6" s="79"/>
      <c r="AJ6" s="79"/>
      <c r="AK6" s="79"/>
      <c r="AL6" s="79"/>
      <c r="AM6" s="79"/>
      <c r="AN6" s="79"/>
      <c r="AO6" s="79"/>
      <c r="AP6" s="79"/>
      <c r="AQ6" s="79"/>
      <c r="AR6" s="79"/>
      <c r="AS6" s="79"/>
      <c r="AT6" s="79"/>
      <c r="AU6" s="79"/>
      <c r="AV6" s="79"/>
      <c r="AW6" s="79"/>
      <c r="AX6" s="79"/>
      <c r="AY6" s="79"/>
      <c r="AZ6" s="79"/>
      <c r="BA6" s="79"/>
      <c r="BB6" s="79"/>
      <c r="BC6" s="79"/>
      <c r="BD6" s="79"/>
      <c r="BE6" s="79"/>
      <c r="BF6" s="79"/>
      <c r="BG6" s="79"/>
      <c r="BH6" s="79"/>
      <c r="BI6" s="79"/>
      <c r="BJ6" s="79"/>
      <c r="BK6" s="79"/>
      <c r="BL6" s="79"/>
      <c r="BM6" s="79"/>
      <c r="BN6" s="79"/>
      <c r="BO6" s="79"/>
      <c r="BP6" s="79"/>
      <c r="BQ6" s="79"/>
      <c r="BR6" s="79"/>
      <c r="BS6" s="79"/>
      <c r="BT6" s="79"/>
      <c r="BU6" s="79"/>
      <c r="BV6" s="79"/>
      <c r="BW6" s="79"/>
      <c r="BX6" s="79"/>
      <c r="BY6" s="79"/>
      <c r="BZ6" s="79"/>
      <c r="CA6" s="79"/>
      <c r="CB6" s="79"/>
      <c r="CC6" s="79"/>
      <c r="CD6" s="79"/>
      <c r="CE6" s="79"/>
      <c r="CF6" s="79"/>
      <c r="CG6" s="79"/>
      <c r="CH6" s="79"/>
      <c r="CI6" s="79"/>
      <c r="CJ6" s="79"/>
      <c r="CK6" s="79"/>
      <c r="CL6" s="79"/>
      <c r="CM6" s="79"/>
      <c r="CN6" s="79"/>
      <c r="CO6" s="79"/>
      <c r="CP6" s="79"/>
      <c r="CQ6" s="79"/>
      <c r="CR6" s="79"/>
      <c r="CS6" s="79"/>
      <c r="CT6" s="79"/>
      <c r="CU6" s="79"/>
      <c r="CV6" s="79"/>
      <c r="CW6" s="79"/>
      <c r="CX6" s="79"/>
      <c r="CY6" s="79"/>
      <c r="CZ6" s="79"/>
      <c r="DA6" s="79"/>
      <c r="DB6" s="79"/>
      <c r="DC6" s="79"/>
      <c r="DD6" s="79"/>
      <c r="DE6" s="79"/>
      <c r="DF6" s="79"/>
      <c r="DG6" s="79"/>
      <c r="DH6" s="79"/>
      <c r="DI6" s="79"/>
      <c r="DJ6" s="79"/>
      <c r="DK6" s="79"/>
      <c r="DL6" s="79"/>
      <c r="DM6" s="79"/>
      <c r="DN6" s="79"/>
      <c r="DO6" s="79"/>
      <c r="DP6" s="79"/>
      <c r="DQ6" s="79"/>
      <c r="DR6" s="79"/>
      <c r="DS6" s="79"/>
      <c r="DT6" s="79"/>
      <c r="DU6" s="79"/>
      <c r="DV6" s="79"/>
      <c r="DW6" s="79"/>
      <c r="DX6" s="79"/>
      <c r="DY6" s="79"/>
      <c r="DZ6" s="79"/>
      <c r="EA6" s="79"/>
      <c r="EB6" s="79"/>
      <c r="EC6" s="79"/>
      <c r="ED6" s="79"/>
      <c r="EE6" s="79"/>
      <c r="EF6" s="79"/>
      <c r="EG6" s="79"/>
      <c r="EH6" s="79"/>
      <c r="EI6" s="79"/>
      <c r="EJ6" s="79"/>
      <c r="EK6" s="79"/>
      <c r="EL6" s="79"/>
      <c r="EM6" s="79"/>
      <c r="EN6" s="79"/>
      <c r="EO6" s="79"/>
      <c r="EP6" s="79"/>
      <c r="EQ6" s="79"/>
      <c r="ER6" s="79"/>
      <c r="ES6" s="79"/>
      <c r="ET6" s="79"/>
      <c r="EU6" s="79"/>
      <c r="EV6" s="79"/>
      <c r="EW6" s="79"/>
      <c r="EX6" s="79"/>
      <c r="EY6" s="79"/>
      <c r="EZ6" s="79"/>
      <c r="FA6" s="79"/>
      <c r="FB6" s="79"/>
      <c r="FC6" s="79"/>
      <c r="FD6" s="79"/>
      <c r="FE6" s="79"/>
      <c r="FF6" s="79"/>
      <c r="FG6" s="79"/>
      <c r="FH6" s="79"/>
      <c r="FI6" s="79"/>
      <c r="FJ6" s="79"/>
      <c r="FK6" s="79"/>
      <c r="FL6" s="79"/>
      <c r="FM6" s="79"/>
      <c r="FN6" s="79"/>
      <c r="FO6" s="79"/>
      <c r="FP6" s="79"/>
      <c r="FQ6" s="79"/>
      <c r="FR6" s="79"/>
      <c r="FS6" s="79"/>
      <c r="FT6" s="79"/>
      <c r="FU6" s="79"/>
      <c r="FV6" s="79"/>
      <c r="FW6" s="79"/>
      <c r="FX6" s="79"/>
      <c r="FY6" s="79"/>
      <c r="FZ6" s="79"/>
      <c r="GA6" s="79"/>
      <c r="GB6" s="79"/>
      <c r="GC6" s="79"/>
      <c r="GD6" s="79"/>
      <c r="GE6" s="79"/>
      <c r="GF6" s="79"/>
      <c r="GG6" s="79"/>
      <c r="GH6" s="79"/>
      <c r="GI6" s="79"/>
      <c r="GJ6" s="79"/>
      <c r="GK6" s="79"/>
      <c r="GL6" s="79"/>
      <c r="GM6" s="79"/>
      <c r="GN6" s="79"/>
      <c r="GO6" s="79"/>
      <c r="GP6" s="79"/>
      <c r="GQ6" s="79"/>
      <c r="GR6" s="79"/>
      <c r="GS6" s="79"/>
      <c r="GT6" s="79"/>
      <c r="GU6" s="79"/>
      <c r="GV6" s="79"/>
      <c r="GW6" s="79"/>
      <c r="GX6" s="79"/>
      <c r="GY6" s="79"/>
      <c r="GZ6" s="79"/>
      <c r="HA6" s="79"/>
      <c r="HB6" s="79"/>
      <c r="HC6" s="79"/>
      <c r="HD6" s="79"/>
      <c r="HE6" s="79"/>
      <c r="HF6" s="79"/>
      <c r="HG6" s="79"/>
      <c r="HH6" s="79"/>
      <c r="HI6" s="79"/>
      <c r="HJ6" s="79"/>
      <c r="HK6" s="79"/>
      <c r="HL6" s="79"/>
      <c r="HM6" s="79"/>
      <c r="HN6" s="79"/>
      <c r="HO6" s="79"/>
      <c r="HP6" s="79"/>
      <c r="HQ6" s="79"/>
      <c r="HR6" s="79"/>
      <c r="HS6" s="79"/>
      <c r="HT6" s="79"/>
      <c r="HU6" s="79"/>
      <c r="HV6" s="79"/>
      <c r="HW6" s="79"/>
      <c r="HX6" s="79"/>
      <c r="HY6" s="79"/>
      <c r="HZ6" s="79"/>
      <c r="IA6" s="79"/>
      <c r="IB6" s="79"/>
      <c r="IC6" s="79"/>
      <c r="ID6" s="79"/>
      <c r="IE6" s="79"/>
      <c r="IF6" s="79"/>
      <c r="IG6" s="79"/>
      <c r="IH6" s="79"/>
      <c r="II6" s="79"/>
      <c r="IJ6" s="79"/>
      <c r="IK6" s="79"/>
      <c r="IL6" s="79"/>
      <c r="IM6" s="79"/>
      <c r="IN6" s="79"/>
      <c r="IO6" s="79"/>
      <c r="IP6" s="79"/>
      <c r="IQ6" s="79"/>
      <c r="IR6" s="79"/>
      <c r="IS6" s="79"/>
      <c r="IT6" s="79"/>
      <c r="IU6" s="79"/>
      <c r="IV6" s="79"/>
      <c r="IW6" s="79"/>
    </row>
    <row r="7" spans="1:257" ht="15">
      <c r="A7" s="233"/>
      <c r="B7" s="233"/>
      <c r="C7" s="233"/>
      <c r="D7" s="233"/>
      <c r="E7" s="234"/>
      <c r="F7" s="234"/>
      <c r="G7" s="234"/>
      <c r="H7" s="85"/>
      <c r="I7" s="229" t="s">
        <v>1174</v>
      </c>
      <c r="J7" s="213">
        <f>COUNTIFS(J12:J200,"ChinhVC",L12:L200,"Open")</f>
        <v>0</v>
      </c>
      <c r="K7" s="213">
        <f>COUNTIFS(J12:J200,"ChinhVC",L12:L200,"Accepted")</f>
        <v>0</v>
      </c>
      <c r="L7" s="213">
        <f>COUNTIFS(J12:J200,"ChinhVC",L12:L200,"Ready for test")</f>
        <v>0</v>
      </c>
      <c r="M7" s="213">
        <f>COUNTIFS(J12:J200,"ChinhVC",L12:L200,"Closed")</f>
        <v>0</v>
      </c>
      <c r="N7" s="213">
        <f>COUNTIFS(J12:J200,"ChinhVC",L12:L200,"")</f>
        <v>0</v>
      </c>
      <c r="O7" s="240">
        <f t="shared" si="0"/>
        <v>0</v>
      </c>
      <c r="P7" s="79"/>
      <c r="Q7" s="79"/>
      <c r="R7" s="79"/>
      <c r="S7" s="79"/>
      <c r="T7" s="79"/>
      <c r="U7" s="79"/>
      <c r="V7" s="79"/>
      <c r="W7" s="79"/>
      <c r="X7" s="79"/>
      <c r="Y7" s="79"/>
      <c r="Z7" s="79"/>
      <c r="AA7" s="79"/>
      <c r="AB7" s="79"/>
      <c r="AC7" s="79"/>
      <c r="AD7" s="79"/>
      <c r="AE7" s="79"/>
      <c r="AF7" s="79"/>
      <c r="AG7" s="79"/>
      <c r="AH7" s="79"/>
      <c r="AI7" s="79"/>
      <c r="AJ7" s="79"/>
      <c r="AK7" s="79"/>
      <c r="AL7" s="79"/>
      <c r="AM7" s="79"/>
      <c r="AN7" s="79"/>
      <c r="AO7" s="79"/>
      <c r="AP7" s="79"/>
      <c r="AQ7" s="79"/>
      <c r="AR7" s="79"/>
      <c r="AS7" s="79"/>
      <c r="AT7" s="79"/>
      <c r="AU7" s="79"/>
      <c r="AV7" s="79"/>
      <c r="AW7" s="79"/>
      <c r="AX7" s="79"/>
      <c r="AY7" s="79"/>
      <c r="AZ7" s="79"/>
      <c r="BA7" s="79"/>
      <c r="BB7" s="79"/>
      <c r="BC7" s="79"/>
      <c r="BD7" s="79"/>
      <c r="BE7" s="79"/>
      <c r="BF7" s="79"/>
      <c r="BG7" s="79"/>
      <c r="BH7" s="79"/>
      <c r="BI7" s="79"/>
      <c r="BJ7" s="79"/>
      <c r="BK7" s="79"/>
      <c r="BL7" s="79"/>
      <c r="BM7" s="79"/>
      <c r="BN7" s="79"/>
      <c r="BO7" s="79"/>
      <c r="BP7" s="79"/>
      <c r="BQ7" s="79"/>
      <c r="BR7" s="79"/>
      <c r="BS7" s="79"/>
      <c r="BT7" s="79"/>
      <c r="BU7" s="79"/>
      <c r="BV7" s="79"/>
      <c r="BW7" s="79"/>
      <c r="BX7" s="79"/>
      <c r="BY7" s="79"/>
      <c r="BZ7" s="79"/>
      <c r="CA7" s="79"/>
      <c r="CB7" s="79"/>
      <c r="CC7" s="79"/>
      <c r="CD7" s="79"/>
      <c r="CE7" s="79"/>
      <c r="CF7" s="79"/>
      <c r="CG7" s="79"/>
      <c r="CH7" s="79"/>
      <c r="CI7" s="79"/>
      <c r="CJ7" s="79"/>
      <c r="CK7" s="79"/>
      <c r="CL7" s="79"/>
      <c r="CM7" s="79"/>
      <c r="CN7" s="79"/>
      <c r="CO7" s="79"/>
      <c r="CP7" s="79"/>
      <c r="CQ7" s="79"/>
      <c r="CR7" s="79"/>
      <c r="CS7" s="79"/>
      <c r="CT7" s="79"/>
      <c r="CU7" s="79"/>
      <c r="CV7" s="79"/>
      <c r="CW7" s="79"/>
      <c r="CX7" s="79"/>
      <c r="CY7" s="79"/>
      <c r="CZ7" s="79"/>
      <c r="DA7" s="79"/>
      <c r="DB7" s="79"/>
      <c r="DC7" s="79"/>
      <c r="DD7" s="79"/>
      <c r="DE7" s="79"/>
      <c r="DF7" s="79"/>
      <c r="DG7" s="79"/>
      <c r="DH7" s="79"/>
      <c r="DI7" s="79"/>
      <c r="DJ7" s="79"/>
      <c r="DK7" s="79"/>
      <c r="DL7" s="79"/>
      <c r="DM7" s="79"/>
      <c r="DN7" s="79"/>
      <c r="DO7" s="79"/>
      <c r="DP7" s="79"/>
      <c r="DQ7" s="79"/>
      <c r="DR7" s="79"/>
      <c r="DS7" s="79"/>
      <c r="DT7" s="79"/>
      <c r="DU7" s="79"/>
      <c r="DV7" s="79"/>
      <c r="DW7" s="79"/>
      <c r="DX7" s="79"/>
      <c r="DY7" s="79"/>
      <c r="DZ7" s="79"/>
      <c r="EA7" s="79"/>
      <c r="EB7" s="79"/>
      <c r="EC7" s="79"/>
      <c r="ED7" s="79"/>
      <c r="EE7" s="79"/>
      <c r="EF7" s="79"/>
      <c r="EG7" s="79"/>
      <c r="EH7" s="79"/>
      <c r="EI7" s="79"/>
      <c r="EJ7" s="79"/>
      <c r="EK7" s="79"/>
      <c r="EL7" s="79"/>
      <c r="EM7" s="79"/>
      <c r="EN7" s="79"/>
      <c r="EO7" s="79"/>
      <c r="EP7" s="79"/>
      <c r="EQ7" s="79"/>
      <c r="ER7" s="79"/>
      <c r="ES7" s="79"/>
      <c r="ET7" s="79"/>
      <c r="EU7" s="79"/>
      <c r="EV7" s="79"/>
      <c r="EW7" s="79"/>
      <c r="EX7" s="79"/>
      <c r="EY7" s="79"/>
      <c r="EZ7" s="79"/>
      <c r="FA7" s="79"/>
      <c r="FB7" s="79"/>
      <c r="FC7" s="79"/>
      <c r="FD7" s="79"/>
      <c r="FE7" s="79"/>
      <c r="FF7" s="79"/>
      <c r="FG7" s="79"/>
      <c r="FH7" s="79"/>
      <c r="FI7" s="79"/>
      <c r="FJ7" s="79"/>
      <c r="FK7" s="79"/>
      <c r="FL7" s="79"/>
      <c r="FM7" s="79"/>
      <c r="FN7" s="79"/>
      <c r="FO7" s="79"/>
      <c r="FP7" s="79"/>
      <c r="FQ7" s="79"/>
      <c r="FR7" s="79"/>
      <c r="FS7" s="79"/>
      <c r="FT7" s="79"/>
      <c r="FU7" s="79"/>
      <c r="FV7" s="79"/>
      <c r="FW7" s="79"/>
      <c r="FX7" s="79"/>
      <c r="FY7" s="79"/>
      <c r="FZ7" s="79"/>
      <c r="GA7" s="79"/>
      <c r="GB7" s="79"/>
      <c r="GC7" s="79"/>
      <c r="GD7" s="79"/>
      <c r="GE7" s="79"/>
      <c r="GF7" s="79"/>
      <c r="GG7" s="79"/>
      <c r="GH7" s="79"/>
      <c r="GI7" s="79"/>
      <c r="GJ7" s="79"/>
      <c r="GK7" s="79"/>
      <c r="GL7" s="79"/>
      <c r="GM7" s="79"/>
      <c r="GN7" s="79"/>
      <c r="GO7" s="79"/>
      <c r="GP7" s="79"/>
      <c r="GQ7" s="79"/>
      <c r="GR7" s="79"/>
      <c r="GS7" s="79"/>
      <c r="GT7" s="79"/>
      <c r="GU7" s="79"/>
      <c r="GV7" s="79"/>
      <c r="GW7" s="79"/>
      <c r="GX7" s="79"/>
      <c r="GY7" s="79"/>
      <c r="GZ7" s="79"/>
      <c r="HA7" s="79"/>
      <c r="HB7" s="79"/>
      <c r="HC7" s="79"/>
      <c r="HD7" s="79"/>
      <c r="HE7" s="79"/>
      <c r="HF7" s="79"/>
      <c r="HG7" s="79"/>
      <c r="HH7" s="79"/>
      <c r="HI7" s="79"/>
      <c r="HJ7" s="79"/>
      <c r="HK7" s="79"/>
      <c r="HL7" s="79"/>
      <c r="HM7" s="79"/>
      <c r="HN7" s="79"/>
      <c r="HO7" s="79"/>
      <c r="HP7" s="79"/>
      <c r="HQ7" s="79"/>
      <c r="HR7" s="79"/>
      <c r="HS7" s="79"/>
      <c r="HT7" s="79"/>
      <c r="HU7" s="79"/>
      <c r="HV7" s="79"/>
      <c r="HW7" s="79"/>
      <c r="HX7" s="79"/>
      <c r="HY7" s="79"/>
      <c r="HZ7" s="79"/>
      <c r="IA7" s="79"/>
      <c r="IB7" s="79"/>
      <c r="IC7" s="79"/>
      <c r="ID7" s="79"/>
      <c r="IE7" s="79"/>
      <c r="IF7" s="79"/>
      <c r="IG7" s="79"/>
      <c r="IH7" s="79"/>
      <c r="II7" s="79"/>
      <c r="IJ7" s="79"/>
      <c r="IK7" s="79"/>
      <c r="IL7" s="79"/>
      <c r="IM7" s="79"/>
      <c r="IN7" s="79"/>
      <c r="IO7" s="79"/>
      <c r="IP7" s="79"/>
      <c r="IQ7" s="79"/>
      <c r="IR7" s="79"/>
      <c r="IS7" s="79"/>
      <c r="IT7" s="79"/>
      <c r="IU7" s="79"/>
      <c r="IV7" s="79"/>
      <c r="IW7" s="79"/>
    </row>
    <row r="8" spans="1:257" ht="15" thickBot="1">
      <c r="A8" s="233"/>
      <c r="B8" s="233"/>
      <c r="C8" s="233"/>
      <c r="D8" s="233"/>
      <c r="E8" s="234"/>
      <c r="F8" s="234"/>
      <c r="G8" s="234"/>
      <c r="H8" s="85"/>
      <c r="I8" s="230" t="s">
        <v>1173</v>
      </c>
      <c r="J8" s="238">
        <f>SUM(J2:J7)</f>
        <v>0</v>
      </c>
      <c r="K8" s="238">
        <f t="shared" ref="K8:O8" si="1">SUM(K2:K7)</f>
        <v>0</v>
      </c>
      <c r="L8" s="238">
        <f t="shared" si="1"/>
        <v>0</v>
      </c>
      <c r="M8" s="238">
        <f t="shared" si="1"/>
        <v>0</v>
      </c>
      <c r="N8" s="238">
        <f t="shared" si="1"/>
        <v>0</v>
      </c>
      <c r="O8" s="238">
        <f t="shared" si="1"/>
        <v>0</v>
      </c>
      <c r="P8" s="79"/>
      <c r="Q8" s="79"/>
      <c r="R8" s="79"/>
      <c r="S8" s="79"/>
      <c r="T8" s="79"/>
      <c r="U8" s="79"/>
      <c r="V8" s="79"/>
      <c r="W8" s="79"/>
      <c r="X8" s="79"/>
      <c r="Y8" s="79"/>
      <c r="Z8" s="79"/>
      <c r="AA8" s="79"/>
      <c r="AB8" s="79"/>
      <c r="AC8" s="79"/>
      <c r="AD8" s="79"/>
      <c r="AE8" s="79"/>
      <c r="AF8" s="79"/>
      <c r="AG8" s="79"/>
      <c r="AH8" s="79"/>
      <c r="AI8" s="79"/>
      <c r="AJ8" s="79"/>
      <c r="AK8" s="79"/>
      <c r="AL8" s="79"/>
      <c r="AM8" s="79"/>
      <c r="AN8" s="79"/>
      <c r="AO8" s="79"/>
      <c r="AP8" s="79"/>
      <c r="AQ8" s="79"/>
      <c r="AR8" s="79"/>
      <c r="AS8" s="79"/>
      <c r="AT8" s="79"/>
      <c r="AU8" s="79"/>
      <c r="AV8" s="79"/>
      <c r="AW8" s="79"/>
      <c r="AX8" s="79"/>
      <c r="AY8" s="79"/>
      <c r="AZ8" s="79"/>
      <c r="BA8" s="79"/>
      <c r="BB8" s="79"/>
      <c r="BC8" s="79"/>
      <c r="BD8" s="79"/>
      <c r="BE8" s="79"/>
      <c r="BF8" s="79"/>
      <c r="BG8" s="79"/>
      <c r="BH8" s="79"/>
      <c r="BI8" s="79"/>
      <c r="BJ8" s="79"/>
      <c r="BK8" s="79"/>
      <c r="BL8" s="79"/>
      <c r="BM8" s="79"/>
      <c r="BN8" s="79"/>
      <c r="BO8" s="79"/>
      <c r="BP8" s="79"/>
      <c r="BQ8" s="79"/>
      <c r="BR8" s="79"/>
      <c r="BS8" s="79"/>
      <c r="BT8" s="79"/>
      <c r="BU8" s="79"/>
      <c r="BV8" s="79"/>
      <c r="BW8" s="79"/>
      <c r="BX8" s="79"/>
      <c r="BY8" s="79"/>
      <c r="BZ8" s="79"/>
      <c r="CA8" s="79"/>
      <c r="CB8" s="79"/>
      <c r="CC8" s="79"/>
      <c r="CD8" s="79"/>
      <c r="CE8" s="79"/>
      <c r="CF8" s="79"/>
      <c r="CG8" s="79"/>
      <c r="CH8" s="79"/>
      <c r="CI8" s="79"/>
      <c r="CJ8" s="79"/>
      <c r="CK8" s="79"/>
      <c r="CL8" s="79"/>
      <c r="CM8" s="79"/>
      <c r="CN8" s="79"/>
      <c r="CO8" s="79"/>
      <c r="CP8" s="79"/>
      <c r="CQ8" s="79"/>
      <c r="CR8" s="79"/>
      <c r="CS8" s="79"/>
      <c r="CT8" s="79"/>
      <c r="CU8" s="79"/>
      <c r="CV8" s="79"/>
      <c r="CW8" s="79"/>
      <c r="CX8" s="79"/>
      <c r="CY8" s="79"/>
      <c r="CZ8" s="79"/>
      <c r="DA8" s="79"/>
      <c r="DB8" s="79"/>
      <c r="DC8" s="79"/>
      <c r="DD8" s="79"/>
      <c r="DE8" s="79"/>
      <c r="DF8" s="79"/>
      <c r="DG8" s="79"/>
      <c r="DH8" s="79"/>
      <c r="DI8" s="79"/>
      <c r="DJ8" s="79"/>
      <c r="DK8" s="79"/>
      <c r="DL8" s="79"/>
      <c r="DM8" s="79"/>
      <c r="DN8" s="79"/>
      <c r="DO8" s="79"/>
      <c r="DP8" s="79"/>
      <c r="DQ8" s="79"/>
      <c r="DR8" s="79"/>
      <c r="DS8" s="79"/>
      <c r="DT8" s="79"/>
      <c r="DU8" s="79"/>
      <c r="DV8" s="79"/>
      <c r="DW8" s="79"/>
      <c r="DX8" s="79"/>
      <c r="DY8" s="79"/>
      <c r="DZ8" s="79"/>
      <c r="EA8" s="79"/>
      <c r="EB8" s="79"/>
      <c r="EC8" s="79"/>
      <c r="ED8" s="79"/>
      <c r="EE8" s="79"/>
      <c r="EF8" s="79"/>
      <c r="EG8" s="79"/>
      <c r="EH8" s="79"/>
      <c r="EI8" s="79"/>
      <c r="EJ8" s="79"/>
      <c r="EK8" s="79"/>
      <c r="EL8" s="79"/>
      <c r="EM8" s="79"/>
      <c r="EN8" s="79"/>
      <c r="EO8" s="79"/>
      <c r="EP8" s="79"/>
      <c r="EQ8" s="79"/>
      <c r="ER8" s="79"/>
      <c r="ES8" s="79"/>
      <c r="ET8" s="79"/>
      <c r="EU8" s="79"/>
      <c r="EV8" s="79"/>
      <c r="EW8" s="79"/>
      <c r="EX8" s="79"/>
      <c r="EY8" s="79"/>
      <c r="EZ8" s="79"/>
      <c r="FA8" s="79"/>
      <c r="FB8" s="79"/>
      <c r="FC8" s="79"/>
      <c r="FD8" s="79"/>
      <c r="FE8" s="79"/>
      <c r="FF8" s="79"/>
      <c r="FG8" s="79"/>
      <c r="FH8" s="79"/>
      <c r="FI8" s="79"/>
      <c r="FJ8" s="79"/>
      <c r="FK8" s="79"/>
      <c r="FL8" s="79"/>
      <c r="FM8" s="79"/>
      <c r="FN8" s="79"/>
      <c r="FO8" s="79"/>
      <c r="FP8" s="79"/>
      <c r="FQ8" s="79"/>
      <c r="FR8" s="79"/>
      <c r="FS8" s="79"/>
      <c r="FT8" s="79"/>
      <c r="FU8" s="79"/>
      <c r="FV8" s="79"/>
      <c r="FW8" s="79"/>
      <c r="FX8" s="79"/>
      <c r="FY8" s="79"/>
      <c r="FZ8" s="79"/>
      <c r="GA8" s="79"/>
      <c r="GB8" s="79"/>
      <c r="GC8" s="79"/>
      <c r="GD8" s="79"/>
      <c r="GE8" s="79"/>
      <c r="GF8" s="79"/>
      <c r="GG8" s="79"/>
      <c r="GH8" s="79"/>
      <c r="GI8" s="79"/>
      <c r="GJ8" s="79"/>
      <c r="GK8" s="79"/>
      <c r="GL8" s="79"/>
      <c r="GM8" s="79"/>
      <c r="GN8" s="79"/>
      <c r="GO8" s="79"/>
      <c r="GP8" s="79"/>
      <c r="GQ8" s="79"/>
      <c r="GR8" s="79"/>
      <c r="GS8" s="79"/>
      <c r="GT8" s="79"/>
      <c r="GU8" s="79"/>
      <c r="GV8" s="79"/>
      <c r="GW8" s="79"/>
      <c r="GX8" s="79"/>
      <c r="GY8" s="79"/>
      <c r="GZ8" s="79"/>
      <c r="HA8" s="79"/>
      <c r="HB8" s="79"/>
      <c r="HC8" s="79"/>
      <c r="HD8" s="79"/>
      <c r="HE8" s="79"/>
      <c r="HF8" s="79"/>
      <c r="HG8" s="79"/>
      <c r="HH8" s="79"/>
      <c r="HI8" s="79"/>
      <c r="HJ8" s="79"/>
      <c r="HK8" s="79"/>
      <c r="HL8" s="79"/>
      <c r="HM8" s="79"/>
      <c r="HN8" s="79"/>
      <c r="HO8" s="79"/>
      <c r="HP8" s="79"/>
      <c r="HQ8" s="79"/>
      <c r="HR8" s="79"/>
      <c r="HS8" s="79"/>
      <c r="HT8" s="79"/>
      <c r="HU8" s="79"/>
      <c r="HV8" s="79"/>
      <c r="HW8" s="79"/>
      <c r="HX8" s="79"/>
      <c r="HY8" s="79"/>
      <c r="HZ8" s="79"/>
      <c r="IA8" s="79"/>
      <c r="IB8" s="79"/>
      <c r="IC8" s="79"/>
      <c r="ID8" s="79"/>
      <c r="IE8" s="79"/>
      <c r="IF8" s="79"/>
      <c r="IG8" s="79"/>
      <c r="IH8" s="79"/>
      <c r="II8" s="79"/>
      <c r="IJ8" s="79"/>
      <c r="IK8" s="79"/>
      <c r="IL8" s="79"/>
      <c r="IM8" s="79"/>
      <c r="IN8" s="79"/>
      <c r="IO8" s="79"/>
      <c r="IP8" s="79"/>
      <c r="IQ8" s="79"/>
      <c r="IR8" s="79"/>
      <c r="IS8" s="79"/>
      <c r="IT8" s="79"/>
      <c r="IU8" s="79"/>
      <c r="IV8" s="79"/>
      <c r="IW8" s="79"/>
    </row>
    <row r="9" spans="1:257" ht="13.5" thickTop="1">
      <c r="A9" s="79"/>
      <c r="B9" s="79"/>
      <c r="C9" s="79"/>
      <c r="D9" s="90"/>
      <c r="E9" s="90"/>
      <c r="F9" s="90"/>
      <c r="G9" s="90"/>
      <c r="H9" s="85"/>
      <c r="I9" s="85"/>
      <c r="J9" s="86"/>
      <c r="K9" s="79"/>
      <c r="L9" s="79"/>
      <c r="M9" s="79"/>
      <c r="N9" s="79"/>
      <c r="O9" s="79"/>
      <c r="P9" s="79"/>
      <c r="Q9" s="79"/>
      <c r="R9" s="79"/>
      <c r="S9" s="79"/>
      <c r="T9" s="79"/>
      <c r="U9" s="79"/>
      <c r="V9" s="79"/>
      <c r="W9" s="79"/>
      <c r="X9" s="79"/>
      <c r="Y9" s="79"/>
      <c r="Z9" s="79"/>
      <c r="AA9" s="79"/>
      <c r="AB9" s="79"/>
      <c r="AC9" s="79"/>
      <c r="AD9" s="79"/>
      <c r="AE9" s="79"/>
      <c r="AF9" s="79"/>
      <c r="AG9" s="79"/>
      <c r="AH9" s="79"/>
      <c r="AI9" s="79"/>
      <c r="AJ9" s="79"/>
      <c r="AK9" s="79"/>
      <c r="AL9" s="79"/>
      <c r="AM9" s="79"/>
      <c r="AN9" s="79"/>
      <c r="AO9" s="79"/>
      <c r="AP9" s="79"/>
      <c r="AQ9" s="79"/>
      <c r="AR9" s="79"/>
      <c r="AS9" s="79"/>
      <c r="AT9" s="79"/>
      <c r="AU9" s="79"/>
      <c r="AV9" s="79"/>
      <c r="AW9" s="79"/>
      <c r="AX9" s="79"/>
      <c r="AY9" s="79"/>
      <c r="AZ9" s="79"/>
      <c r="BA9" s="79"/>
      <c r="BB9" s="79"/>
      <c r="BC9" s="79"/>
      <c r="BD9" s="79"/>
      <c r="BE9" s="79"/>
      <c r="BF9" s="79"/>
      <c r="BG9" s="79"/>
      <c r="BH9" s="79"/>
      <c r="BI9" s="79"/>
      <c r="BJ9" s="79"/>
      <c r="BK9" s="79"/>
      <c r="BL9" s="79"/>
      <c r="BM9" s="79"/>
      <c r="BN9" s="79"/>
      <c r="BO9" s="79"/>
      <c r="BP9" s="79"/>
      <c r="BQ9" s="79"/>
      <c r="BR9" s="79"/>
      <c r="BS9" s="79"/>
      <c r="BT9" s="79"/>
      <c r="BU9" s="79"/>
      <c r="BV9" s="79"/>
      <c r="BW9" s="79"/>
      <c r="BX9" s="79"/>
      <c r="BY9" s="79"/>
      <c r="BZ9" s="79"/>
      <c r="CA9" s="79"/>
      <c r="CB9" s="79"/>
      <c r="CC9" s="79"/>
      <c r="CD9" s="79"/>
      <c r="CE9" s="79"/>
      <c r="CF9" s="79"/>
      <c r="CG9" s="79"/>
      <c r="CH9" s="79"/>
      <c r="CI9" s="79"/>
      <c r="CJ9" s="79"/>
      <c r="CK9" s="79"/>
      <c r="CL9" s="79"/>
      <c r="CM9" s="79"/>
      <c r="CN9" s="79"/>
      <c r="CO9" s="79"/>
      <c r="CP9" s="79"/>
      <c r="CQ9" s="79"/>
      <c r="CR9" s="79"/>
      <c r="CS9" s="79"/>
      <c r="CT9" s="79"/>
      <c r="CU9" s="79"/>
      <c r="CV9" s="79"/>
      <c r="CW9" s="79"/>
      <c r="CX9" s="79"/>
      <c r="CY9" s="79"/>
      <c r="CZ9" s="79"/>
      <c r="DA9" s="79"/>
      <c r="DB9" s="79"/>
      <c r="DC9" s="79"/>
      <c r="DD9" s="79"/>
      <c r="DE9" s="79"/>
      <c r="DF9" s="79"/>
      <c r="DG9" s="79"/>
      <c r="DH9" s="79"/>
      <c r="DI9" s="79"/>
      <c r="DJ9" s="79"/>
      <c r="DK9" s="79"/>
      <c r="DL9" s="79"/>
      <c r="DM9" s="79"/>
      <c r="DN9" s="79"/>
      <c r="DO9" s="79"/>
      <c r="DP9" s="79"/>
      <c r="DQ9" s="79"/>
      <c r="DR9" s="79"/>
      <c r="DS9" s="79"/>
      <c r="DT9" s="79"/>
      <c r="DU9" s="79"/>
      <c r="DV9" s="79"/>
      <c r="DW9" s="79"/>
      <c r="DX9" s="79"/>
      <c r="DY9" s="79"/>
      <c r="DZ9" s="79"/>
      <c r="EA9" s="79"/>
      <c r="EB9" s="79"/>
      <c r="EC9" s="79"/>
      <c r="ED9" s="79"/>
      <c r="EE9" s="79"/>
      <c r="EF9" s="79"/>
      <c r="EG9" s="79"/>
      <c r="EH9" s="79"/>
      <c r="EI9" s="79"/>
      <c r="EJ9" s="79"/>
      <c r="EK9" s="79"/>
      <c r="EL9" s="79"/>
      <c r="EM9" s="79"/>
      <c r="EN9" s="79"/>
      <c r="EO9" s="79"/>
      <c r="EP9" s="79"/>
      <c r="EQ9" s="79"/>
      <c r="ER9" s="79"/>
      <c r="ES9" s="79"/>
      <c r="ET9" s="79"/>
      <c r="EU9" s="79"/>
      <c r="EV9" s="79"/>
      <c r="EW9" s="79"/>
      <c r="EX9" s="79"/>
      <c r="EY9" s="79"/>
      <c r="EZ9" s="79"/>
      <c r="FA9" s="79"/>
      <c r="FB9" s="79"/>
      <c r="FC9" s="79"/>
      <c r="FD9" s="79"/>
      <c r="FE9" s="79"/>
      <c r="FF9" s="79"/>
      <c r="FG9" s="79"/>
      <c r="FH9" s="79"/>
      <c r="FI9" s="79"/>
      <c r="FJ9" s="79"/>
      <c r="FK9" s="79"/>
      <c r="FL9" s="79"/>
      <c r="FM9" s="79"/>
      <c r="FN9" s="79"/>
      <c r="FO9" s="79"/>
      <c r="FP9" s="79"/>
      <c r="FQ9" s="79"/>
      <c r="FR9" s="79"/>
      <c r="FS9" s="79"/>
      <c r="FT9" s="79"/>
      <c r="FU9" s="79"/>
      <c r="FV9" s="79"/>
      <c r="FW9" s="79"/>
      <c r="FX9" s="79"/>
      <c r="FY9" s="79"/>
      <c r="FZ9" s="79"/>
      <c r="GA9" s="79"/>
      <c r="GB9" s="79"/>
      <c r="GC9" s="79"/>
      <c r="GD9" s="79"/>
      <c r="GE9" s="79"/>
      <c r="GF9" s="79"/>
      <c r="GG9" s="79"/>
      <c r="GH9" s="79"/>
      <c r="GI9" s="79"/>
      <c r="GJ9" s="79"/>
      <c r="GK9" s="79"/>
      <c r="GL9" s="79"/>
      <c r="GM9" s="79"/>
      <c r="GN9" s="79"/>
      <c r="GO9" s="79"/>
      <c r="GP9" s="79"/>
      <c r="GQ9" s="79"/>
      <c r="GR9" s="79"/>
      <c r="GS9" s="79"/>
      <c r="GT9" s="79"/>
      <c r="GU9" s="79"/>
      <c r="GV9" s="79"/>
      <c r="GW9" s="79"/>
      <c r="GX9" s="79"/>
      <c r="GY9" s="79"/>
      <c r="GZ9" s="79"/>
      <c r="HA9" s="79"/>
      <c r="HB9" s="79"/>
      <c r="HC9" s="79"/>
      <c r="HD9" s="79"/>
      <c r="HE9" s="79"/>
      <c r="HF9" s="79"/>
      <c r="HG9" s="79"/>
      <c r="HH9" s="79"/>
      <c r="HI9" s="79"/>
      <c r="HJ9" s="79"/>
      <c r="HK9" s="79"/>
      <c r="HL9" s="79"/>
      <c r="HM9" s="79"/>
      <c r="HN9" s="79"/>
      <c r="HO9" s="79"/>
      <c r="HP9" s="79"/>
      <c r="HQ9" s="79"/>
      <c r="HR9" s="79"/>
      <c r="HS9" s="79"/>
      <c r="HT9" s="79"/>
      <c r="HU9" s="79"/>
      <c r="HV9" s="79"/>
      <c r="HW9" s="79"/>
      <c r="HX9" s="79"/>
      <c r="HY9" s="79"/>
      <c r="HZ9" s="79"/>
      <c r="IA9" s="79"/>
      <c r="IB9" s="79"/>
      <c r="IC9" s="79"/>
      <c r="ID9" s="79"/>
      <c r="IE9" s="79"/>
      <c r="IF9" s="79"/>
      <c r="IG9" s="79"/>
      <c r="IH9" s="79"/>
      <c r="II9" s="79"/>
      <c r="IJ9" s="79"/>
      <c r="IK9" s="79"/>
      <c r="IL9" s="79"/>
      <c r="IM9" s="79"/>
      <c r="IN9" s="79"/>
      <c r="IO9" s="79"/>
      <c r="IP9" s="79"/>
      <c r="IQ9" s="79"/>
      <c r="IR9" s="79"/>
      <c r="IS9" s="79"/>
      <c r="IT9" s="79"/>
      <c r="IU9" s="79"/>
      <c r="IV9" s="79"/>
      <c r="IW9" s="79"/>
    </row>
    <row r="10" spans="1:257" ht="14.25" customHeight="1">
      <c r="A10" s="49" t="s">
        <v>30</v>
      </c>
      <c r="B10" s="49" t="s">
        <v>31</v>
      </c>
      <c r="C10" s="49" t="s">
        <v>32</v>
      </c>
      <c r="D10" s="49" t="s">
        <v>33</v>
      </c>
      <c r="E10" s="50" t="s">
        <v>34</v>
      </c>
      <c r="F10" s="50" t="s">
        <v>631</v>
      </c>
      <c r="G10" s="50" t="s">
        <v>630</v>
      </c>
      <c r="H10" s="50" t="s">
        <v>35</v>
      </c>
      <c r="I10" s="49" t="s">
        <v>36</v>
      </c>
      <c r="J10" s="219" t="s">
        <v>1162</v>
      </c>
      <c r="K10" s="220" t="s">
        <v>25</v>
      </c>
      <c r="L10" s="221" t="s">
        <v>1163</v>
      </c>
      <c r="M10" s="221" t="s">
        <v>1165</v>
      </c>
      <c r="N10" s="219" t="s">
        <v>1164</v>
      </c>
      <c r="O10" s="221" t="s">
        <v>1180</v>
      </c>
      <c r="P10" s="79"/>
      <c r="Q10" s="79"/>
      <c r="R10" s="79"/>
      <c r="S10" s="79"/>
      <c r="T10" s="79"/>
      <c r="U10" s="79"/>
      <c r="V10" s="79"/>
      <c r="W10" s="79"/>
      <c r="X10" s="79"/>
      <c r="Y10" s="79"/>
      <c r="Z10" s="79"/>
      <c r="AA10" s="79"/>
      <c r="AB10" s="79"/>
      <c r="AC10" s="79"/>
      <c r="AD10" s="79"/>
      <c r="AE10" s="79"/>
      <c r="AF10" s="79"/>
      <c r="AG10" s="79"/>
      <c r="AH10" s="79"/>
      <c r="AI10" s="79"/>
      <c r="AJ10" s="79"/>
      <c r="AK10" s="79"/>
      <c r="AL10" s="79"/>
      <c r="AM10" s="79"/>
      <c r="AN10" s="79"/>
      <c r="AO10" s="79"/>
      <c r="AP10" s="79"/>
      <c r="AQ10" s="79"/>
      <c r="AR10" s="79"/>
      <c r="AS10" s="79"/>
      <c r="AT10" s="79"/>
      <c r="AU10" s="79"/>
      <c r="AV10" s="79"/>
      <c r="AW10" s="79"/>
      <c r="AX10" s="79"/>
      <c r="AY10" s="79"/>
      <c r="AZ10" s="79"/>
      <c r="BA10" s="79"/>
      <c r="BB10" s="79"/>
      <c r="BC10" s="79"/>
      <c r="BD10" s="79"/>
      <c r="BE10" s="79"/>
      <c r="BF10" s="79"/>
      <c r="BG10" s="79"/>
      <c r="BH10" s="79"/>
      <c r="BI10" s="79"/>
      <c r="BJ10" s="79"/>
      <c r="BK10" s="79"/>
      <c r="BL10" s="79"/>
      <c r="BM10" s="79"/>
      <c r="BN10" s="79"/>
      <c r="BO10" s="79"/>
      <c r="BP10" s="79"/>
      <c r="BQ10" s="79"/>
      <c r="BR10" s="79"/>
      <c r="BS10" s="79"/>
      <c r="BT10" s="79"/>
      <c r="BU10" s="79"/>
      <c r="BV10" s="79"/>
      <c r="BW10" s="79"/>
      <c r="BX10" s="79"/>
      <c r="BY10" s="79"/>
      <c r="BZ10" s="79"/>
      <c r="CA10" s="79"/>
      <c r="CB10" s="79"/>
      <c r="CC10" s="79"/>
      <c r="CD10" s="79"/>
      <c r="CE10" s="79"/>
      <c r="CF10" s="79"/>
      <c r="CG10" s="79"/>
      <c r="CH10" s="79"/>
      <c r="CI10" s="79"/>
      <c r="CJ10" s="79"/>
      <c r="CK10" s="79"/>
      <c r="CL10" s="79"/>
      <c r="CM10" s="79"/>
      <c r="CN10" s="79"/>
      <c r="CO10" s="79"/>
      <c r="CP10" s="79"/>
      <c r="CQ10" s="79"/>
      <c r="CR10" s="79"/>
      <c r="CS10" s="79"/>
      <c r="CT10" s="79"/>
      <c r="CU10" s="79"/>
      <c r="CV10" s="79"/>
      <c r="CW10" s="79"/>
      <c r="CX10" s="79"/>
      <c r="CY10" s="79"/>
      <c r="CZ10" s="79"/>
      <c r="DA10" s="79"/>
      <c r="DB10" s="79"/>
      <c r="DC10" s="79"/>
      <c r="DD10" s="79"/>
      <c r="DE10" s="79"/>
      <c r="DF10" s="79"/>
      <c r="DG10" s="79"/>
      <c r="DH10" s="79"/>
      <c r="DI10" s="79"/>
      <c r="DJ10" s="79"/>
      <c r="DK10" s="79"/>
      <c r="DL10" s="79"/>
      <c r="DM10" s="79"/>
      <c r="DN10" s="79"/>
      <c r="DO10" s="79"/>
      <c r="DP10" s="79"/>
      <c r="DQ10" s="79"/>
      <c r="DR10" s="79"/>
      <c r="DS10" s="79"/>
      <c r="DT10" s="79"/>
      <c r="DU10" s="79"/>
      <c r="DV10" s="79"/>
      <c r="DW10" s="79"/>
      <c r="DX10" s="79"/>
      <c r="DY10" s="79"/>
      <c r="DZ10" s="79"/>
      <c r="EA10" s="79"/>
      <c r="EB10" s="79"/>
      <c r="EC10" s="79"/>
      <c r="ED10" s="79"/>
      <c r="EE10" s="79"/>
      <c r="EF10" s="79"/>
      <c r="EG10" s="79"/>
      <c r="EH10" s="79"/>
      <c r="EI10" s="79"/>
      <c r="EJ10" s="79"/>
      <c r="EK10" s="79"/>
      <c r="EL10" s="79"/>
      <c r="EM10" s="79"/>
      <c r="EN10" s="79"/>
      <c r="EO10" s="79"/>
      <c r="EP10" s="79"/>
      <c r="EQ10" s="79"/>
      <c r="ER10" s="79"/>
      <c r="ES10" s="79"/>
      <c r="ET10" s="79"/>
      <c r="EU10" s="79"/>
      <c r="EV10" s="79"/>
      <c r="EW10" s="79"/>
      <c r="EX10" s="79"/>
      <c r="EY10" s="79"/>
      <c r="EZ10" s="79"/>
      <c r="FA10" s="79"/>
      <c r="FB10" s="79"/>
      <c r="FC10" s="79"/>
      <c r="FD10" s="79"/>
      <c r="FE10" s="79"/>
      <c r="FF10" s="79"/>
      <c r="FG10" s="79"/>
      <c r="FH10" s="79"/>
      <c r="FI10" s="79"/>
      <c r="FJ10" s="79"/>
      <c r="FK10" s="79"/>
      <c r="FL10" s="79"/>
      <c r="FM10" s="79"/>
      <c r="FN10" s="79"/>
      <c r="FO10" s="79"/>
      <c r="FP10" s="79"/>
      <c r="FQ10" s="79"/>
      <c r="FR10" s="79"/>
      <c r="FS10" s="79"/>
      <c r="FT10" s="79"/>
      <c r="FU10" s="79"/>
      <c r="FV10" s="79"/>
      <c r="FW10" s="79"/>
      <c r="FX10" s="79"/>
      <c r="FY10" s="79"/>
      <c r="FZ10" s="79"/>
      <c r="GA10" s="79"/>
      <c r="GB10" s="79"/>
      <c r="GC10" s="79"/>
      <c r="GD10" s="79"/>
      <c r="GE10" s="79"/>
      <c r="GF10" s="79"/>
      <c r="GG10" s="79"/>
      <c r="GH10" s="79"/>
      <c r="GI10" s="79"/>
      <c r="GJ10" s="79"/>
      <c r="GK10" s="79"/>
      <c r="GL10" s="79"/>
      <c r="GM10" s="79"/>
      <c r="GN10" s="79"/>
      <c r="GO10" s="79"/>
      <c r="GP10" s="79"/>
      <c r="GQ10" s="79"/>
      <c r="GR10" s="79"/>
      <c r="GS10" s="79"/>
      <c r="GT10" s="79"/>
      <c r="GU10" s="79"/>
      <c r="GV10" s="79"/>
      <c r="GW10" s="79"/>
      <c r="GX10" s="79"/>
      <c r="GY10" s="79"/>
      <c r="GZ10" s="79"/>
      <c r="HA10" s="79"/>
      <c r="HB10" s="79"/>
      <c r="HC10" s="79"/>
      <c r="HD10" s="79"/>
      <c r="HE10" s="79"/>
      <c r="HF10" s="79"/>
      <c r="HG10" s="79"/>
      <c r="HH10" s="79"/>
      <c r="HI10" s="79"/>
      <c r="HJ10" s="79"/>
      <c r="HK10" s="79"/>
      <c r="HL10" s="79"/>
      <c r="HM10" s="79"/>
      <c r="HN10" s="79"/>
      <c r="HO10" s="79"/>
      <c r="HP10" s="79"/>
      <c r="HQ10" s="79"/>
      <c r="HR10" s="79"/>
      <c r="HS10" s="79"/>
      <c r="HT10" s="79"/>
      <c r="HU10" s="79"/>
      <c r="HV10" s="79"/>
      <c r="HW10" s="79"/>
      <c r="HX10" s="79"/>
      <c r="HY10" s="79"/>
      <c r="HZ10" s="79"/>
      <c r="IA10" s="79"/>
      <c r="IB10" s="79"/>
      <c r="IC10" s="79"/>
      <c r="ID10" s="79"/>
      <c r="IE10" s="79"/>
      <c r="IF10" s="79"/>
      <c r="IG10" s="79"/>
      <c r="IH10" s="79"/>
      <c r="II10" s="79"/>
      <c r="IJ10" s="79"/>
      <c r="IK10" s="79"/>
      <c r="IL10" s="79"/>
      <c r="IM10" s="79"/>
      <c r="IN10" s="79"/>
      <c r="IO10" s="79"/>
      <c r="IP10" s="79"/>
      <c r="IQ10" s="79"/>
      <c r="IR10" s="79"/>
      <c r="IS10" s="79"/>
      <c r="IT10" s="79"/>
      <c r="IU10" s="79"/>
      <c r="IV10" s="79"/>
      <c r="IW10" s="79"/>
    </row>
    <row r="11" spans="1:257" ht="14.25" customHeight="1">
      <c r="A11" s="51"/>
      <c r="B11" s="51" t="s">
        <v>321</v>
      </c>
      <c r="C11" s="52"/>
      <c r="D11" s="52"/>
      <c r="E11" s="52"/>
      <c r="F11" s="52"/>
      <c r="G11" s="52"/>
      <c r="H11" s="52"/>
      <c r="I11" s="53"/>
      <c r="J11" s="160"/>
      <c r="K11" s="160"/>
      <c r="L11" s="160"/>
      <c r="M11" s="160"/>
      <c r="N11" s="160"/>
      <c r="O11" s="194"/>
      <c r="P11" s="79"/>
      <c r="Q11" s="79"/>
      <c r="R11" s="79"/>
      <c r="S11" s="79"/>
      <c r="T11" s="79"/>
      <c r="U11" s="79"/>
      <c r="V11" s="79"/>
      <c r="W11" s="79"/>
      <c r="X11" s="79"/>
      <c r="Y11" s="79"/>
      <c r="Z11" s="79"/>
      <c r="AA11" s="79"/>
      <c r="AB11" s="79"/>
      <c r="AC11" s="79"/>
      <c r="AD11" s="79"/>
      <c r="AE11" s="79"/>
      <c r="AF11" s="79"/>
      <c r="AG11" s="79"/>
      <c r="AH11" s="79"/>
      <c r="AI11" s="79"/>
      <c r="AJ11" s="79"/>
      <c r="AK11" s="79"/>
      <c r="AL11" s="79"/>
      <c r="AM11" s="79"/>
      <c r="AN11" s="79"/>
      <c r="AO11" s="79"/>
      <c r="AP11" s="79"/>
      <c r="AQ11" s="79"/>
      <c r="AR11" s="79"/>
      <c r="AS11" s="79"/>
      <c r="AT11" s="79"/>
      <c r="AU11" s="79"/>
      <c r="AV11" s="79"/>
      <c r="AW11" s="79"/>
      <c r="AX11" s="79"/>
      <c r="AY11" s="79"/>
      <c r="AZ11" s="79"/>
      <c r="BA11" s="79"/>
      <c r="BB11" s="79"/>
      <c r="BC11" s="79"/>
      <c r="BD11" s="79"/>
      <c r="BE11" s="79"/>
      <c r="BF11" s="79"/>
      <c r="BG11" s="79"/>
      <c r="BH11" s="79"/>
      <c r="BI11" s="79"/>
      <c r="BJ11" s="79"/>
      <c r="BK11" s="79"/>
      <c r="BL11" s="79"/>
      <c r="BM11" s="79"/>
      <c r="BN11" s="79"/>
      <c r="BO11" s="79"/>
      <c r="BP11" s="79"/>
      <c r="BQ11" s="79"/>
      <c r="BR11" s="79"/>
      <c r="BS11" s="79"/>
      <c r="BT11" s="79"/>
      <c r="BU11" s="79"/>
      <c r="BV11" s="79"/>
      <c r="BW11" s="79"/>
      <c r="BX11" s="79"/>
      <c r="BY11" s="79"/>
      <c r="BZ11" s="79"/>
      <c r="CA11" s="79"/>
      <c r="CB11" s="79"/>
      <c r="CC11" s="79"/>
      <c r="CD11" s="79"/>
      <c r="CE11" s="79"/>
      <c r="CF11" s="79"/>
      <c r="CG11" s="79"/>
      <c r="CH11" s="79"/>
      <c r="CI11" s="79"/>
      <c r="CJ11" s="79"/>
      <c r="CK11" s="79"/>
      <c r="CL11" s="79"/>
      <c r="CM11" s="79"/>
      <c r="CN11" s="79"/>
      <c r="CO11" s="79"/>
      <c r="CP11" s="79"/>
      <c r="CQ11" s="79"/>
      <c r="CR11" s="79"/>
      <c r="CS11" s="79"/>
      <c r="CT11" s="79"/>
      <c r="CU11" s="79"/>
      <c r="CV11" s="79"/>
      <c r="CW11" s="79"/>
      <c r="CX11" s="79"/>
      <c r="CY11" s="79"/>
      <c r="CZ11" s="79"/>
      <c r="DA11" s="79"/>
      <c r="DB11" s="79"/>
      <c r="DC11" s="79"/>
      <c r="DD11" s="79"/>
      <c r="DE11" s="79"/>
      <c r="DF11" s="79"/>
      <c r="DG11" s="79"/>
      <c r="DH11" s="79"/>
      <c r="DI11" s="79"/>
      <c r="DJ11" s="79"/>
      <c r="DK11" s="79"/>
      <c r="DL11" s="79"/>
      <c r="DM11" s="79"/>
      <c r="DN11" s="79"/>
      <c r="DO11" s="79"/>
      <c r="DP11" s="79"/>
      <c r="DQ11" s="79"/>
      <c r="DR11" s="79"/>
      <c r="DS11" s="79"/>
      <c r="DT11" s="79"/>
      <c r="DU11" s="79"/>
      <c r="DV11" s="79"/>
      <c r="DW11" s="79"/>
      <c r="DX11" s="79"/>
      <c r="DY11" s="79"/>
      <c r="DZ11" s="79"/>
      <c r="EA11" s="79"/>
      <c r="EB11" s="79"/>
      <c r="EC11" s="79"/>
      <c r="ED11" s="79"/>
      <c r="EE11" s="79"/>
      <c r="EF11" s="79"/>
      <c r="EG11" s="79"/>
      <c r="EH11" s="79"/>
      <c r="EI11" s="79"/>
      <c r="EJ11" s="79"/>
      <c r="EK11" s="79"/>
      <c r="EL11" s="79"/>
      <c r="EM11" s="79"/>
      <c r="EN11" s="79"/>
      <c r="EO11" s="79"/>
      <c r="EP11" s="79"/>
      <c r="EQ11" s="79"/>
      <c r="ER11" s="79"/>
      <c r="ES11" s="79"/>
      <c r="ET11" s="79"/>
      <c r="EU11" s="79"/>
      <c r="EV11" s="79"/>
      <c r="EW11" s="79"/>
      <c r="EX11" s="79"/>
      <c r="EY11" s="79"/>
      <c r="EZ11" s="79"/>
      <c r="FA11" s="79"/>
      <c r="FB11" s="79"/>
      <c r="FC11" s="79"/>
      <c r="FD11" s="79"/>
      <c r="FE11" s="79"/>
      <c r="FF11" s="79"/>
      <c r="FG11" s="79"/>
      <c r="FH11" s="79"/>
      <c r="FI11" s="79"/>
      <c r="FJ11" s="79"/>
      <c r="FK11" s="79"/>
      <c r="FL11" s="79"/>
      <c r="FM11" s="79"/>
      <c r="FN11" s="79"/>
      <c r="FO11" s="79"/>
      <c r="FP11" s="79"/>
      <c r="FQ11" s="79"/>
      <c r="FR11" s="79"/>
      <c r="FS11" s="79"/>
      <c r="FT11" s="79"/>
      <c r="FU11" s="79"/>
      <c r="FV11" s="79"/>
      <c r="FW11" s="79"/>
      <c r="FX11" s="79"/>
      <c r="FY11" s="79"/>
      <c r="FZ11" s="79"/>
      <c r="GA11" s="79"/>
      <c r="GB11" s="79"/>
      <c r="GC11" s="79"/>
      <c r="GD11" s="79"/>
      <c r="GE11" s="79"/>
      <c r="GF11" s="79"/>
      <c r="GG11" s="79"/>
      <c r="GH11" s="79"/>
      <c r="GI11" s="79"/>
      <c r="GJ11" s="79"/>
      <c r="GK11" s="79"/>
      <c r="GL11" s="79"/>
      <c r="GM11" s="79"/>
      <c r="GN11" s="79"/>
      <c r="GO11" s="79"/>
      <c r="GP11" s="79"/>
      <c r="GQ11" s="79"/>
      <c r="GR11" s="79"/>
      <c r="GS11" s="79"/>
      <c r="GT11" s="79"/>
      <c r="GU11" s="79"/>
      <c r="GV11" s="79"/>
      <c r="GW11" s="79"/>
      <c r="GX11" s="79"/>
      <c r="GY11" s="79"/>
      <c r="GZ11" s="79"/>
      <c r="HA11" s="79"/>
      <c r="HB11" s="79"/>
      <c r="HC11" s="79"/>
      <c r="HD11" s="79"/>
      <c r="HE11" s="79"/>
      <c r="HF11" s="79"/>
      <c r="HG11" s="79"/>
      <c r="HH11" s="79"/>
      <c r="HI11" s="79"/>
      <c r="HJ11" s="79"/>
      <c r="HK11" s="79"/>
      <c r="HL11" s="79"/>
      <c r="HM11" s="79"/>
      <c r="HN11" s="79"/>
      <c r="HO11" s="79"/>
      <c r="HP11" s="79"/>
      <c r="HQ11" s="79"/>
      <c r="HR11" s="79"/>
      <c r="HS11" s="79"/>
      <c r="HT11" s="79"/>
      <c r="HU11" s="79"/>
      <c r="HV11" s="79"/>
      <c r="HW11" s="79"/>
      <c r="HX11" s="79"/>
      <c r="HY11" s="79"/>
      <c r="HZ11" s="79"/>
      <c r="IA11" s="79"/>
      <c r="IB11" s="79"/>
      <c r="IC11" s="79"/>
      <c r="ID11" s="79"/>
      <c r="IE11" s="79"/>
      <c r="IF11" s="79"/>
      <c r="IG11" s="79"/>
      <c r="IH11" s="79"/>
      <c r="II11" s="79"/>
      <c r="IJ11" s="79"/>
      <c r="IK11" s="79"/>
      <c r="IL11" s="79"/>
      <c r="IM11" s="79"/>
      <c r="IN11" s="79"/>
      <c r="IO11" s="79"/>
      <c r="IP11" s="79"/>
      <c r="IQ11" s="79"/>
      <c r="IR11" s="79"/>
      <c r="IS11" s="79"/>
      <c r="IT11" s="79"/>
      <c r="IU11" s="79"/>
      <c r="IV11" s="79"/>
      <c r="IW11" s="79"/>
    </row>
    <row r="12" spans="1:257" ht="14.25" customHeight="1">
      <c r="A12" s="54" t="str">
        <f>IF(OR(B12&lt;&gt;"",D12&lt;E11&gt;""),"["&amp;TEXT($B$2,"##")&amp;"-"&amp;TEXT(ROW()-10,"##")&amp;"]","")</f>
        <v>[Create Edit Project-2]</v>
      </c>
      <c r="B12" s="99" t="s">
        <v>323</v>
      </c>
      <c r="C12" s="112" t="s">
        <v>340</v>
      </c>
      <c r="D12" s="97" t="s">
        <v>324</v>
      </c>
      <c r="E12" s="102"/>
      <c r="F12" s="97"/>
      <c r="G12" s="97"/>
      <c r="H12" s="103"/>
      <c r="I12" s="104"/>
      <c r="J12" s="222"/>
      <c r="K12" s="222"/>
      <c r="L12" s="222"/>
      <c r="M12" s="223"/>
      <c r="N12" s="223"/>
      <c r="O12" s="223"/>
    </row>
    <row r="13" spans="1:257" ht="14.25" customHeight="1">
      <c r="A13" s="165" t="str">
        <f t="shared" ref="A13:A23" si="2">IF(OR(B13&lt;&gt;"",D13&lt;E12&gt;""),"["&amp;TEXT($B$2,"##")&amp;"-"&amp;TEXT(ROW()-10,"##")&amp;"]","")</f>
        <v>[Create Edit Project-3]</v>
      </c>
      <c r="B13" s="166" t="s">
        <v>325</v>
      </c>
      <c r="C13" s="169" t="s">
        <v>340</v>
      </c>
      <c r="D13" s="99" t="s">
        <v>324</v>
      </c>
      <c r="E13" s="105"/>
      <c r="F13" s="97"/>
      <c r="G13" s="99"/>
      <c r="H13" s="106"/>
      <c r="I13" s="107"/>
      <c r="J13" s="222"/>
      <c r="K13" s="222"/>
      <c r="L13" s="222"/>
      <c r="M13" s="223"/>
      <c r="N13" s="223"/>
      <c r="O13" s="223"/>
    </row>
    <row r="14" spans="1:257" ht="14.25" customHeight="1">
      <c r="A14" s="98" t="str">
        <f t="shared" si="2"/>
        <v>[Create Edit Project-4]</v>
      </c>
      <c r="B14" s="99" t="s">
        <v>326</v>
      </c>
      <c r="C14" s="170" t="s">
        <v>341</v>
      </c>
      <c r="D14" s="99" t="s">
        <v>327</v>
      </c>
      <c r="E14" s="105"/>
      <c r="F14" s="97"/>
      <c r="G14" s="99"/>
      <c r="H14" s="106"/>
      <c r="I14" s="107"/>
      <c r="J14" s="222"/>
      <c r="K14" s="222"/>
      <c r="L14" s="222"/>
      <c r="M14" s="223"/>
      <c r="N14" s="223"/>
      <c r="O14" s="223"/>
    </row>
    <row r="15" spans="1:257" ht="14.25" customHeight="1">
      <c r="A15" s="98" t="str">
        <f t="shared" si="2"/>
        <v>[Create Edit Project-5]</v>
      </c>
      <c r="B15" s="112" t="s">
        <v>378</v>
      </c>
      <c r="C15" s="170" t="s">
        <v>337</v>
      </c>
      <c r="D15" s="99" t="s">
        <v>348</v>
      </c>
      <c r="E15" s="105"/>
      <c r="F15" s="97"/>
      <c r="G15" s="99"/>
      <c r="H15" s="106"/>
      <c r="I15" s="107"/>
      <c r="J15" s="222"/>
      <c r="K15" s="222"/>
      <c r="L15" s="222"/>
      <c r="M15" s="223"/>
      <c r="N15" s="223"/>
      <c r="O15" s="223"/>
    </row>
    <row r="16" spans="1:257" ht="14.25" customHeight="1">
      <c r="A16" s="98" t="str">
        <f t="shared" ref="A16:A17" si="3">IF(OR(B16&lt;&gt;"",D16&lt;E15&gt;""),"["&amp;TEXT($B$2,"##")&amp;"-"&amp;TEXT(ROW()-10,"##")&amp;"]","")</f>
        <v>[Create Edit Project-6]</v>
      </c>
      <c r="B16" s="112" t="s">
        <v>377</v>
      </c>
      <c r="C16" s="170" t="s">
        <v>337</v>
      </c>
      <c r="D16" s="99" t="s">
        <v>348</v>
      </c>
      <c r="E16" s="105"/>
      <c r="F16" s="97"/>
      <c r="G16" s="99"/>
      <c r="H16" s="106"/>
      <c r="I16" s="107"/>
      <c r="J16" s="222"/>
      <c r="K16" s="222"/>
      <c r="L16" s="222"/>
      <c r="M16" s="223"/>
      <c r="N16" s="223"/>
      <c r="O16" s="223"/>
    </row>
    <row r="17" spans="1:15" ht="14.25" customHeight="1">
      <c r="A17" s="98" t="str">
        <f t="shared" si="3"/>
        <v>[Create Edit Project-7]</v>
      </c>
      <c r="B17" s="112" t="s">
        <v>369</v>
      </c>
      <c r="C17" s="170" t="s">
        <v>338</v>
      </c>
      <c r="D17" s="99" t="s">
        <v>532</v>
      </c>
      <c r="E17" s="105"/>
      <c r="F17" s="97"/>
      <c r="G17" s="99"/>
      <c r="H17" s="106"/>
      <c r="I17" s="107"/>
      <c r="J17" s="222"/>
      <c r="K17" s="222"/>
      <c r="L17" s="222"/>
      <c r="M17" s="223"/>
      <c r="N17" s="223"/>
      <c r="O17" s="223"/>
    </row>
    <row r="18" spans="1:15" ht="14.25" customHeight="1">
      <c r="A18" s="98" t="str">
        <f t="shared" si="2"/>
        <v>[Create Edit Project-8]</v>
      </c>
      <c r="B18" s="112" t="s">
        <v>370</v>
      </c>
      <c r="C18" s="170" t="s">
        <v>339</v>
      </c>
      <c r="D18" s="99" t="s">
        <v>336</v>
      </c>
      <c r="E18" s="105"/>
      <c r="F18" s="97"/>
      <c r="G18" s="99"/>
      <c r="H18" s="106"/>
      <c r="I18" s="107"/>
      <c r="J18" s="222"/>
      <c r="K18" s="222"/>
      <c r="L18" s="222"/>
      <c r="M18" s="223"/>
      <c r="N18" s="223"/>
      <c r="O18" s="223"/>
    </row>
    <row r="19" spans="1:15" ht="14.25" customHeight="1">
      <c r="A19" s="98" t="str">
        <f t="shared" si="2"/>
        <v>[Create Edit Project-9]</v>
      </c>
      <c r="B19" s="112" t="s">
        <v>371</v>
      </c>
      <c r="C19" s="170" t="s">
        <v>342</v>
      </c>
      <c r="D19" s="99" t="s">
        <v>533</v>
      </c>
      <c r="E19" s="105"/>
      <c r="F19" s="97"/>
      <c r="G19" s="99"/>
      <c r="H19" s="106"/>
      <c r="I19" s="107"/>
      <c r="J19" s="222"/>
      <c r="K19" s="222"/>
      <c r="L19" s="222"/>
      <c r="M19" s="223"/>
      <c r="N19" s="223"/>
      <c r="O19" s="223"/>
    </row>
    <row r="20" spans="1:15" ht="14.25" customHeight="1">
      <c r="A20" s="98" t="str">
        <f t="shared" si="2"/>
        <v>[Create Edit Project-10]</v>
      </c>
      <c r="B20" s="112" t="s">
        <v>331</v>
      </c>
      <c r="C20" s="170" t="s">
        <v>343</v>
      </c>
      <c r="D20" s="99" t="s">
        <v>347</v>
      </c>
      <c r="E20" s="105"/>
      <c r="F20" s="97"/>
      <c r="G20" s="99"/>
      <c r="H20" s="106"/>
      <c r="I20" s="107"/>
      <c r="J20" s="222"/>
      <c r="K20" s="222"/>
      <c r="L20" s="222"/>
      <c r="M20" s="223"/>
      <c r="N20" s="223"/>
      <c r="O20" s="223"/>
    </row>
    <row r="21" spans="1:15" ht="14.25" customHeight="1">
      <c r="A21" s="98" t="str">
        <f t="shared" si="2"/>
        <v>[Create Edit Project-11]</v>
      </c>
      <c r="B21" s="112" t="s">
        <v>334</v>
      </c>
      <c r="C21" s="170" t="s">
        <v>344</v>
      </c>
      <c r="D21" s="99" t="s">
        <v>346</v>
      </c>
      <c r="E21" s="105"/>
      <c r="F21" s="97"/>
      <c r="G21" s="99"/>
      <c r="H21" s="106"/>
      <c r="I21" s="107"/>
      <c r="J21" s="222"/>
      <c r="K21" s="222"/>
      <c r="L21" s="222"/>
      <c r="M21" s="223"/>
      <c r="N21" s="223"/>
      <c r="O21" s="223"/>
    </row>
    <row r="22" spans="1:15" ht="14.25" customHeight="1">
      <c r="A22" s="98" t="str">
        <f t="shared" si="2"/>
        <v>[Create Edit Project-12]</v>
      </c>
      <c r="B22" s="112" t="s">
        <v>335</v>
      </c>
      <c r="C22" s="170" t="s">
        <v>345</v>
      </c>
      <c r="D22" s="99" t="s">
        <v>534</v>
      </c>
      <c r="E22" s="105"/>
      <c r="F22" s="97"/>
      <c r="G22" s="99"/>
      <c r="H22" s="106"/>
      <c r="I22" s="107"/>
      <c r="J22" s="222"/>
      <c r="K22" s="222"/>
      <c r="L22" s="222"/>
      <c r="M22" s="223"/>
      <c r="N22" s="223"/>
      <c r="O22" s="223"/>
    </row>
    <row r="23" spans="1:15" ht="14.25" customHeight="1">
      <c r="A23" s="98" t="str">
        <f t="shared" si="2"/>
        <v>[Create Edit Project-13]</v>
      </c>
      <c r="B23" s="112" t="s">
        <v>349</v>
      </c>
      <c r="C23" s="170" t="s">
        <v>366</v>
      </c>
      <c r="D23" s="171" t="s">
        <v>351</v>
      </c>
      <c r="E23" s="105"/>
      <c r="F23" s="97"/>
      <c r="G23" s="99"/>
      <c r="H23" s="106"/>
      <c r="I23" s="107"/>
      <c r="J23" s="222"/>
      <c r="K23" s="222"/>
      <c r="L23" s="222"/>
      <c r="M23" s="223"/>
      <c r="N23" s="223"/>
      <c r="O23" s="223"/>
    </row>
    <row r="24" spans="1:15" ht="14.25" customHeight="1">
      <c r="A24" s="167"/>
      <c r="B24" s="167" t="s">
        <v>322</v>
      </c>
      <c r="C24" s="168"/>
      <c r="D24" s="172"/>
      <c r="E24" s="172"/>
      <c r="F24" s="172"/>
      <c r="G24" s="172"/>
      <c r="H24" s="172"/>
      <c r="I24" s="172"/>
      <c r="J24" s="172"/>
      <c r="K24" s="172"/>
      <c r="L24" s="172"/>
      <c r="M24" s="172"/>
      <c r="N24" s="172"/>
      <c r="O24" s="172"/>
    </row>
    <row r="25" spans="1:15" ht="14.25" customHeight="1">
      <c r="A25" s="54" t="str">
        <f>IF(OR(B25&lt;&gt;"",D25&lt;F24&gt;""),"["&amp;TEXT($B$2,"##")&amp;"-"&amp;TEXT(ROW()-10,"##")&amp;"]","")</f>
        <v>[Create Edit Project-15]</v>
      </c>
      <c r="B25" s="99" t="s">
        <v>353</v>
      </c>
      <c r="C25" s="170" t="s">
        <v>366</v>
      </c>
      <c r="D25" s="99" t="s">
        <v>352</v>
      </c>
      <c r="E25" s="105"/>
      <c r="F25" s="97"/>
      <c r="G25" s="99"/>
      <c r="H25" s="174"/>
      <c r="I25" s="173"/>
      <c r="J25" s="222"/>
      <c r="K25" s="222"/>
      <c r="L25" s="222"/>
      <c r="M25" s="223"/>
      <c r="N25" s="223"/>
      <c r="O25" s="223"/>
    </row>
    <row r="26" spans="1:15" ht="14.25" customHeight="1">
      <c r="A26" s="165" t="str">
        <f t="shared" ref="A26" si="4">IF(OR(B26&lt;&gt;"",D26&lt;E25&gt;""),"["&amp;TEXT($B$2,"##")&amp;"-"&amp;TEXT(ROW()-10,"##")&amp;"]","")</f>
        <v>[Create Edit Project-16]</v>
      </c>
      <c r="B26" s="99" t="s">
        <v>354</v>
      </c>
      <c r="C26" s="170" t="s">
        <v>350</v>
      </c>
      <c r="D26" s="99" t="s">
        <v>352</v>
      </c>
      <c r="E26" s="173"/>
      <c r="F26" s="97"/>
      <c r="G26" s="99"/>
      <c r="H26" s="174"/>
      <c r="I26" s="173"/>
      <c r="J26" s="222"/>
      <c r="K26" s="222"/>
      <c r="L26" s="222"/>
      <c r="M26" s="223"/>
      <c r="N26" s="223"/>
      <c r="O26" s="223"/>
    </row>
    <row r="27" spans="1:15" ht="14.25" customHeight="1">
      <c r="A27" s="54" t="str">
        <f>IF(OR(B27&lt;&gt;"",D27&lt;F24&gt;""),"["&amp;TEXT($B$2,"##")&amp;"-"&amp;TEXT(ROW()-10,"##")&amp;"]","")</f>
        <v>[Create Edit Project-17]</v>
      </c>
      <c r="B27" s="99" t="s">
        <v>361</v>
      </c>
      <c r="C27" s="170" t="s">
        <v>363</v>
      </c>
      <c r="D27" s="99" t="s">
        <v>359</v>
      </c>
      <c r="E27" s="173"/>
      <c r="F27" s="97"/>
      <c r="G27" s="99"/>
      <c r="H27" s="174"/>
      <c r="I27" s="173"/>
      <c r="J27" s="222"/>
      <c r="K27" s="222"/>
      <c r="L27" s="222"/>
      <c r="M27" s="223"/>
      <c r="N27" s="223"/>
      <c r="O27" s="223"/>
    </row>
    <row r="28" spans="1:15" ht="14.25" customHeight="1">
      <c r="A28" s="54" t="str">
        <f>IF(OR(B28&lt;&gt;"",D28&lt;E25&gt;""),"["&amp;TEXT($B$2,"##")&amp;"-"&amp;TEXT(ROW()-10,"##")&amp;"]","")</f>
        <v>[Create Edit Project-18]</v>
      </c>
      <c r="B28" s="99" t="s">
        <v>362</v>
      </c>
      <c r="C28" s="170" t="s">
        <v>364</v>
      </c>
      <c r="D28" s="99" t="s">
        <v>359</v>
      </c>
      <c r="E28" s="173"/>
      <c r="F28" s="97"/>
      <c r="G28" s="99"/>
      <c r="H28" s="174"/>
      <c r="I28" s="173"/>
      <c r="J28" s="222"/>
      <c r="K28" s="222"/>
      <c r="L28" s="222"/>
      <c r="M28" s="223"/>
      <c r="N28" s="223"/>
      <c r="O28" s="223"/>
    </row>
    <row r="29" spans="1:15" ht="14.25" customHeight="1">
      <c r="A29" s="54" t="str">
        <f>IF(OR(B29&lt;&gt;"",D29&lt;E26&gt;""),"["&amp;TEXT($B$2,"##")&amp;"-"&amp;TEXT(ROW()-10,"##")&amp;"]","")</f>
        <v>[Create Edit Project-19]</v>
      </c>
      <c r="B29" s="99" t="s">
        <v>355</v>
      </c>
      <c r="C29" s="170" t="s">
        <v>358</v>
      </c>
      <c r="D29" s="99" t="s">
        <v>360</v>
      </c>
      <c r="E29" s="173"/>
      <c r="F29" s="97"/>
      <c r="G29" s="99"/>
      <c r="H29" s="174"/>
      <c r="I29" s="173"/>
      <c r="J29" s="222"/>
      <c r="K29" s="222"/>
      <c r="L29" s="222"/>
      <c r="M29" s="223"/>
      <c r="N29" s="223"/>
      <c r="O29" s="223"/>
    </row>
    <row r="30" spans="1:15" ht="14.25" customHeight="1">
      <c r="A30" s="165" t="str">
        <f t="shared" ref="A30:A47" si="5">IF(OR(B30&lt;&gt;"",D30&lt;E29&gt;""),"["&amp;TEXT($B$2,"##")&amp;"-"&amp;TEXT(ROW()-10,"##")&amp;"]","")</f>
        <v>[Create Edit Project-20]</v>
      </c>
      <c r="B30" s="99" t="s">
        <v>357</v>
      </c>
      <c r="C30" s="170" t="s">
        <v>356</v>
      </c>
      <c r="D30" s="99" t="s">
        <v>360</v>
      </c>
      <c r="E30" s="173"/>
      <c r="F30" s="97"/>
      <c r="G30" s="99"/>
      <c r="H30" s="174"/>
      <c r="I30" s="173"/>
      <c r="J30" s="222"/>
      <c r="K30" s="222"/>
      <c r="L30" s="222"/>
      <c r="M30" s="223"/>
      <c r="N30" s="223"/>
      <c r="O30" s="223"/>
    </row>
    <row r="31" spans="1:15" ht="14.25" customHeight="1">
      <c r="A31" s="165" t="str">
        <f t="shared" si="5"/>
        <v>[Create Edit Project-21]</v>
      </c>
      <c r="B31" s="99" t="s">
        <v>365</v>
      </c>
      <c r="C31" s="170" t="s">
        <v>367</v>
      </c>
      <c r="D31" s="99" t="s">
        <v>368</v>
      </c>
      <c r="E31" s="173"/>
      <c r="F31" s="97"/>
      <c r="G31" s="99"/>
      <c r="H31" s="174"/>
      <c r="I31" s="173"/>
      <c r="J31" s="222"/>
      <c r="K31" s="222"/>
      <c r="L31" s="222"/>
      <c r="M31" s="223"/>
      <c r="N31" s="223"/>
      <c r="O31" s="223"/>
    </row>
    <row r="32" spans="1:15" ht="14.25" customHeight="1">
      <c r="A32" s="165" t="str">
        <f t="shared" si="5"/>
        <v>[Create Edit Project-22]</v>
      </c>
      <c r="B32" s="99" t="s">
        <v>365</v>
      </c>
      <c r="C32" s="170" t="s">
        <v>367</v>
      </c>
      <c r="D32" s="99" t="s">
        <v>368</v>
      </c>
      <c r="E32" s="173"/>
      <c r="F32" s="97"/>
      <c r="G32" s="99"/>
      <c r="H32" s="174"/>
      <c r="I32" s="173"/>
      <c r="J32" s="222"/>
      <c r="K32" s="222"/>
      <c r="L32" s="222"/>
      <c r="M32" s="223"/>
      <c r="N32" s="223"/>
      <c r="O32" s="223"/>
    </row>
    <row r="33" spans="1:15" ht="14.25" customHeight="1">
      <c r="A33" s="98" t="str">
        <f t="shared" si="5"/>
        <v>[Create Edit Project-23]</v>
      </c>
      <c r="B33" s="112" t="s">
        <v>372</v>
      </c>
      <c r="C33" s="170" t="s">
        <v>373</v>
      </c>
      <c r="D33" s="99" t="s">
        <v>385</v>
      </c>
      <c r="E33" s="173"/>
      <c r="F33" s="97"/>
      <c r="G33" s="99"/>
      <c r="H33" s="174"/>
      <c r="I33" s="173"/>
      <c r="J33" s="222"/>
      <c r="K33" s="222"/>
      <c r="L33" s="222"/>
      <c r="M33" s="223"/>
      <c r="N33" s="223"/>
      <c r="O33" s="223"/>
    </row>
    <row r="34" spans="1:15" ht="14.25" customHeight="1">
      <c r="A34" s="98" t="str">
        <f t="shared" si="5"/>
        <v>[Create Edit Project-24]</v>
      </c>
      <c r="B34" s="112" t="s">
        <v>376</v>
      </c>
      <c r="C34" s="170" t="s">
        <v>373</v>
      </c>
      <c r="D34" s="99" t="s">
        <v>385</v>
      </c>
      <c r="E34" s="173"/>
      <c r="F34" s="97"/>
      <c r="G34" s="99"/>
      <c r="H34" s="174"/>
      <c r="I34" s="173"/>
      <c r="J34" s="222"/>
      <c r="K34" s="222"/>
      <c r="L34" s="222"/>
      <c r="M34" s="223"/>
      <c r="N34" s="223"/>
      <c r="O34" s="223"/>
    </row>
    <row r="35" spans="1:15" ht="14.25" customHeight="1">
      <c r="A35" s="165" t="str">
        <f t="shared" si="5"/>
        <v>[Create Edit Project-25]</v>
      </c>
      <c r="B35" s="112" t="s">
        <v>379</v>
      </c>
      <c r="C35" s="170" t="s">
        <v>380</v>
      </c>
      <c r="D35" s="99" t="s">
        <v>384</v>
      </c>
      <c r="E35" s="173"/>
      <c r="F35" s="97"/>
      <c r="G35" s="99"/>
      <c r="H35" s="174"/>
      <c r="I35" s="173"/>
      <c r="J35" s="222"/>
      <c r="K35" s="222"/>
      <c r="L35" s="222"/>
      <c r="M35" s="223"/>
      <c r="N35" s="223"/>
      <c r="O35" s="223"/>
    </row>
    <row r="36" spans="1:15" ht="14.25" customHeight="1">
      <c r="A36" s="165" t="str">
        <f t="shared" si="5"/>
        <v>[Create Edit Project-26]</v>
      </c>
      <c r="B36" s="97" t="s">
        <v>382</v>
      </c>
      <c r="C36" s="164" t="s">
        <v>383</v>
      </c>
      <c r="D36" s="99" t="s">
        <v>386</v>
      </c>
      <c r="E36" s="173"/>
      <c r="F36" s="97"/>
      <c r="G36" s="99"/>
      <c r="H36" s="174"/>
      <c r="I36" s="173"/>
      <c r="J36" s="222"/>
      <c r="K36" s="222"/>
      <c r="L36" s="222"/>
      <c r="M36" s="223"/>
      <c r="N36" s="223"/>
      <c r="O36" s="223"/>
    </row>
    <row r="37" spans="1:15" ht="14.25" customHeight="1">
      <c r="A37" s="165" t="str">
        <f t="shared" si="5"/>
        <v>[Create Edit Project-27]</v>
      </c>
      <c r="B37" s="99" t="s">
        <v>388</v>
      </c>
      <c r="C37" s="164" t="s">
        <v>381</v>
      </c>
      <c r="D37" s="99" t="s">
        <v>399</v>
      </c>
      <c r="E37" s="173"/>
      <c r="F37" s="97"/>
      <c r="G37" s="99"/>
      <c r="H37" s="174"/>
      <c r="I37" s="173"/>
      <c r="J37" s="222"/>
      <c r="K37" s="222"/>
      <c r="L37" s="222"/>
      <c r="M37" s="223"/>
      <c r="N37" s="223"/>
      <c r="O37" s="223"/>
    </row>
    <row r="38" spans="1:15" ht="14.25" customHeight="1">
      <c r="A38" s="165" t="str">
        <f t="shared" si="5"/>
        <v>[Create Edit Project-28]</v>
      </c>
      <c r="B38" s="99" t="s">
        <v>389</v>
      </c>
      <c r="C38" s="164" t="s">
        <v>394</v>
      </c>
      <c r="D38" s="99" t="s">
        <v>400</v>
      </c>
      <c r="E38" s="173"/>
      <c r="F38" s="97"/>
      <c r="G38" s="99"/>
      <c r="H38" s="174"/>
      <c r="I38" s="173"/>
      <c r="J38" s="222"/>
      <c r="K38" s="222"/>
      <c r="L38" s="222"/>
      <c r="M38" s="223"/>
      <c r="N38" s="223"/>
      <c r="O38" s="223"/>
    </row>
    <row r="39" spans="1:15" ht="14.25" customHeight="1">
      <c r="A39" s="165" t="str">
        <f t="shared" si="5"/>
        <v>[Create Edit Project-29]</v>
      </c>
      <c r="B39" s="99" t="s">
        <v>390</v>
      </c>
      <c r="C39" s="164" t="s">
        <v>395</v>
      </c>
      <c r="D39" s="99" t="s">
        <v>401</v>
      </c>
      <c r="E39" s="173"/>
      <c r="F39" s="97"/>
      <c r="G39" s="99"/>
      <c r="H39" s="174"/>
      <c r="I39" s="173"/>
      <c r="J39" s="222"/>
      <c r="K39" s="222"/>
      <c r="L39" s="222"/>
      <c r="M39" s="223"/>
      <c r="N39" s="223"/>
      <c r="O39" s="223"/>
    </row>
    <row r="40" spans="1:15" ht="14.25" customHeight="1">
      <c r="A40" s="165" t="str">
        <f t="shared" si="5"/>
        <v>[Create Edit Project-30]</v>
      </c>
      <c r="B40" s="99" t="s">
        <v>391</v>
      </c>
      <c r="C40" s="164" t="s">
        <v>396</v>
      </c>
      <c r="D40" s="99" t="s">
        <v>403</v>
      </c>
      <c r="E40" s="173"/>
      <c r="F40" s="97"/>
      <c r="G40" s="99"/>
      <c r="H40" s="174"/>
      <c r="I40" s="173"/>
      <c r="J40" s="222"/>
      <c r="K40" s="222"/>
      <c r="L40" s="222"/>
      <c r="M40" s="223"/>
      <c r="N40" s="223"/>
      <c r="O40" s="223"/>
    </row>
    <row r="41" spans="1:15" ht="14.25" customHeight="1">
      <c r="A41" s="165" t="str">
        <f t="shared" si="5"/>
        <v>[Create Edit Project-31]</v>
      </c>
      <c r="B41" s="99" t="s">
        <v>393</v>
      </c>
      <c r="C41" s="164" t="s">
        <v>397</v>
      </c>
      <c r="D41" s="99" t="s">
        <v>402</v>
      </c>
      <c r="E41" s="173"/>
      <c r="F41" s="97"/>
      <c r="G41" s="99"/>
      <c r="H41" s="174"/>
      <c r="I41" s="173"/>
      <c r="J41" s="222"/>
      <c r="K41" s="222"/>
      <c r="L41" s="222"/>
      <c r="M41" s="223"/>
      <c r="N41" s="223"/>
      <c r="O41" s="223"/>
    </row>
    <row r="42" spans="1:15" ht="14.25" customHeight="1">
      <c r="A42" s="165" t="str">
        <f t="shared" si="5"/>
        <v>[Create Edit Project-32]</v>
      </c>
      <c r="B42" s="99" t="s">
        <v>392</v>
      </c>
      <c r="C42" s="164" t="s">
        <v>398</v>
      </c>
      <c r="D42" s="99" t="s">
        <v>404</v>
      </c>
      <c r="E42" s="173"/>
      <c r="F42" s="97"/>
      <c r="G42" s="99"/>
      <c r="H42" s="174"/>
      <c r="I42" s="173"/>
      <c r="J42" s="222"/>
      <c r="K42" s="222"/>
      <c r="L42" s="222"/>
      <c r="M42" s="223"/>
      <c r="N42" s="223"/>
      <c r="O42" s="223"/>
    </row>
    <row r="43" spans="1:15" ht="14.25" customHeight="1">
      <c r="A43" s="165" t="str">
        <f t="shared" si="5"/>
        <v>[Create Edit Project-33]</v>
      </c>
      <c r="B43" s="112" t="s">
        <v>387</v>
      </c>
      <c r="C43" s="164" t="s">
        <v>405</v>
      </c>
      <c r="D43" s="99" t="s">
        <v>406</v>
      </c>
      <c r="E43" s="173"/>
      <c r="F43" s="97"/>
      <c r="G43" s="99"/>
      <c r="H43" s="174"/>
      <c r="I43" s="173"/>
      <c r="J43" s="222"/>
      <c r="K43" s="222"/>
      <c r="L43" s="222"/>
      <c r="M43" s="223"/>
      <c r="N43" s="223"/>
      <c r="O43" s="223"/>
    </row>
    <row r="44" spans="1:15" ht="14.25" customHeight="1">
      <c r="A44" s="165" t="str">
        <f t="shared" si="5"/>
        <v>[Create Edit Project-34]</v>
      </c>
      <c r="B44" s="112" t="s">
        <v>407</v>
      </c>
      <c r="C44" s="164" t="s">
        <v>408</v>
      </c>
      <c r="D44" s="99" t="s">
        <v>409</v>
      </c>
      <c r="E44" s="173"/>
      <c r="F44" s="97"/>
      <c r="G44" s="99"/>
      <c r="H44" s="174"/>
      <c r="I44" s="173"/>
      <c r="J44" s="222"/>
      <c r="K44" s="222"/>
      <c r="L44" s="222"/>
      <c r="M44" s="223"/>
      <c r="N44" s="223"/>
      <c r="O44" s="223"/>
    </row>
    <row r="45" spans="1:15" ht="14.25" customHeight="1">
      <c r="A45" s="165" t="str">
        <f t="shared" si="5"/>
        <v>[Create Edit Project-35]</v>
      </c>
      <c r="B45" s="112" t="s">
        <v>412</v>
      </c>
      <c r="C45" s="164" t="s">
        <v>410</v>
      </c>
      <c r="D45" s="99" t="s">
        <v>535</v>
      </c>
      <c r="E45" s="173"/>
      <c r="F45" s="97"/>
      <c r="G45" s="99"/>
      <c r="H45" s="174"/>
      <c r="I45" s="173"/>
      <c r="J45" s="222"/>
      <c r="K45" s="222"/>
      <c r="L45" s="222"/>
      <c r="M45" s="223"/>
      <c r="N45" s="223"/>
      <c r="O45" s="223"/>
    </row>
    <row r="46" spans="1:15" ht="14.25" customHeight="1">
      <c r="A46" s="165" t="str">
        <f t="shared" si="5"/>
        <v>[Create Edit Project-36]</v>
      </c>
      <c r="B46" s="112" t="s">
        <v>411</v>
      </c>
      <c r="C46" s="170" t="s">
        <v>413</v>
      </c>
      <c r="D46" s="99" t="s">
        <v>414</v>
      </c>
      <c r="E46" s="173"/>
      <c r="F46" s="97"/>
      <c r="G46" s="99"/>
      <c r="H46" s="174"/>
      <c r="I46" s="173"/>
      <c r="J46" s="222"/>
      <c r="K46" s="222"/>
      <c r="L46" s="222"/>
      <c r="M46" s="223"/>
      <c r="N46" s="223"/>
      <c r="O46" s="223"/>
    </row>
    <row r="47" spans="1:15" ht="14.25" customHeight="1">
      <c r="A47" s="98" t="str">
        <f t="shared" si="5"/>
        <v>[Create Edit Project-37]</v>
      </c>
      <c r="B47" s="97" t="s">
        <v>415</v>
      </c>
      <c r="C47" s="169" t="s">
        <v>416</v>
      </c>
      <c r="D47" s="166" t="s">
        <v>536</v>
      </c>
      <c r="E47" s="173"/>
      <c r="F47" s="97"/>
      <c r="G47" s="99"/>
      <c r="H47" s="174"/>
      <c r="I47" s="173"/>
      <c r="J47" s="222"/>
      <c r="K47" s="222"/>
      <c r="L47" s="222"/>
      <c r="M47" s="223"/>
      <c r="N47" s="223"/>
      <c r="O47" s="223"/>
    </row>
    <row r="48" spans="1:15" ht="14.25" customHeight="1">
      <c r="A48" s="165" t="str">
        <f t="shared" ref="A48:A67" si="6">IF(OR(B48&lt;&gt;"",D48&lt;E47&gt;""),"["&amp;TEXT($B$2,"##")&amp;"-"&amp;TEXT(ROW()-10,"##")&amp;"]","")</f>
        <v>[Create Edit Project-38]</v>
      </c>
      <c r="B48" s="112" t="s">
        <v>417</v>
      </c>
      <c r="C48" s="164" t="s">
        <v>421</v>
      </c>
      <c r="D48" s="99" t="s">
        <v>428</v>
      </c>
      <c r="E48" s="173"/>
      <c r="F48" s="97"/>
      <c r="G48" s="99"/>
      <c r="H48" s="174"/>
      <c r="I48" s="173"/>
      <c r="J48" s="222"/>
      <c r="K48" s="222"/>
      <c r="L48" s="222"/>
      <c r="M48" s="223"/>
      <c r="N48" s="223"/>
      <c r="O48" s="223"/>
    </row>
    <row r="49" spans="1:15" ht="14.25" customHeight="1">
      <c r="A49" s="165" t="str">
        <f t="shared" si="6"/>
        <v>[Create Edit Project-39]</v>
      </c>
      <c r="B49" s="112" t="s">
        <v>422</v>
      </c>
      <c r="C49" s="164" t="s">
        <v>420</v>
      </c>
      <c r="D49" s="99" t="s">
        <v>537</v>
      </c>
      <c r="E49" s="173"/>
      <c r="F49" s="97"/>
      <c r="G49" s="99"/>
      <c r="H49" s="174"/>
      <c r="I49" s="173"/>
      <c r="J49" s="222"/>
      <c r="K49" s="222"/>
      <c r="L49" s="222"/>
      <c r="M49" s="223"/>
      <c r="N49" s="223"/>
      <c r="O49" s="223"/>
    </row>
    <row r="50" spans="1:15" ht="14.25" customHeight="1">
      <c r="A50" s="165" t="str">
        <f t="shared" si="6"/>
        <v>[Create Edit Project-40]</v>
      </c>
      <c r="B50" s="112" t="s">
        <v>418</v>
      </c>
      <c r="C50" s="170" t="s">
        <v>429</v>
      </c>
      <c r="D50" s="99" t="s">
        <v>430</v>
      </c>
      <c r="E50" s="173"/>
      <c r="F50" s="97"/>
      <c r="G50" s="99"/>
      <c r="H50" s="174"/>
      <c r="I50" s="173"/>
      <c r="J50" s="222"/>
      <c r="K50" s="222"/>
      <c r="L50" s="222"/>
      <c r="M50" s="223"/>
      <c r="N50" s="223"/>
      <c r="O50" s="223"/>
    </row>
    <row r="51" spans="1:15" ht="14.25" customHeight="1">
      <c r="A51" s="98" t="str">
        <f t="shared" si="6"/>
        <v>[Create Edit Project-41]</v>
      </c>
      <c r="B51" s="97" t="s">
        <v>419</v>
      </c>
      <c r="C51" s="169" t="s">
        <v>431</v>
      </c>
      <c r="D51" s="166" t="s">
        <v>538</v>
      </c>
      <c r="E51" s="173"/>
      <c r="F51" s="97"/>
      <c r="G51" s="99"/>
      <c r="H51" s="174"/>
      <c r="I51" s="173"/>
      <c r="J51" s="222"/>
      <c r="K51" s="222"/>
      <c r="L51" s="222"/>
      <c r="M51" s="223"/>
      <c r="N51" s="223"/>
      <c r="O51" s="223"/>
    </row>
    <row r="52" spans="1:15" ht="14.25" customHeight="1">
      <c r="A52" s="98" t="str">
        <f t="shared" si="6"/>
        <v>[Create Edit Project-42]</v>
      </c>
      <c r="B52" s="99" t="s">
        <v>433</v>
      </c>
      <c r="C52" s="169" t="s">
        <v>434</v>
      </c>
      <c r="D52" s="166" t="s">
        <v>447</v>
      </c>
      <c r="E52" s="173"/>
      <c r="F52" s="97"/>
      <c r="G52" s="99"/>
      <c r="H52" s="174"/>
      <c r="I52" s="173"/>
      <c r="J52" s="222"/>
      <c r="K52" s="222"/>
      <c r="L52" s="222"/>
      <c r="M52" s="223"/>
      <c r="N52" s="223"/>
      <c r="O52" s="223"/>
    </row>
    <row r="53" spans="1:15" ht="14.25" customHeight="1">
      <c r="A53" s="98" t="str">
        <f>IF(OR(B53&lt;&gt;"",D53&lt;E51&gt;""),"["&amp;TEXT($B$2,"##")&amp;"-"&amp;TEXT(ROW()-10,"##")&amp;"]","")</f>
        <v>[Create Edit Project-43]</v>
      </c>
      <c r="B53" s="99" t="s">
        <v>439</v>
      </c>
      <c r="C53" s="169" t="s">
        <v>435</v>
      </c>
      <c r="D53" s="166" t="s">
        <v>436</v>
      </c>
      <c r="E53" s="173"/>
      <c r="F53" s="97"/>
      <c r="G53" s="99"/>
      <c r="H53" s="174"/>
      <c r="I53" s="173"/>
      <c r="J53" s="222"/>
      <c r="K53" s="222"/>
      <c r="L53" s="222"/>
      <c r="M53" s="223"/>
      <c r="N53" s="223"/>
      <c r="O53" s="223"/>
    </row>
    <row r="54" spans="1:15" ht="14.25" customHeight="1">
      <c r="A54" s="98" t="str">
        <f>IF(OR(B54&lt;&gt;"",D54&lt;E52&gt;""),"["&amp;TEXT($B$2,"##")&amp;"-"&amp;TEXT(ROW()-10,"##")&amp;"]","")</f>
        <v>[Create Edit Project-44]</v>
      </c>
      <c r="B54" s="99" t="s">
        <v>448</v>
      </c>
      <c r="C54" s="169" t="s">
        <v>449</v>
      </c>
      <c r="D54" s="166" t="s">
        <v>450</v>
      </c>
      <c r="E54" s="173"/>
      <c r="F54" s="97"/>
      <c r="G54" s="99"/>
      <c r="H54" s="174"/>
      <c r="I54" s="173"/>
      <c r="J54" s="222"/>
      <c r="K54" s="222"/>
      <c r="L54" s="222"/>
      <c r="M54" s="223"/>
      <c r="N54" s="223"/>
      <c r="O54" s="223"/>
    </row>
    <row r="55" spans="1:15" ht="14.25" customHeight="1">
      <c r="A55" s="98" t="str">
        <f t="shared" si="6"/>
        <v>[Create Edit Project-45]</v>
      </c>
      <c r="B55" s="99" t="s">
        <v>438</v>
      </c>
      <c r="C55" s="169" t="s">
        <v>437</v>
      </c>
      <c r="D55" s="166" t="s">
        <v>446</v>
      </c>
      <c r="E55" s="173"/>
      <c r="F55" s="97"/>
      <c r="G55" s="99"/>
      <c r="H55" s="174"/>
      <c r="I55" s="173"/>
      <c r="J55" s="222"/>
      <c r="K55" s="222"/>
      <c r="L55" s="222"/>
      <c r="M55" s="223"/>
      <c r="N55" s="223"/>
      <c r="O55" s="223"/>
    </row>
    <row r="56" spans="1:15" ht="14.25" customHeight="1">
      <c r="A56" s="98" t="str">
        <f t="shared" si="6"/>
        <v>[Create Edit Project-46]</v>
      </c>
      <c r="B56" s="112" t="s">
        <v>440</v>
      </c>
      <c r="C56" s="170" t="s">
        <v>443</v>
      </c>
      <c r="D56" s="99" t="s">
        <v>462</v>
      </c>
      <c r="E56" s="173"/>
      <c r="F56" s="97"/>
      <c r="G56" s="99"/>
      <c r="H56" s="174"/>
      <c r="I56" s="173"/>
      <c r="J56" s="222"/>
      <c r="K56" s="222"/>
      <c r="L56" s="222"/>
      <c r="M56" s="223"/>
      <c r="N56" s="223"/>
      <c r="O56" s="223"/>
    </row>
    <row r="57" spans="1:15" ht="14.25" customHeight="1">
      <c r="A57" s="98" t="str">
        <f t="shared" si="6"/>
        <v>[Create Edit Project-47]</v>
      </c>
      <c r="B57" s="112" t="s">
        <v>441</v>
      </c>
      <c r="C57" s="170" t="s">
        <v>444</v>
      </c>
      <c r="D57" s="99" t="s">
        <v>463</v>
      </c>
      <c r="E57" s="173"/>
      <c r="F57" s="97"/>
      <c r="G57" s="99"/>
      <c r="H57" s="174"/>
      <c r="I57" s="173"/>
      <c r="J57" s="222"/>
      <c r="K57" s="222"/>
      <c r="L57" s="222"/>
      <c r="M57" s="223"/>
      <c r="N57" s="223"/>
      <c r="O57" s="223"/>
    </row>
    <row r="58" spans="1:15" ht="14.25" customHeight="1">
      <c r="A58" s="176" t="str">
        <f t="shared" si="6"/>
        <v>[Create Edit Project-48]</v>
      </c>
      <c r="B58" s="97" t="s">
        <v>442</v>
      </c>
      <c r="C58" s="169" t="s">
        <v>445</v>
      </c>
      <c r="D58" s="166" t="s">
        <v>539</v>
      </c>
      <c r="E58" s="177"/>
      <c r="F58" s="97"/>
      <c r="G58" s="99"/>
      <c r="H58" s="178"/>
      <c r="I58" s="177"/>
      <c r="J58" s="222"/>
      <c r="K58" s="222"/>
      <c r="L58" s="222"/>
      <c r="M58" s="223"/>
      <c r="N58" s="223"/>
      <c r="O58" s="223"/>
    </row>
    <row r="59" spans="1:15" ht="14.25" customHeight="1">
      <c r="A59" s="98" t="str">
        <f t="shared" si="6"/>
        <v>[Create Edit Project-49]</v>
      </c>
      <c r="B59" s="99" t="s">
        <v>452</v>
      </c>
      <c r="C59" s="99" t="s">
        <v>451</v>
      </c>
      <c r="D59" s="99" t="s">
        <v>464</v>
      </c>
      <c r="E59" s="173"/>
      <c r="F59" s="97"/>
      <c r="G59" s="99"/>
      <c r="H59" s="174"/>
      <c r="I59" s="173"/>
      <c r="J59" s="222"/>
      <c r="K59" s="222"/>
      <c r="L59" s="222"/>
      <c r="M59" s="223"/>
      <c r="N59" s="223"/>
      <c r="O59" s="223"/>
    </row>
    <row r="60" spans="1:15" ht="14.25" customHeight="1">
      <c r="A60" s="98" t="str">
        <f t="shared" si="6"/>
        <v>[Create Edit Project-50]</v>
      </c>
      <c r="B60" s="99" t="s">
        <v>453</v>
      </c>
      <c r="C60" s="99" t="s">
        <v>451</v>
      </c>
      <c r="D60" s="99" t="s">
        <v>454</v>
      </c>
      <c r="E60" s="173"/>
      <c r="F60" s="97"/>
      <c r="G60" s="99"/>
      <c r="H60" s="174"/>
      <c r="I60" s="173"/>
      <c r="J60" s="222"/>
      <c r="K60" s="222"/>
      <c r="L60" s="222"/>
      <c r="M60" s="223"/>
      <c r="N60" s="223"/>
      <c r="O60" s="223"/>
    </row>
    <row r="61" spans="1:15" ht="14.25" customHeight="1">
      <c r="A61" s="98" t="str">
        <f t="shared" si="6"/>
        <v>[Create Edit Project-51]</v>
      </c>
      <c r="B61" s="99" t="s">
        <v>456</v>
      </c>
      <c r="C61" s="99" t="s">
        <v>457</v>
      </c>
      <c r="D61" s="99" t="s">
        <v>465</v>
      </c>
      <c r="E61" s="173"/>
      <c r="F61" s="97"/>
      <c r="G61" s="99"/>
      <c r="H61" s="174"/>
      <c r="I61" s="173"/>
      <c r="J61" s="222"/>
      <c r="K61" s="222"/>
      <c r="L61" s="222"/>
      <c r="M61" s="223"/>
      <c r="N61" s="223"/>
      <c r="O61" s="223"/>
    </row>
    <row r="62" spans="1:15" ht="14.25" customHeight="1">
      <c r="A62" s="98" t="str">
        <f t="shared" ref="A62" si="7">IF(OR(B62&lt;&gt;"",D62&lt;E61&gt;""),"["&amp;TEXT($B$2,"##")&amp;"-"&amp;TEXT(ROW()-10,"##")&amp;"]","")</f>
        <v>[Create Edit Project-52]</v>
      </c>
      <c r="B62" s="112" t="s">
        <v>458</v>
      </c>
      <c r="C62" s="170" t="s">
        <v>459</v>
      </c>
      <c r="D62" s="99" t="s">
        <v>466</v>
      </c>
      <c r="E62" s="173"/>
      <c r="F62" s="97"/>
      <c r="G62" s="99"/>
      <c r="H62" s="174"/>
      <c r="I62" s="173"/>
      <c r="J62" s="222"/>
      <c r="K62" s="222"/>
      <c r="L62" s="222"/>
      <c r="M62" s="223"/>
      <c r="N62" s="223"/>
      <c r="O62" s="223"/>
    </row>
    <row r="63" spans="1:15" ht="14.25" customHeight="1">
      <c r="A63" s="98" t="str">
        <f t="shared" si="6"/>
        <v>[Create Edit Project-53]</v>
      </c>
      <c r="B63" s="112" t="s">
        <v>460</v>
      </c>
      <c r="C63" s="99" t="s">
        <v>461</v>
      </c>
      <c r="D63" s="99" t="s">
        <v>467</v>
      </c>
      <c r="E63" s="173"/>
      <c r="F63" s="97"/>
      <c r="G63" s="99"/>
      <c r="H63" s="174"/>
      <c r="I63" s="173"/>
      <c r="J63" s="222"/>
      <c r="K63" s="222"/>
      <c r="L63" s="222"/>
      <c r="M63" s="223"/>
      <c r="N63" s="223"/>
      <c r="O63" s="223"/>
    </row>
    <row r="64" spans="1:15" ht="14.25" customHeight="1">
      <c r="A64" s="98" t="str">
        <f t="shared" si="6"/>
        <v>[Create Edit Project-54]</v>
      </c>
      <c r="B64" s="112" t="s">
        <v>468</v>
      </c>
      <c r="C64" s="99" t="s">
        <v>469</v>
      </c>
      <c r="D64" s="99" t="s">
        <v>470</v>
      </c>
      <c r="E64" s="173"/>
      <c r="F64" s="97"/>
      <c r="G64" s="99"/>
      <c r="H64" s="174"/>
      <c r="I64" s="173"/>
      <c r="J64" s="222"/>
      <c r="K64" s="222"/>
      <c r="L64" s="222"/>
      <c r="M64" s="223"/>
      <c r="N64" s="223"/>
      <c r="O64" s="223"/>
    </row>
    <row r="65" spans="1:15" ht="14.25" customHeight="1">
      <c r="A65" s="98" t="str">
        <f t="shared" ref="A65" si="8">IF(OR(B65&lt;&gt;"",D65&lt;E64&gt;""),"["&amp;TEXT($B$2,"##")&amp;"-"&amp;TEXT(ROW()-10,"##")&amp;"]","")</f>
        <v>[Create Edit Project-55]</v>
      </c>
      <c r="B65" s="112" t="s">
        <v>471</v>
      </c>
      <c r="C65" s="99" t="s">
        <v>472</v>
      </c>
      <c r="D65" s="99" t="s">
        <v>473</v>
      </c>
      <c r="E65" s="173"/>
      <c r="F65" s="97"/>
      <c r="G65" s="99"/>
      <c r="H65" s="174"/>
      <c r="I65" s="173"/>
      <c r="J65" s="222"/>
      <c r="K65" s="222"/>
      <c r="L65" s="222"/>
      <c r="M65" s="223"/>
      <c r="N65" s="223"/>
      <c r="O65" s="223"/>
    </row>
    <row r="66" spans="1:15" ht="14.25" customHeight="1">
      <c r="A66" s="98" t="str">
        <f t="shared" si="6"/>
        <v>[Create Edit Project-56]</v>
      </c>
      <c r="B66" s="112" t="s">
        <v>474</v>
      </c>
      <c r="C66" s="99" t="s">
        <v>475</v>
      </c>
      <c r="D66" s="99" t="s">
        <v>476</v>
      </c>
      <c r="E66" s="173"/>
      <c r="F66" s="97"/>
      <c r="G66" s="99"/>
      <c r="H66" s="174"/>
      <c r="I66" s="173"/>
      <c r="J66" s="222"/>
      <c r="K66" s="222"/>
      <c r="L66" s="222"/>
      <c r="M66" s="223"/>
      <c r="N66" s="223"/>
      <c r="O66" s="223"/>
    </row>
    <row r="67" spans="1:15" ht="14.25" customHeight="1">
      <c r="A67" s="98" t="str">
        <f t="shared" si="6"/>
        <v>[Create Edit Project-57]</v>
      </c>
      <c r="B67" s="112" t="s">
        <v>477</v>
      </c>
      <c r="C67" s="99" t="s">
        <v>478</v>
      </c>
      <c r="D67" s="99" t="s">
        <v>479</v>
      </c>
      <c r="E67" s="173"/>
      <c r="F67" s="97"/>
      <c r="G67" s="99"/>
      <c r="H67" s="174"/>
      <c r="I67" s="173"/>
      <c r="J67" s="222"/>
      <c r="K67" s="222"/>
      <c r="L67" s="222"/>
      <c r="M67" s="223"/>
      <c r="N67" s="223"/>
      <c r="O67" s="223"/>
    </row>
    <row r="68" spans="1:15" ht="14.25" customHeight="1">
      <c r="A68" s="98" t="str">
        <f t="shared" ref="A68:A112" si="9">IF(OR(B68&lt;&gt;"",D68&lt;E67&gt;""),"["&amp;TEXT($B$2,"##")&amp;"-"&amp;TEXT(ROW()-10,"##")&amp;"]","")</f>
        <v>[Create Edit Project-58]</v>
      </c>
      <c r="B68" s="99" t="s">
        <v>480</v>
      </c>
      <c r="C68" s="99" t="s">
        <v>481</v>
      </c>
      <c r="D68" s="99" t="s">
        <v>483</v>
      </c>
      <c r="E68" s="173"/>
      <c r="F68" s="97"/>
      <c r="G68" s="99"/>
      <c r="H68" s="174"/>
      <c r="I68" s="173"/>
      <c r="J68" s="222"/>
      <c r="K68" s="222"/>
      <c r="L68" s="222"/>
      <c r="M68" s="223"/>
      <c r="N68" s="223"/>
      <c r="O68" s="223"/>
    </row>
    <row r="69" spans="1:15" ht="14.25" customHeight="1">
      <c r="A69" s="98" t="str">
        <f t="shared" si="9"/>
        <v>[Create Edit Project-59]</v>
      </c>
      <c r="B69" s="99" t="s">
        <v>455</v>
      </c>
      <c r="C69" s="99" t="s">
        <v>482</v>
      </c>
      <c r="D69" s="99" t="s">
        <v>484</v>
      </c>
      <c r="E69" s="173"/>
      <c r="F69" s="97"/>
      <c r="G69" s="99"/>
      <c r="H69" s="174"/>
      <c r="I69" s="173"/>
      <c r="J69" s="222"/>
      <c r="K69" s="222"/>
      <c r="L69" s="222"/>
      <c r="M69" s="223"/>
      <c r="N69" s="223"/>
      <c r="O69" s="223"/>
    </row>
    <row r="70" spans="1:15" ht="14.25" customHeight="1">
      <c r="A70" s="165" t="str">
        <f>IF(OR(B70&lt;&gt;"",D70&lt;E69&gt;""),"["&amp;TEXT($B$2,"##")&amp;"-"&amp;TEXT(ROW()-10,"##")&amp;"]","")</f>
        <v>[Create Edit Project-60]</v>
      </c>
      <c r="B70" s="112" t="s">
        <v>485</v>
      </c>
      <c r="C70" s="164" t="s">
        <v>486</v>
      </c>
      <c r="D70" s="99" t="s">
        <v>487</v>
      </c>
      <c r="E70" s="173"/>
      <c r="F70" s="97"/>
      <c r="G70" s="99"/>
      <c r="H70" s="174"/>
      <c r="I70" s="173"/>
      <c r="J70" s="222"/>
      <c r="K70" s="222"/>
      <c r="L70" s="222"/>
      <c r="M70" s="223"/>
      <c r="N70" s="223"/>
      <c r="O70" s="223"/>
    </row>
    <row r="71" spans="1:15" ht="14.25" customHeight="1">
      <c r="A71" s="165" t="str">
        <f t="shared" si="9"/>
        <v>[Create Edit Project-61]</v>
      </c>
      <c r="B71" s="112" t="s">
        <v>488</v>
      </c>
      <c r="C71" s="164" t="s">
        <v>493</v>
      </c>
      <c r="D71" s="99" t="s">
        <v>494</v>
      </c>
      <c r="E71" s="173"/>
      <c r="F71" s="97"/>
      <c r="G71" s="99"/>
      <c r="H71" s="174"/>
      <c r="I71" s="173"/>
      <c r="J71" s="222"/>
      <c r="K71" s="222"/>
      <c r="L71" s="222"/>
      <c r="M71" s="223"/>
      <c r="N71" s="223"/>
      <c r="O71" s="223"/>
    </row>
    <row r="72" spans="1:15" ht="14.25" customHeight="1">
      <c r="A72" s="165" t="str">
        <f t="shared" si="9"/>
        <v>[Create Edit Project-62]</v>
      </c>
      <c r="B72" s="97" t="s">
        <v>489</v>
      </c>
      <c r="C72" s="163" t="s">
        <v>496</v>
      </c>
      <c r="D72" s="166" t="s">
        <v>495</v>
      </c>
      <c r="E72" s="173"/>
      <c r="F72" s="97"/>
      <c r="G72" s="99"/>
      <c r="H72" s="174"/>
      <c r="I72" s="173"/>
      <c r="J72" s="222"/>
      <c r="K72" s="222"/>
      <c r="L72" s="222"/>
      <c r="M72" s="223"/>
      <c r="N72" s="223"/>
      <c r="O72" s="223"/>
    </row>
    <row r="73" spans="1:15" ht="14.25" customHeight="1">
      <c r="A73" s="98" t="str">
        <f t="shared" si="9"/>
        <v>[Create Edit Project-63]</v>
      </c>
      <c r="B73" s="97" t="s">
        <v>491</v>
      </c>
      <c r="C73" s="163" t="s">
        <v>496</v>
      </c>
      <c r="D73" s="166" t="s">
        <v>495</v>
      </c>
      <c r="E73" s="173"/>
      <c r="F73" s="97"/>
      <c r="G73" s="99"/>
      <c r="H73" s="174"/>
      <c r="I73" s="173"/>
      <c r="J73" s="222"/>
      <c r="K73" s="222"/>
      <c r="L73" s="222"/>
      <c r="M73" s="223"/>
      <c r="N73" s="223"/>
      <c r="O73" s="223"/>
    </row>
    <row r="74" spans="1:15" ht="14.25" customHeight="1">
      <c r="A74" s="98" t="str">
        <f t="shared" si="9"/>
        <v>[Create Edit Project-64]</v>
      </c>
      <c r="B74" s="97" t="s">
        <v>492</v>
      </c>
      <c r="C74" s="97" t="s">
        <v>500</v>
      </c>
      <c r="D74" s="97" t="s">
        <v>540</v>
      </c>
      <c r="E74" s="173"/>
      <c r="F74" s="97"/>
      <c r="G74" s="99"/>
      <c r="H74" s="174"/>
      <c r="I74" s="173"/>
      <c r="J74" s="222"/>
      <c r="K74" s="222"/>
      <c r="L74" s="222"/>
      <c r="M74" s="223"/>
      <c r="N74" s="223"/>
      <c r="O74" s="223"/>
    </row>
    <row r="75" spans="1:15" ht="14.25" customHeight="1">
      <c r="A75" s="98" t="str">
        <f t="shared" si="9"/>
        <v>[Create Edit Project-65]</v>
      </c>
      <c r="B75" s="97" t="s">
        <v>498</v>
      </c>
      <c r="C75" s="97" t="s">
        <v>497</v>
      </c>
      <c r="D75" s="97" t="s">
        <v>502</v>
      </c>
      <c r="E75" s="173"/>
      <c r="F75" s="97"/>
      <c r="G75" s="99"/>
      <c r="H75" s="174"/>
      <c r="I75" s="173"/>
      <c r="J75" s="222"/>
      <c r="K75" s="222"/>
      <c r="L75" s="222"/>
      <c r="M75" s="223"/>
      <c r="N75" s="223"/>
      <c r="O75" s="223"/>
    </row>
    <row r="76" spans="1:15" ht="14.25" customHeight="1">
      <c r="A76" s="98" t="str">
        <f t="shared" si="9"/>
        <v>[Create Edit Project-66]</v>
      </c>
      <c r="B76" s="97" t="s">
        <v>499</v>
      </c>
      <c r="C76" s="97" t="s">
        <v>503</v>
      </c>
      <c r="D76" s="97" t="s">
        <v>540</v>
      </c>
      <c r="E76" s="173"/>
      <c r="F76" s="97"/>
      <c r="G76" s="99"/>
      <c r="H76" s="174"/>
      <c r="I76" s="173"/>
      <c r="J76" s="222"/>
      <c r="K76" s="222"/>
      <c r="L76" s="222"/>
      <c r="M76" s="223"/>
      <c r="N76" s="223"/>
      <c r="O76" s="223"/>
    </row>
    <row r="77" spans="1:15" ht="14.25" customHeight="1">
      <c r="A77" s="98" t="str">
        <f t="shared" si="9"/>
        <v>[Create Edit Project-67]</v>
      </c>
      <c r="B77" s="99" t="s">
        <v>505</v>
      </c>
      <c r="C77" s="163" t="s">
        <v>504</v>
      </c>
      <c r="D77" s="166" t="s">
        <v>508</v>
      </c>
      <c r="E77" s="173"/>
      <c r="F77" s="97"/>
      <c r="G77" s="99"/>
      <c r="H77" s="174"/>
      <c r="I77" s="173"/>
      <c r="J77" s="222"/>
      <c r="K77" s="222"/>
      <c r="L77" s="222"/>
      <c r="M77" s="223"/>
      <c r="N77" s="223"/>
      <c r="O77" s="223"/>
    </row>
    <row r="78" spans="1:15" ht="14.25" customHeight="1">
      <c r="A78" s="98" t="str">
        <f>IF(OR(B78&lt;&gt;"",D78&lt;E76&gt;""),"["&amp;TEXT($B$2,"##")&amp;"-"&amp;TEXT(ROW()-10,"##")&amp;"]","")</f>
        <v>[Create Edit Project-68]</v>
      </c>
      <c r="B78" s="99" t="s">
        <v>509</v>
      </c>
      <c r="C78" s="169" t="s">
        <v>513</v>
      </c>
      <c r="D78" s="166" t="s">
        <v>518</v>
      </c>
      <c r="E78" s="173"/>
      <c r="F78" s="97"/>
      <c r="G78" s="99"/>
      <c r="H78" s="174"/>
      <c r="I78" s="173"/>
      <c r="J78" s="222"/>
      <c r="K78" s="222"/>
      <c r="L78" s="222"/>
      <c r="M78" s="223"/>
      <c r="N78" s="223"/>
      <c r="O78" s="223"/>
    </row>
    <row r="79" spans="1:15" ht="14.25" customHeight="1">
      <c r="A79" s="98" t="str">
        <f>IF(OR(B79&lt;&gt;"",D79&lt;E77&gt;""),"["&amp;TEXT($B$2,"##")&amp;"-"&amp;TEXT(ROW()-10,"##")&amp;"]","")</f>
        <v>[Create Edit Project-69]</v>
      </c>
      <c r="B79" s="99" t="s">
        <v>509</v>
      </c>
      <c r="C79" s="169" t="s">
        <v>510</v>
      </c>
      <c r="D79" s="166" t="s">
        <v>519</v>
      </c>
      <c r="E79" s="173"/>
      <c r="F79" s="97"/>
      <c r="G79" s="99"/>
      <c r="H79" s="174"/>
      <c r="I79" s="173"/>
      <c r="J79" s="222"/>
      <c r="K79" s="222"/>
      <c r="L79" s="222"/>
      <c r="M79" s="223"/>
      <c r="N79" s="223"/>
      <c r="O79" s="223"/>
    </row>
    <row r="80" spans="1:15" ht="14.25" customHeight="1">
      <c r="A80" s="98" t="str">
        <f t="shared" ref="A80:A81" si="10">IF(OR(B80&lt;&gt;"",D80&lt;E78&gt;""),"["&amp;TEXT($B$2,"##")&amp;"-"&amp;TEXT(ROW()-10,"##")&amp;"]","")</f>
        <v>[Create Edit Project-70]</v>
      </c>
      <c r="B80" s="99" t="s">
        <v>511</v>
      </c>
      <c r="C80" s="169" t="s">
        <v>512</v>
      </c>
      <c r="D80" s="166" t="s">
        <v>520</v>
      </c>
      <c r="E80" s="173"/>
      <c r="F80" s="97"/>
      <c r="G80" s="99"/>
      <c r="H80" s="174"/>
      <c r="I80" s="173"/>
      <c r="J80" s="222"/>
      <c r="K80" s="222"/>
      <c r="L80" s="222"/>
      <c r="M80" s="223"/>
      <c r="N80" s="223"/>
      <c r="O80" s="223"/>
    </row>
    <row r="81" spans="1:15" ht="14.25" customHeight="1">
      <c r="A81" s="98" t="str">
        <f t="shared" si="10"/>
        <v>[Create Edit Project-71]</v>
      </c>
      <c r="B81" s="112" t="s">
        <v>514</v>
      </c>
      <c r="C81" s="99" t="s">
        <v>517</v>
      </c>
      <c r="D81" s="99" t="s">
        <v>522</v>
      </c>
      <c r="E81" s="173"/>
      <c r="F81" s="97"/>
      <c r="G81" s="99"/>
      <c r="H81" s="174"/>
      <c r="I81" s="173"/>
      <c r="J81" s="222"/>
      <c r="K81" s="222"/>
      <c r="L81" s="222"/>
      <c r="M81" s="223"/>
      <c r="N81" s="223"/>
      <c r="O81" s="223"/>
    </row>
    <row r="82" spans="1:15" ht="14.25" customHeight="1">
      <c r="A82" s="98" t="str">
        <f t="shared" si="9"/>
        <v>[Create Edit Project-72]</v>
      </c>
      <c r="B82" s="112" t="s">
        <v>515</v>
      </c>
      <c r="C82" s="99" t="s">
        <v>516</v>
      </c>
      <c r="D82" s="99" t="s">
        <v>521</v>
      </c>
      <c r="E82" s="173"/>
      <c r="F82" s="97"/>
      <c r="G82" s="99"/>
      <c r="H82" s="174"/>
      <c r="I82" s="173"/>
      <c r="J82" s="222"/>
      <c r="K82" s="222"/>
      <c r="L82" s="222"/>
      <c r="M82" s="223"/>
      <c r="N82" s="223"/>
      <c r="O82" s="223"/>
    </row>
    <row r="83" spans="1:15" ht="14.25" customHeight="1">
      <c r="A83" s="98" t="str">
        <f t="shared" si="9"/>
        <v>[Create Edit Project-73]</v>
      </c>
      <c r="B83" s="112" t="s">
        <v>523</v>
      </c>
      <c r="C83" s="99" t="s">
        <v>524</v>
      </c>
      <c r="D83" s="99" t="s">
        <v>525</v>
      </c>
      <c r="E83" s="173"/>
      <c r="F83" s="97"/>
      <c r="G83" s="99"/>
      <c r="H83" s="174"/>
      <c r="I83" s="173"/>
      <c r="J83" s="222"/>
      <c r="K83" s="222"/>
      <c r="L83" s="222"/>
      <c r="M83" s="223"/>
      <c r="N83" s="223"/>
      <c r="O83" s="223"/>
    </row>
    <row r="84" spans="1:15" ht="14.25" customHeight="1">
      <c r="A84" s="98" t="str">
        <f t="shared" si="9"/>
        <v>[Create Edit Project-74]</v>
      </c>
      <c r="B84" s="99" t="s">
        <v>526</v>
      </c>
      <c r="C84" s="99" t="s">
        <v>528</v>
      </c>
      <c r="D84" s="99" t="s">
        <v>531</v>
      </c>
      <c r="E84" s="173"/>
      <c r="F84" s="97"/>
      <c r="G84" s="99"/>
      <c r="H84" s="174"/>
      <c r="I84" s="173"/>
      <c r="J84" s="222"/>
      <c r="K84" s="222"/>
      <c r="L84" s="222"/>
      <c r="M84" s="223"/>
      <c r="N84" s="223"/>
      <c r="O84" s="223"/>
    </row>
    <row r="85" spans="1:15" ht="14.25" customHeight="1">
      <c r="A85" s="98" t="str">
        <f t="shared" si="9"/>
        <v>[Create Edit Project-75]</v>
      </c>
      <c r="B85" s="99" t="s">
        <v>527</v>
      </c>
      <c r="C85" s="99" t="s">
        <v>529</v>
      </c>
      <c r="D85" s="99" t="s">
        <v>530</v>
      </c>
      <c r="E85" s="173"/>
      <c r="F85" s="97"/>
      <c r="G85" s="99"/>
      <c r="H85" s="174"/>
      <c r="I85" s="173"/>
      <c r="J85" s="222"/>
      <c r="K85" s="222"/>
      <c r="L85" s="222"/>
      <c r="M85" s="223"/>
      <c r="N85" s="223"/>
      <c r="O85" s="223"/>
    </row>
    <row r="86" spans="1:15" ht="14.25" customHeight="1">
      <c r="A86" s="98" t="str">
        <f>IF(OR(B86&lt;&gt;"",D86&lt;E85&gt;""),"["&amp;TEXT($B$2,"##")&amp;"-"&amp;TEXT(ROW()-10,"##")&amp;"]","")</f>
        <v>[Create Edit Project-76]</v>
      </c>
      <c r="B86" s="99" t="s">
        <v>541</v>
      </c>
      <c r="C86" s="163" t="s">
        <v>551</v>
      </c>
      <c r="D86" s="166" t="s">
        <v>552</v>
      </c>
      <c r="E86" s="173"/>
      <c r="F86" s="97"/>
      <c r="G86" s="99"/>
      <c r="H86" s="174"/>
      <c r="I86" s="173"/>
      <c r="J86" s="222"/>
      <c r="K86" s="222"/>
      <c r="L86" s="222"/>
      <c r="M86" s="223"/>
      <c r="N86" s="223"/>
      <c r="O86" s="223"/>
    </row>
    <row r="87" spans="1:15" ht="14.25" customHeight="1">
      <c r="A87" s="98" t="str">
        <f t="shared" si="9"/>
        <v>[Create Edit Project-77]</v>
      </c>
      <c r="B87" s="99" t="s">
        <v>553</v>
      </c>
      <c r="C87" s="163" t="s">
        <v>554</v>
      </c>
      <c r="D87" s="166" t="s">
        <v>555</v>
      </c>
      <c r="E87" s="173"/>
      <c r="F87" s="97"/>
      <c r="G87" s="99"/>
      <c r="H87" s="174"/>
      <c r="I87" s="173"/>
      <c r="J87" s="222"/>
      <c r="K87" s="222"/>
      <c r="L87" s="222"/>
      <c r="M87" s="223"/>
      <c r="N87" s="223"/>
      <c r="O87" s="223"/>
    </row>
    <row r="88" spans="1:15" ht="14.25" customHeight="1">
      <c r="A88" s="98" t="str">
        <f t="shared" si="9"/>
        <v>[Create Edit Project-78]</v>
      </c>
      <c r="B88" s="112" t="s">
        <v>557</v>
      </c>
      <c r="C88" s="99" t="s">
        <v>560</v>
      </c>
      <c r="D88" s="99" t="s">
        <v>563</v>
      </c>
      <c r="E88" s="173"/>
      <c r="F88" s="97"/>
      <c r="G88" s="99"/>
      <c r="H88" s="174"/>
      <c r="I88" s="173"/>
      <c r="J88" s="222"/>
      <c r="K88" s="222"/>
      <c r="L88" s="222"/>
      <c r="M88" s="223"/>
      <c r="N88" s="223"/>
      <c r="O88" s="223"/>
    </row>
    <row r="89" spans="1:15" ht="14.25" customHeight="1">
      <c r="A89" s="98" t="str">
        <f t="shared" si="9"/>
        <v>[Create Edit Project-79]</v>
      </c>
      <c r="B89" s="112" t="s">
        <v>558</v>
      </c>
      <c r="C89" s="99" t="s">
        <v>561</v>
      </c>
      <c r="D89" s="99" t="s">
        <v>564</v>
      </c>
      <c r="E89" s="173"/>
      <c r="F89" s="97"/>
      <c r="G89" s="99"/>
      <c r="H89" s="174"/>
      <c r="I89" s="173"/>
      <c r="J89" s="222"/>
      <c r="K89" s="222"/>
      <c r="L89" s="222"/>
      <c r="M89" s="223"/>
      <c r="N89" s="223"/>
      <c r="O89" s="223"/>
    </row>
    <row r="90" spans="1:15" ht="14.25" customHeight="1">
      <c r="A90" s="98" t="str">
        <f t="shared" si="9"/>
        <v>[Create Edit Project-80]</v>
      </c>
      <c r="B90" s="112" t="s">
        <v>559</v>
      </c>
      <c r="C90" s="99" t="s">
        <v>562</v>
      </c>
      <c r="D90" s="99" t="s">
        <v>565</v>
      </c>
      <c r="E90" s="173"/>
      <c r="F90" s="97"/>
      <c r="G90" s="99"/>
      <c r="H90" s="174"/>
      <c r="I90" s="173"/>
      <c r="J90" s="222"/>
      <c r="K90" s="222"/>
      <c r="L90" s="222"/>
      <c r="M90" s="223"/>
      <c r="N90" s="223"/>
      <c r="O90" s="223"/>
    </row>
    <row r="91" spans="1:15" ht="14.25" customHeight="1">
      <c r="A91" s="98" t="str">
        <f t="shared" si="9"/>
        <v>[Create Edit Project-81]</v>
      </c>
      <c r="B91" s="99" t="s">
        <v>556</v>
      </c>
      <c r="C91" s="99" t="s">
        <v>570</v>
      </c>
      <c r="D91" s="99" t="s">
        <v>567</v>
      </c>
      <c r="E91" s="173"/>
      <c r="F91" s="97"/>
      <c r="G91" s="99"/>
      <c r="H91" s="174"/>
      <c r="I91" s="173"/>
      <c r="J91" s="222"/>
      <c r="K91" s="222"/>
      <c r="L91" s="222"/>
      <c r="M91" s="223"/>
      <c r="N91" s="223"/>
      <c r="O91" s="223"/>
    </row>
    <row r="92" spans="1:15" ht="14.25" customHeight="1">
      <c r="A92" s="98" t="str">
        <f t="shared" si="9"/>
        <v>[Create Edit Project-82]</v>
      </c>
      <c r="B92" s="99" t="s">
        <v>566</v>
      </c>
      <c r="C92" s="99" t="s">
        <v>569</v>
      </c>
      <c r="D92" s="99" t="s">
        <v>568</v>
      </c>
      <c r="E92" s="173"/>
      <c r="F92" s="97"/>
      <c r="G92" s="99"/>
      <c r="H92" s="174"/>
      <c r="I92" s="173"/>
      <c r="J92" s="222"/>
      <c r="K92" s="222"/>
      <c r="L92" s="222"/>
      <c r="M92" s="223"/>
      <c r="N92" s="223"/>
      <c r="O92" s="223"/>
    </row>
    <row r="93" spans="1:15" ht="14.25" customHeight="1">
      <c r="A93" s="98" t="str">
        <f t="shared" si="9"/>
        <v>[Create Edit Project-83]</v>
      </c>
      <c r="B93" s="97" t="s">
        <v>589</v>
      </c>
      <c r="C93" s="97" t="s">
        <v>586</v>
      </c>
      <c r="D93" s="97" t="s">
        <v>587</v>
      </c>
      <c r="E93" s="173"/>
      <c r="F93" s="97"/>
      <c r="G93" s="99"/>
      <c r="H93" s="174"/>
      <c r="I93" s="173"/>
      <c r="J93" s="222"/>
      <c r="K93" s="222"/>
      <c r="L93" s="222"/>
      <c r="M93" s="223"/>
      <c r="N93" s="223"/>
      <c r="O93" s="223"/>
    </row>
    <row r="94" spans="1:15" ht="14.25" customHeight="1">
      <c r="A94" s="98" t="str">
        <f t="shared" si="9"/>
        <v>[Create Edit Project-84]</v>
      </c>
      <c r="B94" s="97" t="s">
        <v>588</v>
      </c>
      <c r="C94" s="97" t="s">
        <v>590</v>
      </c>
      <c r="D94" s="97" t="s">
        <v>591</v>
      </c>
      <c r="E94" s="173"/>
      <c r="F94" s="97"/>
      <c r="G94" s="99"/>
      <c r="H94" s="174"/>
      <c r="I94" s="173"/>
      <c r="J94" s="222"/>
      <c r="K94" s="222"/>
      <c r="L94" s="222"/>
      <c r="M94" s="223"/>
      <c r="N94" s="223"/>
      <c r="O94" s="223"/>
    </row>
    <row r="95" spans="1:15" ht="14.25" customHeight="1">
      <c r="A95" s="98" t="str">
        <f t="shared" si="9"/>
        <v>[Create Edit Project-85]</v>
      </c>
      <c r="B95" s="97" t="s">
        <v>593</v>
      </c>
      <c r="C95" s="97" t="s">
        <v>592</v>
      </c>
      <c r="D95" s="97" t="s">
        <v>587</v>
      </c>
      <c r="E95" s="173"/>
      <c r="F95" s="97"/>
      <c r="G95" s="99"/>
      <c r="H95" s="174"/>
      <c r="I95" s="173"/>
      <c r="J95" s="222"/>
      <c r="K95" s="222"/>
      <c r="L95" s="222"/>
      <c r="M95" s="223"/>
      <c r="N95" s="223"/>
      <c r="O95" s="223"/>
    </row>
    <row r="96" spans="1:15" ht="14.25" customHeight="1">
      <c r="A96" s="98" t="str">
        <f t="shared" si="9"/>
        <v>[Create Edit Project-86]</v>
      </c>
      <c r="B96" s="99" t="s">
        <v>571</v>
      </c>
      <c r="C96" s="163" t="s">
        <v>577</v>
      </c>
      <c r="D96" s="166" t="s">
        <v>580</v>
      </c>
      <c r="E96" s="173"/>
      <c r="F96" s="97"/>
      <c r="G96" s="99"/>
      <c r="H96" s="174"/>
      <c r="I96" s="173"/>
      <c r="J96" s="222"/>
      <c r="K96" s="222"/>
      <c r="L96" s="222"/>
      <c r="M96" s="223"/>
      <c r="N96" s="223"/>
      <c r="O96" s="223"/>
    </row>
    <row r="97" spans="1:15" ht="14.25" customHeight="1">
      <c r="A97" s="98" t="str">
        <f t="shared" si="9"/>
        <v>[Create Edit Project-87]</v>
      </c>
      <c r="B97" s="99" t="s">
        <v>572</v>
      </c>
      <c r="C97" s="169" t="s">
        <v>513</v>
      </c>
      <c r="D97" s="166" t="s">
        <v>581</v>
      </c>
      <c r="E97" s="173"/>
      <c r="F97" s="97"/>
      <c r="G97" s="99"/>
      <c r="H97" s="174"/>
      <c r="I97" s="173"/>
      <c r="J97" s="222"/>
      <c r="K97" s="222"/>
      <c r="L97" s="222"/>
      <c r="M97" s="223"/>
      <c r="N97" s="223"/>
      <c r="O97" s="223"/>
    </row>
    <row r="98" spans="1:15" ht="14.25" customHeight="1">
      <c r="A98" s="98" t="str">
        <f t="shared" si="9"/>
        <v>[Create Edit Project-88]</v>
      </c>
      <c r="B98" s="99" t="s">
        <v>572</v>
      </c>
      <c r="C98" s="169" t="s">
        <v>578</v>
      </c>
      <c r="D98" s="166" t="s">
        <v>582</v>
      </c>
      <c r="E98" s="173"/>
      <c r="F98" s="97"/>
      <c r="G98" s="99"/>
      <c r="H98" s="174"/>
      <c r="I98" s="173"/>
      <c r="J98" s="222"/>
      <c r="K98" s="222"/>
      <c r="L98" s="222"/>
      <c r="M98" s="223"/>
      <c r="N98" s="223"/>
      <c r="O98" s="223"/>
    </row>
    <row r="99" spans="1:15" ht="14.25" customHeight="1">
      <c r="A99" s="165" t="str">
        <f t="shared" si="9"/>
        <v>[Create Edit Project-89]</v>
      </c>
      <c r="B99" s="112" t="s">
        <v>594</v>
      </c>
      <c r="C99" s="164" t="s">
        <v>595</v>
      </c>
      <c r="D99" s="99" t="s">
        <v>596</v>
      </c>
      <c r="E99" s="173"/>
      <c r="F99" s="97"/>
      <c r="G99" s="99"/>
      <c r="H99" s="174"/>
      <c r="I99" s="173"/>
      <c r="J99" s="222"/>
      <c r="K99" s="222"/>
      <c r="L99" s="222"/>
      <c r="M99" s="223"/>
      <c r="N99" s="223"/>
      <c r="O99" s="223"/>
    </row>
    <row r="100" spans="1:15" ht="14.25" customHeight="1">
      <c r="A100" s="165" t="str">
        <f t="shared" si="9"/>
        <v>[Create Edit Project-90]</v>
      </c>
      <c r="B100" s="99" t="s">
        <v>576</v>
      </c>
      <c r="C100" s="169" t="s">
        <v>579</v>
      </c>
      <c r="D100" s="166" t="s">
        <v>583</v>
      </c>
      <c r="E100" s="173"/>
      <c r="F100" s="97"/>
      <c r="G100" s="99"/>
      <c r="H100" s="174"/>
      <c r="I100" s="173"/>
      <c r="J100" s="222"/>
      <c r="K100" s="222"/>
      <c r="L100" s="222"/>
      <c r="M100" s="223"/>
      <c r="N100" s="223"/>
      <c r="O100" s="223"/>
    </row>
    <row r="101" spans="1:15" ht="14.25" customHeight="1">
      <c r="A101" s="98" t="str">
        <f t="shared" si="9"/>
        <v>[Create Edit Project-91]</v>
      </c>
      <c r="B101" s="112" t="s">
        <v>600</v>
      </c>
      <c r="C101" s="99" t="s">
        <v>597</v>
      </c>
      <c r="D101" s="99" t="s">
        <v>584</v>
      </c>
      <c r="E101" s="173"/>
      <c r="F101" s="97"/>
      <c r="G101" s="99"/>
      <c r="H101" s="174"/>
      <c r="I101" s="173"/>
      <c r="J101" s="222"/>
      <c r="K101" s="222"/>
      <c r="L101" s="222"/>
      <c r="M101" s="223"/>
      <c r="N101" s="223"/>
      <c r="O101" s="223"/>
    </row>
    <row r="102" spans="1:15" ht="14.25" customHeight="1">
      <c r="A102" s="98" t="str">
        <f t="shared" si="9"/>
        <v>[Create Edit Project-92]</v>
      </c>
      <c r="B102" s="112" t="s">
        <v>599</v>
      </c>
      <c r="C102" s="99" t="s">
        <v>598</v>
      </c>
      <c r="D102" s="99" t="s">
        <v>585</v>
      </c>
      <c r="E102" s="173"/>
      <c r="F102" s="97"/>
      <c r="G102" s="99"/>
      <c r="H102" s="174"/>
      <c r="I102" s="173"/>
      <c r="J102" s="222"/>
      <c r="K102" s="222"/>
      <c r="L102" s="222"/>
      <c r="M102" s="223"/>
      <c r="N102" s="223"/>
      <c r="O102" s="223"/>
    </row>
    <row r="103" spans="1:15" ht="14.25" customHeight="1">
      <c r="A103" s="98" t="str">
        <f t="shared" si="9"/>
        <v>[Create Edit Project-93]</v>
      </c>
      <c r="B103" s="112" t="s">
        <v>575</v>
      </c>
      <c r="C103" s="99" t="s">
        <v>601</v>
      </c>
      <c r="D103" s="99" t="s">
        <v>602</v>
      </c>
      <c r="E103" s="173"/>
      <c r="F103" s="97"/>
      <c r="G103" s="99"/>
      <c r="H103" s="174"/>
      <c r="I103" s="173"/>
      <c r="J103" s="222"/>
      <c r="K103" s="222"/>
      <c r="L103" s="222"/>
      <c r="M103" s="223"/>
      <c r="N103" s="223"/>
      <c r="O103" s="223"/>
    </row>
    <row r="104" spans="1:15" ht="14.25" customHeight="1">
      <c r="A104" s="98" t="str">
        <f t="shared" si="9"/>
        <v>[Create Edit Project-94]</v>
      </c>
      <c r="B104" s="99" t="s">
        <v>574</v>
      </c>
      <c r="C104" s="99" t="s">
        <v>603</v>
      </c>
      <c r="D104" s="99" t="s">
        <v>604</v>
      </c>
      <c r="E104" s="173"/>
      <c r="F104" s="97"/>
      <c r="G104" s="99"/>
      <c r="H104" s="174"/>
      <c r="I104" s="173"/>
      <c r="J104" s="222"/>
      <c r="K104" s="222"/>
      <c r="L104" s="222"/>
      <c r="M104" s="223"/>
      <c r="N104" s="223"/>
      <c r="O104" s="223"/>
    </row>
    <row r="105" spans="1:15" ht="14.25" customHeight="1">
      <c r="A105" s="98" t="str">
        <f t="shared" si="9"/>
        <v>[Create Edit Project-95]</v>
      </c>
      <c r="B105" s="99" t="s">
        <v>573</v>
      </c>
      <c r="C105" s="99" t="s">
        <v>605</v>
      </c>
      <c r="D105" s="99" t="s">
        <v>606</v>
      </c>
      <c r="E105" s="173"/>
      <c r="F105" s="97"/>
      <c r="G105" s="99"/>
      <c r="H105" s="174"/>
      <c r="I105" s="173"/>
      <c r="J105" s="222"/>
      <c r="K105" s="222"/>
      <c r="L105" s="222"/>
      <c r="M105" s="223"/>
      <c r="N105" s="223"/>
      <c r="O105" s="223"/>
    </row>
    <row r="106" spans="1:15" ht="14.25" customHeight="1">
      <c r="A106" s="98" t="str">
        <f t="shared" si="9"/>
        <v>[Create Edit Project-96]</v>
      </c>
      <c r="B106" s="99" t="s">
        <v>573</v>
      </c>
      <c r="C106" s="99" t="s">
        <v>605</v>
      </c>
      <c r="D106" s="99" t="s">
        <v>606</v>
      </c>
      <c r="E106" s="173"/>
      <c r="F106" s="97"/>
      <c r="G106" s="99"/>
      <c r="H106" s="174"/>
      <c r="I106" s="173"/>
      <c r="J106" s="222"/>
      <c r="K106" s="222"/>
      <c r="L106" s="222"/>
      <c r="M106" s="223"/>
      <c r="N106" s="223"/>
      <c r="O106" s="223"/>
    </row>
    <row r="107" spans="1:15" ht="14.25" customHeight="1">
      <c r="A107" s="180" t="str">
        <f t="shared" si="9"/>
        <v>[Create Edit Project-97]</v>
      </c>
      <c r="B107" s="99" t="s">
        <v>607</v>
      </c>
      <c r="C107" s="99" t="s">
        <v>381</v>
      </c>
      <c r="D107" s="99" t="s">
        <v>608</v>
      </c>
      <c r="E107" s="173"/>
      <c r="F107" s="97"/>
      <c r="G107" s="99"/>
      <c r="H107" s="174"/>
      <c r="I107" s="173"/>
      <c r="J107" s="222"/>
      <c r="K107" s="222"/>
      <c r="L107" s="222"/>
      <c r="M107" s="223"/>
      <c r="N107" s="223"/>
      <c r="O107" s="223"/>
    </row>
    <row r="108" spans="1:15" ht="14.25" customHeight="1">
      <c r="A108" s="180" t="str">
        <f t="shared" si="9"/>
        <v>[Create Edit Project-98]</v>
      </c>
      <c r="B108" s="99" t="s">
        <v>609</v>
      </c>
      <c r="C108" s="99" t="s">
        <v>394</v>
      </c>
      <c r="D108" s="99" t="s">
        <v>611</v>
      </c>
      <c r="E108" s="173"/>
      <c r="F108" s="97"/>
      <c r="G108" s="99"/>
      <c r="H108" s="174"/>
      <c r="I108" s="173"/>
      <c r="J108" s="222"/>
      <c r="K108" s="222"/>
      <c r="L108" s="222"/>
      <c r="M108" s="223"/>
      <c r="N108" s="223"/>
      <c r="O108" s="223"/>
    </row>
    <row r="109" spans="1:15" ht="14.25" customHeight="1">
      <c r="A109" s="180" t="str">
        <f t="shared" si="9"/>
        <v>[Create Edit Project-99]</v>
      </c>
      <c r="B109" s="99" t="s">
        <v>610</v>
      </c>
      <c r="C109" s="99" t="s">
        <v>395</v>
      </c>
      <c r="D109" s="99" t="s">
        <v>616</v>
      </c>
      <c r="E109" s="173"/>
      <c r="F109" s="97"/>
      <c r="G109" s="99"/>
      <c r="H109" s="174"/>
      <c r="I109" s="173"/>
      <c r="J109" s="222"/>
      <c r="K109" s="222"/>
      <c r="L109" s="222"/>
      <c r="M109" s="223"/>
      <c r="N109" s="223"/>
      <c r="O109" s="223"/>
    </row>
    <row r="110" spans="1:15" ht="14.25" customHeight="1">
      <c r="A110" s="180" t="str">
        <f t="shared" si="9"/>
        <v>[Create Edit Project-100]</v>
      </c>
      <c r="B110" s="99" t="s">
        <v>612</v>
      </c>
      <c r="C110" s="99" t="s">
        <v>397</v>
      </c>
      <c r="D110" s="99" t="s">
        <v>615</v>
      </c>
      <c r="E110" s="173"/>
      <c r="F110" s="97"/>
      <c r="G110" s="99"/>
      <c r="H110" s="174"/>
      <c r="I110" s="173"/>
      <c r="J110" s="222"/>
      <c r="K110" s="222"/>
      <c r="L110" s="222"/>
      <c r="M110" s="223"/>
      <c r="N110" s="223"/>
      <c r="O110" s="223"/>
    </row>
    <row r="111" spans="1:15" ht="14.25" customHeight="1">
      <c r="A111" s="180" t="str">
        <f t="shared" si="9"/>
        <v>[Create Edit Project-101]</v>
      </c>
      <c r="B111" s="99" t="s">
        <v>613</v>
      </c>
      <c r="C111" s="99" t="s">
        <v>398</v>
      </c>
      <c r="D111" s="99" t="s">
        <v>617</v>
      </c>
      <c r="E111" s="173"/>
      <c r="F111" s="97"/>
      <c r="G111" s="99"/>
      <c r="H111" s="174"/>
      <c r="I111" s="173"/>
      <c r="J111" s="222"/>
      <c r="K111" s="222"/>
      <c r="L111" s="222"/>
      <c r="M111" s="223"/>
      <c r="N111" s="223"/>
      <c r="O111" s="223"/>
    </row>
    <row r="112" spans="1:15" ht="14.25" customHeight="1">
      <c r="A112" s="180" t="str">
        <f t="shared" si="9"/>
        <v>[Create Edit Project-102]</v>
      </c>
      <c r="B112" s="99" t="s">
        <v>614</v>
      </c>
      <c r="C112" s="99" t="s">
        <v>396</v>
      </c>
      <c r="D112" s="99" t="s">
        <v>618</v>
      </c>
      <c r="E112" s="173"/>
      <c r="F112" s="97"/>
      <c r="G112" s="99"/>
      <c r="H112" s="174"/>
      <c r="I112" s="173"/>
      <c r="J112" s="222"/>
      <c r="K112" s="222"/>
      <c r="L112" s="222"/>
      <c r="M112" s="223"/>
      <c r="N112" s="223"/>
      <c r="O112" s="223"/>
    </row>
    <row r="113" spans="1:15" ht="14.25" customHeight="1">
      <c r="A113" s="180" t="str">
        <f t="shared" ref="A113:A118" si="11">IF(OR(B113&lt;&gt;"",D113&lt;E112&gt;""),"["&amp;TEXT($B$2,"##")&amp;"-"&amp;TEXT(ROW()-10,"##")&amp;"]","")</f>
        <v>[Create Edit Project-103]</v>
      </c>
      <c r="B113" s="99" t="s">
        <v>619</v>
      </c>
      <c r="C113" s="99" t="s">
        <v>381</v>
      </c>
      <c r="D113" s="99" t="s">
        <v>625</v>
      </c>
      <c r="E113" s="173"/>
      <c r="F113" s="97"/>
      <c r="G113" s="99"/>
      <c r="H113" s="174"/>
      <c r="I113" s="173"/>
      <c r="J113" s="222"/>
      <c r="K113" s="222"/>
      <c r="L113" s="222"/>
      <c r="M113" s="223"/>
      <c r="N113" s="223"/>
      <c r="O113" s="223"/>
    </row>
    <row r="114" spans="1:15" ht="14.25" customHeight="1">
      <c r="A114" s="180" t="str">
        <f t="shared" si="11"/>
        <v>[Create Edit Project-104]</v>
      </c>
      <c r="B114" s="99" t="s">
        <v>620</v>
      </c>
      <c r="C114" s="99" t="s">
        <v>394</v>
      </c>
      <c r="D114" s="99" t="s">
        <v>626</v>
      </c>
      <c r="E114" s="173"/>
      <c r="F114" s="97"/>
      <c r="G114" s="99"/>
      <c r="H114" s="174"/>
      <c r="I114" s="173"/>
      <c r="J114" s="222"/>
      <c r="K114" s="222"/>
      <c r="L114" s="222"/>
      <c r="M114" s="223"/>
      <c r="N114" s="223"/>
      <c r="O114" s="223"/>
    </row>
    <row r="115" spans="1:15" ht="14.25" customHeight="1">
      <c r="A115" s="180" t="str">
        <f t="shared" si="11"/>
        <v>[Create Edit Project-105]</v>
      </c>
      <c r="B115" s="99" t="s">
        <v>621</v>
      </c>
      <c r="C115" s="99" t="s">
        <v>395</v>
      </c>
      <c r="D115" s="99" t="s">
        <v>616</v>
      </c>
      <c r="E115" s="177"/>
      <c r="F115" s="97"/>
      <c r="G115" s="166"/>
      <c r="H115" s="174"/>
      <c r="I115" s="173"/>
      <c r="J115" s="222"/>
      <c r="K115" s="222"/>
      <c r="L115" s="222"/>
      <c r="M115" s="223"/>
      <c r="N115" s="223"/>
      <c r="O115" s="223"/>
    </row>
    <row r="116" spans="1:15" ht="14.25" customHeight="1">
      <c r="A116" s="180" t="str">
        <f t="shared" si="11"/>
        <v>[Create Edit Project-106]</v>
      </c>
      <c r="B116" s="99" t="s">
        <v>622</v>
      </c>
      <c r="C116" s="99" t="s">
        <v>397</v>
      </c>
      <c r="D116" s="99" t="s">
        <v>615</v>
      </c>
      <c r="E116" s="173"/>
      <c r="F116" s="99"/>
      <c r="G116" s="99"/>
      <c r="H116" s="174"/>
      <c r="I116" s="173"/>
      <c r="J116" s="222"/>
      <c r="K116" s="222"/>
      <c r="L116" s="222"/>
      <c r="M116" s="223"/>
      <c r="N116" s="223"/>
      <c r="O116" s="223"/>
    </row>
    <row r="117" spans="1:15" ht="14.25" customHeight="1">
      <c r="A117" s="180" t="str">
        <f t="shared" si="11"/>
        <v>[Create Edit Project-107]</v>
      </c>
      <c r="B117" s="99" t="s">
        <v>623</v>
      </c>
      <c r="C117" s="99" t="s">
        <v>398</v>
      </c>
      <c r="D117" s="99" t="s">
        <v>617</v>
      </c>
      <c r="E117" s="173"/>
      <c r="F117" s="99"/>
      <c r="G117" s="99"/>
      <c r="H117" s="174"/>
      <c r="I117" s="173"/>
      <c r="J117" s="222"/>
      <c r="K117" s="222"/>
      <c r="L117" s="222"/>
      <c r="M117" s="223"/>
      <c r="N117" s="223"/>
      <c r="O117" s="223"/>
    </row>
    <row r="118" spans="1:15" ht="14.25" customHeight="1">
      <c r="A118" s="180" t="str">
        <f t="shared" si="11"/>
        <v>[Create Edit Project-108]</v>
      </c>
      <c r="B118" s="99" t="s">
        <v>624</v>
      </c>
      <c r="C118" s="99" t="s">
        <v>396</v>
      </c>
      <c r="D118" s="99" t="s">
        <v>618</v>
      </c>
      <c r="E118" s="173"/>
      <c r="F118" s="99"/>
      <c r="G118" s="99"/>
      <c r="H118" s="174"/>
      <c r="I118" s="173"/>
      <c r="J118" s="222"/>
      <c r="K118" s="222"/>
      <c r="L118" s="222"/>
      <c r="M118" s="223"/>
      <c r="N118" s="223"/>
      <c r="O118" s="223"/>
    </row>
    <row r="119" spans="1:15" ht="14.25" customHeight="1">
      <c r="A119" s="180" t="str">
        <f>IF(OR(B119&lt;&gt;"",D119&lt;E118&gt;""),"["&amp;TEXT($B$2,"##")&amp;"-"&amp;TEXT(ROW()-10,"##")&amp;"]","")</f>
        <v>[Create Edit Project-109]</v>
      </c>
      <c r="B119" s="99" t="s">
        <v>628</v>
      </c>
      <c r="C119" s="99" t="s">
        <v>627</v>
      </c>
      <c r="D119" s="99" t="s">
        <v>629</v>
      </c>
      <c r="E119" s="173"/>
      <c r="F119" s="99"/>
      <c r="G119" s="99"/>
      <c r="H119" s="174"/>
      <c r="I119" s="173"/>
      <c r="J119" s="222"/>
      <c r="K119" s="222"/>
      <c r="L119" s="222"/>
      <c r="M119" s="223"/>
      <c r="N119" s="223"/>
      <c r="O119" s="223"/>
    </row>
  </sheetData>
  <mergeCells count="5">
    <mergeCell ref="B2:G2"/>
    <mergeCell ref="B3:G3"/>
    <mergeCell ref="B4:G4"/>
    <mergeCell ref="E5:G5"/>
    <mergeCell ref="E6:G6"/>
  </mergeCells>
  <dataValidations count="1">
    <dataValidation type="list" allowBlank="1" showErrorMessage="1" sqref="F12:G23 F25:G119">
      <formula1>$Q$2:$Q$6</formula1>
    </dataValidation>
  </dataValidations>
  <hyperlinks>
    <hyperlink ref="A1" location="'Test Report'!A1" display="Back to Test Report"/>
  </hyperlink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[3]Calculate!#REF!</xm:f>
          </x14:formula1>
          <xm:sqref>L12:L23</xm:sqref>
        </x14:dataValidation>
        <x14:dataValidation type="list" allowBlank="1" showInputMessage="1" showErrorMessage="1">
          <x14:formula1>
            <xm:f>[3]Calculate!#REF!</xm:f>
          </x14:formula1>
          <xm:sqref>L25:L119</xm:sqref>
        </x14:dataValidation>
        <x14:dataValidation type="list" allowBlank="1" showInputMessage="1" showErrorMessage="1">
          <x14:formula1>
            <xm:f>[3]Calculate!#REF!</xm:f>
          </x14:formula1>
          <xm:sqref>K12:K23</xm:sqref>
        </x14:dataValidation>
        <x14:dataValidation type="list" allowBlank="1" showInputMessage="1" showErrorMessage="1">
          <x14:formula1>
            <xm:f>[3]Calculate!#REF!</xm:f>
          </x14:formula1>
          <xm:sqref>K25:K119</xm:sqref>
        </x14:dataValidation>
        <x14:dataValidation type="list" allowBlank="1" showInputMessage="1" showErrorMessage="1">
          <x14:formula1>
            <xm:f>[3]Calculate!#REF!</xm:f>
          </x14:formula1>
          <xm:sqref>J12:J23</xm:sqref>
        </x14:dataValidation>
        <x14:dataValidation type="list" allowBlank="1" showInputMessage="1" showErrorMessage="1">
          <x14:formula1>
            <xm:f>[3]Calculate!#REF!</xm:f>
          </x14:formula1>
          <xm:sqref>J25:J119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Cover</vt:lpstr>
      <vt:lpstr>Test Report</vt:lpstr>
      <vt:lpstr>Test case List</vt:lpstr>
      <vt:lpstr>Calculate</vt:lpstr>
      <vt:lpstr>Message Rules</vt:lpstr>
      <vt:lpstr>Common</vt:lpstr>
      <vt:lpstr>Display Homepage</vt:lpstr>
      <vt:lpstr>Account management</vt:lpstr>
      <vt:lpstr>Create Edit Project</vt:lpstr>
      <vt:lpstr>Project Detail</vt:lpstr>
      <vt:lpstr>Back Project</vt:lpstr>
      <vt:lpstr>Project management</vt:lpstr>
      <vt:lpstr>Discover</vt:lpstr>
      <vt:lpstr>Statistic</vt:lpstr>
      <vt:lpstr>Message</vt:lpstr>
      <vt:lpstr>Admin Module</vt:lpstr>
    </vt:vector>
  </TitlesOfParts>
  <Company>FSOFT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Chinh Vu Cong</dc:creator>
  <dc:description>Updates sheet Cover: Add logo, document code, creator, reviewer/approver._x000d_
Add sheet Test Case List._x000d_
Change Sheet Company, User, Provider to Modules. Add column Inter-test case dependent. Update these sheets._x000d_
Update Test Report</dc:description>
  <cp:lastModifiedBy>Admin</cp:lastModifiedBy>
  <dcterms:created xsi:type="dcterms:W3CDTF">2014-07-15T10:13:31Z</dcterms:created>
  <dcterms:modified xsi:type="dcterms:W3CDTF">2015-11-11T01:35:47Z</dcterms:modified>
  <cp:category>BM</cp:category>
</cp:coreProperties>
</file>