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activeTab="7"/>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s>
  <definedNames>
    <definedName name="_xlnm._FilterDatabase" localSheetId="5" hidden="1">Common!$J$10:$O$18</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iterate="1" iterateCount="10000" iterateDelta="1.0000000000000001E-5"/>
  <fileRecoveryPr autoRecover="0"/>
</workbook>
</file>

<file path=xl/calcChain.xml><?xml version="1.0" encoding="utf-8"?>
<calcChain xmlns="http://schemas.openxmlformats.org/spreadsheetml/2006/main">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O3" i="35" s="1"/>
  <c r="N2" i="35"/>
  <c r="M2" i="35"/>
  <c r="M8" i="35" s="1"/>
  <c r="L2" i="35"/>
  <c r="K2" i="35"/>
  <c r="K8" i="35" s="1"/>
  <c r="J2" i="35"/>
  <c r="N7" i="33"/>
  <c r="M7" i="33"/>
  <c r="L7" i="33"/>
  <c r="K7" i="33"/>
  <c r="J7" i="33"/>
  <c r="N6" i="33"/>
  <c r="M6" i="33"/>
  <c r="L6" i="33"/>
  <c r="K6" i="33"/>
  <c r="O6" i="33" s="1"/>
  <c r="J6" i="33"/>
  <c r="N5" i="33"/>
  <c r="M5" i="33"/>
  <c r="L5" i="33"/>
  <c r="K5" i="33"/>
  <c r="J5" i="33"/>
  <c r="N4" i="33"/>
  <c r="M4" i="33"/>
  <c r="L4" i="33"/>
  <c r="K4" i="33"/>
  <c r="O4" i="33" s="1"/>
  <c r="J4" i="33"/>
  <c r="N3" i="33"/>
  <c r="M3" i="33"/>
  <c r="L3" i="33"/>
  <c r="K3" i="33"/>
  <c r="J3" i="33"/>
  <c r="N2" i="33"/>
  <c r="M2" i="33"/>
  <c r="M8" i="33" s="1"/>
  <c r="L2" i="33"/>
  <c r="K2" i="33"/>
  <c r="K8" i="33" s="1"/>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O7" i="29" s="1"/>
  <c r="N6" i="29"/>
  <c r="M6" i="29"/>
  <c r="L6" i="29"/>
  <c r="K6" i="29"/>
  <c r="J6" i="29"/>
  <c r="N5" i="29"/>
  <c r="M5" i="29"/>
  <c r="L5" i="29"/>
  <c r="K5" i="29"/>
  <c r="J5" i="29"/>
  <c r="O5" i="29" s="1"/>
  <c r="N4" i="29"/>
  <c r="M4" i="29"/>
  <c r="L4" i="29"/>
  <c r="K4" i="29"/>
  <c r="J4" i="29"/>
  <c r="N3" i="29"/>
  <c r="M3" i="29"/>
  <c r="L3" i="29"/>
  <c r="K3" i="29"/>
  <c r="J3" i="29"/>
  <c r="O3" i="29" s="1"/>
  <c r="N2" i="29"/>
  <c r="N8" i="29" s="1"/>
  <c r="M2" i="29"/>
  <c r="M8" i="29" s="1"/>
  <c r="L2" i="29"/>
  <c r="L8" i="29" s="1"/>
  <c r="K2" i="29"/>
  <c r="K8" i="29" s="1"/>
  <c r="J2" i="29"/>
  <c r="N7" i="27"/>
  <c r="M7" i="27"/>
  <c r="L7" i="27"/>
  <c r="K7" i="27"/>
  <c r="J7" i="27"/>
  <c r="O7" i="27" s="1"/>
  <c r="N6" i="27"/>
  <c r="M6" i="27"/>
  <c r="L6" i="27"/>
  <c r="K6" i="27"/>
  <c r="J6" i="27"/>
  <c r="N5" i="27"/>
  <c r="M5" i="27"/>
  <c r="L5" i="27"/>
  <c r="K5" i="27"/>
  <c r="J5" i="27"/>
  <c r="N4" i="27"/>
  <c r="M4" i="27"/>
  <c r="L4" i="27"/>
  <c r="K4" i="27"/>
  <c r="J4" i="27"/>
  <c r="N3" i="27"/>
  <c r="M3" i="27"/>
  <c r="L3" i="27"/>
  <c r="K3" i="27"/>
  <c r="J3" i="27"/>
  <c r="N2" i="27"/>
  <c r="M2" i="27"/>
  <c r="M8" i="27" s="1"/>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4"/>
  <c r="M7" i="24"/>
  <c r="L7" i="24"/>
  <c r="K7" i="24"/>
  <c r="J7" i="24"/>
  <c r="N6" i="24"/>
  <c r="M6" i="24"/>
  <c r="L6" i="24"/>
  <c r="K6" i="24"/>
  <c r="J6" i="24"/>
  <c r="N5" i="24"/>
  <c r="M5" i="24"/>
  <c r="L5" i="24"/>
  <c r="K5" i="24"/>
  <c r="J5" i="24"/>
  <c r="N4" i="24"/>
  <c r="M4" i="24"/>
  <c r="L4" i="24"/>
  <c r="K4" i="24"/>
  <c r="J4" i="24"/>
  <c r="N3" i="24"/>
  <c r="M3" i="24"/>
  <c r="L3" i="24"/>
  <c r="K3" i="24"/>
  <c r="J3" i="24"/>
  <c r="N2" i="24"/>
  <c r="M2" i="24"/>
  <c r="L2" i="24"/>
  <c r="K2" i="24"/>
  <c r="J2" i="24"/>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9"/>
  <c r="M7" i="19"/>
  <c r="L7" i="19"/>
  <c r="K7" i="19"/>
  <c r="J7" i="19"/>
  <c r="N6" i="19"/>
  <c r="M6" i="19"/>
  <c r="L6" i="19"/>
  <c r="K6" i="19"/>
  <c r="J6" i="19"/>
  <c r="N5" i="19"/>
  <c r="M5" i="19"/>
  <c r="L5" i="19"/>
  <c r="K5" i="19"/>
  <c r="J5" i="19"/>
  <c r="N4" i="19"/>
  <c r="M4" i="19"/>
  <c r="L4" i="19"/>
  <c r="K4" i="19"/>
  <c r="J4" i="19"/>
  <c r="N3" i="19"/>
  <c r="M3" i="19"/>
  <c r="L3" i="19"/>
  <c r="K3" i="19"/>
  <c r="J3" i="19"/>
  <c r="N2" i="19"/>
  <c r="M2" i="19"/>
  <c r="L2" i="19"/>
  <c r="K2" i="19"/>
  <c r="K8" i="19" s="1"/>
  <c r="J2" i="19"/>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L2" i="36"/>
  <c r="K2" i="36"/>
  <c r="J2" i="36"/>
  <c r="J8" i="36" s="1"/>
  <c r="B15" i="38" l="1"/>
  <c r="E16" i="38"/>
  <c r="D17" i="38"/>
  <c r="C18" i="38"/>
  <c r="B19" i="38"/>
  <c r="E20" i="38"/>
  <c r="O2" i="29"/>
  <c r="O6" i="29"/>
  <c r="L8" i="31"/>
  <c r="O4" i="31"/>
  <c r="J8" i="33"/>
  <c r="N8" i="33"/>
  <c r="O5" i="33"/>
  <c r="M8" i="36"/>
  <c r="C15" i="38"/>
  <c r="B16" i="38"/>
  <c r="E17" i="38"/>
  <c r="D18" i="38"/>
  <c r="C19" i="38"/>
  <c r="B20" i="38"/>
  <c r="O7" i="21"/>
  <c r="O5" i="31"/>
  <c r="D15" i="38"/>
  <c r="C16" i="38"/>
  <c r="B17" i="38"/>
  <c r="E18" i="38"/>
  <c r="D19" i="38"/>
  <c r="C20" i="38"/>
  <c r="O4" i="29"/>
  <c r="O8" i="29" s="1"/>
  <c r="O2" i="31"/>
  <c r="O8" i="31" s="1"/>
  <c r="N8" i="31"/>
  <c r="L8" i="33"/>
  <c r="O3" i="33"/>
  <c r="O7" i="33"/>
  <c r="E15" i="38"/>
  <c r="D16" i="38"/>
  <c r="C17" i="38"/>
  <c r="B18" i="38"/>
  <c r="E19" i="38"/>
  <c r="D20" i="38"/>
  <c r="O3" i="19"/>
  <c r="O7" i="19"/>
  <c r="K8" i="27"/>
  <c r="O3" i="27"/>
  <c r="O7" i="35"/>
  <c r="K8" i="18"/>
  <c r="L8" i="18"/>
  <c r="J8" i="18"/>
  <c r="N8" i="18"/>
  <c r="M8" i="18"/>
  <c r="O6" i="18"/>
  <c r="O7" i="24"/>
  <c r="K8" i="25"/>
  <c r="O7" i="25"/>
  <c r="O3" i="25"/>
  <c r="M8" i="25"/>
  <c r="L8" i="35"/>
  <c r="O4" i="35"/>
  <c r="O5" i="35"/>
  <c r="O2" i="35"/>
  <c r="O8" i="35" s="1"/>
  <c r="N8" i="35"/>
  <c r="O6" i="35"/>
  <c r="J8" i="35"/>
  <c r="O2" i="33"/>
  <c r="O8" i="33" s="1"/>
  <c r="J8" i="31"/>
  <c r="J8" i="29"/>
  <c r="L8" i="27"/>
  <c r="O4" i="27"/>
  <c r="O5" i="27"/>
  <c r="O2" i="27"/>
  <c r="N8" i="27"/>
  <c r="O6" i="27"/>
  <c r="J8" i="27"/>
  <c r="L8" i="25"/>
  <c r="O2" i="25"/>
  <c r="N8" i="25"/>
  <c r="O4" i="25"/>
  <c r="O5" i="25"/>
  <c r="O6" i="25"/>
  <c r="J8" i="25"/>
  <c r="L8" i="24"/>
  <c r="O4" i="24"/>
  <c r="M8" i="24"/>
  <c r="O5" i="24"/>
  <c r="O2" i="24"/>
  <c r="N8" i="24"/>
  <c r="O6" i="24"/>
  <c r="K8" i="24"/>
  <c r="O3" i="24"/>
  <c r="J8" i="24"/>
  <c r="M8" i="21"/>
  <c r="K8" i="21"/>
  <c r="O3" i="21"/>
  <c r="L8" i="21"/>
  <c r="O4" i="21"/>
  <c r="O5" i="21"/>
  <c r="O2" i="21"/>
  <c r="N8" i="21"/>
  <c r="O6" i="21"/>
  <c r="J8" i="21"/>
  <c r="M8" i="19"/>
  <c r="L8" i="19"/>
  <c r="O2" i="19"/>
  <c r="N8" i="19"/>
  <c r="O4" i="19"/>
  <c r="O5" i="19"/>
  <c r="O6" i="19"/>
  <c r="J8" i="19"/>
  <c r="O3" i="18"/>
  <c r="O7" i="18"/>
  <c r="O4" i="18"/>
  <c r="O2" i="18"/>
  <c r="O5" i="18"/>
  <c r="K8" i="36"/>
  <c r="O7" i="36"/>
  <c r="L8" i="36"/>
  <c r="O5" i="36"/>
  <c r="N8" i="36"/>
  <c r="O6" i="36"/>
  <c r="O3" i="36"/>
  <c r="O2" i="36"/>
  <c r="O4" i="36"/>
  <c r="F16" i="38" l="1"/>
  <c r="F19" i="38"/>
  <c r="C4" i="38"/>
  <c r="F20" i="38"/>
  <c r="C6" i="38"/>
  <c r="E21" i="38"/>
  <c r="D21" i="38"/>
  <c r="C21" i="38"/>
  <c r="C7" i="38"/>
  <c r="C5" i="38"/>
  <c r="F18" i="38"/>
  <c r="F17" i="38"/>
  <c r="B21" i="38"/>
  <c r="F15" i="38"/>
  <c r="O8" i="18"/>
  <c r="O8" i="27"/>
  <c r="O8" i="25"/>
  <c r="O8" i="24"/>
  <c r="O8" i="21"/>
  <c r="O8" i="19"/>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F21" i="38" l="1"/>
  <c r="C8" i="38"/>
  <c r="E6" i="36"/>
  <c r="C6" i="36" s="1"/>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0" i="33"/>
  <c r="A19" i="33"/>
  <c r="A18" i="33"/>
  <c r="A17" i="33"/>
  <c r="A16" i="33"/>
  <c r="A15" i="33"/>
  <c r="A14" i="33"/>
  <c r="A13" i="33"/>
  <c r="A12" i="33"/>
  <c r="D6" i="33"/>
  <c r="G19" i="5" s="1"/>
  <c r="B6" i="33"/>
  <c r="E19" i="5" s="1"/>
  <c r="A6" i="33"/>
  <c r="D19" i="5" s="1"/>
  <c r="A19" i="31"/>
  <c r="A20" i="31"/>
  <c r="A15" i="31"/>
  <c r="A16" i="31"/>
  <c r="A17" i="31"/>
  <c r="A18" i="31"/>
  <c r="A14" i="31"/>
  <c r="A13" i="31"/>
  <c r="A12" i="31"/>
  <c r="D6" i="31"/>
  <c r="G18" i="5" s="1"/>
  <c r="B6" i="31"/>
  <c r="E18" i="5" s="1"/>
  <c r="A6" i="31"/>
  <c r="D18" i="5" s="1"/>
  <c r="A46" i="29"/>
  <c r="A47" i="29"/>
  <c r="A44" i="29"/>
  <c r="A45" i="29"/>
  <c r="A32" i="29"/>
  <c r="A33" i="29"/>
  <c r="A34" i="29"/>
  <c r="A35" i="29"/>
  <c r="A36" i="29"/>
  <c r="A37" i="29"/>
  <c r="A38" i="29"/>
  <c r="A13" i="29"/>
  <c r="A14" i="29"/>
  <c r="A15" i="29"/>
  <c r="A16" i="29"/>
  <c r="A17" i="29"/>
  <c r="A18" i="29"/>
  <c r="A19" i="29"/>
  <c r="A20" i="29"/>
  <c r="A21" i="29"/>
  <c r="A22" i="29"/>
  <c r="A23" i="29"/>
  <c r="A24" i="29"/>
  <c r="A25" i="29"/>
  <c r="A26" i="29"/>
  <c r="A27" i="29"/>
  <c r="A28" i="29"/>
  <c r="A29" i="29"/>
  <c r="A43" i="29"/>
  <c r="A42" i="29"/>
  <c r="A41" i="29"/>
  <c r="A40" i="29"/>
  <c r="A31" i="29"/>
  <c r="A12" i="29"/>
  <c r="C6" i="35" l="1"/>
  <c r="F20" i="5" s="1"/>
  <c r="H20" i="5"/>
  <c r="E6" i="33"/>
  <c r="E6" i="31"/>
  <c r="H18" i="5" s="1"/>
  <c r="D6" i="29"/>
  <c r="G17" i="5" s="1"/>
  <c r="B6" i="29"/>
  <c r="E17" i="5" s="1"/>
  <c r="A6" i="29"/>
  <c r="D17" i="5" s="1"/>
  <c r="A25" i="27"/>
  <c r="A26" i="27"/>
  <c r="A27" i="27"/>
  <c r="A24" i="27"/>
  <c r="A28" i="27"/>
  <c r="A29" i="27"/>
  <c r="A23" i="27"/>
  <c r="A22" i="27"/>
  <c r="A21" i="27"/>
  <c r="A54" i="25"/>
  <c r="A55" i="25"/>
  <c r="C6" i="33" l="1"/>
  <c r="F19" i="5" s="1"/>
  <c r="H19" i="5"/>
  <c r="C6" i="31"/>
  <c r="F18" i="5" s="1"/>
  <c r="E6" i="29"/>
  <c r="C6" i="29" s="1"/>
  <c r="F17" i="5" s="1"/>
  <c r="A17" i="27"/>
  <c r="A13" i="27"/>
  <c r="A14" i="27"/>
  <c r="A15" i="27"/>
  <c r="A16" i="27"/>
  <c r="A19" i="27"/>
  <c r="A20"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4"/>
  <c r="B6" i="24"/>
  <c r="A6" i="24"/>
  <c r="D6" i="21"/>
  <c r="B6" i="21"/>
  <c r="A6" i="21"/>
  <c r="A18" i="18"/>
  <c r="A16" i="18"/>
  <c r="D6" i="19"/>
  <c r="B6" i="19"/>
  <c r="A6" i="19"/>
  <c r="B6" i="18"/>
  <c r="A6" i="18"/>
  <c r="D6" i="18"/>
  <c r="A119" i="24"/>
  <c r="A118" i="24"/>
  <c r="A117" i="24"/>
  <c r="A116" i="24"/>
  <c r="A115" i="24"/>
  <c r="A114" i="24"/>
  <c r="A113" i="24"/>
  <c r="A108" i="24"/>
  <c r="A109" i="24"/>
  <c r="A110" i="24"/>
  <c r="A111" i="24"/>
  <c r="A112" i="24"/>
  <c r="A100" i="24"/>
  <c r="A99" i="24"/>
  <c r="A93" i="24"/>
  <c r="A94" i="24"/>
  <c r="A95" i="24"/>
  <c r="A96" i="24"/>
  <c r="A97" i="24"/>
  <c r="A98" i="24"/>
  <c r="A101" i="24"/>
  <c r="A102" i="24"/>
  <c r="A103" i="24"/>
  <c r="A104" i="24"/>
  <c r="A105" i="24"/>
  <c r="A106" i="24"/>
  <c r="A107" i="24"/>
  <c r="A92" i="24"/>
  <c r="A88" i="24"/>
  <c r="A89" i="24"/>
  <c r="C6" i="27" l="1"/>
  <c r="F16" i="5" s="1"/>
  <c r="H15" i="5"/>
  <c r="A80" i="24"/>
  <c r="A81" i="24"/>
  <c r="A78" i="24"/>
  <c r="A77" i="24"/>
  <c r="A86" i="24"/>
  <c r="A87" i="24"/>
  <c r="A90" i="24"/>
  <c r="A91" i="24"/>
  <c r="A79" i="24"/>
  <c r="A82" i="24"/>
  <c r="A83" i="24"/>
  <c r="A84" i="24"/>
  <c r="A85" i="24"/>
  <c r="A73" i="24"/>
  <c r="A74" i="24"/>
  <c r="A75" i="24"/>
  <c r="A76" i="24"/>
  <c r="A70" i="24"/>
  <c r="A72" i="24"/>
  <c r="A71" i="24"/>
  <c r="A69" i="24"/>
  <c r="A68" i="24"/>
  <c r="A65" i="24"/>
  <c r="A62" i="24"/>
  <c r="A60" i="24"/>
  <c r="A61" i="24"/>
  <c r="A63" i="24"/>
  <c r="A64" i="24"/>
  <c r="A66" i="24"/>
  <c r="A67" i="24"/>
  <c r="A53" i="24"/>
  <c r="A58" i="24"/>
  <c r="A57" i="24"/>
  <c r="A56" i="24"/>
  <c r="A52" i="24"/>
  <c r="A54" i="24"/>
  <c r="A55" i="24"/>
  <c r="A59" i="24"/>
  <c r="A51" i="24"/>
  <c r="A50" i="24"/>
  <c r="A49" i="24"/>
  <c r="A48" i="24"/>
  <c r="A47" i="24"/>
  <c r="A46" i="24"/>
  <c r="A17" i="24"/>
  <c r="A43" i="24"/>
  <c r="A44" i="24"/>
  <c r="A37" i="24"/>
  <c r="A38" i="24"/>
  <c r="A39" i="24"/>
  <c r="A40" i="24"/>
  <c r="A41" i="24"/>
  <c r="A42" i="24"/>
  <c r="A36" i="24"/>
  <c r="A16" i="24"/>
  <c r="A34" i="24"/>
  <c r="A15" i="24"/>
  <c r="A33" i="24"/>
  <c r="A35" i="24"/>
  <c r="A45" i="24"/>
  <c r="A31" i="24"/>
  <c r="A32" i="24"/>
  <c r="A28" i="24"/>
  <c r="A27" i="24"/>
  <c r="A29" i="24"/>
  <c r="A30" i="24"/>
  <c r="A26" i="24"/>
  <c r="A25" i="24"/>
  <c r="A14" i="24"/>
  <c r="A18" i="24"/>
  <c r="A19" i="24"/>
  <c r="A20" i="24"/>
  <c r="A21" i="24"/>
  <c r="A22" i="24"/>
  <c r="A23" i="24"/>
  <c r="A13" i="24"/>
  <c r="A12" i="24"/>
  <c r="G14" i="5"/>
  <c r="E14" i="5"/>
  <c r="D14" i="5"/>
  <c r="E6" i="24" l="1"/>
  <c r="C6" i="24" s="1"/>
  <c r="F14" i="5" s="1"/>
  <c r="H14" i="5" l="1"/>
  <c r="A64" i="21"/>
  <c r="A44" i="21"/>
  <c r="A41" i="21"/>
  <c r="A39" i="21"/>
  <c r="A36" i="21"/>
  <c r="A31" i="21"/>
  <c r="A34" i="21"/>
  <c r="A32" i="21" l="1"/>
  <c r="A14" i="21"/>
  <c r="A18" i="21"/>
  <c r="A20" i="19"/>
  <c r="A21" i="19"/>
  <c r="A19" i="19"/>
  <c r="A23" i="19"/>
  <c r="A22" i="19"/>
  <c r="A13" i="18"/>
  <c r="A69" i="21" l="1"/>
  <c r="A68" i="21"/>
  <c r="A66" i="21"/>
  <c r="A65" i="21"/>
  <c r="A61" i="21"/>
  <c r="A57" i="21"/>
  <c r="A59" i="21"/>
  <c r="A63" i="21"/>
  <c r="A49" i="21"/>
  <c r="A50" i="21"/>
  <c r="A52" i="21"/>
  <c r="A51" i="21"/>
  <c r="A48" i="21"/>
  <c r="A47" i="21"/>
  <c r="D13" i="5"/>
  <c r="E12" i="5"/>
  <c r="A79" i="21"/>
  <c r="A78" i="21"/>
  <c r="A77" i="21"/>
  <c r="A76" i="21"/>
  <c r="A75" i="21"/>
  <c r="A74" i="21"/>
  <c r="A73" i="21"/>
  <c r="A72" i="21"/>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A17" i="19"/>
  <c r="A16" i="19"/>
  <c r="C6" i="1"/>
  <c r="D12" i="5"/>
  <c r="A12" i="19"/>
  <c r="A13" i="19"/>
  <c r="A14" i="19"/>
  <c r="A15" i="19"/>
  <c r="A18" i="19"/>
  <c r="A24" i="19"/>
  <c r="A25" i="19"/>
  <c r="D11" i="5"/>
  <c r="E11" i="5"/>
  <c r="E25" i="5" s="1"/>
  <c r="G11" i="5"/>
  <c r="A14" i="18"/>
  <c r="A15" i="18"/>
  <c r="C3" i="5"/>
  <c r="C4" i="5"/>
  <c r="C5" i="5" s="1"/>
  <c r="D3" i="2"/>
  <c r="D4" i="2"/>
  <c r="E6" i="19" l="1"/>
  <c r="C6" i="19" s="1"/>
  <c r="F12" i="5" s="1"/>
  <c r="E6" i="18"/>
  <c r="C6" i="18" s="1"/>
  <c r="D25" i="5"/>
  <c r="G12" i="5"/>
  <c r="G25" i="5" s="1"/>
  <c r="H11" i="5" l="1"/>
  <c r="F11" i="5"/>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<sst xmlns="http://schemas.openxmlformats.org/spreadsheetml/2006/main" count="2089" uniqueCount="1220">
  <si>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</si>
  <si>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</si>
  <si>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</si>
  <si>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</si>
  <si>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</si>
  <si>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</si>
  <si>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</si>
  <si>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</si>
  <si>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</si>
  <si>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</si>
  <si>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</si>
  <si>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</si>
  <si>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</si>
  <si>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</si>
  <si>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</si>
  <si>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</si>
  <si>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</si>
  <si>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</si>
  <si>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</si>
  <si>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</si>
  <si>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</si>
  <si>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</si>
  <si>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</si>
  <si>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</si>
  <si>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</si>
  <si>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</si>
  <si>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</si>
  <si>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</si>
  <si>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</si>
  <si>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</si>
  <si>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</si>
  <si>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</si>
  <si>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</si>
  <si>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</si>
  <si>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</si>
  <si>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</si>
  <si>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</si>
  <si>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</si>
  <si>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</si>
  <si>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</si>
  <si>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</si>
  <si>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</si>
  <si>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</si>
  <si>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</si>
  <si>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</si>
  <si>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</si>
  <si>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</si>
  <si>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</si>
  <si>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</si>
  <si>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</si>
  <si>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</si>
  <si>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</si>
  <si>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</si>
  <si>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</si>
  <si>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</si>
  <si>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</si>
  <si>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</si>
  <si>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</si>
  <si>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</si>
  <si>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</si>
  <si>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</si>
  <si>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</si>
  <si>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</si>
  <si>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</si>
  <si>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</si>
  <si>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</si>
  <si>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</si>
  <si>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</si>
  <si>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</si>
  <si>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</si>
  <si>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</si>
  <si>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</si>
  <si>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</si>
  <si>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</si>
  <si>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</si>
  <si>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</si>
  <si>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</si>
  <si>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</si>
  <si>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</si>
  <si>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</si>
  <si>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</si>
  <si>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</si>
  <si>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</si>
  <si>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Click title or image or button "project detail" in  project item or slider</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</si>
  <si>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</si>
  <si>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</si>
  <si>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</si>
  <si>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</si>
  <si>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</si>
  <si>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</si>
  <si>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</si>
  <si>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Search page is displayed include:
- Header
- Search text box
- Search button
- People
- Popular
- Recent</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</si>
  <si>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</si>
  <si>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</si>
  <si>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</si>
  <si>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</si>
  <si>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</si>
  <si>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</si>
  <si>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</si>
  <si>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</si>
  <si>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</si>
  <si>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</si>
  <si>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</si>
  <si>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</si>
  <si>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</si>
  <si>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</si>
  <si>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</si>
  <si>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</si>
  <si>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</si>
  <si>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</si>
  <si>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</si>
  <si>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</si>
  <si>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</si>
  <si>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</si>
  <si>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</si>
  <si>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</si>
  <si>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</si>
  <si>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</si>
  <si>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</si>
  <si>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</si>
  <si>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</si>
  <si>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</si>
  <si>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</si>
  <si>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</si>
  <si>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</si>
  <si>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</si>
  <si>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</si>
  <si>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</si>
  <si>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</si>
  <si>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</si>
  <si>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</si>
  <si>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</si>
  <si>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</si>
  <si>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</si>
  <si>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</si>
  <si>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</si>
  <si>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</si>
  <si>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</si>
  <si>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</si>
  <si>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</si>
  <si>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</si>
  <si>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</si>
  <si>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</si>
  <si>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</si>
  <si>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</si>
  <si>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</si>
  <si>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</si>
  <si>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</si>
  <si>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</si>
  <si>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</si>
  <si>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</si>
  <si>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</si>
  <si>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</si>
  <si>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</si>
  <si>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</si>
  <si>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</si>
  <si>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</si>
  <si>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</si>
  <si>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</si>
  <si>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</si>
  <si>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</si>
  <si>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</si>
  <si>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</si>
  <si>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</si>
  <si>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</si>
  <si>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</si>
  <si>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</si>
  <si>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</si>
  <si>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</si>
  <si>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</si>
  <si>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</si>
  <si>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</si>
  <si>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</si>
  <si>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</si>
  <si>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</si>
  <si>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</si>
  <si>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</si>
  <si>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</si>
  <si>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</si>
  <si>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</si>
  <si>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</si>
  <si>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</si>
  <si>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</si>
  <si>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</si>
  <si>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</si>
  <si>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</si>
  <si>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</si>
  <si>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</si>
  <si>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</si>
  <si>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</si>
  <si>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</si>
  <si>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</si>
  <si>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</si>
  <si>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</si>
  <si>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</si>
  <si>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</si>
  <si>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</si>
  <si>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</si>
  <si>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</si>
  <si>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</si>
  <si>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</si>
  <si>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</si>
  <si>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</si>
  <si>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</si>
  <si>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</si>
  <si>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</si>
  <si>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</si>
  <si>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</si>
  <si>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</si>
  <si>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</si>
  <si>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</si>
  <si>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</si>
  <si>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</si>
  <si>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</si>
  <si>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</si>
  <si>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</si>
  <si>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</si>
  <si>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</si>
  <si>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</si>
  <si>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</si>
  <si>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</si>
  <si>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</si>
  <si>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</si>
  <si>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</si>
  <si>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</si>
  <si>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</si>
  <si>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</si>
  <si>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</si>
  <si>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</si>
  <si>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</si>
  <si>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</si>
  <si>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</si>
  <si>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</si>
  <si>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</si>
  <si>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</si>
  <si>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</si>
  <si>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</si>
  <si>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</si>
  <si>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</si>
  <si>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</si>
  <si>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</si>
  <si>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</si>
  <si>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</si>
  <si>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</si>
  <si>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</si>
  <si>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</si>
  <si>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</si>
  <si>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</si>
  <si>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</si>
  <si>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</si>
  <si>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</si>
  <si>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</si>
  <si>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</si>
  <si>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</si>
  <si>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</si>
  <si>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</si>
  <si>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</si>
  <si>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</si>
  <si>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</si>
  <si>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</si>
  <si>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</si>
  <si>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</si>
  <si>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</si>
  <si>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</si>
  <si>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</si>
  <si>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</si>
  <si>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</si>
  <si>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</si>
  <si>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</si>
  <si>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</si>
  <si>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</si>
  <si>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</si>
  <si>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</si>
  <si>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</si>
  <si>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</si>
  <si>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</si>
  <si>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</si>
  <si>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</si>
  <si>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</si>
  <si>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</si>
  <si>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</si>
  <si>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</si>
  <si>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</si>
  <si>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</si>
  <si>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</si>
  <si>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</si>
  <si>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</si>
  <si>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</si>
  <si>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</si>
  <si>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</si>
  <si>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</si>
  <si>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</si>
  <si>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</si>
  <si>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</si>
  <si>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</si>
  <si>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</si>
  <si>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</si>
  <si>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</si>
  <si>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</si>
  <si>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</si>
  <si>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</si>
  <si>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</si>
  <si>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</si>
  <si>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</si>
  <si>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</si>
  <si>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</si>
  <si>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</si>
  <si>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</si>
  <si>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</si>
  <si>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</si>
  <si>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</si>
  <si>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</si>
  <si>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</si>
  <si>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</si>
  <si>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</si>
  <si>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</si>
  <si>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</si>
  <si>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</si>
  <si>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</si>
  <si>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</si>
  <si>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</si>
  <si>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1. The Homepage is displayed
2. The Create Project page is displayed
4. Display "Edit Project" page with the following list: 
- Header
- 4 Tabs fill information: Basic, Reward, Story, Timeline
- Submit for review button (disabled)
- Footer</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</si>
  <si>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</si>
  <si>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</si>
  <si>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</si>
  <si>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</si>
  <si>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</si>
  <si>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</si>
  <si>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 xml:space="preserve">1. The Homepage is displayed
2. The Avarar menu is displayed
3. The Created Project page is displayed
4. Display "Edit Project" page with the following list: 
- Header
- 4 Tabs fill information: Basic, Reward, Story, Timeline
- Submit for review button (disabled)
- Footer
</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</si>
  <si>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</si>
  <si>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</si>
  <si>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</si>
  <si>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</si>
  <si>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</si>
  <si>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</si>
  <si>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</si>
  <si>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</si>
  <si>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</si>
  <si>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smaller than 10 characters on Project Title field</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</si>
  <si>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</si>
  <si>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</si>
  <si>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</si>
  <si>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</si>
  <si>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</si>
  <si>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</si>
  <si>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</si>
  <si>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</si>
  <si>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</si>
  <si>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</si>
  <si>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</si>
  <si>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</si>
  <si>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</si>
  <si>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</si>
  <si>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</si>
  <si>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</si>
  <si>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</si>
  <si>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</si>
  <si>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</si>
  <si>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</si>
  <si>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</si>
  <si>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</si>
  <si>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</si>
  <si>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Test viewing Update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</si>
  <si>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</si>
  <si>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</si>
  <si>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</si>
  <si>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</si>
  <si>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</si>
  <si>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</si>
  <si>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 xml:space="preserve">1. The Edit Project page is displayed
2. Content of Story tab is displayed with the following list:
- List reward with the follwing fields list:
  + Plegde amount number
  + Description textarea
  + Time order date
  + Backer number
  + Active checkbox
- Add new reward button
</t>
  </si>
  <si>
    <t>1. The Edit Project page is displayed
2. Content of Story tab is displayed with the following list:
- Video Project button
- Description Project textarea
- Risks and challenges textarea</t>
  </si>
  <si>
    <t>1. The Edit Project page is displayed
2. Content of Basic tab is displayed with the following list:
- List update item with the follwing fields list:
  + Title item text
  + Description textarea
- Add new update button</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</si>
  <si>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</si>
  <si>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Content of Q&amp;A tab is displayed with the following list:
- List Q&amp;A item with the follwing fields list:
  + Question item textarea
  + Answer item textarea
- Add new Q&amp;A button</t>
  </si>
  <si>
    <t>1. The Edit Project page is displayed
2. Click Basic tab
3. Click upload button in image project field
4. Select image and click open button</t>
  </si>
  <si>
    <t xml:space="preserve">1. The Edit Project page is displayed
2. Content of Basic tab is displayed
3. Browse form is displayed
4. Display:
- Image selected is displayed in image project field
- Image selected is displayed in image overview project.
- Discard and Save changes button is displayed
</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</si>
  <si>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</si>
  <si>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</si>
  <si>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</si>
  <si>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1. The Edit Project page is displayed
2. Click Basic tab
3. Input:
+ Title project: "abc"</t>
  </si>
  <si>
    <t>Test Edit Project Page at Basic tab when user enter a string over max length (more than 60 characters) on project title textbox</t>
  </si>
  <si>
    <t>Test Edit Project Page at Basic tab when user enter a string smaller than 10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</si>
  <si>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</si>
  <si>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</si>
  <si>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</si>
  <si>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</si>
  <si>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</si>
  <si>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</si>
  <si>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</si>
  <si>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</si>
  <si>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</si>
  <si>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</si>
  <si>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</si>
  <si>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</si>
  <si>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</si>
  <si>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</si>
  <si>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</si>
  <si>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</si>
  <si>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</si>
  <si>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</si>
  <si>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</si>
  <si>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</si>
  <si>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</si>
  <si>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</si>
  <si>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</si>
  <si>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</si>
  <si>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</si>
  <si>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</si>
  <si>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</si>
  <si>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</si>
  <si>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</si>
  <si>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</si>
  <si>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</si>
  <si>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</si>
  <si>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Input 
+ Project pledge: "123"
4. Edit Input:
+ Project pledge:  ""</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</si>
  <si>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</si>
  <si>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</si>
  <si>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</si>
  <si>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</si>
  <si>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</si>
  <si>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</si>
  <si>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</si>
  <si>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</si>
  <si>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</si>
  <si>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</si>
  <si>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</si>
  <si>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</si>
  <si>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</si>
  <si>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</si>
  <si>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</si>
  <si>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</si>
  <si>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</si>
  <si>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</si>
  <si>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</si>
  <si>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 xml:space="preserve">1. The Edit Project page is displayed
2. Content of Reward tab is displayed
3. A new reward form is displayed with the following list: 
- Pledge amount number
- Description textarea
- Deadline order date
- Option dropdown list
- Delete button
</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</si>
  <si>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</si>
  <si>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</si>
  <si>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</si>
  <si>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</si>
  <si>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</si>
  <si>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</si>
  <si>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</si>
  <si>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</si>
  <si>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</si>
  <si>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</si>
  <si>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</si>
  <si>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</si>
  <si>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</si>
  <si>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</si>
  <si>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</si>
  <si>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</si>
  <si>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</si>
  <si>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</si>
  <si>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</si>
  <si>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</si>
  <si>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1. The Edit Project page is displayed
2. Click Reward tab
3. Click upload button in video project field
4. Select video on PC or paste link video and click open button</t>
  </si>
  <si>
    <t xml:space="preserve">1. The Edit Project page is displayed
2. Content of Reward tab is displayed
3. Browse form is displayed
4. Display:
- Video selected is displayed in video project field
- Discard and Save changes button is displayed
</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</si>
  <si>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</si>
  <si>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</si>
  <si>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</si>
  <si>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</si>
  <si>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</si>
  <si>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</si>
  <si>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</si>
  <si>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r>
      <t xml:space="preserve">1. The Edit Project page is displayed
2. Content of Story tab is displayed
3. Display:
- "abc" is displayed in title project field
- Display error message </t>
    </r>
    <r>
      <rPr>
        <b/>
        <sz val="10"/>
        <rFont val="Tahoma"/>
        <family val="2"/>
      </rPr>
      <t>MS22</t>
    </r>
    <r>
      <rPr>
        <sz val="10"/>
        <rFont val="Tahoma"/>
        <family val="2"/>
      </rPr>
      <t xml:space="preserve">
- Discard and Save changes button is displayed
</t>
    </r>
  </si>
  <si>
    <t>1. The Edit Project page is displayed
2. Click Story tab
3. Input:
+ text "abc"</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</si>
  <si>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</si>
  <si>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</si>
  <si>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</si>
  <si>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</si>
  <si>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</si>
  <si>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</si>
  <si>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</si>
  <si>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</si>
  <si>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</si>
  <si>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</si>
  <si>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</si>
  <si>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</si>
  <si>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</si>
  <si>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</si>
  <si>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</si>
  <si>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</si>
  <si>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</si>
  <si>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</si>
  <si>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</si>
  <si>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</si>
  <si>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</si>
  <si>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</si>
  <si>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</si>
  <si>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</si>
  <si>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</si>
  <si>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</si>
  <si>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</si>
  <si>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</si>
  <si>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</si>
  <si>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</si>
  <si>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</si>
  <si>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</si>
  <si>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</si>
  <si>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</si>
  <si>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</si>
  <si>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</si>
  <si>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MS14
4. Display error message MS16</t>
  </si>
  <si>
    <t>1. The Homepage is displayed
2. The Create Project page is displayed
3. Display error message MS17
4. Display error message MS18</t>
  </si>
  <si>
    <t xml:space="preserve">1. The Edit Project page is displayed
2. Content of Basic tab is displayed
3. Display:
- "abc" is displayed in title project field
- Display error message MS14
- "" is displayed in image overview project.
- Discard and Save changes button is displayed
</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</si>
  <si>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</si>
  <si>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</si>
  <si>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</si>
  <si>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Basic tab is displayed
3. Display error message MS17
4. Display error message MS18</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</si>
  <si>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</si>
  <si>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</si>
  <si>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</si>
  <si>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</si>
  <si>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</si>
  <si>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</si>
  <si>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</si>
  <si>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</si>
  <si>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</si>
  <si>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</si>
  <si>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</si>
  <si>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</si>
  <si>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</si>
  <si>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</si>
  <si>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</si>
  <si>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</si>
  <si>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</si>
  <si>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</si>
  <si>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</si>
  <si>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</si>
  <si>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</si>
  <si>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</si>
  <si>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</si>
  <si>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</si>
  <si>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</si>
  <si>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</si>
  <si>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</si>
  <si>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</si>
  <si>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</si>
  <si>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</si>
  <si>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</si>
  <si>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</si>
  <si>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</si>
  <si>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</si>
  <si>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</si>
  <si>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</si>
  <si>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</si>
  <si>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</si>
  <si>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</si>
  <si>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</si>
  <si>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</si>
  <si>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</si>
  <si>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</si>
  <si>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</si>
  <si>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</si>
  <si>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</si>
  <si>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</si>
  <si>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</si>
  <si>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</si>
  <si>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</si>
  <si>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</si>
  <si>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</si>
  <si>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</si>
  <si>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</si>
  <si>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</si>
  <si>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</si>
  <si>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</si>
  <si>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</si>
  <si>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</si>
  <si>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</si>
  <si>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</si>
  <si>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</si>
  <si>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</si>
  <si>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</si>
  <si>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</si>
  <si>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</si>
  <si>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</si>
  <si>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</si>
  <si>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</si>
  <si>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</si>
  <si>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</si>
  <si>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</si>
  <si>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</si>
  <si>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</si>
  <si>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</si>
  <si>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</si>
  <si>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</si>
  <si>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</si>
  <si>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</si>
  <si>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</si>
  <si>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</si>
  <si>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</si>
  <si>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</si>
  <si>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</si>
  <si>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</si>
  <si>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</si>
  <si>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</si>
  <si>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</si>
  <si>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</si>
  <si>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</si>
  <si>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</si>
  <si>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</si>
  <si>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</si>
  <si>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</si>
  <si>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</si>
  <si>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</si>
  <si>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</si>
  <si>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</si>
  <si>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</si>
  <si>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</si>
  <si>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</si>
  <si>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</si>
  <si>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</si>
  <si>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</si>
  <si>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</si>
  <si>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</si>
  <si>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</si>
  <si>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</si>
  <si>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</si>
  <si>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</si>
  <si>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</si>
  <si>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</si>
  <si>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</si>
  <si>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</si>
  <si>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</si>
  <si>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</si>
  <si>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</si>
  <si>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</si>
  <si>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</si>
  <si>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</si>
  <si>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</si>
  <si>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</si>
  <si>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</si>
  <si>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</si>
  <si>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</si>
  <si>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</si>
  <si>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</si>
  <si>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</si>
  <si>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</si>
  <si>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</si>
  <si>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</si>
  <si>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</si>
  <si>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</si>
  <si>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</si>
  <si>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</si>
  <si>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</si>
  <si>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</si>
  <si>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</si>
  <si>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</si>
  <si>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</si>
  <si>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</si>
  <si>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</si>
  <si>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</si>
  <si>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</si>
  <si>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</si>
  <si>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</si>
  <si>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</si>
  <si>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</si>
  <si>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</si>
  <si>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</si>
  <si>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</si>
  <si>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</si>
  <si>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</si>
  <si>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</si>
  <si>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</si>
  <si>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</si>
  <si>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</si>
  <si>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</si>
  <si>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</si>
  <si>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</si>
  <si>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</si>
  <si>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</si>
  <si>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</si>
  <si>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</si>
  <si>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</si>
  <si>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</si>
  <si>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</si>
  <si>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</si>
  <si>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</si>
  <si>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</si>
  <si>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</si>
  <si>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</si>
  <si>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</si>
  <si>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</si>
  <si>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</si>
  <si>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</si>
  <si>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</si>
  <si>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</si>
  <si>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</si>
  <si>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</si>
  <si>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</si>
  <si>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</si>
  <si>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</si>
  <si>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</si>
  <si>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</si>
  <si>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</si>
  <si>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</si>
  <si>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</si>
  <si>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</si>
  <si>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</si>
  <si>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</si>
  <si>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</si>
  <si>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</si>
  <si>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</si>
  <si>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</si>
  <si>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</si>
  <si>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</si>
  <si>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</si>
  <si>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</si>
  <si>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</si>
  <si>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</si>
  <si>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</si>
  <si>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</si>
  <si>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</si>
  <si>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</si>
  <si>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</si>
  <si>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</si>
  <si>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</si>
  <si>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</si>
  <si>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</si>
  <si>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</si>
  <si>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</si>
  <si>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</si>
  <si>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</si>
  <si>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</si>
  <si>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</si>
  <si>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</si>
  <si>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</si>
  <si>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</si>
  <si>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</si>
  <si>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</si>
  <si>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</si>
  <si>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 xml:space="preserve">1. Project Detail Page is displayed
2. Back Project Page is displayed
- NOT any reward is selected at Back Project Page. And user can select a reward or edit it
</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</si>
  <si>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</si>
  <si>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</si>
  <si>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</si>
  <si>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</si>
  <si>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</si>
  <si>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</si>
  <si>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</si>
  <si>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</si>
  <si>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</si>
  <si>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</si>
  <si>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</si>
  <si>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</si>
  <si>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</si>
  <si>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</si>
  <si>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</si>
  <si>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</si>
  <si>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</si>
  <si>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</si>
  <si>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</si>
  <si>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</si>
  <si>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</si>
  <si>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</si>
  <si>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</si>
  <si>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</si>
  <si>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</si>
  <si>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</si>
  <si>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</si>
  <si>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</si>
  <si>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</si>
  <si>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</si>
  <si>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</si>
  <si>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</si>
  <si>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</si>
  <si>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</si>
  <si>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</si>
  <si>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</si>
  <si>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</si>
  <si>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</si>
  <si>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</si>
  <si>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</si>
  <si>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</si>
  <si>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</si>
  <si>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</si>
  <si>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</si>
  <si>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</si>
  <si>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</si>
  <si>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</si>
  <si>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</si>
  <si>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</si>
  <si>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</si>
  <si>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</si>
  <si>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</si>
  <si>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</si>
  <si>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</si>
  <si>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</si>
  <si>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</si>
  <si>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</si>
  <si>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</si>
  <si>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</si>
  <si>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</si>
  <si>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</si>
  <si>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</si>
  <si>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</si>
  <si>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</si>
  <si>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</si>
  <si>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</si>
  <si>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Test Show more button in Created Project when number of projects is created in a status more than 5</t>
  </si>
  <si>
    <t>Test Show more button in Created Project when number of projects is created in a status small less 5</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</si>
  <si>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</si>
  <si>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</si>
  <si>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</si>
  <si>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</si>
  <si>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</si>
  <si>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</si>
  <si>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</si>
  <si>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</si>
  <si>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</si>
  <si>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</si>
  <si>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</si>
  <si>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</si>
  <si>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</si>
  <si>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</si>
  <si>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</si>
  <si>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</si>
  <si>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</si>
  <si>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</si>
  <si>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</si>
  <si>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</si>
  <si>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</si>
  <si>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</si>
  <si>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</si>
  <si>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</si>
  <si>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</si>
  <si>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</si>
  <si>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</si>
  <si>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</si>
  <si>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</si>
  <si>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</si>
  <si>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</si>
  <si>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</si>
  <si>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</si>
  <si>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</si>
  <si>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</si>
  <si>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</si>
  <si>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</si>
  <si>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</si>
  <si>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</si>
  <si>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</si>
  <si>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</si>
  <si>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</si>
  <si>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</si>
  <si>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</si>
  <si>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</si>
  <si>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</si>
  <si>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</si>
  <si>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</si>
  <si>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</si>
  <si>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</si>
  <si>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</si>
  <si>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</si>
  <si>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</si>
  <si>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</si>
  <si>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</si>
  <si>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</si>
  <si>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</si>
  <si>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</si>
  <si>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</si>
  <si>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</si>
  <si>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</si>
  <si>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</si>
  <si>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</si>
  <si>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</si>
  <si>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</si>
  <si>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</si>
  <si>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</si>
  <si>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</si>
  <si>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</si>
  <si>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</si>
  <si>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</si>
  <si>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</si>
  <si>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</si>
  <si>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</si>
  <si>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</si>
  <si>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</si>
  <si>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</si>
  <si>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</si>
  <si>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</si>
  <si>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</si>
  <si>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</si>
  <si>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</si>
  <si>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</si>
  <si>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</si>
  <si>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</si>
  <si>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</si>
  <si>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</si>
  <si>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</si>
  <si>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</si>
  <si>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</si>
  <si>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</si>
  <si>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</si>
  <si>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</si>
  <si>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</si>
  <si>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</si>
  <si>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</si>
  <si>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</si>
  <si>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</si>
  <si>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</si>
  <si>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</si>
  <si>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</si>
  <si>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</si>
  <si>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</si>
  <si>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</si>
  <si>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</si>
  <si>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</si>
  <si>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</si>
  <si>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</si>
  <si>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</si>
  <si>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</si>
  <si>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</si>
  <si>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</si>
  <si>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</si>
  <si>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</si>
  <si>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</si>
  <si>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</si>
  <si>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</si>
  <si>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</si>
  <si>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</si>
  <si>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</si>
  <si>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</si>
  <si>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</si>
  <si>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</si>
  <si>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</si>
  <si>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</si>
  <si>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</si>
  <si>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</si>
  <si>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</si>
  <si>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</si>
  <si>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</si>
  <si>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</si>
  <si>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</si>
  <si>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</si>
  <si>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</si>
  <si>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</si>
  <si>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</si>
  <si>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</si>
  <si>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</si>
  <si>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</si>
  <si>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</si>
  <si>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</si>
  <si>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</si>
  <si>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</si>
  <si>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</si>
  <si>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</si>
  <si>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</si>
  <si>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</si>
  <si>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</si>
  <si>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</si>
  <si>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</si>
  <si>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</si>
  <si>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</si>
  <si>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</si>
  <si>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</si>
  <si>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</si>
  <si>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</si>
  <si>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Message-10</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</si>
  <si>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</si>
  <si>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</si>
  <si>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</si>
  <si>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</si>
  <si>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</si>
  <si>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</si>
  <si>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</si>
  <si>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</si>
  <si>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</si>
  <si>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</si>
  <si>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</si>
  <si>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</si>
  <si>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</si>
  <si>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</si>
  <si>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</si>
  <si>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</si>
  <si>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</si>
  <si>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</si>
  <si>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</si>
  <si>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</si>
  <si>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</si>
  <si>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</si>
  <si>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</si>
  <si>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</si>
  <si>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</si>
  <si>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</si>
  <si>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</si>
  <si>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</si>
  <si>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</si>
  <si>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</si>
  <si>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</si>
  <si>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</si>
  <si>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</si>
  <si>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</si>
  <si>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</si>
  <si>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</si>
  <si>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</si>
  <si>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</si>
  <si>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</si>
  <si>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</si>
  <si>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</si>
  <si>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</si>
  <si>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</si>
  <si>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</si>
  <si>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</si>
  <si>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</si>
  <si>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</si>
  <si>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</si>
  <si>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</si>
  <si>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</si>
  <si>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</si>
  <si>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</si>
  <si>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</si>
  <si>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</si>
  <si>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</si>
  <si>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</si>
  <si>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</si>
  <si>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</si>
  <si>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</si>
  <si>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</si>
  <si>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</si>
  <si>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</si>
  <si>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</si>
  <si>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</si>
  <si>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</si>
  <si>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</si>
  <si>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</si>
  <si>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</si>
  <si>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</si>
  <si>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</si>
  <si>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</si>
  <si>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</si>
  <si>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</si>
  <si>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</si>
  <si>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</si>
  <si>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</si>
  <si>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</si>
  <si>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</si>
  <si>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</si>
  <si>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</si>
  <si>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</si>
  <si>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</si>
  <si>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</si>
  <si>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</si>
  <si>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</si>
  <si>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</si>
  <si>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</si>
  <si>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</si>
  <si>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</si>
  <si>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</si>
  <si>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</si>
  <si>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</si>
  <si>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</si>
  <si>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</si>
  <si>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</si>
  <si>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</si>
  <si>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</si>
  <si>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</si>
  <si>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</si>
  <si>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</si>
  <si>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</si>
  <si>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</si>
  <si>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</si>
  <si>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</si>
  <si>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</si>
  <si>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</si>
  <si>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</si>
  <si>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</si>
  <si>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</si>
  <si>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</si>
  <si>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</si>
  <si>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</si>
  <si>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</si>
  <si>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</si>
  <si>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</si>
  <si>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</si>
  <si>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</si>
  <si>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</si>
  <si>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</si>
  <si>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</si>
  <si>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</si>
  <si>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</si>
  <si>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</si>
  <si>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</si>
  <si>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</si>
  <si>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</si>
  <si>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</si>
  <si>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</si>
  <si>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</si>
  <si>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</si>
  <si>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</si>
  <si>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</si>
  <si>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</si>
  <si>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</si>
  <si>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</si>
  <si>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</si>
  <si>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</si>
  <si>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</si>
  <si>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</si>
  <si>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</si>
  <si>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</si>
  <si>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</si>
  <si>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</si>
  <si>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</si>
  <si>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</si>
  <si>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</si>
  <si>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</si>
  <si>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</si>
  <si>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</si>
  <si>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</si>
  <si>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</si>
  <si>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</si>
  <si>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</si>
  <si>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</si>
  <si>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</si>
  <si>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</si>
  <si>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</si>
  <si>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</si>
  <si>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</si>
  <si>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</si>
  <si>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</si>
  <si>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</si>
  <si>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</si>
  <si>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</si>
  <si>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</si>
  <si>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</si>
  <si>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</si>
  <si>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</si>
  <si>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</si>
  <si>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</si>
  <si>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</si>
  <si>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</si>
  <si>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</si>
  <si>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</si>
  <si>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</si>
  <si>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</si>
  <si>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</si>
  <si>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</si>
  <si>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</si>
  <si>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</si>
  <si>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</si>
  <si>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</si>
  <si>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</si>
  <si>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</si>
  <si>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</si>
  <si>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</si>
  <si>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</si>
  <si>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</si>
  <si>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</si>
  <si>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</si>
  <si>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</si>
  <si>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</si>
  <si>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</si>
  <si>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</si>
  <si>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</si>
  <si>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</si>
  <si>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</si>
  <si>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</si>
  <si>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</si>
  <si>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</si>
  <si>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</si>
  <si>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</si>
  <si>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</si>
  <si>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</si>
  <si>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</si>
  <si>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</si>
  <si>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</si>
  <si>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</si>
  <si>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</si>
  <si>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</si>
  <si>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</si>
  <si>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</si>
  <si>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</si>
  <si>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</si>
  <si>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</si>
  <si>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</si>
  <si>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</si>
  <si>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</si>
  <si>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</si>
  <si>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</si>
  <si>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</si>
  <si>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</si>
  <si>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</si>
  <si>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</si>
  <si>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</si>
  <si>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</si>
  <si>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</si>
  <si>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</si>
  <si>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</si>
  <si>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</si>
  <si>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</si>
  <si>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</si>
  <si>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</si>
  <si>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</si>
  <si>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</si>
  <si>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</si>
  <si>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</si>
  <si>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</si>
  <si>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</si>
  <si>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</si>
  <si>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</si>
  <si>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</si>
  <si>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</si>
  <si>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</si>
  <si>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</si>
  <si>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</si>
  <si>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</si>
  <si>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</si>
  <si>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</si>
  <si>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</si>
  <si>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</si>
  <si>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</si>
  <si>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</si>
  <si>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</si>
  <si>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</si>
  <si>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</si>
  <si>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Email không đúng định dạng</t>
  </si>
  <si>
    <t>1. Enter the website: http://www.dandelion.com
2. Click on "Login" button on Homepage
3. Click on "Forgot password" link
4. Input "asda@fjdm"
5. Click "Sent" button</t>
  </si>
  <si>
    <t>Tài khoản không tồn tại</t>
  </si>
  <si>
    <r>
      <t xml:space="preserve">1. The Homepage is displayed
2. The Login page is displayed
3. Display "Forgot password" page
5. Display error message </t>
    </r>
    <r>
      <rPr>
        <b/>
        <sz val="10"/>
        <color indexed="8"/>
        <rFont val="Tahoma"/>
        <family val="2"/>
      </rPr>
      <t>MS30</t>
    </r>
  </si>
  <si>
    <t>Evident\Account Management Module-67.png</t>
  </si>
  <si>
    <t>1. The Homepage is displayed
2. The Login page is displayed
3. Display "Forgot password" page
5. "New password" is sent email to chinhvcse02585@gmail.com</t>
  </si>
  <si>
    <t>1. The Homepage is displayed
2. The Login page is displayed
3. Display "Forgot password" page
5. "New password" is not allow to sent email to chinhvc@gmail.com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</si>
</sst>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1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62">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3" fillId="2" borderId="41" xfId="2" applyFont="1" applyFill="1" applyBorder="1" applyAlignment="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0" fontId="30" fillId="11" borderId="48" xfId="0" applyNumberFormat="1" applyFont="1" applyFill="1" applyBorder="1" applyAlignment="1">
      <alignment horizontal="center"/>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33"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Evident\Account%20Management%20Module-30.png" TargetMode="External"/><Relationship Id="rId7" Type="http://schemas.openxmlformats.org/officeDocument/2006/relationships/hyperlink" Target="Evident\Account%20Management%20Module-67.png" TargetMode="Externa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10" Type="http://schemas.openxmlformats.org/officeDocument/2006/relationships/comments" Target="../comments4.xml"/><Relationship Id="rId4" Type="http://schemas.openxmlformats.org/officeDocument/2006/relationships/hyperlink" Target="Evident\Account%20Management%20Module-30.png" TargetMode="External"/><Relationship Id="rId9"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42" t="s">
        <v>0</v>
      </c>
      <c r="D2" s="242"/>
      <c r="E2" s="242"/>
      <c r="F2" s="242"/>
      <c r="G2" s="242"/>
    </row>
    <row r="3" spans="1:7">
      <c r="B3" s="6"/>
      <c r="C3" s="7"/>
      <c r="F3" s="8"/>
    </row>
    <row r="4" spans="1:7" ht="14.25" customHeight="1">
      <c r="B4" s="9" t="s">
        <v>1</v>
      </c>
      <c r="C4" s="243" t="s">
        <v>68</v>
      </c>
      <c r="D4" s="243"/>
      <c r="E4" s="243"/>
      <c r="F4" s="9" t="s">
        <v>2</v>
      </c>
      <c r="G4" s="10" t="s">
        <v>69</v>
      </c>
    </row>
    <row r="5" spans="1:7" ht="14.25" customHeight="1">
      <c r="B5" s="9" t="s">
        <v>3</v>
      </c>
      <c r="C5" s="243" t="s">
        <v>71</v>
      </c>
      <c r="D5" s="243"/>
      <c r="E5" s="243"/>
      <c r="F5" s="9" t="s">
        <v>4</v>
      </c>
      <c r="G5" s="10" t="s">
        <v>70</v>
      </c>
    </row>
    <row r="6" spans="1:7" ht="15.75" customHeight="1">
      <c r="B6" s="244" t="s">
        <v>5</v>
      </c>
      <c r="C6" s="245" t="str">
        <f>C5&amp;"_"&amp;"System Test Case"&amp;"_"&amp;"v1.0"</f>
        <v>DDL_System Test Case_v1.0</v>
      </c>
      <c r="D6" s="245"/>
      <c r="E6" s="245"/>
      <c r="F6" s="9" t="s">
        <v>6</v>
      </c>
      <c r="G6" s="72">
        <v>42295</v>
      </c>
    </row>
    <row r="7" spans="1:7" ht="13.5" customHeight="1">
      <c r="B7" s="244"/>
      <c r="C7" s="245"/>
      <c r="D7" s="245"/>
      <c r="E7" s="245"/>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opLeftCell="E37" zoomScale="70" zoomScaleNormal="70" workbookViewId="0">
      <selection activeCell="H75" sqref="H75"/>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6" t="s">
        <v>1145</v>
      </c>
      <c r="J1" s="227" t="s">
        <v>1138</v>
      </c>
      <c r="K1" s="227" t="s">
        <v>1139</v>
      </c>
      <c r="L1" s="227" t="s">
        <v>1140</v>
      </c>
      <c r="M1" s="227" t="s">
        <v>1141</v>
      </c>
      <c r="N1" s="227" t="s">
        <v>1150</v>
      </c>
      <c r="O1" s="228" t="s">
        <v>1136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602</v>
      </c>
      <c r="C2" s="257"/>
      <c r="D2" s="257"/>
      <c r="E2" s="257"/>
      <c r="F2" s="257"/>
      <c r="G2" s="257"/>
      <c r="H2" s="80"/>
      <c r="I2" s="229" t="s">
        <v>1146</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603</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COUNTIF(F12:G160,"Pass")</f>
        <v>0</v>
      </c>
      <c r="B6" s="88">
        <f>COUNTIF(F12:G160,"Fail")</f>
        <v>0</v>
      </c>
      <c r="C6" s="88">
        <f>E6-D6-B6-A6</f>
        <v>86</v>
      </c>
      <c r="D6" s="89">
        <f>COUNTIF(F12:G160,"N/A")</f>
        <v>0</v>
      </c>
      <c r="E6" s="260">
        <f>COUNTA(A12:A160)*2</f>
        <v>86</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1142</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600</v>
      </c>
      <c r="G10" s="50" t="s">
        <v>599</v>
      </c>
      <c r="H10" s="50" t="s">
        <v>35</v>
      </c>
      <c r="I10" s="49"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604</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[Project Detail-2]</v>
      </c>
      <c r="B12" s="99" t="s">
        <v>614</v>
      </c>
      <c r="C12" s="99" t="s">
        <v>616</v>
      </c>
      <c r="D12" s="112" t="s">
        <v>637</v>
      </c>
      <c r="E12" s="100"/>
      <c r="F12" s="112"/>
      <c r="G12" s="112"/>
      <c r="H12" s="101"/>
      <c r="I12" s="92"/>
      <c r="J12" s="222"/>
      <c r="K12" s="222"/>
      <c r="L12" s="222"/>
      <c r="M12" s="223"/>
      <c r="N12" s="223"/>
      <c r="O12" s="223"/>
    </row>
    <row r="13" spans="1:257" ht="14.25" customHeight="1">
      <c r="A13" s="54" t="str">
        <f t="shared" ref="A13:A59" si="2">IF(OR(B13&lt;&gt;"",D13&lt;E12&gt;""),"["&amp;TEXT($B$2,"##")&amp;"-"&amp;TEXT(ROW()-10,"##")&amp;"]","")</f>
        <v>[Project Detail-3]</v>
      </c>
      <c r="B13" s="99" t="s">
        <v>615</v>
      </c>
      <c r="C13" s="99" t="s">
        <v>616</v>
      </c>
      <c r="D13" s="112" t="s">
        <v>637</v>
      </c>
      <c r="E13" s="105"/>
      <c r="F13" s="112"/>
      <c r="G13" s="112"/>
      <c r="H13" s="106"/>
      <c r="I13" s="107"/>
      <c r="J13" s="222"/>
      <c r="K13" s="222"/>
      <c r="L13" s="222"/>
      <c r="M13" s="223"/>
      <c r="N13" s="223"/>
      <c r="O13" s="223"/>
    </row>
    <row r="14" spans="1:257" ht="14.25" customHeight="1">
      <c r="A14" s="54" t="str">
        <f t="shared" si="2"/>
        <v>[Project Detail-4]</v>
      </c>
      <c r="B14" s="99" t="s">
        <v>617</v>
      </c>
      <c r="C14" s="99" t="s">
        <v>623</v>
      </c>
      <c r="D14" s="99" t="s">
        <v>619</v>
      </c>
      <c r="E14" s="105"/>
      <c r="F14" s="112"/>
      <c r="G14" s="112"/>
      <c r="H14" s="106"/>
      <c r="I14" s="107"/>
      <c r="J14" s="222"/>
      <c r="K14" s="222"/>
      <c r="L14" s="222"/>
      <c r="M14" s="223"/>
      <c r="N14" s="223"/>
      <c r="O14" s="223"/>
    </row>
    <row r="15" spans="1:257" ht="14.25" customHeight="1">
      <c r="A15" s="54" t="str">
        <f t="shared" si="2"/>
        <v>[Project Detail-5]</v>
      </c>
      <c r="B15" s="99" t="s">
        <v>620</v>
      </c>
      <c r="C15" s="99" t="s">
        <v>622</v>
      </c>
      <c r="D15" s="99" t="s">
        <v>621</v>
      </c>
      <c r="E15" s="110"/>
      <c r="F15" s="112"/>
      <c r="G15" s="112"/>
      <c r="H15" s="110"/>
      <c r="I15" s="110"/>
      <c r="J15" s="222"/>
      <c r="K15" s="222"/>
      <c r="L15" s="222"/>
      <c r="M15" s="223"/>
      <c r="N15" s="223"/>
      <c r="O15" s="223"/>
    </row>
    <row r="16" spans="1:257" ht="14.25" customHeight="1">
      <c r="A16" s="172"/>
      <c r="B16" s="172" t="s">
        <v>605</v>
      </c>
      <c r="C16" s="172"/>
      <c r="D16" s="172"/>
      <c r="E16" s="172"/>
      <c r="F16" s="172"/>
      <c r="G16" s="172"/>
      <c r="H16" s="172"/>
      <c r="I16" s="172"/>
      <c r="J16" s="172"/>
      <c r="K16" s="172"/>
      <c r="L16" s="172"/>
      <c r="M16" s="172"/>
      <c r="N16" s="172"/>
      <c r="O16" s="172"/>
    </row>
    <row r="17" spans="1:15" ht="14.25" customHeight="1">
      <c r="A17" s="54" t="str">
        <f t="shared" si="2"/>
        <v>[Project Detail-7]</v>
      </c>
      <c r="B17" s="182" t="s">
        <v>624</v>
      </c>
      <c r="C17" s="183" t="s">
        <v>626</v>
      </c>
      <c r="D17" s="183" t="s">
        <v>627</v>
      </c>
      <c r="E17" s="182"/>
      <c r="F17" s="112"/>
      <c r="G17" s="112"/>
      <c r="H17" s="174"/>
      <c r="I17" s="173"/>
      <c r="J17" s="222"/>
      <c r="K17" s="222"/>
      <c r="L17" s="222"/>
      <c r="M17" s="223"/>
      <c r="N17" s="223"/>
      <c r="O17" s="223"/>
    </row>
    <row r="18" spans="1:15" ht="14.25" customHeight="1">
      <c r="A18" s="54" t="str">
        <f t="shared" si="2"/>
        <v>[Project Detail-8]</v>
      </c>
      <c r="B18" s="182" t="s">
        <v>625</v>
      </c>
      <c r="C18" s="183" t="s">
        <v>626</v>
      </c>
      <c r="D18" s="183" t="s">
        <v>631</v>
      </c>
      <c r="E18" s="182"/>
      <c r="F18" s="112"/>
      <c r="G18" s="112"/>
      <c r="H18" s="174"/>
      <c r="I18" s="173"/>
      <c r="J18" s="222"/>
      <c r="K18" s="222"/>
      <c r="L18" s="222"/>
      <c r="M18" s="223"/>
      <c r="N18" s="223"/>
      <c r="O18" s="223"/>
    </row>
    <row r="19" spans="1:15" ht="14.25" customHeight="1">
      <c r="A19" s="172"/>
      <c r="B19" s="172" t="s">
        <v>606</v>
      </c>
      <c r="C19" s="172"/>
      <c r="D19" s="172"/>
      <c r="E19" s="172"/>
      <c r="F19" s="172"/>
      <c r="G19" s="172"/>
      <c r="H19" s="172"/>
      <c r="I19" s="172"/>
      <c r="J19" s="172"/>
      <c r="K19" s="172"/>
      <c r="L19" s="172"/>
      <c r="M19" s="172"/>
      <c r="N19" s="172"/>
      <c r="O19" s="172"/>
    </row>
    <row r="20" spans="1:15" ht="14.25" customHeight="1">
      <c r="A20" s="54" t="str">
        <f t="shared" si="2"/>
        <v>[Project Detail-10]</v>
      </c>
      <c r="B20" s="182" t="s">
        <v>628</v>
      </c>
      <c r="C20" s="183" t="s">
        <v>630</v>
      </c>
      <c r="D20" s="183" t="s">
        <v>632</v>
      </c>
      <c r="E20" s="173"/>
      <c r="F20" s="112"/>
      <c r="G20" s="112"/>
      <c r="H20" s="174"/>
      <c r="I20" s="173"/>
      <c r="J20" s="222"/>
      <c r="K20" s="222"/>
      <c r="L20" s="222"/>
      <c r="M20" s="223"/>
      <c r="N20" s="223"/>
      <c r="O20" s="223"/>
    </row>
    <row r="21" spans="1:15" ht="14.25" customHeight="1">
      <c r="A21" s="54" t="str">
        <f t="shared" si="2"/>
        <v>[Project Detail-11]</v>
      </c>
      <c r="B21" s="182" t="s">
        <v>629</v>
      </c>
      <c r="C21" s="183" t="s">
        <v>630</v>
      </c>
      <c r="D21" s="183" t="s">
        <v>632</v>
      </c>
      <c r="E21" s="173"/>
      <c r="F21" s="112"/>
      <c r="G21" s="112"/>
      <c r="H21" s="174"/>
      <c r="I21" s="173"/>
      <c r="J21" s="222"/>
      <c r="K21" s="222"/>
      <c r="L21" s="222"/>
      <c r="M21" s="223"/>
      <c r="N21" s="223"/>
      <c r="O21" s="223"/>
    </row>
    <row r="22" spans="1:15" ht="14.25" customHeight="1">
      <c r="A22" s="172"/>
      <c r="B22" s="172" t="s">
        <v>607</v>
      </c>
      <c r="C22" s="172"/>
      <c r="D22" s="172"/>
      <c r="E22" s="172"/>
      <c r="F22" s="172"/>
      <c r="G22" s="172"/>
      <c r="H22" s="172"/>
      <c r="I22" s="172"/>
      <c r="J22" s="172"/>
      <c r="K22" s="172"/>
      <c r="L22" s="172"/>
      <c r="M22" s="172"/>
      <c r="N22" s="172"/>
      <c r="O22" s="172"/>
    </row>
    <row r="23" spans="1:15" ht="14.25" customHeight="1">
      <c r="A23" s="165" t="str">
        <f>IF(OR(B23&lt;&gt;"",D23&lt;E22&gt;""),"["&amp;TEXT($B$2,"##")&amp;"-"&amp;TEXT(ROW()-10,"##")&amp;"]","")</f>
        <v>[Project Detail-13]</v>
      </c>
      <c r="B23" s="182" t="s">
        <v>633</v>
      </c>
      <c r="C23" s="183" t="s">
        <v>635</v>
      </c>
      <c r="D23" s="183" t="s">
        <v>636</v>
      </c>
      <c r="E23" s="173"/>
      <c r="F23" s="112"/>
      <c r="G23" s="112"/>
      <c r="H23" s="174"/>
      <c r="I23" s="173"/>
      <c r="J23" s="222"/>
      <c r="K23" s="222"/>
      <c r="L23" s="222"/>
      <c r="M23" s="223"/>
      <c r="N23" s="223"/>
      <c r="O23" s="223"/>
    </row>
    <row r="24" spans="1:15" ht="14.25" customHeight="1">
      <c r="A24" s="165" t="str">
        <f t="shared" ref="A24:A34" si="3">IF(OR(B24&lt;&gt;"",D24&lt;E23&gt;""),"["&amp;TEXT($B$2,"##")&amp;"-"&amp;TEXT(ROW()-10,"##")&amp;"]","")</f>
        <v>[Project Detail-14]</v>
      </c>
      <c r="B24" s="182" t="s">
        <v>634</v>
      </c>
      <c r="C24" s="183" t="s">
        <v>635</v>
      </c>
      <c r="D24" s="183" t="s">
        <v>636</v>
      </c>
      <c r="E24" s="173"/>
      <c r="F24" s="112"/>
      <c r="G24" s="112"/>
      <c r="H24" s="174"/>
      <c r="I24" s="173"/>
      <c r="J24" s="222"/>
      <c r="K24" s="222"/>
      <c r="L24" s="222"/>
      <c r="M24" s="223"/>
      <c r="N24" s="223"/>
      <c r="O24" s="223"/>
    </row>
    <row r="25" spans="1:15" ht="14.25" customHeight="1">
      <c r="A25" s="165" t="str">
        <f t="shared" si="3"/>
        <v>[Project Detail-15]</v>
      </c>
      <c r="B25" s="99" t="s">
        <v>638</v>
      </c>
      <c r="C25" s="183" t="s">
        <v>658</v>
      </c>
      <c r="D25" s="183" t="s">
        <v>641</v>
      </c>
      <c r="E25" s="173"/>
      <c r="F25" s="112"/>
      <c r="G25" s="112"/>
      <c r="H25" s="174"/>
      <c r="I25" s="173"/>
      <c r="J25" s="222"/>
      <c r="K25" s="222"/>
      <c r="L25" s="222"/>
      <c r="M25" s="223"/>
      <c r="N25" s="223"/>
      <c r="O25" s="223"/>
    </row>
    <row r="26" spans="1:15" ht="14.25" customHeight="1">
      <c r="A26" s="165" t="str">
        <f t="shared" si="3"/>
        <v>[Project Detail-16]</v>
      </c>
      <c r="B26" s="99" t="s">
        <v>639</v>
      </c>
      <c r="C26" s="183" t="s">
        <v>659</v>
      </c>
      <c r="D26" s="183" t="s">
        <v>642</v>
      </c>
      <c r="E26" s="173"/>
      <c r="F26" s="112"/>
      <c r="G26" s="112"/>
      <c r="H26" s="174"/>
      <c r="I26" s="173"/>
      <c r="J26" s="222"/>
      <c r="K26" s="222"/>
      <c r="L26" s="222"/>
      <c r="M26" s="223"/>
      <c r="N26" s="223"/>
      <c r="O26" s="223"/>
    </row>
    <row r="27" spans="1:15" ht="14.25" customHeight="1">
      <c r="A27" s="165" t="str">
        <f t="shared" si="3"/>
        <v>[Project Detail-17]</v>
      </c>
      <c r="B27" s="99" t="s">
        <v>640</v>
      </c>
      <c r="C27" s="183" t="s">
        <v>660</v>
      </c>
      <c r="D27" s="183" t="s">
        <v>643</v>
      </c>
      <c r="E27" s="173"/>
      <c r="F27" s="112"/>
      <c r="G27" s="112"/>
      <c r="H27" s="174"/>
      <c r="I27" s="173"/>
      <c r="J27" s="222"/>
      <c r="K27" s="222"/>
      <c r="L27" s="222"/>
      <c r="M27" s="223"/>
      <c r="N27" s="223"/>
      <c r="O27" s="223"/>
    </row>
    <row r="28" spans="1:15" ht="14.25" customHeight="1">
      <c r="A28" s="165" t="str">
        <f t="shared" si="3"/>
        <v>[Project Detail-18]</v>
      </c>
      <c r="B28" s="99" t="s">
        <v>644</v>
      </c>
      <c r="C28" s="183" t="s">
        <v>645</v>
      </c>
      <c r="D28" s="183" t="s">
        <v>647</v>
      </c>
      <c r="E28" s="173"/>
      <c r="F28" s="112"/>
      <c r="G28" s="112"/>
      <c r="H28" s="174"/>
      <c r="I28" s="173"/>
      <c r="J28" s="222"/>
      <c r="K28" s="222"/>
      <c r="L28" s="222"/>
      <c r="M28" s="223"/>
      <c r="N28" s="223"/>
      <c r="O28" s="223"/>
    </row>
    <row r="29" spans="1:15" ht="14.25" customHeight="1">
      <c r="A29" s="165" t="str">
        <f t="shared" si="3"/>
        <v>[Project Detail-19]</v>
      </c>
      <c r="B29" s="112" t="s">
        <v>648</v>
      </c>
      <c r="C29" s="170" t="s">
        <v>649</v>
      </c>
      <c r="D29" s="99" t="s">
        <v>650</v>
      </c>
      <c r="E29" s="173"/>
      <c r="F29" s="112"/>
      <c r="G29" s="112"/>
      <c r="H29" s="174"/>
      <c r="I29" s="173"/>
      <c r="J29" s="222"/>
      <c r="K29" s="222"/>
      <c r="L29" s="222"/>
      <c r="M29" s="223"/>
      <c r="N29" s="223"/>
      <c r="O29" s="223"/>
    </row>
    <row r="30" spans="1:15" ht="14.25" customHeight="1">
      <c r="A30" s="165" t="str">
        <f t="shared" si="3"/>
        <v>[Project Detail-20]</v>
      </c>
      <c r="B30" s="166" t="s">
        <v>654</v>
      </c>
      <c r="C30" s="183" t="s">
        <v>655</v>
      </c>
      <c r="D30" s="183" t="s">
        <v>657</v>
      </c>
      <c r="E30" s="173"/>
      <c r="F30" s="112"/>
      <c r="G30" s="112"/>
      <c r="H30" s="174"/>
      <c r="I30" s="173"/>
      <c r="J30" s="222"/>
      <c r="K30" s="222"/>
      <c r="L30" s="222"/>
      <c r="M30" s="223"/>
      <c r="N30" s="223"/>
      <c r="O30" s="223"/>
    </row>
    <row r="31" spans="1:15" ht="14.25" customHeight="1">
      <c r="A31" s="165" t="str">
        <f t="shared" si="3"/>
        <v>[Project Detail-21]</v>
      </c>
      <c r="B31" s="99" t="s">
        <v>656</v>
      </c>
      <c r="C31" s="183" t="s">
        <v>663</v>
      </c>
      <c r="D31" s="183" t="s">
        <v>661</v>
      </c>
      <c r="E31" s="173"/>
      <c r="F31" s="112"/>
      <c r="G31" s="112"/>
      <c r="H31" s="174"/>
      <c r="I31" s="173"/>
      <c r="J31" s="222"/>
      <c r="K31" s="222"/>
      <c r="L31" s="222"/>
      <c r="M31" s="223"/>
      <c r="N31" s="223"/>
      <c r="O31" s="223"/>
    </row>
    <row r="32" spans="1:15" ht="14.25" customHeight="1">
      <c r="A32" s="165" t="str">
        <f t="shared" si="3"/>
        <v>[Project Detail-22]</v>
      </c>
      <c r="B32" s="99" t="s">
        <v>656</v>
      </c>
      <c r="C32" s="183" t="s">
        <v>662</v>
      </c>
      <c r="D32" s="183" t="s">
        <v>664</v>
      </c>
      <c r="E32" s="173"/>
      <c r="F32" s="112"/>
      <c r="G32" s="112"/>
      <c r="H32" s="174"/>
      <c r="I32" s="173"/>
      <c r="J32" s="222"/>
      <c r="K32" s="222"/>
      <c r="L32" s="222"/>
      <c r="M32" s="223"/>
      <c r="N32" s="223"/>
      <c r="O32" s="223"/>
    </row>
    <row r="33" spans="1:15" ht="14.25" customHeight="1">
      <c r="A33" s="165" t="str">
        <f t="shared" si="3"/>
        <v>[Project Detail-23]</v>
      </c>
      <c r="B33" s="166" t="s">
        <v>665</v>
      </c>
      <c r="C33" s="183" t="s">
        <v>667</v>
      </c>
      <c r="D33" s="183" t="s">
        <v>668</v>
      </c>
      <c r="E33" s="173"/>
      <c r="F33" s="112"/>
      <c r="G33" s="112"/>
      <c r="H33" s="174"/>
      <c r="I33" s="173"/>
      <c r="J33" s="222"/>
      <c r="K33" s="222"/>
      <c r="L33" s="222"/>
      <c r="M33" s="223"/>
      <c r="N33" s="223"/>
      <c r="O33" s="223"/>
    </row>
    <row r="34" spans="1:15" ht="14.25" customHeight="1">
      <c r="A34" s="165" t="str">
        <f t="shared" si="3"/>
        <v>[Project Detail-24]</v>
      </c>
      <c r="B34" s="166" t="s">
        <v>666</v>
      </c>
      <c r="C34" s="183" t="s">
        <v>669</v>
      </c>
      <c r="D34" s="183" t="s">
        <v>670</v>
      </c>
      <c r="E34" s="173"/>
      <c r="F34" s="112"/>
      <c r="G34" s="112"/>
      <c r="H34" s="174"/>
      <c r="I34" s="173"/>
      <c r="J34" s="222"/>
      <c r="K34" s="222"/>
      <c r="L34" s="222"/>
      <c r="M34" s="223"/>
      <c r="N34" s="223"/>
      <c r="O34" s="223"/>
    </row>
    <row r="35" spans="1:15" ht="14.25" customHeight="1">
      <c r="A35" s="172"/>
      <c r="B35" s="172" t="s">
        <v>608</v>
      </c>
      <c r="C35" s="172"/>
      <c r="D35" s="172"/>
      <c r="E35" s="172"/>
      <c r="F35" s="172"/>
      <c r="G35" s="172"/>
      <c r="H35" s="172"/>
      <c r="I35" s="172"/>
      <c r="J35" s="172"/>
      <c r="K35" s="172"/>
      <c r="L35" s="172"/>
      <c r="M35" s="172"/>
      <c r="N35" s="172"/>
      <c r="O35" s="172"/>
    </row>
    <row r="36" spans="1:15" ht="14.25" customHeight="1">
      <c r="A36" s="54" t="str">
        <f t="shared" si="2"/>
        <v>[Project Detail-26]</v>
      </c>
      <c r="B36" s="182" t="s">
        <v>651</v>
      </c>
      <c r="C36" s="183" t="s">
        <v>652</v>
      </c>
      <c r="D36" s="183" t="s">
        <v>653</v>
      </c>
      <c r="E36" s="173"/>
      <c r="F36" s="112"/>
      <c r="G36" s="112"/>
      <c r="H36" s="174"/>
      <c r="I36" s="173"/>
      <c r="J36" s="222"/>
      <c r="K36" s="222"/>
      <c r="L36" s="222"/>
      <c r="M36" s="223"/>
      <c r="N36" s="223"/>
      <c r="O36" s="223"/>
    </row>
    <row r="37" spans="1:15" ht="14.25" customHeight="1">
      <c r="A37" s="54" t="str">
        <f t="shared" si="2"/>
        <v>[Project Detail-27]</v>
      </c>
      <c r="B37" s="182" t="s">
        <v>651</v>
      </c>
      <c r="C37" s="183" t="s">
        <v>652</v>
      </c>
      <c r="D37" s="183" t="s">
        <v>653</v>
      </c>
      <c r="E37" s="173"/>
      <c r="F37" s="112"/>
      <c r="G37" s="112"/>
      <c r="H37" s="174"/>
      <c r="I37" s="173"/>
      <c r="J37" s="222"/>
      <c r="K37" s="222"/>
      <c r="L37" s="222"/>
      <c r="M37" s="223"/>
      <c r="N37" s="223"/>
      <c r="O37" s="223"/>
    </row>
    <row r="38" spans="1:15" ht="14.25" customHeight="1">
      <c r="A38" s="172"/>
      <c r="B38" s="172" t="s">
        <v>609</v>
      </c>
      <c r="C38" s="172"/>
      <c r="D38" s="172"/>
      <c r="E38" s="172"/>
      <c r="F38" s="172"/>
      <c r="G38" s="172"/>
      <c r="H38" s="172"/>
      <c r="I38" s="172"/>
      <c r="J38" s="172"/>
      <c r="K38" s="172"/>
      <c r="L38" s="172"/>
      <c r="M38" s="172"/>
      <c r="N38" s="172"/>
      <c r="O38" s="172"/>
    </row>
    <row r="39" spans="1:15" ht="14.25" customHeight="1">
      <c r="A39" s="54" t="str">
        <f t="shared" ref="A39:A40" si="4">IF(OR(B39&lt;&gt;"",D39&lt;E38&gt;""),"["&amp;TEXT($B$2,"##")&amp;"-"&amp;TEXT(ROW()-10,"##")&amp;"]","")</f>
        <v>[Project Detail-29]</v>
      </c>
      <c r="B39" s="182" t="s">
        <v>671</v>
      </c>
      <c r="C39" s="183" t="s">
        <v>672</v>
      </c>
      <c r="D39" s="183" t="s">
        <v>673</v>
      </c>
      <c r="E39" s="173"/>
      <c r="F39" s="112"/>
      <c r="G39" s="112"/>
      <c r="H39" s="174"/>
      <c r="I39" s="173"/>
      <c r="J39" s="222"/>
      <c r="K39" s="222"/>
      <c r="L39" s="222"/>
      <c r="M39" s="223"/>
      <c r="N39" s="223"/>
      <c r="O39" s="223"/>
    </row>
    <row r="40" spans="1:15" ht="14.25" customHeight="1">
      <c r="A40" s="54" t="str">
        <f t="shared" si="4"/>
        <v>[Project Detail-30]</v>
      </c>
      <c r="B40" s="182" t="s">
        <v>671</v>
      </c>
      <c r="C40" s="183" t="s">
        <v>672</v>
      </c>
      <c r="D40" s="183" t="s">
        <v>673</v>
      </c>
      <c r="E40" s="173"/>
      <c r="F40" s="112"/>
      <c r="G40" s="112"/>
      <c r="H40" s="174"/>
      <c r="I40" s="173"/>
      <c r="J40" s="222"/>
      <c r="K40" s="222"/>
      <c r="L40" s="222"/>
      <c r="M40" s="223"/>
      <c r="N40" s="223"/>
      <c r="O40" s="223"/>
    </row>
    <row r="41" spans="1:15" ht="14.25" customHeight="1">
      <c r="A41" s="172"/>
      <c r="B41" s="172" t="s">
        <v>611</v>
      </c>
      <c r="C41" s="172"/>
      <c r="D41" s="172"/>
      <c r="E41" s="172"/>
      <c r="F41" s="172"/>
      <c r="G41" s="172"/>
      <c r="H41" s="172"/>
      <c r="I41" s="172"/>
      <c r="J41" s="172"/>
      <c r="K41" s="172"/>
      <c r="L41" s="172"/>
      <c r="M41" s="172"/>
      <c r="N41" s="172"/>
      <c r="O41" s="172"/>
    </row>
    <row r="42" spans="1:15" ht="14.25" customHeight="1">
      <c r="A42" s="54" t="str">
        <f>IF(OR(B42&lt;&gt;"",D42&lt;E41&gt;""),"["&amp;TEXT($B$2,"##")&amp;"-"&amp;TEXT(ROW()-10,"##")&amp;"]","")</f>
        <v>[Project Detail-32]</v>
      </c>
      <c r="B42" s="99" t="s">
        <v>676</v>
      </c>
      <c r="C42" s="99" t="s">
        <v>618</v>
      </c>
      <c r="D42" s="99" t="s">
        <v>678</v>
      </c>
      <c r="E42" s="173"/>
      <c r="F42" s="112"/>
      <c r="G42" s="112"/>
      <c r="H42" s="174"/>
      <c r="I42" s="173"/>
      <c r="J42" s="222"/>
      <c r="K42" s="222"/>
      <c r="L42" s="222"/>
      <c r="M42" s="223"/>
      <c r="N42" s="223"/>
      <c r="O42" s="223"/>
    </row>
    <row r="43" spans="1:15" ht="14.25" customHeight="1">
      <c r="A43" s="54" t="str">
        <f>IF(OR(B43&lt;&gt;"",D43&lt;E42&gt;""),"["&amp;TEXT($B$2,"##")&amp;"-"&amp;TEXT(ROW()-10,"##")&amp;"]","")</f>
        <v>[Project Detail-33]</v>
      </c>
      <c r="B43" s="99" t="s">
        <v>677</v>
      </c>
      <c r="C43" s="99" t="s">
        <v>618</v>
      </c>
      <c r="D43" s="99" t="s">
        <v>680</v>
      </c>
      <c r="E43" s="173"/>
      <c r="F43" s="112"/>
      <c r="G43" s="112"/>
      <c r="H43" s="174"/>
      <c r="I43" s="173"/>
      <c r="J43" s="222"/>
      <c r="K43" s="222"/>
      <c r="L43" s="222"/>
      <c r="M43" s="223"/>
      <c r="N43" s="223"/>
      <c r="O43" s="223"/>
    </row>
    <row r="44" spans="1:15" ht="14.25" customHeight="1">
      <c r="A44" s="54" t="str">
        <f>IF(OR(B44&lt;&gt;"",D44&lt;E42&gt;""),"["&amp;TEXT($B$2,"##")&amp;"-"&amp;TEXT(ROW()-10,"##")&amp;"]","")</f>
        <v>[Project Detail-34]</v>
      </c>
      <c r="B44" s="99" t="s">
        <v>675</v>
      </c>
      <c r="C44" s="99" t="s">
        <v>679</v>
      </c>
      <c r="D44" s="99" t="s">
        <v>619</v>
      </c>
      <c r="E44" s="173"/>
      <c r="F44" s="112"/>
      <c r="G44" s="112"/>
      <c r="H44" s="174"/>
      <c r="I44" s="173"/>
      <c r="J44" s="222"/>
      <c r="K44" s="222"/>
      <c r="L44" s="222"/>
      <c r="M44" s="223"/>
      <c r="N44" s="223"/>
      <c r="O44" s="223"/>
    </row>
    <row r="45" spans="1:15" ht="14.25" customHeight="1">
      <c r="A45" s="54" t="str">
        <f>IF(OR(B45&lt;&gt;"",D45&lt;E42&gt;""),"["&amp;TEXT($B$2,"##")&amp;"-"&amp;TEXT(ROW()-10,"##")&amp;"]","")</f>
        <v>[Project Detail-35]</v>
      </c>
      <c r="B45" s="99" t="s">
        <v>674</v>
      </c>
      <c r="C45" s="99" t="s">
        <v>681</v>
      </c>
      <c r="D45" s="99" t="s">
        <v>682</v>
      </c>
      <c r="E45" s="173"/>
      <c r="F45" s="112"/>
      <c r="G45" s="112"/>
      <c r="H45" s="174"/>
      <c r="I45" s="173"/>
      <c r="J45" s="222"/>
      <c r="K45" s="222"/>
      <c r="L45" s="222"/>
      <c r="M45" s="223"/>
      <c r="N45" s="223"/>
      <c r="O45" s="223"/>
    </row>
    <row r="46" spans="1:15" ht="14.25" customHeight="1">
      <c r="A46" s="54" t="str">
        <f>IF(OR(B46&lt;&gt;"",D46&lt;E43&gt;""),"["&amp;TEXT($B$2,"##")&amp;"-"&amp;TEXT(ROW()-10,"##")&amp;"]","")</f>
        <v>[Project Detail-36]</v>
      </c>
      <c r="B46" s="99" t="s">
        <v>683</v>
      </c>
      <c r="C46" s="99" t="s">
        <v>684</v>
      </c>
      <c r="D46" s="99" t="s">
        <v>685</v>
      </c>
      <c r="E46" s="173"/>
      <c r="F46" s="112"/>
      <c r="G46" s="112"/>
      <c r="H46" s="174"/>
      <c r="I46" s="173"/>
      <c r="J46" s="222"/>
      <c r="K46" s="222"/>
      <c r="L46" s="222"/>
      <c r="M46" s="223"/>
      <c r="N46" s="223"/>
      <c r="O46" s="223"/>
    </row>
    <row r="47" spans="1:15" ht="14.25" customHeight="1">
      <c r="A47" s="172"/>
      <c r="B47" s="172" t="s">
        <v>612</v>
      </c>
      <c r="C47" s="172"/>
      <c r="D47" s="172"/>
      <c r="E47" s="172"/>
      <c r="F47" s="172"/>
      <c r="G47" s="172"/>
      <c r="H47" s="172"/>
      <c r="I47" s="172"/>
      <c r="J47" s="172"/>
      <c r="K47" s="172"/>
      <c r="L47" s="172"/>
      <c r="M47" s="172"/>
      <c r="N47" s="172"/>
      <c r="O47" s="172"/>
    </row>
    <row r="48" spans="1:15" ht="14.25" customHeight="1">
      <c r="A48" s="54" t="str">
        <f t="shared" ref="A48" si="5">IF(OR(B48&lt;&gt;"",D48&lt;E45&gt;""),"["&amp;TEXT($B$2,"##")&amp;"-"&amp;TEXT(ROW()-10,"##")&amp;"]","")</f>
        <v>[Project Detail-38]</v>
      </c>
      <c r="B48" s="99" t="s">
        <v>686</v>
      </c>
      <c r="C48" s="99" t="s">
        <v>688</v>
      </c>
      <c r="D48" s="99" t="s">
        <v>687</v>
      </c>
      <c r="E48" s="173"/>
      <c r="F48" s="112"/>
      <c r="G48" s="112"/>
      <c r="H48" s="174"/>
      <c r="I48" s="173"/>
      <c r="J48" s="222"/>
      <c r="K48" s="222"/>
      <c r="L48" s="222"/>
      <c r="M48" s="223"/>
      <c r="N48" s="223"/>
      <c r="O48" s="223"/>
    </row>
    <row r="49" spans="1:15" ht="14.25" customHeight="1">
      <c r="A49" s="172"/>
      <c r="B49" s="172" t="s">
        <v>613</v>
      </c>
      <c r="C49" s="172"/>
      <c r="D49" s="172"/>
      <c r="E49" s="172"/>
      <c r="F49" s="172"/>
      <c r="G49" s="172"/>
      <c r="H49" s="172"/>
      <c r="I49" s="172"/>
      <c r="J49" s="172"/>
      <c r="K49" s="172"/>
      <c r="L49" s="172"/>
      <c r="M49" s="172"/>
      <c r="N49" s="172"/>
      <c r="O49" s="172"/>
    </row>
    <row r="50" spans="1:15" ht="14.25" customHeight="1">
      <c r="A50" s="54" t="str">
        <f t="shared" si="2"/>
        <v>[Project Detail-40]</v>
      </c>
      <c r="B50" s="99" t="s">
        <v>691</v>
      </c>
      <c r="C50" s="183" t="s">
        <v>689</v>
      </c>
      <c r="D50" s="183" t="s">
        <v>692</v>
      </c>
      <c r="E50" s="173"/>
      <c r="F50" s="112"/>
      <c r="G50" s="112"/>
      <c r="H50" s="174"/>
      <c r="I50" s="173"/>
      <c r="J50" s="222"/>
      <c r="K50" s="222"/>
      <c r="L50" s="222"/>
      <c r="M50" s="223"/>
      <c r="N50" s="223"/>
      <c r="O50" s="223"/>
    </row>
    <row r="51" spans="1:15" ht="14.25" customHeight="1">
      <c r="A51" s="54" t="str">
        <f t="shared" si="2"/>
        <v>[Project Detail-41]</v>
      </c>
      <c r="B51" s="99" t="s">
        <v>690</v>
      </c>
      <c r="C51" s="183" t="s">
        <v>689</v>
      </c>
      <c r="D51" s="183" t="s">
        <v>693</v>
      </c>
      <c r="E51" s="173"/>
      <c r="F51" s="112"/>
      <c r="G51" s="112"/>
      <c r="H51" s="174"/>
      <c r="I51" s="173"/>
      <c r="J51" s="222"/>
      <c r="K51" s="222"/>
      <c r="L51" s="222"/>
      <c r="M51" s="223"/>
      <c r="N51" s="223"/>
      <c r="O51" s="223"/>
    </row>
    <row r="52" spans="1:15" ht="14.25" customHeight="1">
      <c r="A52" s="54" t="str">
        <f t="shared" si="2"/>
        <v>[Project Detail-42]</v>
      </c>
      <c r="B52" s="99" t="s">
        <v>694</v>
      </c>
      <c r="C52" s="183" t="s">
        <v>695</v>
      </c>
      <c r="D52" s="183" t="s">
        <v>696</v>
      </c>
      <c r="E52" s="173"/>
      <c r="F52" s="112"/>
      <c r="G52" s="112"/>
      <c r="H52" s="174"/>
      <c r="I52" s="173"/>
      <c r="J52" s="222"/>
      <c r="K52" s="222"/>
      <c r="L52" s="222"/>
      <c r="M52" s="223"/>
      <c r="N52" s="223"/>
      <c r="O52" s="223"/>
    </row>
    <row r="53" spans="1:15" ht="14.25" customHeight="1">
      <c r="A53" s="54" t="str">
        <f t="shared" si="2"/>
        <v>[Project Detail-43]</v>
      </c>
      <c r="B53" s="99" t="s">
        <v>697</v>
      </c>
      <c r="C53" s="183" t="s">
        <v>695</v>
      </c>
      <c r="D53" s="183" t="s">
        <v>698</v>
      </c>
      <c r="E53" s="173"/>
      <c r="F53" s="112"/>
      <c r="G53" s="112"/>
      <c r="H53" s="174"/>
      <c r="I53" s="173"/>
      <c r="J53" s="222"/>
      <c r="K53" s="222"/>
      <c r="L53" s="222"/>
      <c r="M53" s="223"/>
      <c r="N53" s="223"/>
      <c r="O53" s="223"/>
    </row>
    <row r="54" spans="1:15" ht="14.25" customHeight="1">
      <c r="A54" s="54" t="str">
        <f t="shared" si="2"/>
        <v>[Project Detail-44]</v>
      </c>
      <c r="B54" s="99" t="s">
        <v>742</v>
      </c>
      <c r="C54" s="183" t="s">
        <v>743</v>
      </c>
      <c r="D54" s="183" t="s">
        <v>741</v>
      </c>
      <c r="E54" s="173"/>
      <c r="F54" s="112"/>
      <c r="G54" s="112"/>
      <c r="H54" s="174"/>
      <c r="I54" s="173"/>
      <c r="J54" s="222"/>
      <c r="K54" s="222"/>
      <c r="L54" s="222"/>
      <c r="M54" s="223"/>
      <c r="N54" s="223"/>
      <c r="O54" s="223"/>
    </row>
    <row r="55" spans="1:15" ht="14.25" customHeight="1">
      <c r="A55" s="54" t="str">
        <f t="shared" si="2"/>
        <v>[Project Detail-45]</v>
      </c>
      <c r="B55" s="99" t="s">
        <v>699</v>
      </c>
      <c r="C55" s="183" t="s">
        <v>701</v>
      </c>
      <c r="D55" s="183" t="s">
        <v>702</v>
      </c>
      <c r="E55" s="173"/>
      <c r="F55" s="112"/>
      <c r="G55" s="112"/>
      <c r="H55" s="174"/>
      <c r="I55" s="173"/>
      <c r="J55" s="222"/>
      <c r="K55" s="222"/>
      <c r="L55" s="222"/>
      <c r="M55" s="223"/>
      <c r="N55" s="223"/>
      <c r="O55" s="223"/>
    </row>
    <row r="56" spans="1:15" ht="14.25" customHeight="1">
      <c r="A56" s="54" t="str">
        <f t="shared" si="2"/>
        <v>[Project Detail-46]</v>
      </c>
      <c r="B56" s="112" t="s">
        <v>713</v>
      </c>
      <c r="C56" s="170" t="s">
        <v>703</v>
      </c>
      <c r="D56" s="99" t="s">
        <v>704</v>
      </c>
      <c r="E56" s="173"/>
      <c r="F56" s="112"/>
      <c r="G56" s="112"/>
      <c r="H56" s="174"/>
      <c r="I56" s="173"/>
      <c r="J56" s="222"/>
      <c r="K56" s="222"/>
      <c r="L56" s="222"/>
      <c r="M56" s="223"/>
      <c r="N56" s="223"/>
      <c r="O56" s="223"/>
    </row>
    <row r="57" spans="1:15" ht="14.25" customHeight="1">
      <c r="A57" s="54" t="str">
        <f t="shared" si="2"/>
        <v>[Project Detail-47]</v>
      </c>
      <c r="B57" s="166" t="s">
        <v>714</v>
      </c>
      <c r="C57" s="183" t="s">
        <v>705</v>
      </c>
      <c r="D57" s="183" t="s">
        <v>706</v>
      </c>
      <c r="E57" s="173"/>
      <c r="F57" s="112"/>
      <c r="G57" s="112"/>
      <c r="H57" s="174"/>
      <c r="I57" s="173"/>
      <c r="J57" s="222"/>
      <c r="K57" s="222"/>
      <c r="L57" s="222"/>
      <c r="M57" s="223"/>
      <c r="N57" s="223"/>
      <c r="O57" s="223"/>
    </row>
    <row r="58" spans="1:15" ht="14.25" customHeight="1">
      <c r="A58" s="172"/>
      <c r="B58" s="172" t="s">
        <v>700</v>
      </c>
      <c r="C58" s="172"/>
      <c r="D58" s="172"/>
      <c r="E58" s="172"/>
      <c r="F58" s="172"/>
      <c r="G58" s="172"/>
      <c r="H58" s="172"/>
      <c r="I58" s="172"/>
      <c r="J58" s="172"/>
      <c r="K58" s="172"/>
      <c r="L58" s="172"/>
      <c r="M58" s="172"/>
      <c r="N58" s="172"/>
      <c r="O58" s="172"/>
    </row>
    <row r="59" spans="1:15" ht="14.25" customHeight="1">
      <c r="A59" s="98" t="str">
        <f t="shared" si="2"/>
        <v>[Project Detail-49]</v>
      </c>
      <c r="B59" s="99" t="s">
        <v>707</v>
      </c>
      <c r="C59" s="183" t="s">
        <v>709</v>
      </c>
      <c r="D59" s="183" t="s">
        <v>696</v>
      </c>
      <c r="E59" s="173"/>
      <c r="F59" s="112"/>
      <c r="G59" s="112"/>
      <c r="H59" s="174"/>
      <c r="I59" s="173"/>
      <c r="J59" s="222"/>
      <c r="K59" s="222"/>
      <c r="L59" s="222"/>
      <c r="M59" s="223"/>
      <c r="N59" s="223"/>
      <c r="O59" s="223"/>
    </row>
    <row r="60" spans="1:15" ht="14.25" customHeight="1">
      <c r="A60" s="98" t="str">
        <f t="shared" ref="A60:A63" si="6">IF(OR(B60&lt;&gt;"",D60&lt;E59&gt;""),"["&amp;TEXT($B$2,"##")&amp;"-"&amp;TEXT(ROW()-10,"##")&amp;"]","")</f>
        <v>[Project Detail-50]</v>
      </c>
      <c r="B60" s="99" t="s">
        <v>708</v>
      </c>
      <c r="C60" s="183" t="s">
        <v>709</v>
      </c>
      <c r="D60" s="183" t="s">
        <v>710</v>
      </c>
      <c r="E60" s="173"/>
      <c r="F60" s="112"/>
      <c r="G60" s="112"/>
      <c r="H60" s="174"/>
      <c r="I60" s="173"/>
      <c r="J60" s="222"/>
      <c r="K60" s="222"/>
      <c r="L60" s="222"/>
      <c r="M60" s="223"/>
      <c r="N60" s="223"/>
      <c r="O60" s="223"/>
    </row>
    <row r="61" spans="1:15" ht="14.25" customHeight="1">
      <c r="A61" s="98" t="str">
        <f t="shared" si="6"/>
        <v>[Project Detail-51]</v>
      </c>
      <c r="B61" s="99" t="s">
        <v>711</v>
      </c>
      <c r="C61" s="183" t="s">
        <v>716</v>
      </c>
      <c r="D61" s="183" t="s">
        <v>721</v>
      </c>
      <c r="E61" s="173"/>
      <c r="F61" s="112"/>
      <c r="G61" s="112"/>
      <c r="H61" s="174"/>
      <c r="I61" s="173"/>
      <c r="J61" s="222"/>
      <c r="K61" s="222"/>
      <c r="L61" s="222"/>
      <c r="M61" s="223"/>
      <c r="N61" s="223"/>
      <c r="O61" s="223"/>
    </row>
    <row r="62" spans="1:15" ht="14.25" customHeight="1">
      <c r="A62" s="98" t="str">
        <f t="shared" si="6"/>
        <v>[Project Detail-52]</v>
      </c>
      <c r="B62" s="99" t="s">
        <v>712</v>
      </c>
      <c r="C62" s="99" t="s">
        <v>717</v>
      </c>
      <c r="D62" s="99" t="s">
        <v>719</v>
      </c>
      <c r="E62" s="173"/>
      <c r="F62" s="112"/>
      <c r="G62" s="112"/>
      <c r="H62" s="174"/>
      <c r="I62" s="173"/>
      <c r="J62" s="222"/>
      <c r="K62" s="222"/>
      <c r="L62" s="222"/>
      <c r="M62" s="223"/>
      <c r="N62" s="223"/>
      <c r="O62" s="223"/>
    </row>
    <row r="63" spans="1:15" ht="14.25" customHeight="1">
      <c r="A63" s="98" t="str">
        <f t="shared" si="6"/>
        <v>[Project Detail-53]</v>
      </c>
      <c r="B63" s="99" t="s">
        <v>715</v>
      </c>
      <c r="C63" s="183" t="s">
        <v>718</v>
      </c>
      <c r="D63" s="183" t="s">
        <v>720</v>
      </c>
      <c r="E63" s="173"/>
      <c r="F63" s="112"/>
      <c r="G63" s="112"/>
      <c r="H63" s="174"/>
      <c r="I63" s="173"/>
      <c r="J63" s="222"/>
      <c r="K63" s="222"/>
      <c r="L63" s="222"/>
      <c r="M63" s="223"/>
      <c r="N63" s="223"/>
      <c r="O63" s="223"/>
    </row>
  </sheetData>
  <mergeCells count="5">
    <mergeCell ref="B2:G2"/>
    <mergeCell ref="B3:G3"/>
    <mergeCell ref="B4:G4"/>
    <mergeCell ref="E5:G5"/>
    <mergeCell ref="E6:G6"/>
  </mergeCells>
  <dataValidations count="1">
    <dataValidation type="list" allowBlank="1" showErrorMessage="1" sqref="F12:G15 F59:G63 F50:G57 F48:G48 F42:G46 F36:G37 F39:G40 F23:G34 F20:G21 F17:G1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J12:J15</xm:sqref>
        </x14:dataValidation>
        <x14:dataValidation type="list" allowBlank="1" showInputMessage="1" showErrorMessage="1">
          <x14:formula1>
            <xm:f>[3]Calculate!#REF!</xm:f>
          </x14:formula1>
          <xm:sqref>J17:J18</xm:sqref>
        </x14:dataValidation>
        <x14:dataValidation type="list" allowBlank="1" showInputMessage="1" showErrorMessage="1">
          <x14:formula1>
            <xm:f>[3]Calculate!#REF!</xm:f>
          </x14:formula1>
          <xm:sqref>J20:J21</xm:sqref>
        </x14:dataValidation>
        <x14:dataValidation type="list" allowBlank="1" showInputMessage="1" showErrorMessage="1">
          <x14:formula1>
            <xm:f>[3]Calculate!#REF!</xm:f>
          </x14:formula1>
          <xm:sqref>J23:J34</xm:sqref>
        </x14:dataValidation>
        <x14:dataValidation type="list" allowBlank="1" showInputMessage="1" showErrorMessage="1">
          <x14:formula1>
            <xm:f>[3]Calculate!#REF!</xm:f>
          </x14:formula1>
          <xm:sqref>J36:J37</xm:sqref>
        </x14:dataValidation>
        <x14:dataValidation type="list" allowBlank="1" showInputMessage="1" showErrorMessage="1">
          <x14:formula1>
            <xm:f>[3]Calculate!#REF!</xm:f>
          </x14:formula1>
          <xm:sqref>J39:J40</xm:sqref>
        </x14:dataValidation>
        <x14:dataValidation type="list" allowBlank="1" showInputMessage="1" showErrorMessage="1">
          <x14:formula1>
            <xm:f>[3]Calculate!#REF!</xm:f>
          </x14:formula1>
          <xm:sqref>J42:J46</xm:sqref>
        </x14:dataValidation>
        <x14:dataValidation type="list" allowBlank="1" showInputMessage="1" showErrorMessage="1">
          <x14:formula1>
            <xm:f>[3]Calculate!#REF!</xm:f>
          </x14:formula1>
          <xm:sqref>J48</xm:sqref>
        </x14:dataValidation>
        <x14:dataValidation type="list" allowBlank="1" showInputMessage="1" showErrorMessage="1">
          <x14:formula1>
            <xm:f>[3]Calculate!#REF!</xm:f>
          </x14:formula1>
          <xm:sqref>J50:J57</xm:sqref>
        </x14:dataValidation>
        <x14:dataValidation type="list" allowBlank="1" showInputMessage="1" showErrorMessage="1">
          <x14:formula1>
            <xm:f>[3]Calculate!#REF!</xm:f>
          </x14:formula1>
          <xm:sqref>J59:J63</xm:sqref>
        </x14:dataValidation>
        <x14:dataValidation type="list" allowBlank="1" showInputMessage="1" showErrorMessage="1">
          <x14:formula1>
            <xm:f>[3]Calculate!#REF!</xm:f>
          </x14:formula1>
          <xm:sqref>K12:K15</xm:sqref>
        </x14:dataValidation>
        <x14:dataValidation type="list" allowBlank="1" showInputMessage="1" showErrorMessage="1">
          <x14:formula1>
            <xm:f>[3]Calculate!#REF!</xm:f>
          </x14:formula1>
          <xm:sqref>K17:K18</xm:sqref>
        </x14:dataValidation>
        <x14:dataValidation type="list" allowBlank="1" showInputMessage="1" showErrorMessage="1">
          <x14:formula1>
            <xm:f>[3]Calculate!#REF!</xm:f>
          </x14:formula1>
          <xm:sqref>K20:K21</xm:sqref>
        </x14:dataValidation>
        <x14:dataValidation type="list" allowBlank="1" showInputMessage="1" showErrorMessage="1">
          <x14:formula1>
            <xm:f>[3]Calculate!#REF!</xm:f>
          </x14:formula1>
          <xm:sqref>K23:K34</xm:sqref>
        </x14:dataValidation>
        <x14:dataValidation type="list" allowBlank="1" showInputMessage="1" showErrorMessage="1">
          <x14:formula1>
            <xm:f>[3]Calculate!#REF!</xm:f>
          </x14:formula1>
          <xm:sqref>K36:K37</xm:sqref>
        </x14:dataValidation>
        <x14:dataValidation type="list" allowBlank="1" showInputMessage="1" showErrorMessage="1">
          <x14:formula1>
            <xm:f>[3]Calculate!#REF!</xm:f>
          </x14:formula1>
          <xm:sqref>K39:K40</xm:sqref>
        </x14:dataValidation>
        <x14:dataValidation type="list" allowBlank="1" showInputMessage="1" showErrorMessage="1">
          <x14:formula1>
            <xm:f>[3]Calculate!#REF!</xm:f>
          </x14:formula1>
          <xm:sqref>K42:K46</xm:sqref>
        </x14:dataValidation>
        <x14:dataValidation type="list" allowBlank="1" showInputMessage="1" showErrorMessage="1">
          <x14:formula1>
            <xm:f>[3]Calculate!#REF!</xm:f>
          </x14:formula1>
          <xm:sqref>K48</xm:sqref>
        </x14:dataValidation>
        <x14:dataValidation type="list" allowBlank="1" showInputMessage="1" showErrorMessage="1">
          <x14:formula1>
            <xm:f>[3]Calculate!#REF!</xm:f>
          </x14:formula1>
          <xm:sqref>K50:K57</xm:sqref>
        </x14:dataValidation>
        <x14:dataValidation type="list" allowBlank="1" showInputMessage="1" showErrorMessage="1">
          <x14:formula1>
            <xm:f>[3]Calculate!#REF!</xm:f>
          </x14:formula1>
          <xm:sqref>K59:K63</xm:sqref>
        </x14:dataValidation>
        <x14:dataValidation type="list" allowBlank="1" showInputMessage="1" showErrorMessage="1">
          <x14:formula1>
            <xm:f>[3]Calculate!#REF!</xm:f>
          </x14:formula1>
          <xm:sqref>L12:L15</xm:sqref>
        </x14:dataValidation>
        <x14:dataValidation type="list" allowBlank="1" showInputMessage="1" showErrorMessage="1">
          <x14:formula1>
            <xm:f>[3]Calculate!#REF!</xm:f>
          </x14:formula1>
          <xm:sqref>L17:L18</xm:sqref>
        </x14:dataValidation>
        <x14:dataValidation type="list" allowBlank="1" showInputMessage="1" showErrorMessage="1">
          <x14:formula1>
            <xm:f>[3]Calculate!#REF!</xm:f>
          </x14:formula1>
          <xm:sqref>L20:L21</xm:sqref>
        </x14:dataValidation>
        <x14:dataValidation type="list" allowBlank="1" showInputMessage="1" showErrorMessage="1">
          <x14:formula1>
            <xm:f>[3]Calculate!#REF!</xm:f>
          </x14:formula1>
          <xm:sqref>L23:L34</xm:sqref>
        </x14:dataValidation>
        <x14:dataValidation type="list" allowBlank="1" showInputMessage="1" showErrorMessage="1">
          <x14:formula1>
            <xm:f>[3]Calculate!#REF!</xm:f>
          </x14:formula1>
          <xm:sqref>L36:L37</xm:sqref>
        </x14:dataValidation>
        <x14:dataValidation type="list" allowBlank="1" showInputMessage="1" showErrorMessage="1">
          <x14:formula1>
            <xm:f>[3]Calculate!#REF!</xm:f>
          </x14:formula1>
          <xm:sqref>L39:L40</xm:sqref>
        </x14:dataValidation>
        <x14:dataValidation type="list" allowBlank="1" showInputMessage="1" showErrorMessage="1">
          <x14:formula1>
            <xm:f>[3]Calculate!#REF!</xm:f>
          </x14:formula1>
          <xm:sqref>L42:L46</xm:sqref>
        </x14:dataValidation>
        <x14:dataValidation type="list" allowBlank="1" showInputMessage="1" showErrorMessage="1">
          <x14:formula1>
            <xm:f>[3]Calculate!#REF!</xm:f>
          </x14:formula1>
          <xm:sqref>L48</xm:sqref>
        </x14:dataValidation>
        <x14:dataValidation type="list" allowBlank="1" showInputMessage="1" showErrorMessage="1">
          <x14:formula1>
            <xm:f>[3]Calculate!#REF!</xm:f>
          </x14:formula1>
          <xm:sqref>L50:L57</xm:sqref>
        </x14:dataValidation>
        <x14:dataValidation type="list" allowBlank="1" showInputMessage="1" showErrorMessage="1">
          <x14:formula1>
            <xm:f>[3]Calculate!#REF!</xm:f>
          </x14:formula1>
          <xm:sqref>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G16" zoomScaleNormal="100" workbookViewId="0">
      <selection activeCell="I1" sqref="I1:O8"/>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6" t="s">
        <v>1145</v>
      </c>
      <c r="J1" s="227" t="s">
        <v>1138</v>
      </c>
      <c r="K1" s="227" t="s">
        <v>1139</v>
      </c>
      <c r="L1" s="227" t="s">
        <v>1140</v>
      </c>
      <c r="M1" s="227" t="s">
        <v>1141</v>
      </c>
      <c r="N1" s="227" t="s">
        <v>1150</v>
      </c>
      <c r="O1" s="228" t="s">
        <v>1136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610</v>
      </c>
      <c r="C2" s="257"/>
      <c r="D2" s="257"/>
      <c r="E2" s="257"/>
      <c r="F2" s="257"/>
      <c r="G2" s="257"/>
      <c r="H2" s="80"/>
      <c r="I2" s="229" t="s">
        <v>1146</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745</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COUNTIF(F12:G109,"Pass")</f>
        <v>0</v>
      </c>
      <c r="B6" s="88">
        <f>COUNTIF(F12:G109,"Fail")</f>
        <v>0</v>
      </c>
      <c r="C6" s="88">
        <f>E6-D6-B6-A6</f>
        <v>34</v>
      </c>
      <c r="D6" s="89">
        <f>COUNTIF(F12:G109,"N/A")</f>
        <v>0</v>
      </c>
      <c r="E6" s="260">
        <f>COUNTA(A12:A109)*2</f>
        <v>34</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1142</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600</v>
      </c>
      <c r="G10" s="50" t="s">
        <v>599</v>
      </c>
      <c r="H10" s="50" t="s">
        <v>35</v>
      </c>
      <c r="I10" s="49"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610</v>
      </c>
      <c r="C11" s="160"/>
      <c r="D11" s="160"/>
      <c r="E11" s="160"/>
      <c r="F11" s="160"/>
      <c r="G11" s="160"/>
      <c r="H11" s="160"/>
      <c r="I11" s="161"/>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98" t="str">
        <f>IF(OR(B12&lt;&gt;"",D12&lt;E11&gt;""),"["&amp;TEXT($B$2,"##")&amp;"-"&amp;TEXT(ROW()-10,"##")&amp;"]","")</f>
        <v>[Back Project-2]</v>
      </c>
      <c r="B12" s="99" t="s">
        <v>723</v>
      </c>
      <c r="C12" s="99" t="s">
        <v>724</v>
      </c>
      <c r="D12" s="99" t="s">
        <v>725</v>
      </c>
      <c r="E12" s="105"/>
      <c r="F12" s="99"/>
      <c r="G12" s="99"/>
      <c r="H12" s="106"/>
      <c r="I12" s="107"/>
      <c r="J12" s="222"/>
      <c r="K12" s="222"/>
      <c r="L12" s="222"/>
      <c r="M12" s="223"/>
      <c r="N12" s="223"/>
      <c r="O12" s="223"/>
    </row>
    <row r="13" spans="1:257" ht="14.25" customHeight="1">
      <c r="A13" s="98" t="str">
        <f t="shared" ref="A13:A16" si="2">IF(OR(B13&lt;&gt;"",D13&lt;E12&gt;""),"["&amp;TEXT($B$2,"##")&amp;"-"&amp;TEXT(ROW()-10,"##")&amp;"]","")</f>
        <v>[Back Project-3]</v>
      </c>
      <c r="B13" s="99" t="s">
        <v>723</v>
      </c>
      <c r="C13" s="99" t="s">
        <v>724</v>
      </c>
      <c r="D13" s="99" t="s">
        <v>725</v>
      </c>
      <c r="E13" s="105"/>
      <c r="F13" s="99"/>
      <c r="G13" s="99"/>
      <c r="H13" s="106"/>
      <c r="I13" s="107"/>
      <c r="J13" s="222"/>
      <c r="K13" s="222"/>
      <c r="L13" s="222"/>
      <c r="M13" s="223"/>
      <c r="N13" s="223"/>
      <c r="O13" s="223"/>
    </row>
    <row r="14" spans="1:257" ht="14.25" customHeight="1">
      <c r="A14" s="98" t="str">
        <f t="shared" si="2"/>
        <v>[Back Project-4]</v>
      </c>
      <c r="B14" s="99" t="s">
        <v>728</v>
      </c>
      <c r="C14" s="99" t="s">
        <v>726</v>
      </c>
      <c r="D14" s="99" t="s">
        <v>727</v>
      </c>
      <c r="E14" s="105"/>
      <c r="F14" s="99"/>
      <c r="G14" s="99"/>
      <c r="H14" s="106"/>
      <c r="I14" s="107"/>
      <c r="J14" s="222"/>
      <c r="K14" s="222"/>
      <c r="L14" s="222"/>
      <c r="M14" s="223"/>
      <c r="N14" s="223"/>
      <c r="O14" s="223"/>
    </row>
    <row r="15" spans="1:257" ht="14.25" customHeight="1">
      <c r="A15" s="98" t="str">
        <f t="shared" si="2"/>
        <v>[Back Project-5]</v>
      </c>
      <c r="B15" s="99" t="s">
        <v>729</v>
      </c>
      <c r="C15" s="99" t="s">
        <v>730</v>
      </c>
      <c r="D15" s="99" t="s">
        <v>731</v>
      </c>
      <c r="E15" s="105"/>
      <c r="F15" s="99"/>
      <c r="G15" s="99"/>
      <c r="H15" s="106"/>
      <c r="I15" s="107"/>
      <c r="J15" s="222"/>
      <c r="K15" s="222"/>
      <c r="L15" s="222"/>
      <c r="M15" s="223"/>
      <c r="N15" s="223"/>
      <c r="O15" s="223"/>
    </row>
    <row r="16" spans="1:257" ht="14.25" customHeight="1">
      <c r="A16" s="98" t="str">
        <f t="shared" si="2"/>
        <v>[Back Project-6]</v>
      </c>
      <c r="B16" s="99" t="s">
        <v>732</v>
      </c>
      <c r="C16" s="99" t="s">
        <v>734</v>
      </c>
      <c r="D16" s="99" t="s">
        <v>733</v>
      </c>
      <c r="E16" s="110"/>
      <c r="F16" s="99"/>
      <c r="G16" s="99"/>
      <c r="H16" s="110"/>
      <c r="I16" s="110"/>
      <c r="J16" s="222"/>
      <c r="K16" s="222"/>
      <c r="L16" s="222"/>
      <c r="M16" s="223"/>
      <c r="N16" s="223"/>
      <c r="O16" s="223"/>
    </row>
    <row r="17" spans="1:15" ht="14.25" customHeight="1">
      <c r="A17" s="98" t="str">
        <f t="shared" ref="A17" si="3">IF(OR(B17&lt;&gt;"",D17&lt;E16&gt;""),"["&amp;TEXT($B$2,"##")&amp;"-"&amp;TEXT(ROW()-10,"##")&amp;"]","")</f>
        <v>[Back Project-7]</v>
      </c>
      <c r="B17" s="99" t="s">
        <v>735</v>
      </c>
      <c r="C17" s="99" t="s">
        <v>736</v>
      </c>
      <c r="D17" s="99" t="s">
        <v>737</v>
      </c>
      <c r="E17" s="110"/>
      <c r="F17" s="99"/>
      <c r="G17" s="99"/>
      <c r="H17" s="110"/>
      <c r="I17" s="110"/>
      <c r="J17" s="222"/>
      <c r="K17" s="222"/>
      <c r="L17" s="222"/>
      <c r="M17" s="223"/>
      <c r="N17" s="223"/>
      <c r="O17" s="223"/>
    </row>
    <row r="18" spans="1:15" ht="14.25" customHeight="1">
      <c r="A18" s="172"/>
      <c r="B18" s="172" t="s">
        <v>722</v>
      </c>
      <c r="C18" s="172"/>
      <c r="D18" s="172"/>
      <c r="E18" s="172"/>
      <c r="F18" s="172"/>
      <c r="G18" s="172"/>
      <c r="H18" s="172"/>
      <c r="I18" s="172"/>
      <c r="J18" s="172"/>
      <c r="K18" s="172"/>
      <c r="L18" s="172"/>
      <c r="M18" s="172"/>
      <c r="N18" s="172"/>
      <c r="O18" s="172"/>
    </row>
    <row r="19" spans="1:15" ht="14.25" customHeight="1">
      <c r="A19" s="98" t="str">
        <f t="shared" ref="A19:A29" si="4">IF(OR(B19&lt;&gt;"",D19&lt;E18&gt;""),"["&amp;TEXT($B$2,"##")&amp;"-"&amp;TEXT(ROW()-10,"##")&amp;"]","")</f>
        <v>[Back Project-9]</v>
      </c>
      <c r="B19" s="99" t="s">
        <v>738</v>
      </c>
      <c r="C19" s="99" t="s">
        <v>739</v>
      </c>
      <c r="D19" s="99" t="s">
        <v>740</v>
      </c>
      <c r="E19" s="173"/>
      <c r="F19" s="173"/>
      <c r="G19" s="173"/>
      <c r="H19" s="174"/>
      <c r="I19" s="173"/>
      <c r="J19" s="222"/>
      <c r="K19" s="222"/>
      <c r="L19" s="222"/>
      <c r="M19" s="223"/>
      <c r="N19" s="223"/>
      <c r="O19" s="223"/>
    </row>
    <row r="20" spans="1:15" ht="14.25" customHeight="1">
      <c r="A20" s="98" t="str">
        <f t="shared" si="4"/>
        <v>[Back Project-10]</v>
      </c>
      <c r="B20" s="99" t="s">
        <v>759</v>
      </c>
      <c r="C20" s="99" t="s">
        <v>739</v>
      </c>
      <c r="D20" s="99" t="s">
        <v>744</v>
      </c>
      <c r="E20" s="173"/>
      <c r="F20" s="173"/>
      <c r="G20" s="173"/>
      <c r="H20" s="174"/>
      <c r="I20" s="173"/>
      <c r="J20" s="222"/>
      <c r="K20" s="222"/>
      <c r="L20" s="222"/>
      <c r="M20" s="223"/>
      <c r="N20" s="223"/>
      <c r="O20" s="223"/>
    </row>
    <row r="21" spans="1:15" ht="14.25" customHeight="1">
      <c r="A21" s="98" t="str">
        <f t="shared" si="4"/>
        <v>[Back Project-11]</v>
      </c>
      <c r="B21" s="112" t="s">
        <v>765</v>
      </c>
      <c r="C21" s="112" t="s">
        <v>752</v>
      </c>
      <c r="D21" s="112" t="s">
        <v>746</v>
      </c>
      <c r="E21" s="173"/>
      <c r="F21" s="173"/>
      <c r="G21" s="173"/>
      <c r="H21" s="174"/>
      <c r="I21" s="173"/>
      <c r="J21" s="222"/>
      <c r="K21" s="222"/>
      <c r="L21" s="222"/>
      <c r="M21" s="223"/>
      <c r="N21" s="223"/>
      <c r="O21" s="223"/>
    </row>
    <row r="22" spans="1:15" ht="14.25" customHeight="1">
      <c r="A22" s="98" t="str">
        <f t="shared" si="4"/>
        <v>[Back Project-12]</v>
      </c>
      <c r="B22" s="112" t="s">
        <v>764</v>
      </c>
      <c r="C22" s="112" t="s">
        <v>753</v>
      </c>
      <c r="D22" s="148" t="s">
        <v>754</v>
      </c>
      <c r="E22" s="173"/>
      <c r="F22" s="173"/>
      <c r="G22" s="173"/>
      <c r="H22" s="174"/>
      <c r="I22" s="173"/>
      <c r="J22" s="222"/>
      <c r="K22" s="222"/>
      <c r="L22" s="222"/>
      <c r="M22" s="223"/>
      <c r="N22" s="223"/>
      <c r="O22" s="223"/>
    </row>
    <row r="23" spans="1:15" ht="14.25" customHeight="1">
      <c r="A23" s="98" t="str">
        <f t="shared" si="4"/>
        <v>[Back Project-13]</v>
      </c>
      <c r="B23" s="112" t="s">
        <v>763</v>
      </c>
      <c r="C23" s="112" t="s">
        <v>751</v>
      </c>
      <c r="D23" s="112" t="s">
        <v>747</v>
      </c>
      <c r="E23" s="173"/>
      <c r="F23" s="173"/>
      <c r="G23" s="173"/>
      <c r="H23" s="174"/>
      <c r="I23" s="173"/>
      <c r="J23" s="222"/>
      <c r="K23" s="222"/>
      <c r="L23" s="222"/>
      <c r="M23" s="223"/>
      <c r="N23" s="223"/>
      <c r="O23" s="223"/>
    </row>
    <row r="24" spans="1:15" ht="14.25" customHeight="1">
      <c r="A24" s="98" t="str">
        <f t="shared" si="4"/>
        <v>[Back Project-14]</v>
      </c>
      <c r="B24" s="112" t="s">
        <v>762</v>
      </c>
      <c r="C24" s="112" t="s">
        <v>750</v>
      </c>
      <c r="D24" s="170" t="s">
        <v>747</v>
      </c>
      <c r="E24" s="173"/>
      <c r="F24" s="173"/>
      <c r="G24" s="173"/>
      <c r="H24" s="174"/>
      <c r="I24" s="173"/>
      <c r="J24" s="222"/>
      <c r="K24" s="222"/>
      <c r="L24" s="222"/>
      <c r="M24" s="223"/>
      <c r="N24" s="223"/>
      <c r="O24" s="223"/>
    </row>
    <row r="25" spans="1:15" ht="14.25" customHeight="1">
      <c r="A25" s="98" t="str">
        <f t="shared" si="4"/>
        <v>[Back Project-15]</v>
      </c>
      <c r="B25" s="112" t="s">
        <v>761</v>
      </c>
      <c r="C25" s="112" t="s">
        <v>749</v>
      </c>
      <c r="D25" s="170" t="s">
        <v>748</v>
      </c>
      <c r="E25" s="173"/>
      <c r="F25" s="173"/>
      <c r="G25" s="173"/>
      <c r="H25" s="174"/>
      <c r="I25" s="173"/>
      <c r="J25" s="222"/>
      <c r="K25" s="222"/>
      <c r="L25" s="222"/>
      <c r="M25" s="223"/>
      <c r="N25" s="223"/>
      <c r="O25" s="223"/>
    </row>
    <row r="26" spans="1:15" ht="14.25" customHeight="1">
      <c r="A26" s="98" t="str">
        <f>IF(OR(B26&lt;&gt;"",D26&lt;E25&gt;""),"["&amp;TEXT($B$2,"##")&amp;"-"&amp;TEXT(ROW()-10,"##")&amp;"]","")</f>
        <v>[Back Project-16]</v>
      </c>
      <c r="B26" s="112" t="s">
        <v>760</v>
      </c>
      <c r="C26" s="112" t="s">
        <v>755</v>
      </c>
      <c r="D26" s="184" t="s">
        <v>756</v>
      </c>
      <c r="E26" s="173"/>
      <c r="F26" s="173"/>
      <c r="G26" s="173"/>
      <c r="H26" s="174"/>
      <c r="I26" s="173"/>
      <c r="J26" s="222"/>
      <c r="K26" s="222"/>
      <c r="L26" s="222"/>
      <c r="M26" s="223"/>
      <c r="N26" s="223"/>
      <c r="O26" s="223"/>
    </row>
    <row r="27" spans="1:15" ht="14.25" customHeight="1">
      <c r="A27" s="176" t="str">
        <f t="shared" si="4"/>
        <v>[Back Project-17]</v>
      </c>
      <c r="B27" s="99" t="s">
        <v>767</v>
      </c>
      <c r="C27" s="183" t="s">
        <v>768</v>
      </c>
      <c r="D27" s="185" t="s">
        <v>769</v>
      </c>
      <c r="E27" s="173"/>
      <c r="F27" s="173"/>
      <c r="G27" s="173"/>
      <c r="H27" s="174"/>
      <c r="I27" s="173"/>
      <c r="J27" s="222"/>
      <c r="K27" s="222"/>
      <c r="L27" s="222"/>
      <c r="M27" s="223"/>
      <c r="N27" s="223"/>
      <c r="O27" s="223"/>
    </row>
    <row r="28" spans="1:15" ht="14.25" customHeight="1">
      <c r="A28" s="176" t="str">
        <f t="shared" si="4"/>
        <v>[Back Project-18]</v>
      </c>
      <c r="B28" s="97" t="s">
        <v>766</v>
      </c>
      <c r="C28" s="97" t="s">
        <v>757</v>
      </c>
      <c r="D28" s="169" t="s">
        <v>758</v>
      </c>
      <c r="E28" s="173"/>
      <c r="F28" s="173"/>
      <c r="G28" s="173"/>
      <c r="H28" s="174"/>
      <c r="I28" s="173"/>
      <c r="J28" s="222"/>
      <c r="K28" s="222"/>
      <c r="L28" s="222"/>
      <c r="M28" s="223"/>
      <c r="N28" s="223"/>
      <c r="O28" s="223"/>
    </row>
    <row r="29" spans="1:15" ht="14.25" customHeight="1">
      <c r="A29" s="98" t="str">
        <f t="shared" si="4"/>
        <v>[Back Project-19]</v>
      </c>
      <c r="B29" s="99" t="s">
        <v>770</v>
      </c>
      <c r="C29" s="99" t="s">
        <v>771</v>
      </c>
      <c r="D29" s="181" t="s">
        <v>772</v>
      </c>
      <c r="E29" s="173"/>
      <c r="F29" s="173"/>
      <c r="G29" s="173"/>
      <c r="H29" s="174"/>
      <c r="I29" s="173"/>
      <c r="J29" s="222"/>
      <c r="K29" s="222"/>
      <c r="L29" s="222"/>
      <c r="M29" s="223"/>
      <c r="N29" s="223"/>
      <c r="O29" s="223"/>
    </row>
  </sheetData>
  <mergeCells count="5">
    <mergeCell ref="B2:G2"/>
    <mergeCell ref="B3:G3"/>
    <mergeCell ref="B4:G4"/>
    <mergeCell ref="E5:G5"/>
    <mergeCell ref="E6:G6"/>
  </mergeCells>
  <dataValidations count="1">
    <dataValidation type="list" allowBlank="1" showErrorMessage="1" sqref="F12:G1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L12:L17</xm:sqref>
        </x14:dataValidation>
        <x14:dataValidation type="list" allowBlank="1" showInputMessage="1" showErrorMessage="1">
          <x14:formula1>
            <xm:f>[3]Calculate!#REF!</xm:f>
          </x14:formula1>
          <xm:sqref>L19:L29</xm:sqref>
        </x14:dataValidation>
        <x14:dataValidation type="list" allowBlank="1" showInputMessage="1" showErrorMessage="1">
          <x14:formula1>
            <xm:f>[3]Calculate!#REF!</xm:f>
          </x14:formula1>
          <xm:sqref>K12:K17</xm:sqref>
        </x14:dataValidation>
        <x14:dataValidation type="list" allowBlank="1" showInputMessage="1" showErrorMessage="1">
          <x14:formula1>
            <xm:f>[3]Calculate!#REF!</xm:f>
          </x14:formula1>
          <xm:sqref>K19:K29</xm:sqref>
        </x14:dataValidation>
        <x14:dataValidation type="list" allowBlank="1" showInputMessage="1" showErrorMessage="1">
          <x14:formula1>
            <xm:f>[3]Calculate!#REF!</xm:f>
          </x14:formula1>
          <xm:sqref>J12:J17</xm:sqref>
        </x14:dataValidation>
        <x14:dataValidation type="list" allowBlank="1" showInputMessage="1" showErrorMessage="1">
          <x14:formula1>
            <xm:f>[3]Calculate!#REF!</xm:f>
          </x14:formula1>
          <xm:sqref>J19:J29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7"/>
  <sheetViews>
    <sheetView topLeftCell="E18" zoomScale="70" zoomScaleNormal="70" workbookViewId="0">
      <selection activeCell="N39" sqref="N39:P39"/>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14" width="16.5" style="91" customWidth="1"/>
    <col min="15" max="15" width="12.25" style="93" customWidth="1"/>
    <col min="16" max="16" width="3.75" style="91" hidden="1" customWidth="1"/>
    <col min="17" max="16384" width="9" style="91"/>
  </cols>
  <sheetData>
    <row r="1" spans="1:262" ht="14.25" thickTop="1" thickBot="1">
      <c r="A1" s="111" t="s">
        <v>47</v>
      </c>
      <c r="B1" s="77"/>
      <c r="C1" s="77"/>
      <c r="D1" s="77"/>
      <c r="E1" s="77"/>
      <c r="F1" s="77"/>
      <c r="G1" s="77"/>
      <c r="H1" s="78"/>
      <c r="I1" s="226" t="s">
        <v>1145</v>
      </c>
      <c r="J1" s="227" t="s">
        <v>1138</v>
      </c>
      <c r="K1" s="227" t="s">
        <v>1139</v>
      </c>
      <c r="L1" s="227" t="s">
        <v>1140</v>
      </c>
      <c r="M1" s="227" t="s">
        <v>1141</v>
      </c>
      <c r="N1" s="227" t="s">
        <v>1150</v>
      </c>
      <c r="O1" s="228" t="s">
        <v>1136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row>
    <row r="2" spans="1:262" ht="15">
      <c r="A2" s="46" t="s">
        <v>21</v>
      </c>
      <c r="B2" s="257" t="s">
        <v>773</v>
      </c>
      <c r="C2" s="257"/>
      <c r="D2" s="257"/>
      <c r="E2" s="257"/>
      <c r="F2" s="257"/>
      <c r="G2" s="257"/>
      <c r="H2" s="80"/>
      <c r="I2" s="229" t="s">
        <v>1146</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t="s">
        <v>22</v>
      </c>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row>
    <row r="3" spans="1:262" ht="15">
      <c r="A3" s="47" t="s">
        <v>23</v>
      </c>
      <c r="B3" s="257" t="s">
        <v>774</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t="s">
        <v>24</v>
      </c>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row>
    <row r="4" spans="1:262" ht="15">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81"/>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row>
    <row r="5" spans="1:262" ht="15">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t="s">
        <v>29</v>
      </c>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row>
    <row r="6" spans="1:262" ht="15.75" thickBot="1">
      <c r="A6" s="87">
        <f>COUNTIF(F11:G111,"Pass")</f>
        <v>0</v>
      </c>
      <c r="B6" s="88">
        <f>COUNTIF(F11:G111,"Fail")</f>
        <v>0</v>
      </c>
      <c r="C6" s="88">
        <f>E6-D6-B6-A6</f>
        <v>68</v>
      </c>
      <c r="D6" s="89">
        <f>COUNTIF(F11:G111,"N/A")</f>
        <v>0</v>
      </c>
      <c r="E6" s="260">
        <f>COUNTA(A11:A111)*2</f>
        <v>68</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t="s">
        <v>27</v>
      </c>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row>
    <row r="7" spans="1:262" ht="15">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row>
    <row r="8" spans="1:262" ht="15" thickBot="1">
      <c r="A8" s="233"/>
      <c r="B8" s="233"/>
      <c r="C8" s="233"/>
      <c r="D8" s="233"/>
      <c r="E8" s="234"/>
      <c r="F8" s="234"/>
      <c r="G8" s="234"/>
      <c r="H8" s="85"/>
      <c r="I8" s="230" t="s">
        <v>1142</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row>
    <row r="9" spans="1:262" ht="13.5" thickTop="1">
      <c r="A9" s="79"/>
      <c r="B9" s="79"/>
      <c r="C9" s="79"/>
      <c r="D9" s="90"/>
      <c r="E9" s="90"/>
      <c r="F9" s="90"/>
      <c r="G9" s="90"/>
      <c r="H9" s="85"/>
      <c r="I9" s="85"/>
      <c r="J9" s="85"/>
      <c r="K9" s="85"/>
      <c r="L9" s="85"/>
      <c r="M9" s="85"/>
      <c r="N9" s="85"/>
      <c r="O9" s="86"/>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row>
    <row r="10" spans="1:262" ht="26.25" customHeight="1">
      <c r="A10" s="49" t="s">
        <v>30</v>
      </c>
      <c r="B10" s="49" t="s">
        <v>31</v>
      </c>
      <c r="C10" s="49" t="s">
        <v>32</v>
      </c>
      <c r="D10" s="49" t="s">
        <v>33</v>
      </c>
      <c r="E10" s="50" t="s">
        <v>34</v>
      </c>
      <c r="F10" s="50" t="s">
        <v>600</v>
      </c>
      <c r="G10" s="50" t="s">
        <v>599</v>
      </c>
      <c r="H10" s="50" t="s">
        <v>35</v>
      </c>
      <c r="I10" s="216"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row>
    <row r="11" spans="1:262" ht="14.25" customHeight="1">
      <c r="A11" s="159"/>
      <c r="B11" s="159" t="s">
        <v>775</v>
      </c>
      <c r="C11" s="160"/>
      <c r="D11" s="160"/>
      <c r="E11" s="160"/>
      <c r="F11" s="160"/>
      <c r="G11" s="160"/>
      <c r="H11" s="160"/>
      <c r="I11" s="160"/>
      <c r="J11" s="160"/>
      <c r="K11" s="160"/>
      <c r="L11" s="160"/>
      <c r="M11" s="160"/>
      <c r="N11" s="160"/>
      <c r="O11" s="194"/>
    </row>
    <row r="12" spans="1:262" ht="14.25" customHeight="1">
      <c r="A12" s="98" t="str">
        <f>IF(OR(B12&lt;&gt;"",D12&lt;E11&gt;""),"["&amp;TEXT($B$2,"##")&amp;"-"&amp;TEXT(ROW()-10,"##")&amp;"]","")</f>
        <v>[Project management-2]</v>
      </c>
      <c r="B12" s="99" t="s">
        <v>778</v>
      </c>
      <c r="C12" s="99" t="s">
        <v>844</v>
      </c>
      <c r="D12" s="99" t="s">
        <v>781</v>
      </c>
      <c r="E12" s="105"/>
      <c r="F12" s="99"/>
      <c r="G12" s="99"/>
      <c r="H12" s="106"/>
      <c r="I12" s="217"/>
      <c r="J12" s="222"/>
      <c r="K12" s="222"/>
      <c r="L12" s="222"/>
      <c r="M12" s="223"/>
      <c r="N12" s="223"/>
      <c r="O12" s="223"/>
    </row>
    <row r="13" spans="1:262" ht="14.25" customHeight="1">
      <c r="A13" s="98" t="str">
        <f t="shared" ref="A13:A29" si="2">IF(OR(B13&lt;&gt;"",D13&lt;E12&gt;""),"["&amp;TEXT($B$2,"##")&amp;"-"&amp;TEXT(ROW()-10,"##")&amp;"]","")</f>
        <v>[Project management-3]</v>
      </c>
      <c r="B13" s="99" t="s">
        <v>780</v>
      </c>
      <c r="C13" s="99" t="s">
        <v>844</v>
      </c>
      <c r="D13" s="99" t="s">
        <v>779</v>
      </c>
      <c r="E13" s="105"/>
      <c r="F13" s="99"/>
      <c r="G13" s="99"/>
      <c r="H13" s="106"/>
      <c r="I13" s="217"/>
      <c r="J13" s="222"/>
      <c r="K13" s="222"/>
      <c r="L13" s="222"/>
      <c r="M13" s="223"/>
      <c r="N13" s="223"/>
      <c r="O13" s="223"/>
    </row>
    <row r="14" spans="1:262" ht="14.25" customHeight="1">
      <c r="A14" s="98" t="str">
        <f t="shared" si="2"/>
        <v>[Project management-4]</v>
      </c>
      <c r="B14" s="99" t="s">
        <v>804</v>
      </c>
      <c r="C14" s="99" t="s">
        <v>844</v>
      </c>
      <c r="D14" s="99" t="s">
        <v>782</v>
      </c>
      <c r="E14" s="105"/>
      <c r="F14" s="99"/>
      <c r="G14" s="99"/>
      <c r="H14" s="106"/>
      <c r="I14" s="217"/>
      <c r="J14" s="222"/>
      <c r="K14" s="222"/>
      <c r="L14" s="222"/>
      <c r="M14" s="223"/>
      <c r="N14" s="223"/>
      <c r="O14" s="223"/>
    </row>
    <row r="15" spans="1:262" ht="14.25" customHeight="1">
      <c r="A15" s="98" t="str">
        <f t="shared" si="2"/>
        <v>[Project management-5]</v>
      </c>
      <c r="B15" s="99" t="s">
        <v>784</v>
      </c>
      <c r="C15" s="99" t="s">
        <v>845</v>
      </c>
      <c r="D15" s="99" t="s">
        <v>788</v>
      </c>
      <c r="E15" s="105"/>
      <c r="F15" s="99"/>
      <c r="G15" s="99"/>
      <c r="H15" s="106"/>
      <c r="I15" s="217"/>
      <c r="J15" s="222"/>
      <c r="K15" s="222"/>
      <c r="L15" s="222"/>
      <c r="M15" s="223"/>
      <c r="N15" s="223"/>
      <c r="O15" s="223"/>
    </row>
    <row r="16" spans="1:262" ht="14.25" customHeight="1">
      <c r="A16" s="98" t="str">
        <f t="shared" si="2"/>
        <v>[Project management-6]</v>
      </c>
      <c r="B16" s="99" t="s">
        <v>783</v>
      </c>
      <c r="C16" s="99" t="s">
        <v>846</v>
      </c>
      <c r="D16" s="99" t="s">
        <v>787</v>
      </c>
      <c r="E16" s="105"/>
      <c r="F16" s="99"/>
      <c r="G16" s="99"/>
      <c r="H16" s="106"/>
      <c r="I16" s="217"/>
      <c r="J16" s="222"/>
      <c r="K16" s="222"/>
      <c r="L16" s="222"/>
      <c r="M16" s="223"/>
      <c r="N16" s="223"/>
      <c r="O16" s="223"/>
    </row>
    <row r="17" spans="1:262" ht="14.25" customHeight="1">
      <c r="A17" s="98" t="str">
        <f t="shared" si="2"/>
        <v>[Project management-7]</v>
      </c>
      <c r="B17" s="99" t="s">
        <v>785</v>
      </c>
      <c r="C17" s="99" t="s">
        <v>847</v>
      </c>
      <c r="D17" s="99" t="s">
        <v>789</v>
      </c>
      <c r="E17" s="105"/>
      <c r="F17" s="99"/>
      <c r="G17" s="99"/>
      <c r="H17" s="106"/>
      <c r="I17" s="217"/>
      <c r="J17" s="222"/>
      <c r="K17" s="222"/>
      <c r="L17" s="222"/>
      <c r="M17" s="223"/>
      <c r="N17" s="223"/>
      <c r="O17" s="223"/>
    </row>
    <row r="18" spans="1:262" ht="14.25" customHeight="1">
      <c r="A18" s="98" t="str">
        <f t="shared" si="2"/>
        <v>[Project management-8]</v>
      </c>
      <c r="B18" s="99" t="s">
        <v>792</v>
      </c>
      <c r="C18" s="99" t="s">
        <v>845</v>
      </c>
      <c r="D18" s="99" t="s">
        <v>788</v>
      </c>
      <c r="E18" s="105"/>
      <c r="F18" s="99"/>
      <c r="G18" s="99"/>
      <c r="H18" s="106"/>
      <c r="I18" s="217"/>
      <c r="J18" s="222"/>
      <c r="K18" s="222"/>
      <c r="L18" s="222"/>
      <c r="M18" s="223"/>
      <c r="N18" s="223"/>
      <c r="O18" s="223"/>
    </row>
    <row r="19" spans="1:262" ht="14.25" customHeight="1">
      <c r="A19" s="98" t="str">
        <f t="shared" si="2"/>
        <v>[Project management-9]</v>
      </c>
      <c r="B19" s="99" t="s">
        <v>818</v>
      </c>
      <c r="C19" s="99" t="s">
        <v>848</v>
      </c>
      <c r="D19" s="99" t="s">
        <v>822</v>
      </c>
      <c r="E19" s="105"/>
      <c r="F19" s="99"/>
      <c r="G19" s="99"/>
      <c r="H19" s="106"/>
      <c r="I19" s="217"/>
      <c r="J19" s="222"/>
      <c r="K19" s="222"/>
      <c r="L19" s="222"/>
      <c r="M19" s="223"/>
      <c r="N19" s="223"/>
      <c r="O19" s="223"/>
    </row>
    <row r="20" spans="1:262" ht="14.25" customHeight="1">
      <c r="A20" s="98" t="str">
        <f t="shared" si="2"/>
        <v>[Project management-10]</v>
      </c>
      <c r="B20" s="99" t="s">
        <v>819</v>
      </c>
      <c r="C20" s="99" t="s">
        <v>849</v>
      </c>
      <c r="D20" s="99" t="s">
        <v>821</v>
      </c>
      <c r="E20" s="105"/>
      <c r="F20" s="99"/>
      <c r="G20" s="99"/>
      <c r="H20" s="106"/>
      <c r="I20" s="217"/>
      <c r="J20" s="222"/>
      <c r="K20" s="222"/>
      <c r="L20" s="222"/>
      <c r="M20" s="223"/>
      <c r="N20" s="223"/>
      <c r="O20" s="223"/>
    </row>
    <row r="21" spans="1:262" ht="14.25" customHeight="1">
      <c r="A21" s="98" t="str">
        <f t="shared" si="2"/>
        <v>[Project management-11]</v>
      </c>
      <c r="B21" s="99" t="s">
        <v>820</v>
      </c>
      <c r="C21" s="99" t="s">
        <v>850</v>
      </c>
      <c r="D21" s="99" t="s">
        <v>823</v>
      </c>
      <c r="E21" s="105"/>
      <c r="F21" s="99"/>
      <c r="G21" s="99"/>
      <c r="H21" s="106"/>
      <c r="I21" s="217"/>
      <c r="J21" s="222"/>
      <c r="K21" s="222"/>
      <c r="L21" s="222"/>
      <c r="M21" s="223"/>
      <c r="N21" s="223"/>
      <c r="O21" s="223"/>
    </row>
    <row r="22" spans="1:262" ht="14.25" customHeight="1">
      <c r="A22" s="98" t="str">
        <f t="shared" si="2"/>
        <v>[Project management-12]</v>
      </c>
      <c r="B22" s="99" t="s">
        <v>792</v>
      </c>
      <c r="C22" s="99" t="s">
        <v>851</v>
      </c>
      <c r="D22" s="99" t="s">
        <v>791</v>
      </c>
      <c r="E22" s="105"/>
      <c r="F22" s="99"/>
      <c r="G22" s="99"/>
      <c r="H22" s="106"/>
      <c r="I22" s="217"/>
      <c r="J22" s="222"/>
      <c r="K22" s="222"/>
      <c r="L22" s="222"/>
      <c r="M22" s="223"/>
      <c r="N22" s="223"/>
      <c r="O22" s="223"/>
    </row>
    <row r="23" spans="1:262" ht="14.25" customHeight="1">
      <c r="A23" s="98" t="str">
        <f t="shared" si="2"/>
        <v>[Project management-13]</v>
      </c>
      <c r="B23" s="99" t="s">
        <v>794</v>
      </c>
      <c r="C23" s="99" t="s">
        <v>852</v>
      </c>
      <c r="D23" s="99" t="s">
        <v>793</v>
      </c>
      <c r="E23" s="105"/>
      <c r="F23" s="99"/>
      <c r="G23" s="99"/>
      <c r="H23" s="106"/>
      <c r="I23" s="217"/>
      <c r="J23" s="222"/>
      <c r="K23" s="222"/>
      <c r="L23" s="222"/>
      <c r="M23" s="223"/>
      <c r="N23" s="223"/>
      <c r="O23" s="223"/>
    </row>
    <row r="24" spans="1:262" ht="14.25" customHeight="1">
      <c r="A24" s="98" t="str">
        <f t="shared" si="2"/>
        <v>[Project management-14]</v>
      </c>
      <c r="B24" s="99" t="s">
        <v>795</v>
      </c>
      <c r="C24" s="99" t="s">
        <v>853</v>
      </c>
      <c r="D24" s="99" t="s">
        <v>796</v>
      </c>
      <c r="E24" s="105"/>
      <c r="F24" s="99"/>
      <c r="G24" s="99"/>
      <c r="H24" s="106"/>
      <c r="I24" s="217"/>
      <c r="J24" s="222"/>
      <c r="K24" s="222"/>
      <c r="L24" s="222"/>
      <c r="M24" s="223"/>
      <c r="N24" s="223"/>
      <c r="O24" s="223"/>
    </row>
    <row r="25" spans="1:262" ht="14.25" customHeight="1">
      <c r="A25" s="98" t="str">
        <f t="shared" si="2"/>
        <v>[Project management-15]</v>
      </c>
      <c r="B25" s="99" t="s">
        <v>786</v>
      </c>
      <c r="C25" s="99" t="s">
        <v>854</v>
      </c>
      <c r="D25" s="99" t="s">
        <v>790</v>
      </c>
      <c r="E25" s="105"/>
      <c r="F25" s="99"/>
      <c r="G25" s="99"/>
      <c r="H25" s="106"/>
      <c r="I25" s="217"/>
      <c r="J25" s="222"/>
      <c r="K25" s="222"/>
      <c r="L25" s="222"/>
      <c r="M25" s="223"/>
      <c r="N25" s="223"/>
      <c r="O25" s="223"/>
    </row>
    <row r="26" spans="1:262" ht="14.25" customHeight="1">
      <c r="A26" s="98" t="str">
        <f t="shared" si="2"/>
        <v>[Project management-16]</v>
      </c>
      <c r="B26" s="99" t="s">
        <v>799</v>
      </c>
      <c r="C26" s="99" t="s">
        <v>855</v>
      </c>
      <c r="D26" s="99" t="s">
        <v>797</v>
      </c>
      <c r="E26" s="105"/>
      <c r="F26" s="99"/>
      <c r="G26" s="99"/>
      <c r="H26" s="106"/>
      <c r="I26" s="217"/>
      <c r="J26" s="222"/>
      <c r="K26" s="222"/>
      <c r="L26" s="222"/>
      <c r="M26" s="223"/>
      <c r="N26" s="223"/>
      <c r="O26" s="223"/>
    </row>
    <row r="27" spans="1:262" ht="14.25" customHeight="1">
      <c r="A27" s="98" t="str">
        <f t="shared" si="2"/>
        <v>[Project management-17]</v>
      </c>
      <c r="B27" s="99" t="s">
        <v>798</v>
      </c>
      <c r="C27" s="99" t="s">
        <v>856</v>
      </c>
      <c r="D27" s="99" t="s">
        <v>800</v>
      </c>
      <c r="E27" s="105"/>
      <c r="F27" s="99"/>
      <c r="G27" s="99"/>
      <c r="H27" s="106"/>
      <c r="I27" s="217"/>
      <c r="J27" s="222"/>
      <c r="K27" s="222"/>
      <c r="L27" s="222"/>
      <c r="M27" s="223"/>
      <c r="N27" s="223"/>
      <c r="O27" s="223"/>
    </row>
    <row r="28" spans="1:262" ht="14.25" customHeight="1">
      <c r="A28" s="98" t="str">
        <f t="shared" si="2"/>
        <v>[Project management-18]</v>
      </c>
      <c r="B28" s="99" t="s">
        <v>825</v>
      </c>
      <c r="C28" s="99" t="s">
        <v>857</v>
      </c>
      <c r="D28" s="99" t="s">
        <v>824</v>
      </c>
      <c r="E28" s="105"/>
      <c r="F28" s="99"/>
      <c r="G28" s="99"/>
      <c r="H28" s="106"/>
      <c r="I28" s="217"/>
      <c r="J28" s="222"/>
      <c r="K28" s="222"/>
      <c r="L28" s="222"/>
      <c r="M28" s="223"/>
      <c r="N28" s="223"/>
      <c r="O28" s="223"/>
    </row>
    <row r="29" spans="1:262" ht="14.25" customHeight="1">
      <c r="A29" s="98" t="str">
        <f t="shared" si="2"/>
        <v>[Project management-19]</v>
      </c>
      <c r="B29" s="99" t="s">
        <v>826</v>
      </c>
      <c r="C29" s="99" t="s">
        <v>858</v>
      </c>
      <c r="D29" s="99" t="s">
        <v>827</v>
      </c>
      <c r="E29" s="105"/>
      <c r="F29" s="99"/>
      <c r="G29" s="99"/>
      <c r="H29" s="106"/>
      <c r="I29" s="217"/>
      <c r="J29" s="222"/>
      <c r="K29" s="222"/>
      <c r="L29" s="222"/>
      <c r="M29" s="223"/>
      <c r="N29" s="223"/>
      <c r="O29" s="223"/>
    </row>
    <row r="30" spans="1:262" ht="14.25" customHeight="1">
      <c r="A30" s="172"/>
      <c r="B30" s="172" t="s">
        <v>776</v>
      </c>
      <c r="C30" s="160"/>
      <c r="D30" s="160"/>
      <c r="E30" s="160"/>
      <c r="F30" s="160"/>
      <c r="G30" s="160"/>
      <c r="H30" s="160"/>
      <c r="I30" s="160"/>
      <c r="J30" s="160"/>
      <c r="K30" s="160"/>
      <c r="L30" s="160"/>
      <c r="M30" s="160"/>
      <c r="N30" s="194"/>
      <c r="O30" s="194"/>
    </row>
    <row r="31" spans="1:262" s="93" customFormat="1" ht="14.25" customHeight="1">
      <c r="A31" s="98" t="str">
        <f>IF(OR(B31&lt;&gt;"",D31&lt;E30&gt;""),"["&amp;TEXT($B$2,"##")&amp;"-"&amp;TEXT(ROW()-10,"##")&amp;"]","")</f>
        <v>[Project management-21]</v>
      </c>
      <c r="B31" s="99" t="s">
        <v>801</v>
      </c>
      <c r="C31" s="99" t="s">
        <v>859</v>
      </c>
      <c r="D31" s="99" t="s">
        <v>803</v>
      </c>
      <c r="E31" s="173"/>
      <c r="F31" s="99"/>
      <c r="G31" s="99"/>
      <c r="H31" s="174"/>
      <c r="I31" s="218"/>
      <c r="J31" s="222"/>
      <c r="K31" s="222"/>
      <c r="L31" s="222"/>
      <c r="M31" s="223"/>
      <c r="N31" s="223"/>
      <c r="O31" s="223"/>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c r="IX31" s="91"/>
      <c r="IY31" s="91"/>
      <c r="IZ31" s="91"/>
      <c r="JA31" s="91"/>
      <c r="JB31" s="91"/>
    </row>
    <row r="32" spans="1:262" s="93" customFormat="1" ht="14.25" customHeight="1">
      <c r="A32" s="98" t="str">
        <f t="shared" ref="A32:A38" si="3">IF(OR(B32&lt;&gt;"",D32&lt;E31&gt;""),"["&amp;TEXT($B$2,"##")&amp;"-"&amp;TEXT(ROW()-10,"##")&amp;"]","")</f>
        <v>[Project management-22]</v>
      </c>
      <c r="B32" s="99" t="s">
        <v>802</v>
      </c>
      <c r="C32" s="99" t="s">
        <v>859</v>
      </c>
      <c r="D32" s="99" t="s">
        <v>803</v>
      </c>
      <c r="E32" s="173"/>
      <c r="F32" s="99"/>
      <c r="G32" s="99"/>
      <c r="H32" s="174"/>
      <c r="I32" s="218"/>
      <c r="J32" s="222"/>
      <c r="K32" s="222"/>
      <c r="L32" s="222"/>
      <c r="M32" s="223"/>
      <c r="N32" s="223"/>
      <c r="O32" s="223"/>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row>
    <row r="33" spans="1:262" s="93" customFormat="1" ht="14.25" customHeight="1">
      <c r="A33" s="98" t="str">
        <f t="shared" si="3"/>
        <v>[Project management-23]</v>
      </c>
      <c r="B33" s="99" t="s">
        <v>805</v>
      </c>
      <c r="C33" s="99" t="s">
        <v>859</v>
      </c>
      <c r="D33" s="99" t="s">
        <v>806</v>
      </c>
      <c r="E33" s="173"/>
      <c r="F33" s="99"/>
      <c r="G33" s="99"/>
      <c r="H33" s="174"/>
      <c r="I33" s="218"/>
      <c r="J33" s="222"/>
      <c r="K33" s="222"/>
      <c r="L33" s="222"/>
      <c r="M33" s="223"/>
      <c r="N33" s="223"/>
      <c r="O33" s="223"/>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c r="IX33" s="91"/>
      <c r="IY33" s="91"/>
      <c r="IZ33" s="91"/>
      <c r="JA33" s="91"/>
      <c r="JB33" s="91"/>
    </row>
    <row r="34" spans="1:262" s="93" customFormat="1" ht="14.25" customHeight="1">
      <c r="A34" s="98" t="str">
        <f t="shared" si="3"/>
        <v>[Project management-24]</v>
      </c>
      <c r="B34" s="99" t="s">
        <v>807</v>
      </c>
      <c r="C34" s="99" t="s">
        <v>860</v>
      </c>
      <c r="D34" s="99" t="s">
        <v>808</v>
      </c>
      <c r="E34" s="173"/>
      <c r="F34" s="99"/>
      <c r="G34" s="99"/>
      <c r="H34" s="174"/>
      <c r="I34" s="218"/>
      <c r="J34" s="222"/>
      <c r="K34" s="222"/>
      <c r="L34" s="222"/>
      <c r="M34" s="223"/>
      <c r="N34" s="223"/>
      <c r="O34" s="223"/>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c r="IX34" s="91"/>
      <c r="IY34" s="91"/>
      <c r="IZ34" s="91"/>
      <c r="JA34" s="91"/>
      <c r="JB34" s="91"/>
    </row>
    <row r="35" spans="1:262" s="93" customFormat="1" ht="14.25" customHeight="1">
      <c r="A35" s="98" t="str">
        <f t="shared" si="3"/>
        <v>[Project management-25]</v>
      </c>
      <c r="B35" s="99" t="s">
        <v>809</v>
      </c>
      <c r="C35" s="99" t="s">
        <v>861</v>
      </c>
      <c r="D35" s="99" t="s">
        <v>811</v>
      </c>
      <c r="E35" s="173"/>
      <c r="F35" s="99"/>
      <c r="G35" s="99"/>
      <c r="H35" s="174"/>
      <c r="I35" s="218"/>
      <c r="J35" s="222"/>
      <c r="K35" s="222"/>
      <c r="L35" s="222"/>
      <c r="M35" s="223"/>
      <c r="N35" s="223"/>
      <c r="O35" s="223"/>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c r="IX35" s="91"/>
      <c r="IY35" s="91"/>
      <c r="IZ35" s="91"/>
      <c r="JA35" s="91"/>
      <c r="JB35" s="91"/>
    </row>
    <row r="36" spans="1:262" s="93" customFormat="1" ht="14.25" customHeight="1">
      <c r="A36" s="98" t="str">
        <f t="shared" si="3"/>
        <v>[Project management-26]</v>
      </c>
      <c r="B36" s="99" t="s">
        <v>810</v>
      </c>
      <c r="C36" s="99" t="s">
        <v>862</v>
      </c>
      <c r="D36" s="99" t="s">
        <v>812</v>
      </c>
      <c r="E36" s="173"/>
      <c r="F36" s="99"/>
      <c r="G36" s="99"/>
      <c r="H36" s="174"/>
      <c r="I36" s="218"/>
      <c r="J36" s="222"/>
      <c r="K36" s="222"/>
      <c r="L36" s="222"/>
      <c r="M36" s="223"/>
      <c r="N36" s="223"/>
      <c r="O36" s="223"/>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c r="IX36" s="91"/>
      <c r="IY36" s="91"/>
      <c r="IZ36" s="91"/>
      <c r="JA36" s="91"/>
      <c r="JB36" s="91"/>
    </row>
    <row r="37" spans="1:262" s="93" customFormat="1" ht="14.25" customHeight="1">
      <c r="A37" s="98" t="str">
        <f t="shared" si="3"/>
        <v>[Project management-27]</v>
      </c>
      <c r="B37" s="99" t="s">
        <v>816</v>
      </c>
      <c r="C37" s="99" t="s">
        <v>863</v>
      </c>
      <c r="D37" s="99" t="s">
        <v>817</v>
      </c>
      <c r="E37" s="173"/>
      <c r="F37" s="99"/>
      <c r="G37" s="99"/>
      <c r="H37" s="174"/>
      <c r="I37" s="218"/>
      <c r="J37" s="222"/>
      <c r="K37" s="222"/>
      <c r="L37" s="222"/>
      <c r="M37" s="223"/>
      <c r="N37" s="223"/>
      <c r="O37" s="223"/>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c r="IX37" s="91"/>
      <c r="IY37" s="91"/>
      <c r="IZ37" s="91"/>
      <c r="JA37" s="91"/>
      <c r="JB37" s="91"/>
    </row>
    <row r="38" spans="1:262" s="93" customFormat="1" ht="14.25" customHeight="1">
      <c r="A38" s="98" t="str">
        <f t="shared" si="3"/>
        <v>[Project management-28]</v>
      </c>
      <c r="B38" s="99" t="s">
        <v>813</v>
      </c>
      <c r="C38" s="99" t="s">
        <v>814</v>
      </c>
      <c r="D38" s="99" t="s">
        <v>815</v>
      </c>
      <c r="E38" s="173"/>
      <c r="F38" s="99"/>
      <c r="G38" s="99"/>
      <c r="H38" s="174"/>
      <c r="I38" s="218"/>
      <c r="J38" s="222"/>
      <c r="K38" s="222"/>
      <c r="L38" s="222"/>
      <c r="M38" s="223"/>
      <c r="N38" s="223"/>
      <c r="O38" s="223"/>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row>
    <row r="39" spans="1:262" ht="14.25" customHeight="1">
      <c r="A39" s="172"/>
      <c r="B39" s="172" t="s">
        <v>777</v>
      </c>
      <c r="C39" s="172"/>
      <c r="D39" s="172"/>
      <c r="E39" s="172"/>
      <c r="F39" s="172"/>
      <c r="G39" s="172"/>
      <c r="H39" s="172"/>
      <c r="I39" s="192"/>
      <c r="J39" s="192"/>
      <c r="K39" s="192"/>
      <c r="L39" s="192"/>
      <c r="M39" s="192"/>
      <c r="N39" s="192"/>
      <c r="O39" s="192"/>
      <c r="P39" s="192"/>
    </row>
    <row r="40" spans="1:262" ht="14.25" customHeight="1">
      <c r="A40" s="98" t="str">
        <f>IF(OR(B40&lt;&gt;"",D40&lt;E39&gt;""),"["&amp;TEXT($B$2,"##")&amp;"-"&amp;TEXT(ROW()-10,"##")&amp;"]","")</f>
        <v>[Project management-30]</v>
      </c>
      <c r="B40" s="99" t="s">
        <v>828</v>
      </c>
      <c r="C40" s="99" t="s">
        <v>864</v>
      </c>
      <c r="D40" s="99" t="s">
        <v>829</v>
      </c>
      <c r="E40" s="173"/>
      <c r="F40" s="99"/>
      <c r="G40" s="99"/>
      <c r="H40" s="174"/>
      <c r="I40" s="218"/>
      <c r="J40" s="222"/>
      <c r="K40" s="222"/>
      <c r="L40" s="222"/>
      <c r="M40" s="223"/>
      <c r="N40" s="223"/>
      <c r="O40" s="223"/>
    </row>
    <row r="41" spans="1:262" ht="14.25" customHeight="1">
      <c r="A41" s="98" t="str">
        <f>IF(OR(B41&lt;&gt;"",D41&lt;E40&gt;""),"["&amp;TEXT($B$2,"##")&amp;"-"&amp;TEXT(ROW()-10,"##")&amp;"]","")</f>
        <v>[Project management-31]</v>
      </c>
      <c r="B41" s="99" t="s">
        <v>830</v>
      </c>
      <c r="C41" s="99" t="s">
        <v>864</v>
      </c>
      <c r="D41" s="99" t="s">
        <v>829</v>
      </c>
      <c r="E41" s="173"/>
      <c r="F41" s="99"/>
      <c r="G41" s="99"/>
      <c r="H41" s="174"/>
      <c r="I41" s="218"/>
      <c r="J41" s="222"/>
      <c r="K41" s="222"/>
      <c r="L41" s="222"/>
      <c r="M41" s="223"/>
      <c r="N41" s="223"/>
      <c r="O41" s="223"/>
    </row>
    <row r="42" spans="1:262" ht="14.25" customHeight="1">
      <c r="A42" s="98" t="str">
        <f t="shared" ref="A42:A47" si="4">IF(OR(B42&lt;&gt;"",D42&lt;E41&gt;""),"["&amp;TEXT($B$2,"##")&amp;"-"&amp;TEXT(ROW()-10,"##")&amp;"]","")</f>
        <v>[Project management-32]</v>
      </c>
      <c r="B42" s="99" t="s">
        <v>835</v>
      </c>
      <c r="C42" s="99" t="s">
        <v>864</v>
      </c>
      <c r="D42" s="99" t="s">
        <v>831</v>
      </c>
      <c r="E42" s="173"/>
      <c r="F42" s="99"/>
      <c r="G42" s="99"/>
      <c r="H42" s="174"/>
      <c r="I42" s="218"/>
      <c r="J42" s="222"/>
      <c r="K42" s="222"/>
      <c r="L42" s="222"/>
      <c r="M42" s="223"/>
      <c r="N42" s="223"/>
      <c r="O42" s="223"/>
    </row>
    <row r="43" spans="1:262" ht="14.25" customHeight="1">
      <c r="A43" s="98" t="str">
        <f t="shared" si="4"/>
        <v>[Project management-33]</v>
      </c>
      <c r="B43" s="99" t="s">
        <v>836</v>
      </c>
      <c r="C43" s="99" t="s">
        <v>865</v>
      </c>
      <c r="D43" s="99" t="s">
        <v>832</v>
      </c>
      <c r="E43" s="173"/>
      <c r="F43" s="99"/>
      <c r="G43" s="99"/>
      <c r="H43" s="174"/>
      <c r="I43" s="218"/>
      <c r="J43" s="222"/>
      <c r="K43" s="222"/>
      <c r="L43" s="222"/>
      <c r="M43" s="223"/>
      <c r="N43" s="223"/>
      <c r="O43" s="223"/>
    </row>
    <row r="44" spans="1:262" ht="14.25" customHeight="1">
      <c r="A44" s="98" t="str">
        <f t="shared" si="4"/>
        <v>[Project management-34]</v>
      </c>
      <c r="B44" s="99" t="s">
        <v>837</v>
      </c>
      <c r="C44" s="99" t="s">
        <v>866</v>
      </c>
      <c r="D44" s="99" t="s">
        <v>833</v>
      </c>
      <c r="E44" s="173"/>
      <c r="F44" s="99"/>
      <c r="G44" s="99"/>
      <c r="H44" s="174"/>
      <c r="I44" s="218"/>
      <c r="J44" s="222"/>
      <c r="K44" s="222"/>
      <c r="L44" s="222"/>
      <c r="M44" s="223"/>
      <c r="N44" s="223"/>
      <c r="O44" s="223"/>
    </row>
    <row r="45" spans="1:262" ht="14.25" customHeight="1">
      <c r="A45" s="98" t="str">
        <f t="shared" si="4"/>
        <v>[Project management-35]</v>
      </c>
      <c r="B45" s="99" t="s">
        <v>838</v>
      </c>
      <c r="C45" s="99" t="s">
        <v>867</v>
      </c>
      <c r="D45" s="99" t="s">
        <v>834</v>
      </c>
      <c r="E45" s="173"/>
      <c r="F45" s="99"/>
      <c r="G45" s="99"/>
      <c r="H45" s="174"/>
      <c r="I45" s="218"/>
      <c r="J45" s="222"/>
      <c r="K45" s="222"/>
      <c r="L45" s="222"/>
      <c r="M45" s="223"/>
      <c r="N45" s="223"/>
      <c r="O45" s="223"/>
    </row>
    <row r="46" spans="1:262" ht="14.25" customHeight="1">
      <c r="A46" s="98" t="str">
        <f t="shared" si="4"/>
        <v>[Project management-36]</v>
      </c>
      <c r="B46" s="99" t="s">
        <v>839</v>
      </c>
      <c r="C46" s="99" t="s">
        <v>868</v>
      </c>
      <c r="D46" s="99" t="s">
        <v>840</v>
      </c>
      <c r="E46" s="173"/>
      <c r="F46" s="99"/>
      <c r="G46" s="99"/>
      <c r="H46" s="174"/>
      <c r="I46" s="218"/>
      <c r="J46" s="222"/>
      <c r="K46" s="222"/>
      <c r="L46" s="222"/>
      <c r="M46" s="223"/>
      <c r="N46" s="223"/>
      <c r="O46" s="223"/>
    </row>
    <row r="47" spans="1:262" ht="14.25" customHeight="1">
      <c r="A47" s="98" t="str">
        <f t="shared" si="4"/>
        <v>[Project management-37]</v>
      </c>
      <c r="B47" s="99" t="s">
        <v>841</v>
      </c>
      <c r="C47" s="99" t="s">
        <v>842</v>
      </c>
      <c r="D47" s="99" t="s">
        <v>843</v>
      </c>
      <c r="E47" s="173"/>
      <c r="F47" s="99"/>
      <c r="G47" s="99"/>
      <c r="H47" s="174"/>
      <c r="I47" s="218"/>
      <c r="J47" s="222"/>
      <c r="K47" s="222"/>
      <c r="L47" s="222"/>
      <c r="M47" s="223"/>
      <c r="N47" s="223"/>
      <c r="O47" s="223"/>
    </row>
  </sheetData>
  <mergeCells count="5">
    <mergeCell ref="B2:G2"/>
    <mergeCell ref="B3:G3"/>
    <mergeCell ref="B4:G4"/>
    <mergeCell ref="E5:G5"/>
    <mergeCell ref="E6:G6"/>
  </mergeCells>
  <dataValidations count="1">
    <dataValidation type="list" allowBlank="1" showErrorMessage="1" sqref="F12:G29 F40:G47 F31:G38">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[3]Calculate!#REF!</xm:f>
          </x14:formula1>
          <xm:sqref>J12:J29</xm:sqref>
        </x14:dataValidation>
        <x14:dataValidation type="list" allowBlank="1" showInputMessage="1" showErrorMessage="1">
          <x14:formula1>
            <xm:f>[3]Calculate!#REF!</xm:f>
          </x14:formula1>
          <xm:sqref>J31:J38</xm:sqref>
        </x14:dataValidation>
        <x14:dataValidation type="list" allowBlank="1" showInputMessage="1" showErrorMessage="1">
          <x14:formula1>
            <xm:f>[3]Calculate!#REF!</xm:f>
          </x14:formula1>
          <xm:sqref>J40:J47</xm:sqref>
        </x14:dataValidation>
        <x14:dataValidation type="list" allowBlank="1" showInputMessage="1" showErrorMessage="1">
          <x14:formula1>
            <xm:f>[3]Calculate!#REF!</xm:f>
          </x14:formula1>
          <xm:sqref>K12:K29</xm:sqref>
        </x14:dataValidation>
        <x14:dataValidation type="list" allowBlank="1" showInputMessage="1" showErrorMessage="1">
          <x14:formula1>
            <xm:f>[3]Calculate!#REF!</xm:f>
          </x14:formula1>
          <xm:sqref>K31:K38</xm:sqref>
        </x14:dataValidation>
        <x14:dataValidation type="list" allowBlank="1" showInputMessage="1" showErrorMessage="1">
          <x14:formula1>
            <xm:f>[3]Calculate!#REF!</xm:f>
          </x14:formula1>
          <xm:sqref>K40:K47</xm:sqref>
        </x14:dataValidation>
        <x14:dataValidation type="list" allowBlank="1" showInputMessage="1" showErrorMessage="1">
          <x14:formula1>
            <xm:f>[3]Calculate!#REF!</xm:f>
          </x14:formula1>
          <xm:sqref>L12:L29</xm:sqref>
        </x14:dataValidation>
        <x14:dataValidation type="list" allowBlank="1" showInputMessage="1" showErrorMessage="1">
          <x14:formula1>
            <xm:f>[3]Calculate!#REF!</xm:f>
          </x14:formula1>
          <xm:sqref>L31:L38</xm:sqref>
        </x14:dataValidation>
        <x14:dataValidation type="list" allowBlank="1" showInputMessage="1" showErrorMessage="1">
          <x14:formula1>
            <xm:f>[3]Calculate!#REF!</xm:f>
          </x14:formula1>
          <xm:sqref>L40:L47</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F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14.125" style="93" customWidth="1"/>
    <col min="11" max="11" width="9" style="91" customWidth="1"/>
    <col min="12" max="12" width="11.125" style="91" customWidth="1"/>
    <col min="13" max="13" width="14.25" style="91" customWidth="1"/>
    <col min="14" max="14" width="12" style="91" customWidth="1"/>
    <col min="15" max="15" width="14" style="91" customWidth="1"/>
    <col min="16" max="16" width="9" style="91"/>
    <col min="17" max="17" width="0" style="91" hidden="1" customWidth="1"/>
    <col min="18" max="16384" width="9" style="91"/>
  </cols>
  <sheetData>
    <row r="1" spans="1:257" ht="27" thickTop="1" thickBot="1">
      <c r="A1" s="111" t="s">
        <v>47</v>
      </c>
      <c r="B1" s="77"/>
      <c r="C1" s="77"/>
      <c r="D1" s="77"/>
      <c r="E1" s="77"/>
      <c r="F1" s="77"/>
      <c r="G1" s="77"/>
      <c r="H1" s="78"/>
      <c r="I1" s="226" t="s">
        <v>1145</v>
      </c>
      <c r="J1" s="227" t="s">
        <v>1138</v>
      </c>
      <c r="K1" s="227" t="s">
        <v>1139</v>
      </c>
      <c r="L1" s="227" t="s">
        <v>1140</v>
      </c>
      <c r="M1" s="227" t="s">
        <v>1141</v>
      </c>
      <c r="N1" s="227" t="s">
        <v>1150</v>
      </c>
      <c r="O1" s="228" t="s">
        <v>1136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869</v>
      </c>
      <c r="C2" s="257"/>
      <c r="D2" s="257"/>
      <c r="E2" s="257"/>
      <c r="F2" s="257"/>
      <c r="G2" s="257"/>
      <c r="H2" s="80"/>
      <c r="I2" s="229" t="s">
        <v>1146</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870</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60">
        <f>COUNTA(A11:A84)*2</f>
        <v>18</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1142</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9.25" customHeight="1">
      <c r="A10" s="49" t="s">
        <v>30</v>
      </c>
      <c r="B10" s="49" t="s">
        <v>31</v>
      </c>
      <c r="C10" s="49" t="s">
        <v>32</v>
      </c>
      <c r="D10" s="49" t="s">
        <v>33</v>
      </c>
      <c r="E10" s="50" t="s">
        <v>34</v>
      </c>
      <c r="F10" s="50" t="s">
        <v>600</v>
      </c>
      <c r="G10" s="50" t="s">
        <v>599</v>
      </c>
      <c r="H10" s="50" t="s">
        <v>35</v>
      </c>
      <c r="I10" s="49"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869</v>
      </c>
      <c r="C11" s="160"/>
      <c r="D11" s="160"/>
      <c r="E11" s="160"/>
      <c r="F11" s="160"/>
      <c r="G11" s="160"/>
      <c r="H11" s="160"/>
      <c r="I11" s="161"/>
      <c r="J11" s="160"/>
      <c r="K11" s="160"/>
      <c r="L11" s="160"/>
      <c r="M11" s="160"/>
      <c r="N11" s="160"/>
      <c r="O11" s="194"/>
    </row>
    <row r="12" spans="1:257" ht="14.25" customHeight="1">
      <c r="A12" s="98" t="str">
        <f>IF(OR(B12&lt;&gt;"",D12&lt;E11&gt;""),"["&amp;TEXT($B$2,"##")&amp;"-"&amp;TEXT(ROW()-10,"##")&amp;"]","")</f>
        <v>[Discover-2]</v>
      </c>
      <c r="B12" s="99" t="s">
        <v>871</v>
      </c>
      <c r="C12" s="99" t="s">
        <v>920</v>
      </c>
      <c r="D12" s="99" t="s">
        <v>872</v>
      </c>
      <c r="E12" s="105"/>
      <c r="F12" s="99"/>
      <c r="G12" s="99"/>
      <c r="H12" s="106"/>
      <c r="I12" s="107"/>
      <c r="J12" s="222"/>
      <c r="K12" s="222"/>
      <c r="L12" s="222"/>
      <c r="M12" s="223"/>
      <c r="N12" s="223"/>
      <c r="O12" s="223"/>
    </row>
    <row r="13" spans="1:257" ht="14.25" customHeight="1">
      <c r="A13" s="98" t="str">
        <f t="shared" ref="A13:A20" si="2">IF(OR(B13&lt;&gt;"",D13&lt;E12&gt;""),"["&amp;TEXT($B$2,"##")&amp;"-"&amp;TEXT(ROW()-10,"##")&amp;"]","")</f>
        <v>[Discover-3]</v>
      </c>
      <c r="B13" s="99" t="s">
        <v>873</v>
      </c>
      <c r="C13" s="99" t="s">
        <v>920</v>
      </c>
      <c r="D13" s="99" t="s">
        <v>872</v>
      </c>
      <c r="E13" s="105"/>
      <c r="F13" s="99"/>
      <c r="G13" s="99"/>
      <c r="H13" s="106"/>
      <c r="I13" s="107"/>
      <c r="J13" s="222"/>
      <c r="K13" s="222"/>
      <c r="L13" s="222"/>
      <c r="M13" s="223"/>
      <c r="N13" s="223"/>
      <c r="O13" s="223"/>
    </row>
    <row r="14" spans="1:257" ht="14.25" customHeight="1">
      <c r="A14" s="98" t="str">
        <f t="shared" si="2"/>
        <v>[Discover-4]</v>
      </c>
      <c r="B14" s="99" t="s">
        <v>874</v>
      </c>
      <c r="C14" s="99" t="s">
        <v>921</v>
      </c>
      <c r="D14" s="99" t="s">
        <v>875</v>
      </c>
      <c r="E14" s="105"/>
      <c r="F14" s="99"/>
      <c r="G14" s="99"/>
      <c r="H14" s="106"/>
      <c r="I14" s="107"/>
      <c r="J14" s="222"/>
      <c r="K14" s="222"/>
      <c r="L14" s="222"/>
      <c r="M14" s="223"/>
      <c r="N14" s="223"/>
      <c r="O14" s="223"/>
    </row>
    <row r="15" spans="1:257" ht="14.25" customHeight="1">
      <c r="A15" s="98" t="str">
        <f t="shared" si="2"/>
        <v>[Discover-5]</v>
      </c>
      <c r="B15" s="99" t="s">
        <v>876</v>
      </c>
      <c r="C15" s="99" t="s">
        <v>922</v>
      </c>
      <c r="D15" s="99" t="s">
        <v>877</v>
      </c>
      <c r="E15" s="105"/>
      <c r="F15" s="99"/>
      <c r="G15" s="99"/>
      <c r="H15" s="106"/>
      <c r="I15" s="107"/>
      <c r="J15" s="222"/>
      <c r="K15" s="222"/>
      <c r="L15" s="222"/>
      <c r="M15" s="223"/>
      <c r="N15" s="223"/>
      <c r="O15" s="223"/>
    </row>
    <row r="16" spans="1:257" ht="14.25" customHeight="1">
      <c r="A16" s="98" t="str">
        <f t="shared" si="2"/>
        <v>[Discover-6]</v>
      </c>
      <c r="B16" s="99" t="s">
        <v>882</v>
      </c>
      <c r="C16" s="99" t="s">
        <v>923</v>
      </c>
      <c r="D16" s="99" t="s">
        <v>883</v>
      </c>
      <c r="E16" s="105"/>
      <c r="F16" s="99"/>
      <c r="G16" s="99"/>
      <c r="H16" s="106"/>
      <c r="I16" s="107"/>
      <c r="J16" s="222"/>
      <c r="K16" s="222"/>
      <c r="L16" s="222"/>
      <c r="M16" s="223"/>
      <c r="N16" s="223"/>
      <c r="O16" s="223"/>
    </row>
    <row r="17" spans="1:15" ht="14.25" customHeight="1">
      <c r="A17" s="98" t="str">
        <f t="shared" si="2"/>
        <v>[Discover-7]</v>
      </c>
      <c r="B17" s="99" t="s">
        <v>879</v>
      </c>
      <c r="C17" s="99" t="s">
        <v>924</v>
      </c>
      <c r="D17" s="99" t="s">
        <v>880</v>
      </c>
      <c r="E17" s="105"/>
      <c r="F17" s="99"/>
      <c r="G17" s="99"/>
      <c r="H17" s="106"/>
      <c r="I17" s="107"/>
      <c r="J17" s="222"/>
      <c r="K17" s="222"/>
      <c r="L17" s="222"/>
      <c r="M17" s="223"/>
      <c r="N17" s="223"/>
      <c r="O17" s="223"/>
    </row>
    <row r="18" spans="1:15" ht="14.25" customHeight="1">
      <c r="A18" s="98" t="str">
        <f t="shared" si="2"/>
        <v>[Discover-8]</v>
      </c>
      <c r="B18" s="99" t="s">
        <v>878</v>
      </c>
      <c r="C18" s="99" t="s">
        <v>925</v>
      </c>
      <c r="D18" s="99" t="s">
        <v>881</v>
      </c>
      <c r="E18" s="105"/>
      <c r="F18" s="99"/>
      <c r="G18" s="99"/>
      <c r="H18" s="106"/>
      <c r="I18" s="107"/>
      <c r="J18" s="222"/>
      <c r="K18" s="222"/>
      <c r="L18" s="222"/>
      <c r="M18" s="223"/>
      <c r="N18" s="223"/>
      <c r="O18" s="223"/>
    </row>
    <row r="19" spans="1:15" ht="14.25" customHeight="1">
      <c r="A19" s="98" t="str">
        <f t="shared" si="2"/>
        <v>[Discover-9]</v>
      </c>
      <c r="B19" s="99" t="s">
        <v>884</v>
      </c>
      <c r="C19" s="99" t="s">
        <v>926</v>
      </c>
      <c r="D19" s="99" t="s">
        <v>886</v>
      </c>
      <c r="E19" s="105"/>
      <c r="F19" s="99"/>
      <c r="G19" s="99"/>
      <c r="H19" s="106"/>
      <c r="I19" s="107"/>
      <c r="J19" s="222"/>
      <c r="K19" s="222"/>
      <c r="L19" s="222"/>
      <c r="M19" s="223"/>
      <c r="N19" s="223"/>
      <c r="O19" s="223"/>
    </row>
    <row r="20" spans="1:15" ht="14.25" customHeight="1">
      <c r="A20" s="98" t="str">
        <f t="shared" si="2"/>
        <v>[Discover-10]</v>
      </c>
      <c r="B20" s="99" t="s">
        <v>885</v>
      </c>
      <c r="C20" s="99" t="s">
        <v>927</v>
      </c>
      <c r="D20" s="99" t="s">
        <v>887</v>
      </c>
      <c r="E20" s="105"/>
      <c r="F20" s="99"/>
      <c r="G20" s="99"/>
      <c r="H20" s="106"/>
      <c r="I20" s="107"/>
      <c r="J20" s="222"/>
      <c r="K20" s="222"/>
      <c r="L20" s="222"/>
      <c r="M20" s="223"/>
      <c r="N20" s="223"/>
      <c r="O20" s="223"/>
    </row>
  </sheetData>
  <mergeCells count="5">
    <mergeCell ref="B2:G2"/>
    <mergeCell ref="B3:G3"/>
    <mergeCell ref="B4:G4"/>
    <mergeCell ref="E5:G5"/>
    <mergeCell ref="E6:G6"/>
  </mergeCells>
  <dataValidations disablePrompts="1"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G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6" t="s">
        <v>1145</v>
      </c>
      <c r="J1" s="227" t="s">
        <v>1138</v>
      </c>
      <c r="K1" s="227" t="s">
        <v>1139</v>
      </c>
      <c r="L1" s="227" t="s">
        <v>1140</v>
      </c>
      <c r="M1" s="227" t="s">
        <v>1141</v>
      </c>
      <c r="N1" s="227" t="s">
        <v>1150</v>
      </c>
      <c r="O1" s="228" t="s">
        <v>1136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888</v>
      </c>
      <c r="C2" s="257"/>
      <c r="D2" s="257"/>
      <c r="E2" s="257"/>
      <c r="F2" s="257"/>
      <c r="G2" s="257"/>
      <c r="H2" s="80"/>
      <c r="I2" s="229" t="s">
        <v>1146</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890</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60">
        <f>COUNTA(A11:A84)*2</f>
        <v>18</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1142</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600</v>
      </c>
      <c r="G10" s="50" t="s">
        <v>599</v>
      </c>
      <c r="H10" s="50" t="s">
        <v>35</v>
      </c>
      <c r="I10" s="49"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888</v>
      </c>
      <c r="C11" s="160"/>
      <c r="D11" s="160"/>
      <c r="E11" s="160"/>
      <c r="F11" s="160"/>
      <c r="G11" s="160"/>
      <c r="H11" s="160"/>
      <c r="I11" s="161"/>
      <c r="J11" s="160"/>
      <c r="K11" s="160"/>
      <c r="L11" s="160"/>
      <c r="M11" s="160"/>
      <c r="N11" s="160"/>
      <c r="O11" s="194"/>
    </row>
    <row r="12" spans="1:257" ht="14.25" customHeight="1">
      <c r="A12" s="98" t="str">
        <f>IF(OR(B12&lt;&gt;"",D12&lt;E11&gt;""),"["&amp;TEXT($B$2,"##")&amp;"-"&amp;TEXT(ROW()-10,"##")&amp;"]","")</f>
        <v>[Statistic-2]</v>
      </c>
      <c r="B12" s="99" t="s">
        <v>891</v>
      </c>
      <c r="C12" s="99" t="s">
        <v>919</v>
      </c>
      <c r="D12" s="99" t="s">
        <v>894</v>
      </c>
      <c r="E12" s="105"/>
      <c r="F12" s="99"/>
      <c r="G12" s="99"/>
      <c r="H12" s="106"/>
      <c r="I12" s="107"/>
      <c r="J12" s="222"/>
      <c r="K12" s="222"/>
      <c r="L12" s="222"/>
      <c r="M12" s="223"/>
      <c r="N12" s="223"/>
      <c r="O12" s="223"/>
    </row>
    <row r="13" spans="1:257" ht="14.25" customHeight="1">
      <c r="A13" s="98" t="str">
        <f t="shared" ref="A13:A20" si="2">IF(OR(B13&lt;&gt;"",D13&lt;E12&gt;""),"["&amp;TEXT($B$2,"##")&amp;"-"&amp;TEXT(ROW()-10,"##")&amp;"]","")</f>
        <v>[Statistic-3]</v>
      </c>
      <c r="B13" s="99" t="s">
        <v>892</v>
      </c>
      <c r="C13" s="99" t="s">
        <v>919</v>
      </c>
      <c r="D13" s="99" t="s">
        <v>894</v>
      </c>
      <c r="E13" s="105"/>
      <c r="F13" s="99"/>
      <c r="G13" s="99"/>
      <c r="H13" s="106"/>
      <c r="I13" s="107"/>
      <c r="J13" s="222"/>
      <c r="K13" s="222"/>
      <c r="L13" s="222"/>
      <c r="M13" s="223"/>
      <c r="N13" s="223"/>
      <c r="O13" s="223"/>
    </row>
    <row r="14" spans="1:257" ht="14.25" customHeight="1">
      <c r="A14" s="98" t="str">
        <f t="shared" si="2"/>
        <v>[Statistic-4]</v>
      </c>
      <c r="B14" s="99" t="s">
        <v>893</v>
      </c>
      <c r="C14" s="99" t="s">
        <v>895</v>
      </c>
      <c r="D14" s="99" t="s">
        <v>896</v>
      </c>
      <c r="E14" s="105"/>
      <c r="F14" s="99"/>
      <c r="G14" s="99"/>
      <c r="H14" s="106"/>
      <c r="I14" s="107"/>
      <c r="J14" s="222"/>
      <c r="K14" s="222"/>
      <c r="L14" s="222"/>
      <c r="M14" s="223"/>
      <c r="N14" s="223"/>
      <c r="O14" s="223"/>
    </row>
    <row r="15" spans="1:257" ht="14.25" customHeight="1">
      <c r="A15" s="98" t="str">
        <f t="shared" si="2"/>
        <v>[Statistic-5]</v>
      </c>
      <c r="B15" s="99" t="s">
        <v>897</v>
      </c>
      <c r="C15" s="99" t="s">
        <v>901</v>
      </c>
      <c r="D15" s="99" t="s">
        <v>902</v>
      </c>
      <c r="E15" s="105"/>
      <c r="F15" s="99"/>
      <c r="G15" s="99"/>
      <c r="H15" s="106"/>
      <c r="I15" s="107"/>
      <c r="J15" s="222"/>
      <c r="K15" s="222"/>
      <c r="L15" s="222"/>
      <c r="M15" s="223"/>
      <c r="N15" s="223"/>
      <c r="O15" s="223"/>
    </row>
    <row r="16" spans="1:257" ht="14.25" customHeight="1">
      <c r="A16" s="98" t="str">
        <f t="shared" si="2"/>
        <v>[Statistic-6]</v>
      </c>
      <c r="B16" s="99" t="s">
        <v>898</v>
      </c>
      <c r="C16" s="99" t="s">
        <v>899</v>
      </c>
      <c r="D16" s="99" t="s">
        <v>900</v>
      </c>
      <c r="E16" s="105"/>
      <c r="F16" s="99"/>
      <c r="G16" s="99"/>
      <c r="H16" s="106"/>
      <c r="I16" s="107"/>
      <c r="J16" s="222"/>
      <c r="K16" s="222"/>
      <c r="L16" s="222"/>
      <c r="M16" s="223"/>
      <c r="N16" s="223"/>
      <c r="O16" s="223"/>
    </row>
    <row r="17" spans="1:15" ht="14.25" customHeight="1">
      <c r="A17" s="98" t="str">
        <f t="shared" si="2"/>
        <v>[Statistic-7]</v>
      </c>
      <c r="B17" s="99" t="s">
        <v>903</v>
      </c>
      <c r="C17" s="99" t="s">
        <v>904</v>
      </c>
      <c r="D17" s="99" t="s">
        <v>908</v>
      </c>
      <c r="E17" s="105"/>
      <c r="F17" s="99"/>
      <c r="G17" s="99"/>
      <c r="H17" s="106"/>
      <c r="I17" s="107"/>
      <c r="J17" s="222"/>
      <c r="K17" s="222"/>
      <c r="L17" s="222"/>
      <c r="M17" s="223"/>
      <c r="N17" s="223"/>
      <c r="O17" s="223"/>
    </row>
    <row r="18" spans="1:15" ht="14.25" customHeight="1">
      <c r="A18" s="98" t="str">
        <f t="shared" si="2"/>
        <v>[Statistic-8]</v>
      </c>
      <c r="B18" s="99" t="s">
        <v>905</v>
      </c>
      <c r="C18" s="99" t="s">
        <v>906</v>
      </c>
      <c r="D18" s="99" t="s">
        <v>907</v>
      </c>
      <c r="E18" s="105"/>
      <c r="F18" s="99"/>
      <c r="G18" s="99"/>
      <c r="H18" s="106"/>
      <c r="I18" s="107"/>
      <c r="J18" s="222"/>
      <c r="K18" s="222"/>
      <c r="L18" s="222"/>
      <c r="M18" s="223"/>
      <c r="N18" s="223"/>
      <c r="O18" s="223"/>
    </row>
    <row r="19" spans="1:15" ht="14.25" customHeight="1">
      <c r="A19" s="98" t="str">
        <f t="shared" si="2"/>
        <v>[Statistic-9]</v>
      </c>
      <c r="B19" s="99" t="s">
        <v>909</v>
      </c>
      <c r="C19" s="99" t="s">
        <v>910</v>
      </c>
      <c r="D19" s="99" t="s">
        <v>911</v>
      </c>
      <c r="E19" s="105"/>
      <c r="F19" s="99"/>
      <c r="G19" s="99"/>
      <c r="H19" s="106"/>
      <c r="I19" s="107"/>
      <c r="J19" s="222"/>
      <c r="K19" s="222"/>
      <c r="L19" s="222"/>
      <c r="M19" s="223"/>
      <c r="N19" s="223"/>
      <c r="O19" s="223"/>
    </row>
    <row r="20" spans="1:15" ht="14.25" customHeight="1">
      <c r="A20" s="98" t="str">
        <f t="shared" si="2"/>
        <v>[Statistic-10]</v>
      </c>
      <c r="B20" s="99" t="s">
        <v>912</v>
      </c>
      <c r="C20" s="99" t="s">
        <v>913</v>
      </c>
      <c r="D20" s="99" t="s">
        <v>914</v>
      </c>
      <c r="E20" s="105"/>
      <c r="F20" s="99"/>
      <c r="G20" s="99"/>
      <c r="H20" s="106"/>
      <c r="I20" s="107"/>
      <c r="J20" s="222"/>
      <c r="K20" s="222"/>
      <c r="L20" s="222"/>
      <c r="M20" s="223"/>
      <c r="N20" s="223"/>
      <c r="O20" s="223"/>
    </row>
  </sheetData>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J12:J20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L12:L20</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D13" zoomScale="85" zoomScaleNormal="85" workbookViewId="0">
      <selection activeCell="R25" sqref="R25"/>
    </sheetView>
  </sheetViews>
  <sheetFormatPr defaultRowHeight="14.25" customHeight="1"/>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6" t="s">
        <v>1145</v>
      </c>
      <c r="J1" s="227" t="s">
        <v>1138</v>
      </c>
      <c r="K1" s="227" t="s">
        <v>1139</v>
      </c>
      <c r="L1" s="227" t="s">
        <v>1140</v>
      </c>
      <c r="M1" s="227" t="s">
        <v>1141</v>
      </c>
      <c r="N1" s="227" t="s">
        <v>1150</v>
      </c>
      <c r="O1" s="228" t="s">
        <v>1136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57" t="s">
        <v>889</v>
      </c>
      <c r="C2" s="257"/>
      <c r="D2" s="257"/>
      <c r="E2" s="257"/>
      <c r="F2" s="257"/>
      <c r="G2" s="257"/>
      <c r="H2" s="80"/>
      <c r="I2" s="229" t="s">
        <v>1146</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57" t="s">
        <v>915</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COUNTIF(F11:G100,"Pass")</f>
        <v>0</v>
      </c>
      <c r="B6" s="88">
        <f>COUNTIF(F11:G100,"Fail")</f>
        <v>0</v>
      </c>
      <c r="C6" s="88">
        <f>E6-D6-B6-A6</f>
        <v>50</v>
      </c>
      <c r="D6" s="89">
        <f>COUNTIF(F11:G100,"N/A")</f>
        <v>0</v>
      </c>
      <c r="E6" s="260">
        <f>COUNTA(A11:A100)*2</f>
        <v>50</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3"/>
      <c r="B8" s="233"/>
      <c r="C8" s="233"/>
      <c r="D8" s="233"/>
      <c r="E8" s="234"/>
      <c r="F8" s="234"/>
      <c r="G8" s="234"/>
      <c r="H8" s="85"/>
      <c r="I8" s="230" t="s">
        <v>1142</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0.75" customHeight="1">
      <c r="A10" s="49" t="s">
        <v>30</v>
      </c>
      <c r="B10" s="49" t="s">
        <v>31</v>
      </c>
      <c r="C10" s="49" t="s">
        <v>32</v>
      </c>
      <c r="D10" s="49" t="s">
        <v>33</v>
      </c>
      <c r="E10" s="50" t="s">
        <v>34</v>
      </c>
      <c r="F10" s="50" t="s">
        <v>600</v>
      </c>
      <c r="G10" s="50" t="s">
        <v>599</v>
      </c>
      <c r="H10" s="50" t="s">
        <v>35</v>
      </c>
      <c r="I10" s="49"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889</v>
      </c>
      <c r="C11" s="160"/>
      <c r="D11" s="160"/>
      <c r="E11" s="160"/>
      <c r="F11" s="160"/>
      <c r="G11" s="160"/>
      <c r="H11" s="160"/>
      <c r="I11" s="161"/>
      <c r="J11" s="160"/>
      <c r="K11" s="160"/>
      <c r="L11" s="160"/>
      <c r="M11" s="160"/>
      <c r="N11" s="160"/>
      <c r="O11" s="194"/>
    </row>
    <row r="12" spans="1:257" ht="14.25" customHeight="1">
      <c r="A12" s="98" t="str">
        <f>IF(OR(B12&lt;&gt;"",D12&lt;E11&gt;""),"["&amp;TEXT($B$2,"##")&amp;"-"&amp;TEXT(ROW()-10,"##")&amp;"]","")</f>
        <v>[Message-2]</v>
      </c>
      <c r="B12" s="99" t="s">
        <v>917</v>
      </c>
      <c r="C12" s="99" t="s">
        <v>928</v>
      </c>
      <c r="D12" s="99" t="s">
        <v>929</v>
      </c>
      <c r="E12" s="105"/>
      <c r="F12" s="99"/>
      <c r="G12" s="99"/>
      <c r="H12" s="106"/>
      <c r="I12" s="107"/>
      <c r="J12" s="222"/>
      <c r="K12" s="222"/>
      <c r="L12" s="222"/>
      <c r="M12" s="223"/>
      <c r="N12" s="223"/>
      <c r="O12" s="223"/>
    </row>
    <row r="13" spans="1:257" ht="14.25" customHeight="1">
      <c r="A13" s="98" t="str">
        <f t="shared" ref="A13:A14" si="2">IF(OR(B13&lt;&gt;"",D13&lt;E12&gt;""),"["&amp;TEXT($B$2,"##")&amp;"-"&amp;TEXT(ROW()-10,"##")&amp;"]","")</f>
        <v>[Message-3]</v>
      </c>
      <c r="B13" s="99" t="s">
        <v>918</v>
      </c>
      <c r="C13" s="99" t="s">
        <v>931</v>
      </c>
      <c r="D13" s="99" t="s">
        <v>929</v>
      </c>
      <c r="E13" s="105"/>
      <c r="F13" s="99"/>
      <c r="G13" s="99"/>
      <c r="H13" s="106"/>
      <c r="I13" s="107"/>
      <c r="J13" s="222"/>
      <c r="K13" s="222"/>
      <c r="L13" s="222"/>
      <c r="M13" s="223"/>
      <c r="N13" s="223"/>
      <c r="O13" s="223"/>
    </row>
    <row r="14" spans="1:257" ht="14.25" customHeight="1">
      <c r="A14" s="98" t="str">
        <f t="shared" si="2"/>
        <v>[Message-4]</v>
      </c>
      <c r="B14" s="99" t="s">
        <v>932</v>
      </c>
      <c r="C14" s="99" t="s">
        <v>933</v>
      </c>
      <c r="D14" s="99" t="s">
        <v>934</v>
      </c>
      <c r="E14" s="105"/>
      <c r="F14" s="99"/>
      <c r="G14" s="99"/>
      <c r="H14" s="106"/>
      <c r="I14" s="107"/>
      <c r="J14" s="222"/>
      <c r="K14" s="222"/>
      <c r="L14" s="222"/>
      <c r="M14" s="223"/>
      <c r="N14" s="223"/>
      <c r="O14" s="223"/>
    </row>
    <row r="15" spans="1:257" ht="14.25" customHeight="1">
      <c r="A15" s="98" t="str">
        <f t="shared" ref="A15" si="3">IF(OR(B15&lt;&gt;"",D15&lt;E14&gt;""),"["&amp;TEXT($B$2,"##")&amp;"-"&amp;TEXT(ROW()-10,"##")&amp;"]","")</f>
        <v>[Message-5]</v>
      </c>
      <c r="B15" s="99" t="s">
        <v>935</v>
      </c>
      <c r="C15" s="99" t="s">
        <v>936</v>
      </c>
      <c r="D15" s="99" t="s">
        <v>937</v>
      </c>
      <c r="E15" s="105"/>
      <c r="F15" s="99"/>
      <c r="G15" s="99"/>
      <c r="H15" s="106"/>
      <c r="I15" s="107"/>
      <c r="J15" s="222"/>
      <c r="K15" s="222"/>
      <c r="L15" s="222"/>
      <c r="M15" s="223"/>
      <c r="N15" s="223"/>
      <c r="O15" s="223"/>
    </row>
    <row r="16" spans="1:257" ht="14.25" customHeight="1">
      <c r="A16" s="98" t="str">
        <f t="shared" ref="A16" si="4">IF(OR(B16&lt;&gt;"",D16&lt;E15&gt;""),"["&amp;TEXT($B$2,"##")&amp;"-"&amp;TEXT(ROW()-10,"##")&amp;"]","")</f>
        <v>[Message-6]</v>
      </c>
      <c r="B16" s="99" t="s">
        <v>938</v>
      </c>
      <c r="C16" s="99" t="s">
        <v>939</v>
      </c>
      <c r="D16" s="99" t="s">
        <v>940</v>
      </c>
      <c r="E16" s="105"/>
      <c r="F16" s="99"/>
      <c r="G16" s="99"/>
      <c r="H16" s="106"/>
      <c r="I16" s="107"/>
      <c r="J16" s="222"/>
      <c r="K16" s="222"/>
      <c r="L16" s="222"/>
      <c r="M16" s="223"/>
      <c r="N16" s="223"/>
      <c r="O16" s="223"/>
    </row>
    <row r="17" spans="1:15" ht="14.25" customHeight="1">
      <c r="A17" s="98" t="str">
        <f t="shared" ref="A17:A37" si="5">IF(OR(B17&lt;&gt;"",D17&lt;E16&gt;""),"["&amp;TEXT($B$2,"##")&amp;"-"&amp;TEXT(ROW()-10,"##")&amp;"]","")</f>
        <v>[Message-7]</v>
      </c>
      <c r="B17" s="99" t="s">
        <v>941</v>
      </c>
      <c r="C17" s="99" t="s">
        <v>942</v>
      </c>
      <c r="D17" s="99" t="s">
        <v>943</v>
      </c>
      <c r="E17" s="105"/>
      <c r="F17" s="99"/>
      <c r="G17" s="99"/>
      <c r="H17" s="106"/>
      <c r="I17" s="107"/>
      <c r="J17" s="222"/>
      <c r="K17" s="222"/>
      <c r="L17" s="222"/>
      <c r="M17" s="223"/>
      <c r="N17" s="223"/>
      <c r="O17" s="223"/>
    </row>
    <row r="18" spans="1:15" ht="14.25" customHeight="1">
      <c r="A18" s="98" t="str">
        <f t="shared" si="5"/>
        <v>[Message-8]</v>
      </c>
      <c r="B18" s="99" t="s">
        <v>930</v>
      </c>
      <c r="C18" s="99" t="s">
        <v>944</v>
      </c>
      <c r="D18" s="99" t="s">
        <v>946</v>
      </c>
      <c r="E18" s="105"/>
      <c r="F18" s="99"/>
      <c r="G18" s="99"/>
      <c r="H18" s="106"/>
      <c r="I18" s="107"/>
      <c r="J18" s="222"/>
      <c r="K18" s="222"/>
      <c r="L18" s="222"/>
      <c r="M18" s="223"/>
      <c r="N18" s="223"/>
      <c r="O18" s="223"/>
    </row>
    <row r="19" spans="1:15" ht="14.25" customHeight="1">
      <c r="A19" s="98" t="str">
        <f t="shared" si="5"/>
        <v>[Message-9]</v>
      </c>
      <c r="B19" s="99" t="s">
        <v>945</v>
      </c>
      <c r="C19" s="99" t="s">
        <v>944</v>
      </c>
      <c r="D19" s="99" t="s">
        <v>946</v>
      </c>
      <c r="E19" s="105"/>
      <c r="F19" s="99"/>
      <c r="G19" s="99"/>
      <c r="H19" s="106"/>
      <c r="I19" s="107"/>
      <c r="J19" s="222"/>
      <c r="K19" s="222"/>
      <c r="L19" s="222"/>
      <c r="M19" s="223"/>
      <c r="N19" s="223"/>
      <c r="O19" s="223"/>
    </row>
    <row r="20" spans="1:15" ht="14.25" customHeight="1">
      <c r="A20" s="98" t="str">
        <f t="shared" si="5"/>
        <v>[Message-10]</v>
      </c>
      <c r="B20" s="99" t="s">
        <v>947</v>
      </c>
      <c r="C20" s="99" t="s">
        <v>948</v>
      </c>
      <c r="D20" s="99" t="s">
        <v>949</v>
      </c>
      <c r="E20" s="105"/>
      <c r="F20" s="99"/>
      <c r="G20" s="99"/>
      <c r="H20" s="106"/>
      <c r="I20" s="107"/>
      <c r="J20" s="222"/>
      <c r="K20" s="222"/>
      <c r="L20" s="222"/>
      <c r="M20" s="223"/>
      <c r="N20" s="223"/>
      <c r="O20" s="223"/>
    </row>
    <row r="21" spans="1:15" ht="14.25" customHeight="1">
      <c r="A21" s="98" t="str">
        <f t="shared" si="5"/>
        <v>[Message-11]</v>
      </c>
      <c r="B21" s="99" t="s">
        <v>950</v>
      </c>
      <c r="C21" s="99" t="s">
        <v>951</v>
      </c>
      <c r="D21" s="99" t="s">
        <v>949</v>
      </c>
      <c r="E21" s="105"/>
      <c r="F21" s="99"/>
      <c r="G21" s="99"/>
      <c r="H21" s="106"/>
      <c r="I21" s="107"/>
      <c r="J21" s="222"/>
      <c r="K21" s="222"/>
      <c r="L21" s="222"/>
      <c r="M21" s="223"/>
      <c r="N21" s="223"/>
      <c r="O21" s="223"/>
    </row>
    <row r="22" spans="1:15" ht="14.25" customHeight="1">
      <c r="A22" s="98" t="str">
        <f t="shared" si="5"/>
        <v>[Message-12]</v>
      </c>
      <c r="B22" s="99" t="s">
        <v>954</v>
      </c>
      <c r="C22" s="99" t="s">
        <v>952</v>
      </c>
      <c r="D22" s="99" t="s">
        <v>953</v>
      </c>
      <c r="E22" s="105"/>
      <c r="F22" s="99"/>
      <c r="G22" s="99"/>
      <c r="H22" s="106"/>
      <c r="I22" s="107"/>
      <c r="J22" s="222"/>
      <c r="K22" s="222"/>
      <c r="L22" s="222"/>
      <c r="M22" s="223"/>
      <c r="N22" s="223"/>
      <c r="O22" s="223"/>
    </row>
    <row r="23" spans="1:15" ht="14.25" customHeight="1">
      <c r="A23" s="98" t="str">
        <f t="shared" si="5"/>
        <v>[Message-13]</v>
      </c>
      <c r="B23" s="99" t="s">
        <v>955</v>
      </c>
      <c r="C23" s="99" t="s">
        <v>933</v>
      </c>
      <c r="D23" s="99" t="s">
        <v>957</v>
      </c>
      <c r="E23" s="98" t="s">
        <v>956</v>
      </c>
      <c r="F23" s="99"/>
      <c r="G23" s="99"/>
      <c r="H23" s="106"/>
      <c r="I23" s="107"/>
      <c r="J23" s="222"/>
      <c r="K23" s="222"/>
      <c r="L23" s="222"/>
      <c r="M23" s="223"/>
      <c r="N23" s="223"/>
      <c r="O23" s="223"/>
    </row>
    <row r="24" spans="1:15" ht="14.25" customHeight="1">
      <c r="A24" s="98" t="str">
        <f t="shared" si="5"/>
        <v>[Message-14]</v>
      </c>
      <c r="B24" s="99" t="s">
        <v>958</v>
      </c>
      <c r="C24" s="99" t="s">
        <v>959</v>
      </c>
      <c r="D24" s="99" t="s">
        <v>960</v>
      </c>
      <c r="E24" s="105"/>
      <c r="F24" s="99"/>
      <c r="G24" s="99"/>
      <c r="H24" s="106"/>
      <c r="I24" s="107"/>
      <c r="J24" s="222"/>
      <c r="K24" s="222"/>
      <c r="L24" s="222"/>
      <c r="M24" s="223"/>
      <c r="N24" s="223"/>
      <c r="O24" s="223"/>
    </row>
    <row r="25" spans="1:15" ht="14.25" customHeight="1">
      <c r="A25" s="98" t="str">
        <f t="shared" si="5"/>
        <v>[Message-15]</v>
      </c>
      <c r="B25" s="99" t="s">
        <v>961</v>
      </c>
      <c r="C25" s="99" t="s">
        <v>964</v>
      </c>
      <c r="D25" s="99" t="s">
        <v>962</v>
      </c>
      <c r="E25" s="105"/>
      <c r="F25" s="99"/>
      <c r="G25" s="99"/>
      <c r="H25" s="106"/>
      <c r="I25" s="107"/>
      <c r="J25" s="222"/>
      <c r="K25" s="222"/>
      <c r="L25" s="222"/>
      <c r="M25" s="223"/>
      <c r="N25" s="223"/>
      <c r="O25" s="223"/>
    </row>
    <row r="26" spans="1:15" ht="14.25" customHeight="1">
      <c r="A26" s="98" t="str">
        <f t="shared" si="5"/>
        <v>[Message-16]</v>
      </c>
      <c r="B26" s="99" t="s">
        <v>963</v>
      </c>
      <c r="C26" s="99" t="s">
        <v>965</v>
      </c>
      <c r="D26" s="99" t="s">
        <v>966</v>
      </c>
      <c r="E26" s="105"/>
      <c r="F26" s="99"/>
      <c r="G26" s="99"/>
      <c r="H26" s="106"/>
      <c r="I26" s="107"/>
      <c r="J26" s="222"/>
      <c r="K26" s="222"/>
      <c r="L26" s="222"/>
      <c r="M26" s="223"/>
      <c r="N26" s="223"/>
      <c r="O26" s="223"/>
    </row>
    <row r="27" spans="1:15" ht="14.25" customHeight="1">
      <c r="A27" s="98" t="str">
        <f t="shared" si="5"/>
        <v>[Message-17]</v>
      </c>
      <c r="B27" s="99" t="s">
        <v>968</v>
      </c>
      <c r="C27" s="99" t="s">
        <v>972</v>
      </c>
      <c r="D27" s="99" t="s">
        <v>969</v>
      </c>
      <c r="E27" s="105"/>
      <c r="F27" s="99"/>
      <c r="G27" s="99"/>
      <c r="H27" s="106"/>
      <c r="I27" s="107"/>
      <c r="J27" s="222"/>
      <c r="K27" s="222"/>
      <c r="L27" s="222"/>
      <c r="M27" s="223"/>
      <c r="N27" s="223"/>
      <c r="O27" s="223"/>
    </row>
    <row r="28" spans="1:15" ht="14.25" customHeight="1">
      <c r="A28" s="98" t="str">
        <f t="shared" si="5"/>
        <v>[Message-18]</v>
      </c>
      <c r="B28" s="99" t="s">
        <v>970</v>
      </c>
      <c r="C28" s="99" t="s">
        <v>971</v>
      </c>
      <c r="D28" s="99" t="s">
        <v>973</v>
      </c>
      <c r="E28" s="105"/>
      <c r="F28" s="99"/>
      <c r="G28" s="99"/>
      <c r="H28" s="106"/>
      <c r="I28" s="107"/>
      <c r="J28" s="222"/>
      <c r="K28" s="222"/>
      <c r="L28" s="222"/>
      <c r="M28" s="223"/>
      <c r="N28" s="223"/>
      <c r="O28" s="223"/>
    </row>
    <row r="29" spans="1:15" ht="14.25" customHeight="1">
      <c r="A29" s="172"/>
      <c r="B29" s="172" t="s">
        <v>916</v>
      </c>
      <c r="C29" s="172"/>
      <c r="D29" s="172"/>
      <c r="E29" s="172"/>
      <c r="F29" s="172"/>
      <c r="G29" s="172"/>
      <c r="H29" s="172"/>
      <c r="I29" s="172"/>
      <c r="J29" s="172"/>
      <c r="K29" s="172"/>
      <c r="L29" s="172"/>
      <c r="M29" s="172"/>
      <c r="N29" s="172"/>
      <c r="O29" s="172"/>
    </row>
    <row r="30" spans="1:15" ht="14.25" customHeight="1">
      <c r="A30" s="98" t="str">
        <f t="shared" si="5"/>
        <v>[Message-20]</v>
      </c>
      <c r="B30" s="99" t="s">
        <v>974</v>
      </c>
      <c r="C30" s="99" t="s">
        <v>976</v>
      </c>
      <c r="D30" s="99" t="s">
        <v>977</v>
      </c>
      <c r="E30" s="105"/>
      <c r="F30" s="99"/>
      <c r="G30" s="99"/>
      <c r="H30" s="106"/>
      <c r="I30" s="107"/>
      <c r="J30" s="222"/>
      <c r="K30" s="222"/>
      <c r="L30" s="222"/>
      <c r="M30" s="223"/>
      <c r="N30" s="223"/>
      <c r="O30" s="223"/>
    </row>
    <row r="31" spans="1:15" ht="14.25" customHeight="1">
      <c r="A31" s="98" t="str">
        <f t="shared" si="5"/>
        <v>[Message-21]</v>
      </c>
      <c r="B31" s="99" t="s">
        <v>975</v>
      </c>
      <c r="C31" s="99" t="s">
        <v>976</v>
      </c>
      <c r="D31" s="99" t="s">
        <v>977</v>
      </c>
      <c r="E31" s="105"/>
      <c r="F31" s="99"/>
      <c r="G31" s="99"/>
      <c r="H31" s="106"/>
      <c r="I31" s="107"/>
      <c r="J31" s="222"/>
      <c r="K31" s="222"/>
      <c r="L31" s="222"/>
      <c r="M31" s="223"/>
      <c r="N31" s="223"/>
      <c r="O31" s="223"/>
    </row>
    <row r="32" spans="1:15" ht="14.25" customHeight="1">
      <c r="A32" s="98" t="str">
        <f t="shared" si="5"/>
        <v>[Message-22]</v>
      </c>
      <c r="B32" s="99" t="s">
        <v>978</v>
      </c>
      <c r="C32" s="99" t="s">
        <v>979</v>
      </c>
      <c r="D32" s="99" t="s">
        <v>980</v>
      </c>
      <c r="E32" s="105"/>
      <c r="F32" s="99"/>
      <c r="G32" s="99"/>
      <c r="H32" s="106"/>
      <c r="I32" s="107"/>
      <c r="J32" s="222"/>
      <c r="K32" s="222"/>
      <c r="L32" s="222"/>
      <c r="M32" s="223"/>
      <c r="N32" s="223"/>
      <c r="O32" s="223"/>
    </row>
    <row r="33" spans="1:15" ht="14.25" customHeight="1">
      <c r="A33" s="98" t="str">
        <f t="shared" si="5"/>
        <v>[Message-23]</v>
      </c>
      <c r="B33" s="99" t="s">
        <v>983</v>
      </c>
      <c r="C33" s="99" t="s">
        <v>985</v>
      </c>
      <c r="D33" s="99" t="s">
        <v>984</v>
      </c>
      <c r="E33" s="105"/>
      <c r="F33" s="99"/>
      <c r="G33" s="99"/>
      <c r="H33" s="106"/>
      <c r="I33" s="107"/>
      <c r="J33" s="222"/>
      <c r="K33" s="222"/>
      <c r="L33" s="222"/>
      <c r="M33" s="223"/>
      <c r="N33" s="223"/>
      <c r="O33" s="223"/>
    </row>
    <row r="34" spans="1:15" ht="14.25" customHeight="1">
      <c r="A34" s="98" t="str">
        <f t="shared" si="5"/>
        <v>[Message-24]</v>
      </c>
      <c r="B34" s="99" t="s">
        <v>958</v>
      </c>
      <c r="C34" s="99" t="s">
        <v>959</v>
      </c>
      <c r="D34" s="99" t="s">
        <v>960</v>
      </c>
      <c r="E34" s="105"/>
      <c r="F34" s="99"/>
      <c r="G34" s="99"/>
      <c r="H34" s="106"/>
      <c r="I34" s="107"/>
      <c r="J34" s="222"/>
      <c r="K34" s="222"/>
      <c r="L34" s="222"/>
      <c r="M34" s="223"/>
      <c r="N34" s="223"/>
      <c r="O34" s="223"/>
    </row>
    <row r="35" spans="1:15" ht="14.25" customHeight="1">
      <c r="A35" s="98" t="str">
        <f t="shared" si="5"/>
        <v>[Message-25]</v>
      </c>
      <c r="B35" s="99" t="s">
        <v>961</v>
      </c>
      <c r="C35" s="99" t="s">
        <v>964</v>
      </c>
      <c r="D35" s="99" t="s">
        <v>962</v>
      </c>
      <c r="E35" s="105"/>
      <c r="F35" s="99"/>
      <c r="G35" s="99"/>
      <c r="H35" s="106"/>
      <c r="I35" s="107"/>
      <c r="J35" s="222"/>
      <c r="K35" s="222"/>
      <c r="L35" s="222"/>
      <c r="M35" s="223"/>
      <c r="N35" s="223"/>
      <c r="O35" s="223"/>
    </row>
    <row r="36" spans="1:15" ht="14.25" customHeight="1">
      <c r="A36" s="98" t="str">
        <f t="shared" si="5"/>
        <v>[Message-26]</v>
      </c>
      <c r="B36" s="99" t="s">
        <v>963</v>
      </c>
      <c r="C36" s="99" t="s">
        <v>965</v>
      </c>
      <c r="D36" s="99" t="s">
        <v>981</v>
      </c>
      <c r="E36" s="105"/>
      <c r="F36" s="99"/>
      <c r="G36" s="99"/>
      <c r="H36" s="106"/>
      <c r="I36" s="107"/>
      <c r="J36" s="222"/>
      <c r="K36" s="222"/>
      <c r="L36" s="222"/>
      <c r="M36" s="223"/>
      <c r="N36" s="223"/>
      <c r="O36" s="223"/>
    </row>
    <row r="37" spans="1:15" ht="14.25" customHeight="1">
      <c r="A37" s="98" t="str">
        <f t="shared" si="5"/>
        <v>[Message-27]</v>
      </c>
      <c r="B37" s="99" t="s">
        <v>967</v>
      </c>
      <c r="C37" s="99" t="s">
        <v>972</v>
      </c>
      <c r="D37" s="99" t="s">
        <v>982</v>
      </c>
      <c r="E37" s="105"/>
      <c r="F37" s="99"/>
      <c r="G37" s="99"/>
      <c r="H37" s="106"/>
      <c r="I37" s="107"/>
      <c r="J37" s="222"/>
      <c r="K37" s="222"/>
      <c r="L37" s="222"/>
      <c r="M37" s="223"/>
      <c r="N37" s="223"/>
      <c r="O37" s="223"/>
    </row>
  </sheetData>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J12:J28</xm:sqref>
        </x14:dataValidation>
        <x14:dataValidation type="list" allowBlank="1" showInputMessage="1" showErrorMessage="1">
          <x14:formula1>
            <xm:f>[3]Calculate!#REF!</xm:f>
          </x14:formula1>
          <xm:sqref>J30:J37</xm:sqref>
        </x14:dataValidation>
        <x14:dataValidation type="list" allowBlank="1" showInputMessage="1" showErrorMessage="1">
          <x14:formula1>
            <xm:f>[3]Calculate!#REF!</xm:f>
          </x14:formula1>
          <xm:sqref>K12:K28</xm:sqref>
        </x14:dataValidation>
        <x14:dataValidation type="list" allowBlank="1" showInputMessage="1" showErrorMessage="1">
          <x14:formula1>
            <xm:f>[3]Calculate!#REF!</xm:f>
          </x14:formula1>
          <xm:sqref>K30:K37</xm:sqref>
        </x14:dataValidation>
        <x14:dataValidation type="list" allowBlank="1" showInputMessage="1" showErrorMessage="1">
          <x14:formula1>
            <xm:f>[3]Calculate!#REF!</xm:f>
          </x14:formula1>
          <xm:sqref>L12:L28</xm:sqref>
        </x14:dataValidation>
        <x14:dataValidation type="list" allowBlank="1" showInputMessage="1" showErrorMessage="1">
          <x14:formula1>
            <xm:f>[3]Calculate!#REF!</xm:f>
          </x14:formula1>
          <xm:sqref>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opLeftCell="D55" zoomScale="70" zoomScaleNormal="70" workbookViewId="0">
      <selection activeCell="R25" sqref="R25"/>
    </sheetView>
  </sheetViews>
  <sheetFormatPr defaultRowHeight="14.25" customHeight="1"/>
  <cols>
    <col min="1" max="1" width="16.875" style="91" customWidth="1"/>
    <col min="2" max="2" width="54" style="91" customWidth="1"/>
    <col min="3" max="3" width="34.375" style="91" customWidth="1"/>
    <col min="4" max="4" width="31.625" style="91" customWidth="1"/>
    <col min="5" max="7" width="16.5" style="91" customWidth="1"/>
    <col min="8" max="8" width="9" style="94"/>
    <col min="9" max="9" width="16.25" style="91" customWidth="1"/>
    <col min="10" max="10" width="9.375" style="93" customWidth="1"/>
    <col min="11" max="11" width="9" style="91" customWidth="1"/>
    <col min="12" max="12" width="13.625" style="91" customWidth="1"/>
    <col min="13" max="13" width="14.75" style="91" customWidth="1"/>
    <col min="14" max="15" width="9" style="91"/>
    <col min="16" max="16" width="9" style="91" customWidth="1"/>
    <col min="17" max="17" width="0" style="91" hidden="1" customWidth="1"/>
    <col min="18" max="22" width="9" style="91"/>
    <col min="23" max="23" width="0" style="91" hidden="1" customWidth="1"/>
    <col min="24" max="16384" width="9" style="91"/>
  </cols>
  <sheetData>
    <row r="1" spans="1:257" ht="27" customHeight="1" thickTop="1" thickBot="1">
      <c r="A1" s="95" t="s">
        <v>47</v>
      </c>
      <c r="B1" s="77"/>
      <c r="C1" s="77"/>
      <c r="D1" s="77"/>
      <c r="E1" s="77"/>
      <c r="F1" s="77"/>
      <c r="G1" s="77"/>
      <c r="H1" s="78"/>
      <c r="I1" s="226" t="s">
        <v>1145</v>
      </c>
      <c r="J1" s="227" t="s">
        <v>1138</v>
      </c>
      <c r="K1" s="227" t="s">
        <v>1139</v>
      </c>
      <c r="L1" s="227" t="s">
        <v>1140</v>
      </c>
      <c r="M1" s="227" t="s">
        <v>1141</v>
      </c>
      <c r="N1" s="227" t="s">
        <v>1150</v>
      </c>
      <c r="O1" s="228" t="s">
        <v>1136</v>
      </c>
      <c r="Q1" s="79" t="s">
        <v>22</v>
      </c>
      <c r="V1" s="79"/>
      <c r="W1" s="79" t="s">
        <v>22</v>
      </c>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57" t="s">
        <v>986</v>
      </c>
      <c r="C2" s="257"/>
      <c r="D2" s="257"/>
      <c r="E2" s="257"/>
      <c r="F2" s="257"/>
      <c r="G2" s="257"/>
      <c r="H2" s="80"/>
      <c r="I2" s="229" t="s">
        <v>1146</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24">
        <f t="shared" ref="O2:O7" si="0">SUM(J2:N2)</f>
        <v>0</v>
      </c>
      <c r="Q2" s="79" t="s">
        <v>24</v>
      </c>
      <c r="V2" s="79"/>
      <c r="W2" s="79" t="s">
        <v>24</v>
      </c>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57" t="s">
        <v>1017</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25">
        <f t="shared" si="0"/>
        <v>0</v>
      </c>
      <c r="Q3" s="81"/>
      <c r="V3" s="79"/>
      <c r="W3" s="81"/>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25">
        <f t="shared" si="0"/>
        <v>0</v>
      </c>
      <c r="Q4" s="79" t="s">
        <v>29</v>
      </c>
      <c r="V4" s="79"/>
      <c r="W4" s="79" t="s">
        <v>29</v>
      </c>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25">
        <f t="shared" si="0"/>
        <v>0</v>
      </c>
      <c r="Q5" s="79" t="s">
        <v>27</v>
      </c>
      <c r="V5" s="79"/>
      <c r="W5" s="79" t="s">
        <v>27</v>
      </c>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COUNTIF(F11:G94,"Pass")</f>
        <v>0</v>
      </c>
      <c r="B6" s="88">
        <f>COUNTIF(F11:G94,"Fail")</f>
        <v>0</v>
      </c>
      <c r="C6" s="88">
        <f>E6-D6-B6-A6</f>
        <v>122</v>
      </c>
      <c r="D6" s="89">
        <f>COUNTIF(F11:G94,"N/A")</f>
        <v>0</v>
      </c>
      <c r="E6" s="260">
        <f>COUNTA(A11:A94)*2</f>
        <v>122</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25">
        <f t="shared" si="0"/>
        <v>0</v>
      </c>
      <c r="P6" s="135"/>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79"/>
      <c r="B7" s="79"/>
      <c r="C7" s="79"/>
      <c r="D7" s="90"/>
      <c r="E7" s="90"/>
      <c r="F7" s="90"/>
      <c r="G7" s="90"/>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25">
        <f t="shared" si="0"/>
        <v>0</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79"/>
      <c r="B8" s="79"/>
      <c r="C8" s="79"/>
      <c r="D8" s="90"/>
      <c r="E8" s="90"/>
      <c r="F8" s="90"/>
      <c r="G8" s="90"/>
      <c r="H8" s="85"/>
      <c r="I8" s="230" t="s">
        <v>1142</v>
      </c>
      <c r="J8" s="231">
        <f>SUM(J2:J6)</f>
        <v>0</v>
      </c>
      <c r="K8" s="231">
        <f t="shared" ref="K8:O8" si="1">SUM(K2:K6)</f>
        <v>0</v>
      </c>
      <c r="L8" s="231">
        <f t="shared" si="1"/>
        <v>0</v>
      </c>
      <c r="M8" s="231">
        <f t="shared" si="1"/>
        <v>0</v>
      </c>
      <c r="N8" s="231">
        <f t="shared" si="1"/>
        <v>0</v>
      </c>
      <c r="O8" s="232">
        <f t="shared" si="1"/>
        <v>0</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197" t="s">
        <v>30</v>
      </c>
      <c r="B10" s="198" t="s">
        <v>31</v>
      </c>
      <c r="C10" s="198" t="s">
        <v>32</v>
      </c>
      <c r="D10" s="198" t="s">
        <v>33</v>
      </c>
      <c r="E10" s="198" t="s">
        <v>34</v>
      </c>
      <c r="F10" s="198" t="s">
        <v>600</v>
      </c>
      <c r="G10" s="198" t="s">
        <v>599</v>
      </c>
      <c r="H10" s="198" t="s">
        <v>35</v>
      </c>
      <c r="I10" s="198" t="s">
        <v>36</v>
      </c>
      <c r="J10" s="219" t="s">
        <v>1131</v>
      </c>
      <c r="K10" s="220" t="s">
        <v>25</v>
      </c>
      <c r="L10" s="221" t="s">
        <v>1132</v>
      </c>
      <c r="M10" s="221" t="s">
        <v>1134</v>
      </c>
      <c r="N10" s="219" t="s">
        <v>1133</v>
      </c>
      <c r="O10" s="221" t="s">
        <v>1149</v>
      </c>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87"/>
      <c r="B11" s="261" t="s">
        <v>97</v>
      </c>
      <c r="C11" s="261"/>
      <c r="D11" s="261"/>
      <c r="E11" s="261"/>
      <c r="F11" s="261"/>
      <c r="G11" s="261"/>
      <c r="H11" s="261"/>
      <c r="I11" s="261"/>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70" t="str">
        <f t="shared" ref="A12:A22" si="2">IF(OR(B12&lt;&gt;"",D12&lt;&gt;""),"["&amp;TEXT($B$2,"##")&amp;"-"&amp;TEXT(ROW()-10,"##")&amp;"]","")</f>
        <v>[Admin Module-2]</v>
      </c>
      <c r="B12" s="99" t="s">
        <v>987</v>
      </c>
      <c r="C12" s="99" t="s">
        <v>988</v>
      </c>
      <c r="D12" s="99" t="s">
        <v>1018</v>
      </c>
      <c r="E12" s="195"/>
      <c r="F12" s="99"/>
      <c r="G12" s="99"/>
      <c r="H12" s="106"/>
      <c r="I12" s="199"/>
      <c r="J12" s="222"/>
      <c r="K12" s="222"/>
      <c r="L12" s="222"/>
      <c r="M12" s="223"/>
      <c r="N12" s="223"/>
      <c r="O12" s="223"/>
    </row>
    <row r="13" spans="1:257" ht="14.25" customHeight="1">
      <c r="A13" s="170" t="str">
        <f t="shared" si="2"/>
        <v>[Admin Module-3]</v>
      </c>
      <c r="B13" s="99" t="s">
        <v>989</v>
      </c>
      <c r="C13" s="99" t="s">
        <v>990</v>
      </c>
      <c r="D13" s="99" t="s">
        <v>991</v>
      </c>
      <c r="E13" s="196" t="s">
        <v>992</v>
      </c>
      <c r="F13" s="99"/>
      <c r="G13" s="99"/>
      <c r="H13" s="188"/>
      <c r="I13" s="188"/>
      <c r="J13" s="222"/>
      <c r="K13" s="222"/>
      <c r="L13" s="222"/>
      <c r="M13" s="223"/>
      <c r="N13" s="223"/>
      <c r="O13" s="223"/>
    </row>
    <row r="14" spans="1:257" ht="14.25" customHeight="1">
      <c r="A14" s="170" t="str">
        <f t="shared" si="2"/>
        <v>[Admin Module-4]</v>
      </c>
      <c r="B14" s="99" t="s">
        <v>993</v>
      </c>
      <c r="C14" s="99" t="s">
        <v>994</v>
      </c>
      <c r="D14" s="99" t="s">
        <v>995</v>
      </c>
      <c r="E14" s="196" t="s">
        <v>992</v>
      </c>
      <c r="F14" s="99"/>
      <c r="G14" s="99"/>
      <c r="H14" s="188"/>
      <c r="I14" s="188"/>
      <c r="J14" s="222"/>
      <c r="K14" s="222"/>
      <c r="L14" s="222"/>
      <c r="M14" s="223"/>
      <c r="N14" s="223"/>
      <c r="O14" s="223"/>
    </row>
    <row r="15" spans="1:257" ht="14.25" customHeight="1">
      <c r="A15" s="170" t="str">
        <f t="shared" si="2"/>
        <v>[Admin Module-5]</v>
      </c>
      <c r="B15" s="99" t="s">
        <v>996</v>
      </c>
      <c r="C15" s="99" t="s">
        <v>997</v>
      </c>
      <c r="D15" s="99" t="s">
        <v>998</v>
      </c>
      <c r="E15" s="196" t="s">
        <v>992</v>
      </c>
      <c r="F15" s="99"/>
      <c r="G15" s="99"/>
      <c r="H15" s="188"/>
      <c r="I15" s="188"/>
      <c r="J15" s="222"/>
      <c r="K15" s="222"/>
      <c r="L15" s="222"/>
      <c r="M15" s="223"/>
      <c r="N15" s="223"/>
      <c r="O15" s="223"/>
    </row>
    <row r="16" spans="1:257" ht="14.25" customHeight="1">
      <c r="A16" s="170" t="str">
        <f t="shared" si="2"/>
        <v>[Admin Module-6]</v>
      </c>
      <c r="B16" s="99" t="s">
        <v>106</v>
      </c>
      <c r="C16" s="99" t="s">
        <v>1015</v>
      </c>
      <c r="D16" s="99" t="s">
        <v>1016</v>
      </c>
      <c r="E16" s="196" t="s">
        <v>992</v>
      </c>
      <c r="F16" s="99"/>
      <c r="G16" s="99"/>
      <c r="H16" s="188"/>
      <c r="I16" s="188"/>
      <c r="J16" s="222"/>
      <c r="K16" s="222"/>
      <c r="L16" s="222"/>
      <c r="M16" s="223"/>
      <c r="N16" s="223"/>
      <c r="O16" s="223"/>
    </row>
    <row r="17" spans="1:257" ht="14.25" customHeight="1">
      <c r="A17" s="170" t="str">
        <f t="shared" si="2"/>
        <v>[Admin Module-7]</v>
      </c>
      <c r="B17" s="99" t="s">
        <v>999</v>
      </c>
      <c r="C17" s="99" t="s">
        <v>1000</v>
      </c>
      <c r="D17" s="99" t="s">
        <v>1001</v>
      </c>
      <c r="E17" s="196" t="s">
        <v>992</v>
      </c>
      <c r="F17" s="99"/>
      <c r="G17" s="99"/>
      <c r="H17" s="188"/>
      <c r="I17" s="188"/>
      <c r="J17" s="222"/>
      <c r="K17" s="222"/>
      <c r="L17" s="222"/>
      <c r="M17" s="223"/>
      <c r="N17" s="223"/>
      <c r="O17" s="223"/>
    </row>
    <row r="18" spans="1:257" ht="14.25" customHeight="1">
      <c r="A18" s="170" t="str">
        <f t="shared" si="2"/>
        <v>[Admin Module-8]</v>
      </c>
      <c r="B18" s="99" t="s">
        <v>1002</v>
      </c>
      <c r="C18" s="99" t="s">
        <v>1003</v>
      </c>
      <c r="D18" s="99" t="s">
        <v>1004</v>
      </c>
      <c r="E18" s="196" t="s">
        <v>992</v>
      </c>
      <c r="F18" s="99"/>
      <c r="G18" s="99"/>
      <c r="H18" s="188"/>
      <c r="I18" s="188"/>
      <c r="J18" s="222"/>
      <c r="K18" s="222"/>
      <c r="L18" s="222"/>
      <c r="M18" s="223"/>
      <c r="N18" s="223"/>
      <c r="O18" s="223"/>
    </row>
    <row r="19" spans="1:257" ht="14.25" customHeight="1">
      <c r="A19" s="170" t="str">
        <f t="shared" si="2"/>
        <v>[Admin Module-9]</v>
      </c>
      <c r="B19" s="99" t="s">
        <v>1005</v>
      </c>
      <c r="C19" s="99" t="s">
        <v>1006</v>
      </c>
      <c r="D19" s="99" t="s">
        <v>1007</v>
      </c>
      <c r="E19" s="196" t="s">
        <v>992</v>
      </c>
      <c r="F19" s="99"/>
      <c r="G19" s="99"/>
      <c r="H19" s="188"/>
      <c r="I19" s="188"/>
      <c r="J19" s="222"/>
      <c r="K19" s="222"/>
      <c r="L19" s="222"/>
      <c r="M19" s="223"/>
      <c r="N19" s="223"/>
      <c r="O19" s="223"/>
    </row>
    <row r="20" spans="1:257" ht="14.25" customHeight="1">
      <c r="A20" s="170" t="str">
        <f t="shared" si="2"/>
        <v>[Admin Module-10]</v>
      </c>
      <c r="B20" s="99" t="s">
        <v>1008</v>
      </c>
      <c r="C20" s="99" t="s">
        <v>1009</v>
      </c>
      <c r="D20" s="99" t="s">
        <v>1010</v>
      </c>
      <c r="E20" s="196" t="s">
        <v>992</v>
      </c>
      <c r="F20" s="99"/>
      <c r="G20" s="99"/>
      <c r="H20" s="188"/>
      <c r="I20" s="188"/>
      <c r="J20" s="222"/>
      <c r="K20" s="222"/>
      <c r="L20" s="222"/>
      <c r="M20" s="223"/>
      <c r="N20" s="223"/>
      <c r="O20" s="223"/>
    </row>
    <row r="21" spans="1:257" ht="14.25" customHeight="1">
      <c r="A21" s="170" t="str">
        <f t="shared" si="2"/>
        <v>[Admin Module-11]</v>
      </c>
      <c r="B21" s="99" t="s">
        <v>1011</v>
      </c>
      <c r="C21" s="99" t="s">
        <v>1012</v>
      </c>
      <c r="D21" s="99" t="s">
        <v>1010</v>
      </c>
      <c r="E21" s="196" t="s">
        <v>992</v>
      </c>
      <c r="F21" s="99"/>
      <c r="G21" s="99"/>
      <c r="H21" s="188"/>
      <c r="I21" s="188"/>
      <c r="J21" s="222"/>
      <c r="K21" s="222"/>
      <c r="L21" s="222"/>
      <c r="M21" s="223"/>
      <c r="N21" s="223"/>
      <c r="O21" s="223"/>
    </row>
    <row r="22" spans="1:257" s="93" customFormat="1" ht="14.25" customHeight="1">
      <c r="A22" s="170" t="str">
        <f t="shared" si="2"/>
        <v>[Admin Module-12]</v>
      </c>
      <c r="B22" s="99" t="s">
        <v>1013</v>
      </c>
      <c r="C22" s="99" t="s">
        <v>1014</v>
      </c>
      <c r="D22" s="99" t="s">
        <v>1010</v>
      </c>
      <c r="E22" s="196" t="s">
        <v>992</v>
      </c>
      <c r="F22" s="99"/>
      <c r="G22" s="99"/>
      <c r="H22" s="189"/>
      <c r="I22" s="189"/>
      <c r="J22" s="222"/>
      <c r="K22" s="222"/>
      <c r="L22" s="222"/>
      <c r="M22" s="223"/>
      <c r="N22" s="223"/>
      <c r="O22" s="223"/>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c r="IL22" s="91"/>
      <c r="IM22" s="91"/>
      <c r="IN22" s="91"/>
      <c r="IO22" s="91"/>
      <c r="IP22" s="91"/>
      <c r="IQ22" s="91"/>
      <c r="IR22" s="91"/>
      <c r="IS22" s="91"/>
      <c r="IT22" s="91"/>
      <c r="IU22" s="91"/>
      <c r="IV22" s="91"/>
      <c r="IW22" s="91"/>
    </row>
    <row r="23" spans="1:257" s="93" customFormat="1" ht="14.25" customHeight="1">
      <c r="A23" s="193"/>
      <c r="B23" s="192" t="s">
        <v>1019</v>
      </c>
      <c r="C23" s="193"/>
      <c r="D23" s="193"/>
      <c r="E23" s="193"/>
      <c r="F23" s="193"/>
      <c r="G23" s="193"/>
      <c r="H23" s="193"/>
      <c r="I23" s="194"/>
      <c r="J23" s="194"/>
      <c r="K23" s="194"/>
      <c r="L23" s="194"/>
      <c r="M23" s="194"/>
      <c r="N23" s="194"/>
      <c r="O23" s="194"/>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c r="IL23" s="91"/>
      <c r="IM23" s="91"/>
      <c r="IN23" s="91"/>
      <c r="IO23" s="91"/>
      <c r="IP23" s="91"/>
      <c r="IQ23" s="91"/>
      <c r="IR23" s="91"/>
      <c r="IS23" s="91"/>
      <c r="IT23" s="91"/>
      <c r="IU23" s="91"/>
      <c r="IV23" s="91"/>
      <c r="IW23" s="91"/>
    </row>
    <row r="24" spans="1:257" s="93" customFormat="1" ht="14.25" customHeight="1">
      <c r="A24" s="170" t="str">
        <f t="shared" ref="A24:A36" si="3">IF(OR(B24&lt;&gt;"",D24&lt;&gt;""),"["&amp;TEXT($B$2,"##")&amp;"-"&amp;TEXT(ROW()-10,"##")&amp;"]","")</f>
        <v>[Admin Module-14]</v>
      </c>
      <c r="B24" s="99" t="s">
        <v>1020</v>
      </c>
      <c r="C24" s="99" t="s">
        <v>988</v>
      </c>
      <c r="D24" s="99" t="s">
        <v>1022</v>
      </c>
      <c r="E24" s="201"/>
      <c r="F24" s="99"/>
      <c r="G24" s="99"/>
      <c r="H24" s="189"/>
      <c r="I24" s="189"/>
      <c r="J24" s="222"/>
      <c r="K24" s="222"/>
      <c r="L24" s="222"/>
      <c r="M24" s="223"/>
      <c r="N24" s="223"/>
      <c r="O24" s="223"/>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c r="IL24" s="91"/>
      <c r="IM24" s="91"/>
      <c r="IN24" s="91"/>
      <c r="IO24" s="91"/>
      <c r="IP24" s="91"/>
      <c r="IQ24" s="91"/>
      <c r="IR24" s="91"/>
      <c r="IS24" s="91"/>
      <c r="IT24" s="91"/>
      <c r="IU24" s="91"/>
      <c r="IV24" s="91"/>
      <c r="IW24" s="91"/>
    </row>
    <row r="25" spans="1:257" s="93" customFormat="1" ht="14.25" customHeight="1">
      <c r="A25" s="170" t="str">
        <f t="shared" si="3"/>
        <v>[Admin Module-15]</v>
      </c>
      <c r="B25" s="99" t="s">
        <v>1021</v>
      </c>
      <c r="C25" s="99" t="s">
        <v>988</v>
      </c>
      <c r="D25" s="99" t="s">
        <v>1022</v>
      </c>
      <c r="E25" s="201"/>
      <c r="F25" s="99"/>
      <c r="G25" s="99"/>
      <c r="H25" s="189"/>
      <c r="I25" s="189"/>
      <c r="J25" s="222"/>
      <c r="K25" s="222"/>
      <c r="L25" s="222"/>
      <c r="M25" s="223"/>
      <c r="N25" s="223"/>
      <c r="O25" s="223"/>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c r="IL25" s="91"/>
      <c r="IM25" s="91"/>
      <c r="IN25" s="91"/>
      <c r="IO25" s="91"/>
      <c r="IP25" s="91"/>
      <c r="IQ25" s="91"/>
      <c r="IR25" s="91"/>
      <c r="IS25" s="91"/>
      <c r="IT25" s="91"/>
      <c r="IU25" s="91"/>
      <c r="IV25" s="91"/>
      <c r="IW25" s="91"/>
    </row>
    <row r="26" spans="1:257" s="93" customFormat="1" ht="14.25" customHeight="1">
      <c r="A26" s="170" t="str">
        <f t="shared" ref="A26" si="4">IF(OR(B26&lt;&gt;"",D26&lt;&gt;""),"["&amp;TEXT($B$2,"##")&amp;"-"&amp;TEXT(ROW()-10,"##")&amp;"]","")</f>
        <v>[Admin Module-16]</v>
      </c>
      <c r="B26" s="99" t="s">
        <v>1023</v>
      </c>
      <c r="C26" s="99" t="s">
        <v>1025</v>
      </c>
      <c r="D26" s="200" t="s">
        <v>1024</v>
      </c>
      <c r="E26" s="201"/>
      <c r="F26" s="99"/>
      <c r="G26" s="99"/>
      <c r="H26" s="189"/>
      <c r="I26" s="189"/>
      <c r="J26" s="222"/>
      <c r="K26" s="222"/>
      <c r="L26" s="222"/>
      <c r="M26" s="223"/>
      <c r="N26" s="223"/>
      <c r="O26" s="223"/>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c r="IL26" s="91"/>
      <c r="IM26" s="91"/>
      <c r="IN26" s="91"/>
      <c r="IO26" s="91"/>
      <c r="IP26" s="91"/>
      <c r="IQ26" s="91"/>
      <c r="IR26" s="91"/>
      <c r="IS26" s="91"/>
      <c r="IT26" s="91"/>
      <c r="IU26" s="91"/>
      <c r="IV26" s="91"/>
      <c r="IW26" s="91"/>
    </row>
    <row r="27" spans="1:257" s="93" customFormat="1" ht="14.25" customHeight="1">
      <c r="A27" s="170" t="str">
        <f t="shared" si="3"/>
        <v>[Admin Module-17]</v>
      </c>
      <c r="B27" s="99" t="s">
        <v>1026</v>
      </c>
      <c r="C27" s="99" t="s">
        <v>1027</v>
      </c>
      <c r="D27" s="200" t="s">
        <v>1028</v>
      </c>
      <c r="E27" s="201"/>
      <c r="F27" s="99"/>
      <c r="G27" s="99"/>
      <c r="H27" s="189"/>
      <c r="I27" s="189"/>
      <c r="J27" s="222"/>
      <c r="K27" s="222"/>
      <c r="L27" s="222"/>
      <c r="M27" s="223"/>
      <c r="N27" s="223"/>
      <c r="O27" s="223"/>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row>
    <row r="28" spans="1:257" s="93" customFormat="1" ht="14.25" customHeight="1">
      <c r="A28" s="193"/>
      <c r="B28" s="192" t="s">
        <v>1029</v>
      </c>
      <c r="C28" s="193"/>
      <c r="D28" s="193"/>
      <c r="E28" s="193"/>
      <c r="F28" s="193"/>
      <c r="G28" s="193"/>
      <c r="H28" s="193"/>
      <c r="I28" s="194"/>
      <c r="J28" s="194"/>
      <c r="K28" s="194"/>
      <c r="L28" s="194"/>
      <c r="M28" s="194"/>
      <c r="N28" s="194"/>
      <c r="O28" s="194"/>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c r="IL28" s="91"/>
      <c r="IM28" s="91"/>
      <c r="IN28" s="91"/>
      <c r="IO28" s="91"/>
      <c r="IP28" s="91"/>
      <c r="IQ28" s="91"/>
      <c r="IR28" s="91"/>
      <c r="IS28" s="91"/>
      <c r="IT28" s="91"/>
      <c r="IU28" s="91"/>
      <c r="IV28" s="91"/>
      <c r="IW28" s="91"/>
    </row>
    <row r="29" spans="1:257" s="93" customFormat="1" ht="14.25" customHeight="1">
      <c r="A29" s="170" t="str">
        <f t="shared" ref="A29" si="5">IF(OR(B29&lt;&gt;"",D29&lt;&gt;""),"["&amp;TEXT($B$2,"##")&amp;"-"&amp;TEXT(ROW()-10,"##")&amp;"]","")</f>
        <v>[Admin Module-19]</v>
      </c>
      <c r="B29" s="99" t="s">
        <v>1030</v>
      </c>
      <c r="C29" s="99" t="s">
        <v>1031</v>
      </c>
      <c r="D29" s="200" t="s">
        <v>1032</v>
      </c>
      <c r="E29" s="201"/>
      <c r="F29" s="99"/>
      <c r="G29" s="99"/>
      <c r="H29" s="189"/>
      <c r="I29" s="189"/>
      <c r="J29" s="222"/>
      <c r="K29" s="222"/>
      <c r="L29" s="222"/>
      <c r="M29" s="223"/>
      <c r="N29" s="223"/>
      <c r="O29" s="223"/>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c r="IL29" s="91"/>
      <c r="IM29" s="91"/>
      <c r="IN29" s="91"/>
      <c r="IO29" s="91"/>
      <c r="IP29" s="91"/>
      <c r="IQ29" s="91"/>
      <c r="IR29" s="91"/>
      <c r="IS29" s="91"/>
      <c r="IT29" s="91"/>
      <c r="IU29" s="91"/>
      <c r="IV29" s="91"/>
      <c r="IW29" s="91"/>
    </row>
    <row r="30" spans="1:257" s="93" customFormat="1" ht="14.25" customHeight="1">
      <c r="A30" s="193"/>
      <c r="B30" s="192" t="s">
        <v>1033</v>
      </c>
      <c r="C30" s="193"/>
      <c r="D30" s="193"/>
      <c r="E30" s="193"/>
      <c r="F30" s="193"/>
      <c r="G30" s="193"/>
      <c r="H30" s="193"/>
      <c r="I30" s="194"/>
      <c r="J30" s="194"/>
      <c r="K30" s="194"/>
      <c r="L30" s="194"/>
      <c r="M30" s="194"/>
      <c r="N30" s="194"/>
      <c r="O30" s="194"/>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c r="IL30" s="91"/>
      <c r="IM30" s="91"/>
      <c r="IN30" s="91"/>
      <c r="IO30" s="91"/>
      <c r="IP30" s="91"/>
      <c r="IQ30" s="91"/>
      <c r="IR30" s="91"/>
      <c r="IS30" s="91"/>
      <c r="IT30" s="91"/>
      <c r="IU30" s="91"/>
      <c r="IV30" s="91"/>
      <c r="IW30" s="91"/>
    </row>
    <row r="31" spans="1:257" s="93" customFormat="1" ht="14.25" customHeight="1">
      <c r="A31" s="170" t="str">
        <f t="shared" ref="A31" si="6">IF(OR(B31&lt;&gt;"",D31&lt;&gt;""),"["&amp;TEXT($B$2,"##")&amp;"-"&amp;TEXT(ROW()-10,"##")&amp;"]","")</f>
        <v>[Admin Module-21]</v>
      </c>
      <c r="B31" s="99" t="s">
        <v>1034</v>
      </c>
      <c r="C31" s="99" t="s">
        <v>1037</v>
      </c>
      <c r="D31" s="200" t="s">
        <v>1035</v>
      </c>
      <c r="E31" s="201"/>
      <c r="F31" s="99"/>
      <c r="G31" s="99"/>
      <c r="H31" s="189"/>
      <c r="I31" s="189"/>
      <c r="J31" s="222"/>
      <c r="K31" s="222"/>
      <c r="L31" s="222"/>
      <c r="M31" s="223"/>
      <c r="N31" s="223"/>
      <c r="O31" s="223"/>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row>
    <row r="32" spans="1:257" s="93" customFormat="1" ht="14.25" customHeight="1">
      <c r="A32" s="170" t="str">
        <f t="shared" si="3"/>
        <v>[Admin Module-22]</v>
      </c>
      <c r="B32" s="99" t="s">
        <v>1036</v>
      </c>
      <c r="C32" s="99" t="s">
        <v>1038</v>
      </c>
      <c r="D32" s="200" t="s">
        <v>1039</v>
      </c>
      <c r="E32" s="201"/>
      <c r="F32" s="99"/>
      <c r="G32" s="99"/>
      <c r="H32" s="189"/>
      <c r="I32" s="189"/>
      <c r="J32" s="222"/>
      <c r="K32" s="222"/>
      <c r="L32" s="222"/>
      <c r="M32" s="223"/>
      <c r="N32" s="223"/>
      <c r="O32" s="223"/>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row>
    <row r="33" spans="1:257" s="93" customFormat="1" ht="14.25" customHeight="1">
      <c r="A33" s="170" t="str">
        <f t="shared" ref="A33" si="7">IF(OR(B33&lt;&gt;"",D33&lt;&gt;""),"["&amp;TEXT($B$2,"##")&amp;"-"&amp;TEXT(ROW()-10,"##")&amp;"]","")</f>
        <v>[Admin Module-23]</v>
      </c>
      <c r="B33" s="99" t="s">
        <v>1040</v>
      </c>
      <c r="C33" s="99" t="s">
        <v>1041</v>
      </c>
      <c r="D33" s="200" t="s">
        <v>1043</v>
      </c>
      <c r="E33" s="201"/>
      <c r="F33" s="99"/>
      <c r="G33" s="99"/>
      <c r="H33" s="189"/>
      <c r="I33" s="189"/>
      <c r="J33" s="222"/>
      <c r="K33" s="222"/>
      <c r="L33" s="222"/>
      <c r="M33" s="223"/>
      <c r="N33" s="223"/>
      <c r="O33" s="223"/>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row>
    <row r="34" spans="1:257" s="93" customFormat="1" ht="14.25" customHeight="1">
      <c r="A34" s="170" t="str">
        <f t="shared" ref="A34" si="8">IF(OR(B34&lt;&gt;"",D34&lt;&gt;""),"["&amp;TEXT($B$2,"##")&amp;"-"&amp;TEXT(ROW()-10,"##")&amp;"]","")</f>
        <v>[Admin Module-24]</v>
      </c>
      <c r="B34" s="99" t="s">
        <v>1042</v>
      </c>
      <c r="C34" s="99" t="s">
        <v>1046</v>
      </c>
      <c r="D34" s="200" t="s">
        <v>1047</v>
      </c>
      <c r="E34" s="201"/>
      <c r="F34" s="99"/>
      <c r="G34" s="99"/>
      <c r="H34" s="189"/>
      <c r="I34" s="189"/>
      <c r="J34" s="222"/>
      <c r="K34" s="222"/>
      <c r="L34" s="222"/>
      <c r="M34" s="223"/>
      <c r="N34" s="223"/>
      <c r="O34" s="223"/>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row>
    <row r="35" spans="1:257" s="93" customFormat="1" ht="14.25" customHeight="1">
      <c r="A35" s="170" t="str">
        <f t="shared" si="3"/>
        <v>[Admin Module-25]</v>
      </c>
      <c r="B35" s="99" t="s">
        <v>1044</v>
      </c>
      <c r="C35" s="99" t="s">
        <v>1045</v>
      </c>
      <c r="D35" s="200" t="s">
        <v>1048</v>
      </c>
      <c r="E35" s="201"/>
      <c r="F35" s="99"/>
      <c r="G35" s="99"/>
      <c r="H35" s="188"/>
      <c r="I35" s="190"/>
      <c r="J35" s="222"/>
      <c r="K35" s="222"/>
      <c r="L35" s="222"/>
      <c r="M35" s="223"/>
      <c r="N35" s="223"/>
      <c r="O35" s="223"/>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row>
    <row r="36" spans="1:257" s="93" customFormat="1" ht="14.25" customHeight="1">
      <c r="A36" s="170" t="str">
        <f t="shared" si="3"/>
        <v>[Admin Module-26]</v>
      </c>
      <c r="B36" s="99" t="s">
        <v>1044</v>
      </c>
      <c r="C36" s="99" t="s">
        <v>1049</v>
      </c>
      <c r="D36" s="200" t="s">
        <v>1050</v>
      </c>
      <c r="E36" s="201"/>
      <c r="F36" s="99"/>
      <c r="G36" s="99"/>
      <c r="H36" s="188"/>
      <c r="I36" s="190"/>
      <c r="J36" s="222"/>
      <c r="K36" s="222"/>
      <c r="L36" s="222"/>
      <c r="M36" s="223"/>
      <c r="N36" s="223"/>
      <c r="O36" s="223"/>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row>
    <row r="37" spans="1:257" s="93" customFormat="1" ht="14.25" customHeight="1">
      <c r="A37" s="193"/>
      <c r="B37" s="192" t="s">
        <v>1051</v>
      </c>
      <c r="C37" s="193"/>
      <c r="D37" s="193"/>
      <c r="E37" s="193"/>
      <c r="F37" s="193"/>
      <c r="G37" s="193"/>
      <c r="H37" s="193"/>
      <c r="I37" s="194"/>
      <c r="J37" s="194"/>
      <c r="K37" s="194"/>
      <c r="L37" s="194"/>
      <c r="M37" s="194"/>
      <c r="N37" s="194"/>
      <c r="O37" s="194"/>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row>
    <row r="38" spans="1:257" s="93" customFormat="1" ht="14.25" customHeight="1">
      <c r="A38" s="170" t="str">
        <f t="shared" ref="A38:A45" si="9">IF(OR(B38&lt;&gt;"",D38&lt;&gt;""),"["&amp;TEXT($B$2,"##")&amp;"-"&amp;TEXT(ROW()-10,"##")&amp;"]","")</f>
        <v>[Admin Module-28]</v>
      </c>
      <c r="B38" s="99" t="s">
        <v>1052</v>
      </c>
      <c r="C38" s="99" t="s">
        <v>1053</v>
      </c>
      <c r="D38" s="200" t="s">
        <v>1054</v>
      </c>
      <c r="E38" s="201"/>
      <c r="F38" s="99"/>
      <c r="G38" s="99"/>
      <c r="H38" s="188"/>
      <c r="I38" s="190"/>
      <c r="J38" s="222"/>
      <c r="K38" s="222"/>
      <c r="L38" s="222"/>
      <c r="M38" s="223"/>
      <c r="N38" s="223"/>
      <c r="O38" s="223"/>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s="93" customFormat="1" ht="14.25" customHeight="1">
      <c r="A39" s="170" t="str">
        <f t="shared" si="9"/>
        <v>[Admin Module-29]</v>
      </c>
      <c r="B39" s="99" t="s">
        <v>1056</v>
      </c>
      <c r="C39" s="99" t="s">
        <v>1055</v>
      </c>
      <c r="D39" s="200" t="s">
        <v>1057</v>
      </c>
      <c r="E39" s="201"/>
      <c r="F39" s="99"/>
      <c r="G39" s="99"/>
      <c r="H39" s="188"/>
      <c r="I39" s="190"/>
      <c r="J39" s="222"/>
      <c r="K39" s="222"/>
      <c r="L39" s="222"/>
      <c r="M39" s="223"/>
      <c r="N39" s="223"/>
      <c r="O39" s="223"/>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s="93" customFormat="1" ht="14.25" customHeight="1">
      <c r="A40" s="170" t="str">
        <f t="shared" si="9"/>
        <v>[Admin Module-30]</v>
      </c>
      <c r="B40" s="99" t="s">
        <v>1058</v>
      </c>
      <c r="C40" s="99" t="s">
        <v>1059</v>
      </c>
      <c r="D40" s="200" t="s">
        <v>1060</v>
      </c>
      <c r="E40" s="201"/>
      <c r="F40" s="99"/>
      <c r="G40" s="99"/>
      <c r="H40" s="188"/>
      <c r="I40" s="190"/>
      <c r="J40" s="222"/>
      <c r="K40" s="222"/>
      <c r="L40" s="222"/>
      <c r="M40" s="223"/>
      <c r="N40" s="223"/>
      <c r="O40" s="223"/>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s="93" customFormat="1" ht="14.25" customHeight="1">
      <c r="A41" s="170" t="str">
        <f t="shared" si="9"/>
        <v>[Admin Module-31]</v>
      </c>
      <c r="B41" s="99" t="s">
        <v>1061</v>
      </c>
      <c r="C41" s="99" t="s">
        <v>1062</v>
      </c>
      <c r="D41" s="200" t="s">
        <v>1063</v>
      </c>
      <c r="E41" s="201"/>
      <c r="F41" s="99"/>
      <c r="G41" s="99"/>
      <c r="H41" s="188"/>
      <c r="I41" s="190"/>
      <c r="J41" s="222"/>
      <c r="K41" s="222"/>
      <c r="L41" s="222"/>
      <c r="M41" s="223"/>
      <c r="N41" s="223"/>
      <c r="O41" s="223"/>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row>
    <row r="42" spans="1:257" s="93" customFormat="1" ht="14.25" customHeight="1">
      <c r="A42" s="170" t="str">
        <f t="shared" si="9"/>
        <v>[Admin Module-32]</v>
      </c>
      <c r="B42" s="99" t="s">
        <v>1064</v>
      </c>
      <c r="C42" s="99" t="s">
        <v>1068</v>
      </c>
      <c r="D42" s="200" t="s">
        <v>1075</v>
      </c>
      <c r="E42" s="201"/>
      <c r="F42" s="99"/>
      <c r="G42" s="99"/>
      <c r="H42" s="188"/>
      <c r="I42" s="190"/>
      <c r="J42" s="222"/>
      <c r="K42" s="222"/>
      <c r="L42" s="222"/>
      <c r="M42" s="223"/>
      <c r="N42" s="223"/>
      <c r="O42" s="223"/>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row>
    <row r="43" spans="1:257" s="93" customFormat="1" ht="14.25" customHeight="1">
      <c r="A43" s="170" t="str">
        <f t="shared" si="9"/>
        <v>[Admin Module-33]</v>
      </c>
      <c r="B43" s="99" t="s">
        <v>1067</v>
      </c>
      <c r="C43" s="99" t="s">
        <v>1070</v>
      </c>
      <c r="D43" s="200" t="s">
        <v>1069</v>
      </c>
      <c r="E43" s="201"/>
      <c r="F43" s="99"/>
      <c r="G43" s="99"/>
      <c r="H43" s="188"/>
      <c r="I43" s="190"/>
      <c r="J43" s="222"/>
      <c r="K43" s="222"/>
      <c r="L43" s="222"/>
      <c r="M43" s="223"/>
      <c r="N43" s="223"/>
      <c r="O43" s="223"/>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row>
    <row r="44" spans="1:257" s="93" customFormat="1" ht="14.25" customHeight="1">
      <c r="A44" s="170" t="str">
        <f t="shared" si="9"/>
        <v>[Admin Module-34]</v>
      </c>
      <c r="B44" s="99" t="s">
        <v>1066</v>
      </c>
      <c r="C44" s="99" t="s">
        <v>1071</v>
      </c>
      <c r="D44" s="200" t="s">
        <v>1074</v>
      </c>
      <c r="E44" s="201"/>
      <c r="F44" s="99"/>
      <c r="G44" s="99"/>
      <c r="H44" s="188"/>
      <c r="I44" s="190"/>
      <c r="J44" s="222"/>
      <c r="K44" s="222"/>
      <c r="L44" s="222"/>
      <c r="M44" s="223"/>
      <c r="N44" s="223"/>
      <c r="O44" s="223"/>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row>
    <row r="45" spans="1:257" s="93" customFormat="1" ht="14.25" customHeight="1">
      <c r="A45" s="170" t="str">
        <f t="shared" si="9"/>
        <v>[Admin Module-35]</v>
      </c>
      <c r="B45" s="99" t="s">
        <v>1065</v>
      </c>
      <c r="C45" s="99" t="s">
        <v>1072</v>
      </c>
      <c r="D45" s="200" t="s">
        <v>1073</v>
      </c>
      <c r="E45" s="201"/>
      <c r="F45" s="99"/>
      <c r="G45" s="99"/>
      <c r="H45" s="188"/>
      <c r="I45" s="190"/>
      <c r="J45" s="222"/>
      <c r="K45" s="222"/>
      <c r="L45" s="222"/>
      <c r="M45" s="223"/>
      <c r="N45" s="223"/>
      <c r="O45" s="223"/>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row>
    <row r="46" spans="1:257" s="93" customFormat="1" ht="14.25" customHeight="1">
      <c r="A46" s="193"/>
      <c r="B46" s="192" t="s">
        <v>1076</v>
      </c>
      <c r="C46" s="193"/>
      <c r="D46" s="193"/>
      <c r="E46" s="193"/>
      <c r="F46" s="193"/>
      <c r="G46" s="193"/>
      <c r="H46" s="193"/>
      <c r="I46" s="194"/>
      <c r="J46" s="194"/>
      <c r="K46" s="194"/>
      <c r="L46" s="194"/>
      <c r="M46" s="194"/>
      <c r="N46" s="194"/>
      <c r="O46" s="194"/>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row>
    <row r="47" spans="1:257" s="93" customFormat="1" ht="14.25" customHeight="1">
      <c r="A47" s="170" t="str">
        <f t="shared" ref="A47:A48" si="10">IF(OR(B47&lt;&gt;"",D47&lt;&gt;""),"["&amp;TEXT($B$2,"##")&amp;"-"&amp;TEXT(ROW()-10,"##")&amp;"]","")</f>
        <v>[Admin Module-37]</v>
      </c>
      <c r="B47" s="99" t="s">
        <v>1077</v>
      </c>
      <c r="C47" s="99" t="s">
        <v>1079</v>
      </c>
      <c r="D47" s="200" t="s">
        <v>1078</v>
      </c>
      <c r="E47" s="201"/>
      <c r="F47" s="99"/>
      <c r="G47" s="99"/>
      <c r="H47" s="191"/>
      <c r="I47" s="191"/>
      <c r="J47" s="222"/>
      <c r="K47" s="222"/>
      <c r="L47" s="222"/>
      <c r="M47" s="223"/>
      <c r="N47" s="223"/>
      <c r="O47" s="223"/>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row>
    <row r="48" spans="1:257" s="93" customFormat="1" ht="14.25" customHeight="1">
      <c r="A48" s="170" t="str">
        <f t="shared" si="10"/>
        <v>[Admin Module-38]</v>
      </c>
      <c r="B48" s="99" t="s">
        <v>1080</v>
      </c>
      <c r="C48" s="99" t="s">
        <v>1081</v>
      </c>
      <c r="D48" s="200" t="s">
        <v>1082</v>
      </c>
      <c r="E48" s="201"/>
      <c r="F48" s="99"/>
      <c r="G48" s="99"/>
      <c r="H48" s="191"/>
      <c r="I48" s="191"/>
      <c r="J48" s="222"/>
      <c r="K48" s="222"/>
      <c r="L48" s="222"/>
      <c r="M48" s="223"/>
      <c r="N48" s="223"/>
      <c r="O48" s="223"/>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row>
    <row r="49" spans="1:257" s="93" customFormat="1" ht="14.25" customHeight="1">
      <c r="A49" s="193"/>
      <c r="B49" s="192" t="s">
        <v>1083</v>
      </c>
      <c r="C49" s="193"/>
      <c r="D49" s="193"/>
      <c r="E49" s="193"/>
      <c r="F49" s="193"/>
      <c r="G49" s="193"/>
      <c r="H49" s="193"/>
      <c r="I49" s="194"/>
      <c r="J49" s="194"/>
      <c r="K49" s="194"/>
      <c r="L49" s="194"/>
      <c r="M49" s="194"/>
      <c r="N49" s="194"/>
      <c r="O49" s="194"/>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row>
    <row r="50" spans="1:257" s="93" customFormat="1" ht="14.25" customHeight="1">
      <c r="A50" s="170" t="str">
        <f t="shared" ref="A50:A52" si="11">IF(OR(B50&lt;&gt;"",D50&lt;&gt;""),"["&amp;TEXT($B$2,"##")&amp;"-"&amp;TEXT(ROW()-10,"##")&amp;"]","")</f>
        <v>[Admin Module-40]</v>
      </c>
      <c r="B50" s="99" t="s">
        <v>1084</v>
      </c>
      <c r="C50" s="99" t="s">
        <v>1085</v>
      </c>
      <c r="D50" s="200" t="s">
        <v>1086</v>
      </c>
      <c r="E50" s="201"/>
      <c r="F50" s="99"/>
      <c r="G50" s="99"/>
      <c r="H50" s="191"/>
      <c r="I50" s="191"/>
      <c r="J50" s="222"/>
      <c r="K50" s="222"/>
      <c r="L50" s="222"/>
      <c r="M50" s="223"/>
      <c r="N50" s="223"/>
      <c r="O50" s="223"/>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c r="IL50" s="91"/>
      <c r="IM50" s="91"/>
      <c r="IN50" s="91"/>
      <c r="IO50" s="91"/>
      <c r="IP50" s="91"/>
      <c r="IQ50" s="91"/>
      <c r="IR50" s="91"/>
      <c r="IS50" s="91"/>
      <c r="IT50" s="91"/>
      <c r="IU50" s="91"/>
      <c r="IV50" s="91"/>
      <c r="IW50" s="91"/>
    </row>
    <row r="51" spans="1:257" s="93" customFormat="1" ht="14.25" customHeight="1">
      <c r="A51" s="170" t="str">
        <f t="shared" si="11"/>
        <v>[Admin Module-41]</v>
      </c>
      <c r="B51" s="99" t="s">
        <v>1087</v>
      </c>
      <c r="C51" s="99" t="s">
        <v>1088</v>
      </c>
      <c r="D51" s="200" t="s">
        <v>1089</v>
      </c>
      <c r="E51" s="201"/>
      <c r="F51" s="99"/>
      <c r="G51" s="99"/>
      <c r="H51" s="191"/>
      <c r="I51" s="191"/>
      <c r="J51" s="222"/>
      <c r="K51" s="222"/>
      <c r="L51" s="222"/>
      <c r="M51" s="223"/>
      <c r="N51" s="223"/>
      <c r="O51" s="223"/>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c r="IL51" s="91"/>
      <c r="IM51" s="91"/>
      <c r="IN51" s="91"/>
      <c r="IO51" s="91"/>
      <c r="IP51" s="91"/>
      <c r="IQ51" s="91"/>
      <c r="IR51" s="91"/>
      <c r="IS51" s="91"/>
      <c r="IT51" s="91"/>
      <c r="IU51" s="91"/>
      <c r="IV51" s="91"/>
      <c r="IW51" s="91"/>
    </row>
    <row r="52" spans="1:257" s="93" customFormat="1" ht="14.25" customHeight="1">
      <c r="A52" s="170" t="str">
        <f t="shared" si="11"/>
        <v>[Admin Module-42]</v>
      </c>
      <c r="B52" s="99" t="s">
        <v>1090</v>
      </c>
      <c r="C52" s="99" t="s">
        <v>1091</v>
      </c>
      <c r="D52" s="200" t="s">
        <v>1092</v>
      </c>
      <c r="E52" s="201"/>
      <c r="F52" s="99"/>
      <c r="G52" s="99"/>
      <c r="H52" s="191"/>
      <c r="I52" s="191"/>
      <c r="J52" s="222"/>
      <c r="K52" s="222"/>
      <c r="L52" s="222"/>
      <c r="M52" s="223"/>
      <c r="N52" s="223"/>
      <c r="O52" s="223"/>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s="93" customFormat="1" ht="14.25" customHeight="1">
      <c r="A53" s="193"/>
      <c r="B53" s="192" t="s">
        <v>1093</v>
      </c>
      <c r="C53" s="193"/>
      <c r="D53" s="193"/>
      <c r="E53" s="193"/>
      <c r="F53" s="193"/>
      <c r="G53" s="193"/>
      <c r="H53" s="193"/>
      <c r="I53" s="194"/>
      <c r="J53" s="194"/>
      <c r="K53" s="194"/>
      <c r="L53" s="194"/>
      <c r="M53" s="194"/>
      <c r="N53" s="194"/>
      <c r="O53" s="194"/>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s="93" customFormat="1" ht="14.25" customHeight="1">
      <c r="A54" s="170" t="str">
        <f t="shared" ref="A54:A56" si="12">IF(OR(B54&lt;&gt;"",D54&lt;&gt;""),"["&amp;TEXT($B$2,"##")&amp;"-"&amp;TEXT(ROW()-10,"##")&amp;"]","")</f>
        <v>[Admin Module-44]</v>
      </c>
      <c r="B54" s="99" t="s">
        <v>1094</v>
      </c>
      <c r="C54" s="99" t="s">
        <v>1095</v>
      </c>
      <c r="D54" s="200" t="s">
        <v>1096</v>
      </c>
      <c r="E54" s="201"/>
      <c r="F54" s="99"/>
      <c r="G54" s="99"/>
      <c r="H54" s="191"/>
      <c r="I54" s="191"/>
      <c r="J54" s="222"/>
      <c r="K54" s="222"/>
      <c r="L54" s="222"/>
      <c r="M54" s="223"/>
      <c r="N54" s="223"/>
      <c r="O54" s="223"/>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s="93" customFormat="1" ht="14.25" customHeight="1">
      <c r="A55" s="170" t="str">
        <f t="shared" si="12"/>
        <v>[Admin Module-45]</v>
      </c>
      <c r="B55" s="99" t="s">
        <v>1097</v>
      </c>
      <c r="C55" s="99" t="s">
        <v>1101</v>
      </c>
      <c r="D55" s="200" t="s">
        <v>1098</v>
      </c>
      <c r="E55" s="201"/>
      <c r="F55" s="99"/>
      <c r="G55" s="99"/>
      <c r="H55" s="191"/>
      <c r="I55" s="191"/>
      <c r="J55" s="222"/>
      <c r="K55" s="222"/>
      <c r="L55" s="222"/>
      <c r="M55" s="223"/>
      <c r="N55" s="223"/>
      <c r="O55" s="223"/>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row>
    <row r="56" spans="1:257" s="93" customFormat="1" ht="14.25" customHeight="1">
      <c r="A56" s="170" t="str">
        <f t="shared" si="12"/>
        <v>[Admin Module-46]</v>
      </c>
      <c r="B56" s="99" t="s">
        <v>1099</v>
      </c>
      <c r="C56" s="99" t="s">
        <v>1100</v>
      </c>
      <c r="D56" s="200" t="s">
        <v>1102</v>
      </c>
      <c r="E56" s="201"/>
      <c r="F56" s="99"/>
      <c r="G56" s="99"/>
      <c r="H56" s="191"/>
      <c r="I56" s="191"/>
      <c r="J56" s="222"/>
      <c r="K56" s="222"/>
      <c r="L56" s="222"/>
      <c r="M56" s="223"/>
      <c r="N56" s="223"/>
      <c r="O56" s="223"/>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c r="IV56" s="91"/>
      <c r="IW56" s="91"/>
    </row>
    <row r="57" spans="1:257" ht="14.25" customHeight="1">
      <c r="A57" s="193"/>
      <c r="B57" s="192" t="s">
        <v>1103</v>
      </c>
      <c r="C57" s="193"/>
      <c r="D57" s="193"/>
      <c r="E57" s="193"/>
      <c r="F57" s="193"/>
      <c r="G57" s="193"/>
      <c r="H57" s="193"/>
      <c r="I57" s="194"/>
      <c r="J57" s="194"/>
      <c r="K57" s="194"/>
      <c r="L57" s="194"/>
      <c r="M57" s="194"/>
      <c r="N57" s="194"/>
      <c r="O57" s="194"/>
    </row>
    <row r="58" spans="1:257" ht="14.25" customHeight="1">
      <c r="A58" s="98" t="str">
        <f t="shared" ref="A58:A72" si="13">IF(OR(B58&lt;&gt;"",D58&lt;E57&gt;""),"["&amp;TEXT($B$2,"##")&amp;"-"&amp;TEXT(ROW()-10,"##")&amp;"]","")</f>
        <v>[Admin Module-48]</v>
      </c>
      <c r="B58" s="99" t="s">
        <v>1104</v>
      </c>
      <c r="C58" s="99" t="s">
        <v>933</v>
      </c>
      <c r="D58" s="99" t="s">
        <v>934</v>
      </c>
      <c r="E58" s="201"/>
      <c r="F58" s="99"/>
      <c r="G58" s="99"/>
      <c r="H58" s="191"/>
      <c r="I58" s="191"/>
      <c r="J58" s="222"/>
      <c r="K58" s="222"/>
      <c r="L58" s="222"/>
      <c r="M58" s="223"/>
      <c r="N58" s="223"/>
      <c r="O58" s="223"/>
    </row>
    <row r="59" spans="1:257" ht="14.25" customHeight="1">
      <c r="A59" s="98" t="str">
        <f t="shared" si="13"/>
        <v>[Admin Module-49]</v>
      </c>
      <c r="B59" s="99" t="s">
        <v>935</v>
      </c>
      <c r="C59" s="99" t="s">
        <v>936</v>
      </c>
      <c r="D59" s="99" t="s">
        <v>937</v>
      </c>
      <c r="E59" s="201"/>
      <c r="F59" s="99"/>
      <c r="G59" s="99"/>
      <c r="H59" s="191"/>
      <c r="I59" s="191"/>
      <c r="J59" s="222"/>
      <c r="K59" s="222"/>
      <c r="L59" s="222"/>
      <c r="M59" s="223"/>
      <c r="N59" s="223"/>
      <c r="O59" s="223"/>
    </row>
    <row r="60" spans="1:257" ht="14.25" customHeight="1">
      <c r="A60" s="98" t="str">
        <f t="shared" si="13"/>
        <v>[Admin Module-50]</v>
      </c>
      <c r="B60" s="99" t="s">
        <v>938</v>
      </c>
      <c r="C60" s="99" t="s">
        <v>939</v>
      </c>
      <c r="D60" s="99" t="s">
        <v>940</v>
      </c>
      <c r="E60" s="201"/>
      <c r="F60" s="99"/>
      <c r="G60" s="99"/>
      <c r="H60" s="191"/>
      <c r="I60" s="191"/>
      <c r="J60" s="222"/>
      <c r="K60" s="222"/>
      <c r="L60" s="222"/>
      <c r="M60" s="223"/>
      <c r="N60" s="223"/>
      <c r="O60" s="223"/>
    </row>
    <row r="61" spans="1:257" ht="14.25" customHeight="1">
      <c r="A61" s="98" t="str">
        <f t="shared" si="13"/>
        <v>[Admin Module-51]</v>
      </c>
      <c r="B61" s="99" t="s">
        <v>941</v>
      </c>
      <c r="C61" s="99" t="s">
        <v>942</v>
      </c>
      <c r="D61" s="99" t="s">
        <v>943</v>
      </c>
      <c r="E61" s="201"/>
      <c r="F61" s="99"/>
      <c r="G61" s="99"/>
      <c r="H61" s="191"/>
      <c r="I61" s="191"/>
      <c r="J61" s="222"/>
      <c r="K61" s="222"/>
      <c r="L61" s="222"/>
      <c r="M61" s="223"/>
      <c r="N61" s="223"/>
      <c r="O61" s="223"/>
    </row>
    <row r="62" spans="1:257" ht="14.25" customHeight="1">
      <c r="A62" s="98" t="str">
        <f t="shared" si="13"/>
        <v>[Admin Module-52]</v>
      </c>
      <c r="B62" s="99" t="s">
        <v>930</v>
      </c>
      <c r="C62" s="99" t="s">
        <v>944</v>
      </c>
      <c r="D62" s="99" t="s">
        <v>946</v>
      </c>
      <c r="E62" s="201"/>
      <c r="F62" s="99"/>
      <c r="G62" s="99"/>
      <c r="H62" s="191"/>
      <c r="I62" s="191"/>
      <c r="J62" s="222"/>
      <c r="K62" s="222"/>
      <c r="L62" s="222"/>
      <c r="M62" s="223"/>
      <c r="N62" s="223"/>
      <c r="O62" s="223"/>
    </row>
    <row r="63" spans="1:257" ht="14.25" customHeight="1">
      <c r="A63" s="98" t="str">
        <f t="shared" si="13"/>
        <v>[Admin Module-53]</v>
      </c>
      <c r="B63" s="99" t="s">
        <v>945</v>
      </c>
      <c r="C63" s="99" t="s">
        <v>944</v>
      </c>
      <c r="D63" s="99" t="s">
        <v>946</v>
      </c>
      <c r="E63" s="201"/>
      <c r="F63" s="99"/>
      <c r="G63" s="99"/>
      <c r="H63" s="191"/>
      <c r="I63" s="191"/>
      <c r="J63" s="222"/>
      <c r="K63" s="222"/>
      <c r="L63" s="222"/>
      <c r="M63" s="223"/>
      <c r="N63" s="223"/>
      <c r="O63" s="223"/>
    </row>
    <row r="64" spans="1:257" ht="14.25" customHeight="1">
      <c r="A64" s="98" t="str">
        <f t="shared" si="13"/>
        <v>[Admin Module-54]</v>
      </c>
      <c r="B64" s="99" t="s">
        <v>947</v>
      </c>
      <c r="C64" s="99" t="s">
        <v>948</v>
      </c>
      <c r="D64" s="99" t="s">
        <v>949</v>
      </c>
      <c r="E64" s="201"/>
      <c r="F64" s="99"/>
      <c r="G64" s="99"/>
      <c r="H64" s="191"/>
      <c r="I64" s="191"/>
      <c r="J64" s="222"/>
      <c r="K64" s="222"/>
      <c r="L64" s="222"/>
      <c r="M64" s="223"/>
      <c r="N64" s="223"/>
      <c r="O64" s="223"/>
    </row>
    <row r="65" spans="1:15" ht="14.25" customHeight="1">
      <c r="A65" s="98" t="str">
        <f t="shared" si="13"/>
        <v>[Admin Module-55]</v>
      </c>
      <c r="B65" s="99" t="s">
        <v>950</v>
      </c>
      <c r="C65" s="99" t="s">
        <v>951</v>
      </c>
      <c r="D65" s="99" t="s">
        <v>949</v>
      </c>
      <c r="E65" s="201"/>
      <c r="F65" s="99"/>
      <c r="G65" s="99"/>
      <c r="H65" s="191"/>
      <c r="I65" s="191"/>
      <c r="J65" s="222"/>
      <c r="K65" s="222"/>
      <c r="L65" s="222"/>
      <c r="M65" s="223"/>
      <c r="N65" s="223"/>
      <c r="O65" s="223"/>
    </row>
    <row r="66" spans="1:15" ht="14.25" customHeight="1">
      <c r="A66" s="98" t="str">
        <f t="shared" si="13"/>
        <v>[Admin Module-56]</v>
      </c>
      <c r="B66" s="99" t="s">
        <v>954</v>
      </c>
      <c r="C66" s="99" t="s">
        <v>952</v>
      </c>
      <c r="D66" s="99" t="s">
        <v>953</v>
      </c>
      <c r="E66" s="201"/>
      <c r="F66" s="99"/>
      <c r="G66" s="99"/>
      <c r="H66" s="191"/>
      <c r="I66" s="191"/>
      <c r="J66" s="222"/>
      <c r="K66" s="222"/>
      <c r="L66" s="222"/>
      <c r="M66" s="223"/>
      <c r="N66" s="223"/>
      <c r="O66" s="223"/>
    </row>
    <row r="67" spans="1:15" ht="14.25" customHeight="1">
      <c r="A67" s="98" t="str">
        <f t="shared" si="13"/>
        <v>[Admin Module-57]</v>
      </c>
      <c r="B67" s="99" t="s">
        <v>955</v>
      </c>
      <c r="C67" s="99" t="s">
        <v>933</v>
      </c>
      <c r="D67" s="99" t="s">
        <v>957</v>
      </c>
      <c r="E67" s="201"/>
      <c r="F67" s="99"/>
      <c r="G67" s="99"/>
      <c r="H67" s="191"/>
      <c r="I67" s="191"/>
      <c r="J67" s="222"/>
      <c r="K67" s="222"/>
      <c r="L67" s="222"/>
      <c r="M67" s="223"/>
      <c r="N67" s="223"/>
      <c r="O67" s="223"/>
    </row>
    <row r="68" spans="1:15" ht="14.25" customHeight="1">
      <c r="A68" s="98" t="str">
        <f t="shared" si="13"/>
        <v>[Admin Module-58]</v>
      </c>
      <c r="B68" s="99" t="s">
        <v>958</v>
      </c>
      <c r="C68" s="99" t="s">
        <v>959</v>
      </c>
      <c r="D68" s="99" t="s">
        <v>960</v>
      </c>
      <c r="E68" s="201"/>
      <c r="F68" s="99"/>
      <c r="G68" s="99"/>
      <c r="H68" s="191"/>
      <c r="I68" s="191"/>
      <c r="J68" s="222"/>
      <c r="K68" s="222"/>
      <c r="L68" s="222"/>
      <c r="M68" s="223"/>
      <c r="N68" s="223"/>
      <c r="O68" s="223"/>
    </row>
    <row r="69" spans="1:15" ht="14.25" customHeight="1">
      <c r="A69" s="98" t="str">
        <f t="shared" si="13"/>
        <v>[Admin Module-59]</v>
      </c>
      <c r="B69" s="99" t="s">
        <v>968</v>
      </c>
      <c r="C69" s="99" t="s">
        <v>972</v>
      </c>
      <c r="D69" s="99" t="s">
        <v>969</v>
      </c>
      <c r="E69" s="201"/>
      <c r="F69" s="99"/>
      <c r="G69" s="99"/>
      <c r="H69" s="191"/>
      <c r="I69" s="191"/>
      <c r="J69" s="222"/>
      <c r="K69" s="222"/>
      <c r="L69" s="222"/>
      <c r="M69" s="223"/>
      <c r="N69" s="223"/>
      <c r="O69" s="223"/>
    </row>
    <row r="70" spans="1:15" ht="14.25" customHeight="1">
      <c r="A70" s="98" t="str">
        <f t="shared" si="13"/>
        <v>[Admin Module-60]</v>
      </c>
      <c r="B70" s="99" t="s">
        <v>970</v>
      </c>
      <c r="C70" s="99" t="s">
        <v>971</v>
      </c>
      <c r="D70" s="99" t="s">
        <v>973</v>
      </c>
      <c r="E70" s="173"/>
      <c r="F70" s="99"/>
      <c r="G70" s="99"/>
      <c r="H70" s="174"/>
      <c r="I70" s="173"/>
      <c r="J70" s="222"/>
      <c r="K70" s="222"/>
      <c r="L70" s="222"/>
      <c r="M70" s="223"/>
      <c r="N70" s="223"/>
      <c r="O70" s="223"/>
    </row>
    <row r="71" spans="1:15" ht="14.25" customHeight="1">
      <c r="A71" s="98" t="str">
        <f t="shared" si="13"/>
        <v>[Admin Module-61]</v>
      </c>
      <c r="B71" s="99" t="s">
        <v>978</v>
      </c>
      <c r="C71" s="99" t="s">
        <v>979</v>
      </c>
      <c r="D71" s="99" t="s">
        <v>980</v>
      </c>
      <c r="E71" s="173"/>
      <c r="F71" s="99"/>
      <c r="G71" s="99"/>
      <c r="H71" s="174"/>
      <c r="I71" s="173"/>
      <c r="J71" s="222"/>
      <c r="K71" s="222"/>
      <c r="L71" s="222"/>
      <c r="M71" s="223"/>
      <c r="N71" s="223"/>
      <c r="O71" s="223"/>
    </row>
    <row r="72" spans="1:15" ht="14.25" customHeight="1">
      <c r="A72" s="98" t="str">
        <f t="shared" si="13"/>
        <v>[Admin Module-62]</v>
      </c>
      <c r="B72" s="99" t="s">
        <v>983</v>
      </c>
      <c r="C72" s="99" t="s">
        <v>985</v>
      </c>
      <c r="D72" s="99" t="s">
        <v>984</v>
      </c>
      <c r="E72" s="173"/>
      <c r="F72" s="99"/>
      <c r="G72" s="99"/>
      <c r="H72" s="174"/>
      <c r="I72" s="173"/>
      <c r="J72" s="222"/>
      <c r="K72" s="222"/>
      <c r="L72" s="222"/>
      <c r="M72" s="223"/>
      <c r="N72" s="223"/>
      <c r="O72" s="223"/>
    </row>
    <row r="73" spans="1:15" ht="14.25" customHeight="1">
      <c r="A73" s="193"/>
      <c r="B73" s="192" t="s">
        <v>1105</v>
      </c>
      <c r="C73" s="193"/>
      <c r="D73" s="193"/>
      <c r="E73" s="193"/>
      <c r="F73" s="193"/>
      <c r="G73" s="193"/>
      <c r="H73" s="193"/>
      <c r="I73" s="194"/>
      <c r="J73" s="194"/>
      <c r="K73" s="194"/>
      <c r="L73" s="194"/>
      <c r="M73" s="194"/>
      <c r="N73" s="194"/>
      <c r="O73" s="194"/>
    </row>
    <row r="74" spans="1:15" ht="14.25" customHeight="1">
      <c r="A74" s="170" t="str">
        <f t="shared" ref="A74:A81" si="14">IF(OR(B74&lt;&gt;"",D74&lt;&gt;""),"["&amp;TEXT($B$2,"##")&amp;"-"&amp;TEXT(ROW()-10,"##")&amp;"]","")</f>
        <v>[Admin Module-64]</v>
      </c>
      <c r="B74" s="99" t="s">
        <v>1106</v>
      </c>
      <c r="C74" s="99" t="s">
        <v>1107</v>
      </c>
      <c r="D74" s="200" t="s">
        <v>1108</v>
      </c>
      <c r="E74" s="173"/>
      <c r="F74" s="99"/>
      <c r="G74" s="99"/>
      <c r="H74" s="174"/>
      <c r="I74" s="173"/>
      <c r="J74" s="222"/>
      <c r="K74" s="222"/>
      <c r="L74" s="222"/>
      <c r="M74" s="223"/>
      <c r="N74" s="223"/>
      <c r="O74" s="223"/>
    </row>
    <row r="75" spans="1:15" ht="14.25" customHeight="1">
      <c r="A75" s="170" t="str">
        <f t="shared" ref="A75" si="15">IF(OR(B75&lt;&gt;"",D75&lt;&gt;""),"["&amp;TEXT($B$2,"##")&amp;"-"&amp;TEXT(ROW()-10,"##")&amp;"]","")</f>
        <v>[Admin Module-65]</v>
      </c>
      <c r="B75" s="99" t="s">
        <v>1106</v>
      </c>
      <c r="C75" s="99" t="s">
        <v>1109</v>
      </c>
      <c r="D75" s="200" t="s">
        <v>1110</v>
      </c>
      <c r="E75" s="173"/>
      <c r="F75" s="99"/>
      <c r="G75" s="99"/>
      <c r="H75" s="174"/>
      <c r="I75" s="173"/>
      <c r="J75" s="222"/>
      <c r="K75" s="222"/>
      <c r="L75" s="222"/>
      <c r="M75" s="223"/>
      <c r="N75" s="223"/>
      <c r="O75" s="223"/>
    </row>
    <row r="76" spans="1:15" ht="14.25" customHeight="1">
      <c r="A76" s="170" t="str">
        <f t="shared" si="14"/>
        <v>[Admin Module-66]</v>
      </c>
      <c r="B76" s="99" t="s">
        <v>1111</v>
      </c>
      <c r="C76" s="99" t="s">
        <v>1112</v>
      </c>
      <c r="D76" s="200" t="s">
        <v>1113</v>
      </c>
      <c r="E76" s="173"/>
      <c r="F76" s="99"/>
      <c r="G76" s="99"/>
      <c r="H76" s="174"/>
      <c r="I76" s="173"/>
      <c r="J76" s="222"/>
      <c r="K76" s="222"/>
      <c r="L76" s="222"/>
      <c r="M76" s="223"/>
      <c r="N76" s="223"/>
      <c r="O76" s="223"/>
    </row>
    <row r="77" spans="1:15" ht="14.25" customHeight="1">
      <c r="A77" s="170" t="str">
        <f t="shared" si="14"/>
        <v>[Admin Module-67]</v>
      </c>
      <c r="B77" s="99" t="s">
        <v>1114</v>
      </c>
      <c r="C77" s="99" t="s">
        <v>1115</v>
      </c>
      <c r="D77" s="200" t="s">
        <v>1116</v>
      </c>
      <c r="E77" s="173"/>
      <c r="F77" s="99"/>
      <c r="G77" s="99"/>
      <c r="H77" s="174"/>
      <c r="I77" s="173"/>
      <c r="J77" s="222"/>
      <c r="K77" s="222"/>
      <c r="L77" s="222"/>
      <c r="M77" s="223"/>
      <c r="N77" s="223"/>
      <c r="O77" s="223"/>
    </row>
    <row r="78" spans="1:15" ht="14.25" customHeight="1">
      <c r="A78" s="170" t="str">
        <f t="shared" si="14"/>
        <v>[Admin Module-68]</v>
      </c>
      <c r="B78" s="99" t="s">
        <v>1117</v>
      </c>
      <c r="C78" s="99" t="s">
        <v>1118</v>
      </c>
      <c r="D78" s="200" t="s">
        <v>1119</v>
      </c>
      <c r="E78" s="173"/>
      <c r="F78" s="99"/>
      <c r="G78" s="99"/>
      <c r="H78" s="174"/>
      <c r="I78" s="173"/>
      <c r="J78" s="222"/>
      <c r="K78" s="222"/>
      <c r="L78" s="222"/>
      <c r="M78" s="223"/>
      <c r="N78" s="223"/>
      <c r="O78" s="223"/>
    </row>
    <row r="79" spans="1:15" ht="14.25" customHeight="1">
      <c r="A79" s="170" t="str">
        <f t="shared" si="14"/>
        <v>[Admin Module-69]</v>
      </c>
      <c r="B79" s="99" t="s">
        <v>1120</v>
      </c>
      <c r="C79" s="99" t="s">
        <v>1121</v>
      </c>
      <c r="D79" s="200" t="s">
        <v>1128</v>
      </c>
      <c r="E79" s="173"/>
      <c r="F79" s="99"/>
      <c r="G79" s="99"/>
      <c r="H79" s="174"/>
      <c r="I79" s="173"/>
      <c r="J79" s="222"/>
      <c r="K79" s="222"/>
      <c r="L79" s="222"/>
      <c r="M79" s="223"/>
      <c r="N79" s="223"/>
      <c r="O79" s="223"/>
    </row>
    <row r="80" spans="1:15" ht="14.25" customHeight="1">
      <c r="A80" s="169" t="str">
        <f t="shared" si="14"/>
        <v>[Admin Module-70]</v>
      </c>
      <c r="B80" s="99" t="s">
        <v>1122</v>
      </c>
      <c r="C80" s="99" t="s">
        <v>1124</v>
      </c>
      <c r="D80" s="200" t="s">
        <v>1127</v>
      </c>
      <c r="E80" s="173"/>
      <c r="F80" s="99"/>
      <c r="G80" s="99"/>
      <c r="H80" s="174"/>
      <c r="I80" s="173"/>
      <c r="J80" s="222"/>
      <c r="K80" s="222"/>
      <c r="L80" s="222"/>
      <c r="M80" s="223"/>
      <c r="N80" s="223"/>
      <c r="O80" s="223"/>
    </row>
    <row r="81" spans="1:15" ht="14.25" customHeight="1">
      <c r="A81" s="99" t="str">
        <f t="shared" si="14"/>
        <v>[Admin Module-71]</v>
      </c>
      <c r="B81" s="99" t="s">
        <v>1123</v>
      </c>
      <c r="C81" s="99" t="s">
        <v>1125</v>
      </c>
      <c r="D81" s="200" t="s">
        <v>1126</v>
      </c>
      <c r="E81" s="173"/>
      <c r="F81" s="99"/>
      <c r="G81" s="99"/>
      <c r="H81" s="174"/>
      <c r="I81" s="173"/>
      <c r="J81" s="222"/>
      <c r="K81" s="222"/>
      <c r="L81" s="222"/>
      <c r="M81" s="223"/>
      <c r="N81" s="223"/>
      <c r="O81" s="223"/>
    </row>
  </sheetData>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H11" sqref="H11:H21"/>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49" t="s">
        <v>37</v>
      </c>
      <c r="C1" s="249"/>
      <c r="D1" s="249"/>
      <c r="E1" s="249"/>
      <c r="F1" s="249"/>
      <c r="G1" s="249"/>
      <c r="H1" s="249"/>
    </row>
    <row r="2" spans="1:8" ht="14.25" customHeight="1">
      <c r="A2" s="55"/>
      <c r="B2" s="55"/>
      <c r="C2" s="56"/>
      <c r="D2" s="56"/>
      <c r="E2" s="56"/>
      <c r="F2" s="56"/>
      <c r="G2" s="56"/>
      <c r="H2" s="57"/>
    </row>
    <row r="3" spans="1:8" ht="12" customHeight="1">
      <c r="B3" s="11" t="s">
        <v>1</v>
      </c>
      <c r="C3" s="246" t="str">
        <f>Cover!C4</f>
        <v>Dandelion</v>
      </c>
      <c r="D3" s="246"/>
      <c r="E3" s="247" t="s">
        <v>2</v>
      </c>
      <c r="F3" s="247"/>
      <c r="G3" s="58" t="s">
        <v>69</v>
      </c>
      <c r="H3" s="59"/>
    </row>
    <row r="4" spans="1:8" ht="12" customHeight="1">
      <c r="B4" s="11" t="s">
        <v>3</v>
      </c>
      <c r="C4" s="246" t="str">
        <f>Cover!C5</f>
        <v>DDL</v>
      </c>
      <c r="D4" s="246"/>
      <c r="E4" s="247" t="s">
        <v>4</v>
      </c>
      <c r="F4" s="247"/>
      <c r="G4" s="58" t="s">
        <v>70</v>
      </c>
      <c r="H4" s="59"/>
    </row>
    <row r="5" spans="1:8" ht="12" customHeight="1">
      <c r="B5" s="60" t="s">
        <v>5</v>
      </c>
      <c r="C5" s="246" t="str">
        <f>C4&amp;"_"&amp;"System Test Report"&amp;"_"&amp;"v1.0"</f>
        <v>DDL_System Test Report_v1.0</v>
      </c>
      <c r="D5" s="246"/>
      <c r="E5" s="247" t="s">
        <v>6</v>
      </c>
      <c r="F5" s="247"/>
      <c r="G5" s="96">
        <v>42307</v>
      </c>
      <c r="H5" s="61"/>
    </row>
    <row r="6" spans="1:8" ht="21.75" customHeight="1">
      <c r="A6" s="55"/>
      <c r="B6" s="60" t="s">
        <v>38</v>
      </c>
      <c r="C6" s="248"/>
      <c r="D6" s="248"/>
      <c r="E6" s="248"/>
      <c r="F6" s="248"/>
      <c r="G6" s="248"/>
      <c r="H6" s="248"/>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3" t="s">
        <v>16</v>
      </c>
      <c r="C10" s="114" t="s">
        <v>39</v>
      </c>
      <c r="D10" s="115" t="s">
        <v>22</v>
      </c>
      <c r="E10" s="114" t="s">
        <v>24</v>
      </c>
      <c r="F10" s="114" t="s">
        <v>26</v>
      </c>
      <c r="G10" s="116" t="s">
        <v>27</v>
      </c>
      <c r="H10" s="117" t="s">
        <v>40</v>
      </c>
    </row>
    <row r="11" spans="1:8" ht="14.45" customHeight="1">
      <c r="A11" s="41"/>
      <c r="B11" s="122">
        <v>1</v>
      </c>
      <c r="C11" s="125" t="s">
        <v>66</v>
      </c>
      <c r="D11" s="133">
        <f>Common!A6</f>
        <v>3</v>
      </c>
      <c r="E11" s="133">
        <f>Common!B6</f>
        <v>5</v>
      </c>
      <c r="F11" s="133">
        <f>Common!C6</f>
        <v>8</v>
      </c>
      <c r="G11" s="133">
        <f>Common!D6</f>
        <v>0</v>
      </c>
      <c r="H11" s="133">
        <f>Common!E6</f>
        <v>16</v>
      </c>
    </row>
    <row r="12" spans="1:8" ht="14.45" customHeight="1">
      <c r="A12" s="41"/>
      <c r="B12" s="122">
        <v>2</v>
      </c>
      <c r="C12" s="125" t="s">
        <v>67</v>
      </c>
      <c r="D12" s="133">
        <f>'Display Homepage'!A6</f>
        <v>0</v>
      </c>
      <c r="E12" s="133">
        <f>'Display Homepage'!B6</f>
        <v>0</v>
      </c>
      <c r="F12" s="133">
        <f>'Display Homepage'!C6</f>
        <v>28</v>
      </c>
      <c r="G12" s="133">
        <f>'Display Homepage'!D6</f>
        <v>0</v>
      </c>
      <c r="H12" s="133">
        <f>'Display Homepage'!E6</f>
        <v>28</v>
      </c>
    </row>
    <row r="13" spans="1:8" ht="14.45" customHeight="1">
      <c r="A13" s="64"/>
      <c r="B13" s="122">
        <v>3</v>
      </c>
      <c r="C13" s="125" t="s">
        <v>95</v>
      </c>
      <c r="D13" s="133">
        <f>'Account management'!A6</f>
        <v>50</v>
      </c>
      <c r="E13" s="133">
        <f>'Account management'!B6</f>
        <v>11</v>
      </c>
      <c r="F13" s="133">
        <f>'Account management'!C6</f>
        <v>65</v>
      </c>
      <c r="G13" s="133">
        <f>'Account management'!D6</f>
        <v>0</v>
      </c>
      <c r="H13" s="133">
        <f>'Account management'!E6</f>
        <v>126</v>
      </c>
    </row>
    <row r="14" spans="1:8" ht="14.45" customHeight="1">
      <c r="A14" s="64"/>
      <c r="B14" s="122">
        <v>4</v>
      </c>
      <c r="C14" s="125" t="s">
        <v>289</v>
      </c>
      <c r="D14" s="133">
        <f>'Create Edit Project'!A6</f>
        <v>0</v>
      </c>
      <c r="E14" s="133">
        <f>'Create Edit Project'!B6</f>
        <v>0</v>
      </c>
      <c r="F14" s="133">
        <f>'Create Edit Project'!C6</f>
        <v>214</v>
      </c>
      <c r="G14" s="133">
        <f>'Create Edit Project'!D6</f>
        <v>0</v>
      </c>
      <c r="H14" s="133">
        <f>'Create Edit Project'!E6</f>
        <v>214</v>
      </c>
    </row>
    <row r="15" spans="1:8" ht="14.45" customHeight="1">
      <c r="A15" s="64"/>
      <c r="B15" s="122">
        <v>5</v>
      </c>
      <c r="C15" s="125" t="s">
        <v>601</v>
      </c>
      <c r="D15" s="133">
        <f>'Project Detail'!A6</f>
        <v>0</v>
      </c>
      <c r="E15" s="133">
        <f>'Project Detail'!B6</f>
        <v>0</v>
      </c>
      <c r="F15" s="133">
        <f>'Project Detail'!C6</f>
        <v>86</v>
      </c>
      <c r="G15" s="133">
        <f>'Project Detail'!D6</f>
        <v>0</v>
      </c>
      <c r="H15" s="133">
        <f>'Project Detail'!E6</f>
        <v>86</v>
      </c>
    </row>
    <row r="16" spans="1:8" ht="14.45" customHeight="1">
      <c r="A16" s="64"/>
      <c r="B16" s="122">
        <v>6</v>
      </c>
      <c r="C16" s="123" t="s">
        <v>610</v>
      </c>
      <c r="D16" s="122">
        <f>'Back Project'!A6</f>
        <v>0</v>
      </c>
      <c r="E16" s="122">
        <f>'Back Project'!B6</f>
        <v>0</v>
      </c>
      <c r="F16" s="122">
        <f>'Back Project'!C6</f>
        <v>34</v>
      </c>
      <c r="G16" s="122">
        <f>'Back Project'!D6</f>
        <v>0</v>
      </c>
      <c r="H16" s="122">
        <f>'Back Project'!E6</f>
        <v>34</v>
      </c>
    </row>
    <row r="17" spans="1:8" ht="14.45" customHeight="1">
      <c r="A17" s="64"/>
      <c r="B17" s="122">
        <v>7</v>
      </c>
      <c r="C17" s="123" t="s">
        <v>773</v>
      </c>
      <c r="D17" s="122">
        <f>'Project management'!A6</f>
        <v>0</v>
      </c>
      <c r="E17" s="122">
        <f>'Project management'!B6</f>
        <v>0</v>
      </c>
      <c r="F17" s="122">
        <f>'Project management'!C6</f>
        <v>68</v>
      </c>
      <c r="G17" s="122">
        <f>'Project management'!D6</f>
        <v>0</v>
      </c>
      <c r="H17" s="122">
        <f>'Project management'!E6</f>
        <v>68</v>
      </c>
    </row>
    <row r="18" spans="1:8" ht="14.45" customHeight="1">
      <c r="A18" s="64"/>
      <c r="B18" s="122">
        <v>8</v>
      </c>
      <c r="C18" s="123" t="s">
        <v>869</v>
      </c>
      <c r="D18" s="122">
        <f>Discover!A6</f>
        <v>0</v>
      </c>
      <c r="E18" s="122">
        <f>Discover!B6</f>
        <v>0</v>
      </c>
      <c r="F18" s="122">
        <f>Discover!C6</f>
        <v>18</v>
      </c>
      <c r="G18" s="122">
        <f>Discover!D6</f>
        <v>0</v>
      </c>
      <c r="H18" s="122">
        <f>Discover!E6</f>
        <v>18</v>
      </c>
    </row>
    <row r="19" spans="1:8" ht="14.45" customHeight="1">
      <c r="A19" s="64"/>
      <c r="B19" s="122">
        <v>9</v>
      </c>
      <c r="C19" s="123" t="s">
        <v>888</v>
      </c>
      <c r="D19" s="122">
        <f>Statistic!A6</f>
        <v>0</v>
      </c>
      <c r="E19" s="122">
        <f>Statistic!B6</f>
        <v>0</v>
      </c>
      <c r="F19" s="122">
        <f>Statistic!C6</f>
        <v>18</v>
      </c>
      <c r="G19" s="122">
        <f>Statistic!D6</f>
        <v>0</v>
      </c>
      <c r="H19" s="122">
        <f>Statistic!E6</f>
        <v>18</v>
      </c>
    </row>
    <row r="20" spans="1:8" ht="14.45" customHeight="1">
      <c r="A20" s="64"/>
      <c r="B20" s="122">
        <v>10</v>
      </c>
      <c r="C20" s="123" t="s">
        <v>889</v>
      </c>
      <c r="D20" s="122">
        <f>Message!A6</f>
        <v>0</v>
      </c>
      <c r="E20" s="122">
        <f>Message!B6</f>
        <v>0</v>
      </c>
      <c r="F20" s="122">
        <f>Message!C6</f>
        <v>50</v>
      </c>
      <c r="G20" s="122">
        <f>Message!D6</f>
        <v>0</v>
      </c>
      <c r="H20" s="122">
        <f>Message!E6</f>
        <v>50</v>
      </c>
    </row>
    <row r="21" spans="1:8" ht="14.45" customHeight="1">
      <c r="A21" s="64"/>
      <c r="B21" s="122">
        <v>11</v>
      </c>
      <c r="C21" s="124" t="s">
        <v>986</v>
      </c>
      <c r="D21" s="122">
        <f>'Admin Module'!A6</f>
        <v>0</v>
      </c>
      <c r="E21" s="122">
        <f>'Admin Module'!B6</f>
        <v>0</v>
      </c>
      <c r="F21" s="122">
        <f>'Admin Module'!C6</f>
        <v>122</v>
      </c>
      <c r="G21" s="122">
        <f>'Admin Module'!D6</f>
        <v>0</v>
      </c>
      <c r="H21" s="122">
        <f>'Admin Module'!E6</f>
        <v>122</v>
      </c>
    </row>
    <row r="22" spans="1:8" ht="14.45" customHeight="1">
      <c r="A22" s="64"/>
      <c r="B22" s="122"/>
      <c r="C22" s="134"/>
      <c r="D22" s="122"/>
      <c r="E22" s="122"/>
      <c r="F22" s="122"/>
      <c r="G22" s="122"/>
      <c r="H22" s="122"/>
    </row>
    <row r="23" spans="1:8" ht="14.45" customHeight="1">
      <c r="A23" s="64"/>
      <c r="B23" s="122"/>
      <c r="C23" s="125"/>
      <c r="D23" s="122"/>
      <c r="E23" s="122"/>
      <c r="F23" s="122"/>
      <c r="G23" s="122"/>
      <c r="H23" s="122"/>
    </row>
    <row r="24" spans="1:8" ht="14.45" customHeight="1">
      <c r="A24" s="64"/>
      <c r="B24" s="186"/>
      <c r="C24" s="125"/>
      <c r="D24" s="122"/>
      <c r="E24" s="122"/>
      <c r="F24" s="122"/>
      <c r="G24" s="122"/>
      <c r="H24" s="122"/>
    </row>
    <row r="25" spans="1:8">
      <c r="A25" s="66"/>
      <c r="B25" s="118"/>
      <c r="C25" s="119" t="s">
        <v>41</v>
      </c>
      <c r="D25" s="120">
        <f>SUM(D9:D23)</f>
        <v>53</v>
      </c>
      <c r="E25" s="120">
        <f>SUM(E9:E23)</f>
        <v>16</v>
      </c>
      <c r="F25" s="120">
        <f>SUM(F11:F24)</f>
        <v>711</v>
      </c>
      <c r="G25" s="120">
        <f>SUM(G11:G24)</f>
        <v>0</v>
      </c>
      <c r="H25" s="121">
        <f>SUM(H11:H24)</f>
        <v>780</v>
      </c>
    </row>
    <row r="26" spans="1:8">
      <c r="A26" s="64"/>
      <c r="B26" s="67"/>
      <c r="C26" s="64"/>
      <c r="D26" s="68"/>
      <c r="E26" s="69"/>
      <c r="F26" s="69"/>
      <c r="G26" s="69"/>
      <c r="H26" s="69"/>
    </row>
    <row r="27" spans="1:8">
      <c r="A27" s="64"/>
      <c r="B27" s="64"/>
      <c r="C27" s="70" t="s">
        <v>42</v>
      </c>
      <c r="D27" s="64"/>
      <c r="E27" s="71">
        <f>(D25+E25)*100/(H25-G25)</f>
        <v>8.8461538461538467</v>
      </c>
      <c r="F27" s="64" t="s">
        <v>43</v>
      </c>
      <c r="G27" s="64"/>
      <c r="H27" s="48"/>
    </row>
    <row r="28" spans="1:8">
      <c r="A28" s="64"/>
      <c r="B28" s="64"/>
      <c r="C28" s="70" t="s">
        <v>44</v>
      </c>
      <c r="D28" s="64"/>
      <c r="E28" s="71">
        <f>D25*100/(H25-G25)</f>
        <v>6.7948717948717947</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C33" sqref="C33"/>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52" t="s">
        <v>1</v>
      </c>
      <c r="C3" s="252"/>
      <c r="D3" s="246" t="str">
        <f>Cover!C4</f>
        <v>Dandelion</v>
      </c>
      <c r="E3" s="246"/>
      <c r="F3" s="246"/>
    </row>
    <row r="4" spans="2:6">
      <c r="B4" s="252" t="s">
        <v>3</v>
      </c>
      <c r="C4" s="252"/>
      <c r="D4" s="246" t="str">
        <f>Cover!C5</f>
        <v>DDL</v>
      </c>
      <c r="E4" s="246"/>
      <c r="F4" s="246"/>
    </row>
    <row r="5" spans="2:6" s="39" customFormat="1" ht="84.75" customHeight="1">
      <c r="B5" s="250" t="s">
        <v>15</v>
      </c>
      <c r="C5" s="250"/>
      <c r="D5" s="251" t="s">
        <v>72</v>
      </c>
      <c r="E5" s="251"/>
      <c r="F5" s="251"/>
    </row>
    <row r="6" spans="2:6">
      <c r="B6" s="40"/>
      <c r="C6" s="41"/>
      <c r="D6" s="41"/>
      <c r="E6" s="41"/>
      <c r="F6" s="41"/>
    </row>
    <row r="7" spans="2:6" s="42" customFormat="1">
      <c r="B7" s="43"/>
      <c r="C7" s="44"/>
      <c r="D7" s="44"/>
      <c r="E7" s="44"/>
      <c r="F7" s="44"/>
    </row>
    <row r="8" spans="2:6" s="45" customFormat="1" ht="21" customHeight="1">
      <c r="B8" s="126" t="s">
        <v>16</v>
      </c>
      <c r="C8" s="127" t="s">
        <v>17</v>
      </c>
      <c r="D8" s="127" t="s">
        <v>18</v>
      </c>
      <c r="E8" s="128" t="s">
        <v>19</v>
      </c>
      <c r="F8" s="129" t="s">
        <v>20</v>
      </c>
    </row>
    <row r="9" spans="2:6" ht="14.25">
      <c r="B9" s="122">
        <v>1</v>
      </c>
      <c r="C9" s="130" t="s">
        <v>66</v>
      </c>
      <c r="D9" s="125" t="s">
        <v>66</v>
      </c>
      <c r="E9" s="131"/>
      <c r="F9" s="132"/>
    </row>
    <row r="10" spans="2:6" ht="14.25">
      <c r="B10" s="122">
        <v>2</v>
      </c>
      <c r="C10" s="130" t="s">
        <v>67</v>
      </c>
      <c r="D10" s="125" t="s">
        <v>67</v>
      </c>
      <c r="E10" s="131"/>
      <c r="F10" s="132"/>
    </row>
    <row r="11" spans="2:6" ht="14.25">
      <c r="B11" s="122">
        <v>3</v>
      </c>
      <c r="C11" s="34" t="s">
        <v>95</v>
      </c>
      <c r="D11" s="125" t="s">
        <v>95</v>
      </c>
      <c r="E11" s="131"/>
      <c r="F11" s="132"/>
    </row>
    <row r="12" spans="2:6" ht="14.25">
      <c r="B12" s="122">
        <v>4</v>
      </c>
      <c r="C12" s="130" t="s">
        <v>1129</v>
      </c>
      <c r="D12" s="125" t="s">
        <v>289</v>
      </c>
      <c r="E12" s="131"/>
      <c r="F12" s="132"/>
    </row>
    <row r="13" spans="2:6" ht="14.25">
      <c r="B13" s="122">
        <v>5</v>
      </c>
      <c r="C13" s="130" t="s">
        <v>601</v>
      </c>
      <c r="D13" s="125" t="s">
        <v>601</v>
      </c>
      <c r="E13" s="131"/>
      <c r="F13" s="132"/>
    </row>
    <row r="14" spans="2:6" ht="14.25">
      <c r="B14" s="122">
        <v>6</v>
      </c>
      <c r="C14" s="130" t="s">
        <v>1130</v>
      </c>
      <c r="D14" s="123" t="s">
        <v>610</v>
      </c>
      <c r="E14" s="132"/>
      <c r="F14" s="132"/>
    </row>
    <row r="15" spans="2:6" ht="14.25">
      <c r="B15" s="122">
        <v>7</v>
      </c>
      <c r="C15" s="130" t="s">
        <v>773</v>
      </c>
      <c r="D15" s="123" t="s">
        <v>773</v>
      </c>
      <c r="E15" s="132"/>
      <c r="F15" s="132"/>
    </row>
    <row r="16" spans="2:6" ht="14.25">
      <c r="B16" s="122">
        <v>8</v>
      </c>
      <c r="C16" s="130" t="s">
        <v>869</v>
      </c>
      <c r="D16" s="123" t="s">
        <v>869</v>
      </c>
      <c r="E16" s="132"/>
      <c r="F16" s="132"/>
    </row>
    <row r="17" spans="2:6" ht="14.25">
      <c r="B17" s="122">
        <v>9</v>
      </c>
      <c r="C17" s="130" t="s">
        <v>888</v>
      </c>
      <c r="D17" s="123" t="s">
        <v>888</v>
      </c>
      <c r="E17" s="132"/>
      <c r="F17" s="132"/>
    </row>
    <row r="18" spans="2:6" ht="14.25">
      <c r="B18" s="122">
        <v>10</v>
      </c>
      <c r="C18" s="130" t="s">
        <v>889</v>
      </c>
      <c r="D18" s="123" t="s">
        <v>889</v>
      </c>
      <c r="E18" s="132"/>
      <c r="F18" s="132"/>
    </row>
    <row r="19" spans="2:6" ht="14.25">
      <c r="B19" s="122">
        <v>11</v>
      </c>
      <c r="C19" s="130" t="s">
        <v>986</v>
      </c>
      <c r="D19" s="124" t="s">
        <v>986</v>
      </c>
      <c r="E19" s="132"/>
      <c r="F19" s="132"/>
    </row>
    <row r="20" spans="2:6" ht="14.25">
      <c r="B20" s="122"/>
      <c r="C20" s="130"/>
      <c r="D20" s="125"/>
      <c r="E20" s="132"/>
      <c r="F20" s="132"/>
    </row>
    <row r="21" spans="2:6" ht="14.25">
      <c r="B21" s="122"/>
      <c r="C21" s="130"/>
      <c r="D21" s="125"/>
      <c r="E21" s="132"/>
      <c r="F21" s="132"/>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D10" sqref="D10"/>
    </sheetView>
  </sheetViews>
  <sheetFormatPr defaultRowHeight="15"/>
  <cols>
    <col min="1" max="1" width="9" style="152"/>
    <col min="2" max="2" width="12.375" style="152" customWidth="1"/>
    <col min="3" max="3" width="9" style="152" customWidth="1"/>
    <col min="4" max="4" width="13.375" style="152" customWidth="1"/>
    <col min="5" max="6" width="9" style="152" customWidth="1"/>
    <col min="7" max="7" width="13" style="152" customWidth="1"/>
    <col min="8" max="8" width="14.25" style="152" customWidth="1"/>
    <col min="9" max="16384" width="9" style="152"/>
  </cols>
  <sheetData>
    <row r="2" spans="1:6" ht="15.75" thickBot="1"/>
    <row r="3" spans="1:6" ht="15.75" thickBot="1">
      <c r="B3" s="202" t="s">
        <v>1135</v>
      </c>
      <c r="C3" s="203" t="s">
        <v>1136</v>
      </c>
    </row>
    <row r="4" spans="1:6" ht="15" customHeight="1">
      <c r="A4" s="253" t="s">
        <v>1137</v>
      </c>
      <c r="B4" s="204" t="s">
        <v>1138</v>
      </c>
      <c r="C4" s="205">
        <f>Common!J8 + 'Display Homepage'!J8+'Account management'!J8 + 'Create Edit Project'!J8 + 'Project Detail'!J8 + 'Back Project'!J8 + 'Project management'!J8 + Discover!J8+Statistic!J8 + Message!J8 + 'Admin Module'!J8</f>
        <v>15</v>
      </c>
    </row>
    <row r="5" spans="1:6">
      <c r="A5" s="254"/>
      <c r="B5" s="206" t="s">
        <v>1139</v>
      </c>
      <c r="C5" s="133">
        <f>Common!K8 + 'Display Homepage'!K8+'Account management'!K8 + 'Create Edit Project'!K8 + 'Project Detail'!K8 + 'Back Project'!K8 + 'Project management'!K8 + Discover!K8+Statistic!K8 + Message!K8 + 'Admin Module'!K8</f>
        <v>0</v>
      </c>
    </row>
    <row r="6" spans="1:6">
      <c r="A6" s="254"/>
      <c r="B6" s="206" t="s">
        <v>1140</v>
      </c>
      <c r="C6" s="133">
        <f>Common!L8 + 'Display Homepage'!L8+'Account management'!L8 + 'Create Edit Project'!L8 + 'Project Detail'!L8 + 'Back Project'!L8 + 'Project management'!L8 + Discover!L8+Statistic!L8 + Message!L8 + 'Admin Module'!L8</f>
        <v>0</v>
      </c>
    </row>
    <row r="7" spans="1:6">
      <c r="A7" s="254"/>
      <c r="B7" s="206" t="s">
        <v>1141</v>
      </c>
      <c r="C7" s="133">
        <f>Common!M8 + 'Display Homepage'!M8+'Account management'!M8 + 'Create Edit Project'!M8 + 'Project Detail'!M8 + 'Back Project'!M8 + 'Project management'!M8 + Discover!M8+Statistic!M8 + Message!M8 + 'Admin Module'!M8</f>
        <v>0</v>
      </c>
    </row>
    <row r="8" spans="1:6" ht="15.75" thickBot="1">
      <c r="A8" s="255"/>
      <c r="B8" s="207" t="s">
        <v>1142</v>
      </c>
      <c r="C8" s="208">
        <f>SUM(C4:C7)</f>
        <v>15</v>
      </c>
    </row>
    <row r="9" spans="1:6">
      <c r="A9" s="209"/>
      <c r="B9" s="209"/>
      <c r="C9" s="209"/>
      <c r="D9" s="209"/>
      <c r="E9" s="209"/>
    </row>
    <row r="10" spans="1:6">
      <c r="A10" s="215" t="s">
        <v>25</v>
      </c>
      <c r="B10" s="212"/>
      <c r="C10" s="212"/>
      <c r="D10" s="210"/>
      <c r="E10" s="209"/>
    </row>
    <row r="11" spans="1:6">
      <c r="A11" s="213" t="s">
        <v>1143</v>
      </c>
      <c r="B11" s="212"/>
      <c r="C11" s="212"/>
      <c r="D11" s="211"/>
      <c r="E11" s="209"/>
    </row>
    <row r="12" spans="1:6">
      <c r="A12" s="213" t="s">
        <v>1144</v>
      </c>
      <c r="B12" s="212"/>
      <c r="C12" s="212"/>
      <c r="D12" s="211"/>
      <c r="E12" s="209"/>
    </row>
    <row r="13" spans="1:6">
      <c r="B13" s="212"/>
      <c r="C13" s="212"/>
      <c r="D13" s="211"/>
      <c r="E13" s="209"/>
    </row>
    <row r="14" spans="1:6">
      <c r="A14" s="215" t="s">
        <v>1145</v>
      </c>
      <c r="B14" s="215" t="s">
        <v>1138</v>
      </c>
      <c r="C14" s="215" t="s">
        <v>1139</v>
      </c>
      <c r="D14" s="215" t="s">
        <v>1140</v>
      </c>
      <c r="E14" s="215" t="s">
        <v>1141</v>
      </c>
      <c r="F14" s="215" t="s">
        <v>1136</v>
      </c>
    </row>
    <row r="15" spans="1:6">
      <c r="A15" s="213" t="s">
        <v>1146</v>
      </c>
      <c r="B15" s="213">
        <f>Common!J2 + 'Display Homepage'!J2+'Account management'!J2 + 'Create Edit Project'!J2 + 'Project Detail'!J2 + 'Back Project'!J2 + 'Project management'!J2 + Discover!J2+Statistic!J2 + Message!J2 + 'Admin Module'!J2</f>
        <v>15</v>
      </c>
      <c r="C15" s="213">
        <f>Common!K2 + 'Display Homepage'!K2+'Account management'!K2 + 'Create Edit Project'!K2 + 'Project Detail'!K2 + 'Back Project'!K2 + 'Project management'!K2 + Discover!K2+Statistic!K2 + Message!K2 + 'Admin Module'!K2</f>
        <v>0</v>
      </c>
      <c r="D15" s="213">
        <f>Common!L2 + 'Display Homepage'!L2+'Account management'!L2 + 'Create Edit Project'!L2 + 'Project Detail'!L2 + 'Back Project'!L2 + 'Project management'!L2 + Discover!L2+Statistic!L2 + Message!L2 + 'Admin Module'!L2</f>
        <v>0</v>
      </c>
      <c r="E15" s="213">
        <f>Common!M2 + 'Display Homepage'!M2+'Account management'!M2 + 'Create Edit Project'!M2 + 'Project Detail'!M2 + 'Back Project'!M2 + 'Project management'!M2 + Discover!M2+Statistic!M2 + Message!M2 + 'Admin Module'!M2</f>
        <v>0</v>
      </c>
      <c r="F15" s="214">
        <f t="shared" ref="F15:F20" si="0">SUM(B15:E15)</f>
        <v>15</v>
      </c>
    </row>
    <row r="16" spans="1:6">
      <c r="A16" s="213" t="s">
        <v>1147</v>
      </c>
      <c r="B16" s="213">
        <f>Common!J3 + 'Display Homepage'!J3+'Account management'!J3 + 'Create Edit Project'!J3 + 'Project Detail'!J3 + 'Back Project'!J3 + 'Project management'!J3 + Discover!J3+Statistic!J3 + Message!J3 + 'Admin Module'!J3</f>
        <v>0</v>
      </c>
      <c r="C16" s="213">
        <f>Common!K3 + 'Display Homepage'!K3+'Account management'!K3 + 'Create Edit Project'!K3 + 'Project Detail'!K3 + 'Back Project'!K3 + 'Project management'!K3 + Discover!K3+Statistic!K3 + Message!K3 + 'Admin Module'!K3</f>
        <v>0</v>
      </c>
      <c r="D16" s="213">
        <f>Common!L3 + 'Display Homepage'!L3+'Account management'!L3 + 'Create Edit Project'!L3 + 'Project Detail'!L3 + 'Back Project'!L3 + 'Project management'!L3 + Discover!L3+Statistic!L3 + Message!L3 + 'Admin Module'!L3</f>
        <v>0</v>
      </c>
      <c r="E16" s="213">
        <f>Common!M3 + 'Display Homepage'!M3+'Account management'!M3 + 'Create Edit Project'!M3 + 'Project Detail'!M3 + 'Back Project'!M3 + 'Project management'!M3 + Discover!M3+Statistic!M3 + Message!M3 + 'Admin Module'!M3</f>
        <v>0</v>
      </c>
      <c r="F16" s="214">
        <f t="shared" si="0"/>
        <v>0</v>
      </c>
    </row>
    <row r="17" spans="1:6">
      <c r="A17" s="213" t="s">
        <v>1151</v>
      </c>
      <c r="B17" s="213">
        <f>Common!J4 + 'Display Homepage'!J4+'Account management'!J4 + 'Create Edit Project'!J4 + 'Project Detail'!J4 + 'Back Project'!J4 + 'Project management'!J4 + Discover!J4+Statistic!J4 + Message!J4 + 'Admin Module'!J4</f>
        <v>0</v>
      </c>
      <c r="C17" s="213">
        <f>Common!K4 + 'Display Homepage'!K4+'Account management'!K4 + 'Create Edit Project'!K4 + 'Project Detail'!K4 + 'Back Project'!K4 + 'Project management'!K4 + Discover!K4+Statistic!K4 + Message!K4 + 'Admin Module'!K4</f>
        <v>0</v>
      </c>
      <c r="D17" s="213">
        <f>Common!L4 + 'Display Homepage'!L4+'Account management'!L4 + 'Create Edit Project'!L4 + 'Project Detail'!L4 + 'Back Project'!L4 + 'Project management'!L4 + Discover!L4+Statistic!L4 + Message!L4 + 'Admin Module'!L4</f>
        <v>0</v>
      </c>
      <c r="E17" s="213">
        <f>Common!M4 + 'Display Homepage'!M4+'Account management'!M4 + 'Create Edit Project'!M4 + 'Project Detail'!M4 + 'Back Project'!M4 + 'Project management'!M4 + Discover!M4+Statistic!M4 + Message!M4 + 'Admin Module'!M4</f>
        <v>0</v>
      </c>
      <c r="F17" s="214">
        <f t="shared" si="0"/>
        <v>0</v>
      </c>
    </row>
    <row r="18" spans="1:6">
      <c r="A18" s="213" t="s">
        <v>1148</v>
      </c>
      <c r="B18" s="213">
        <f>Common!J5 + 'Display Homepage'!J5+'Account management'!J5 + 'Create Edit Project'!J5 + 'Project Detail'!J5 + 'Back Project'!J5 + 'Project management'!J5 + Discover!J5+Statistic!J5 + Message!J5 + 'Admin Module'!J5</f>
        <v>0</v>
      </c>
      <c r="C18" s="213">
        <f>Common!K5 + 'Display Homepage'!K5+'Account management'!K5 + 'Create Edit Project'!K5 + 'Project Detail'!K5 + 'Back Project'!K5 + 'Project management'!K5 + Discover!K5+Statistic!K5 + Message!K5 + 'Admin Module'!K5</f>
        <v>0</v>
      </c>
      <c r="D18" s="213">
        <f>Common!L5 + 'Display Homepage'!L5+'Account management'!L5 + 'Create Edit Project'!L5 + 'Project Detail'!L5 + 'Back Project'!L5 + 'Project management'!L5 + Discover!L5+Statistic!L5 + Message!L5 + 'Admin Module'!L5</f>
        <v>0</v>
      </c>
      <c r="E18" s="213">
        <f>Common!M5 + 'Display Homepage'!M5+'Account management'!M5 + 'Create Edit Project'!M5 + 'Project Detail'!M5 + 'Back Project'!M5 + 'Project management'!M5 + Discover!M5+Statistic!M5 + Message!M5 + 'Admin Module'!M5</f>
        <v>0</v>
      </c>
      <c r="F18" s="214">
        <f t="shared" si="0"/>
        <v>0</v>
      </c>
    </row>
    <row r="19" spans="1:6">
      <c r="A19" s="213" t="s">
        <v>1144</v>
      </c>
      <c r="B19" s="213">
        <f>Common!J6 + 'Display Homepage'!J6+'Account management'!J6 + 'Create Edit Project'!J6 + 'Project Detail'!J6 + 'Back Project'!J6 + 'Project management'!J6 + Discover!J6+Statistic!J6 + Message!J6 + 'Admin Module'!J6</f>
        <v>0</v>
      </c>
      <c r="C19" s="213">
        <f>Common!K6 + 'Display Homepage'!K6+'Account management'!K6 + 'Create Edit Project'!K6 + 'Project Detail'!K6 + 'Back Project'!K6 + 'Project management'!K6 + Discover!K6+Statistic!K6 + Message!K6 + 'Admin Module'!K6</f>
        <v>0</v>
      </c>
      <c r="D19" s="213">
        <f>Common!L6 + 'Display Homepage'!L6+'Account management'!L6 + 'Create Edit Project'!L6 + 'Project Detail'!L6 + 'Back Project'!L6 + 'Project management'!L6 + Discover!L6+Statistic!L6 + Message!L6 + 'Admin Module'!L6</f>
        <v>0</v>
      </c>
      <c r="E19" s="213">
        <f>Common!M6 + 'Display Homepage'!M6+'Account management'!M6 + 'Create Edit Project'!M6 + 'Project Detail'!M6 + 'Back Project'!M6 + 'Project management'!M6 + Discover!M6+Statistic!M6 + Message!M6 + 'Admin Module'!M6</f>
        <v>0</v>
      </c>
      <c r="F19" s="214">
        <f t="shared" si="0"/>
        <v>0</v>
      </c>
    </row>
    <row r="20" spans="1:6">
      <c r="A20" s="213" t="s">
        <v>1143</v>
      </c>
      <c r="B20" s="213">
        <f>Common!J7 + 'Display Homepage'!J7+'Account management'!J7 + 'Create Edit Project'!J7 + 'Project Detail'!J7 + 'Back Project'!J7 + 'Project management'!J7 + Discover!J7+Statistic!J7 + Message!J7 + 'Admin Module'!J7</f>
        <v>0</v>
      </c>
      <c r="C20" s="213">
        <f>Common!K7 + 'Display Homepage'!K7+'Account management'!K7 + 'Create Edit Project'!K7 + 'Project Detail'!K7 + 'Back Project'!K7 + 'Project management'!K7 + Discover!K7+Statistic!K7 + Message!K7 + 'Admin Module'!K7</f>
        <v>0</v>
      </c>
      <c r="D20" s="213">
        <f>Common!L7 + 'Display Homepage'!L7+'Account management'!L7 + 'Create Edit Project'!L7 + 'Project Detail'!L7 + 'Back Project'!L7 + 'Project management'!L7 + Discover!L7+Statistic!L7 + Message!L7 + 'Admin Module'!L7</f>
        <v>0</v>
      </c>
      <c r="E20" s="213">
        <f>Common!M7 + 'Display Homepage'!M7+'Account management'!M7 + 'Create Edit Project'!M7 + 'Project Detail'!M7 + 'Back Project'!M7 + 'Project management'!M7 + Discover!M7+Statistic!M7 + Message!M7 + 'Admin Module'!M7</f>
        <v>0</v>
      </c>
      <c r="F20" s="214">
        <f t="shared" si="0"/>
        <v>0</v>
      </c>
    </row>
    <row r="21" spans="1:6">
      <c r="A21" s="214" t="s">
        <v>1142</v>
      </c>
      <c r="B21" s="214">
        <f>SUM(B15:B20)</f>
        <v>15</v>
      </c>
      <c r="C21" s="214">
        <f>SUM(C15:C20)</f>
        <v>0</v>
      </c>
      <c r="D21" s="214">
        <f>SUM(D15:D20)</f>
        <v>0</v>
      </c>
      <c r="E21" s="214">
        <f>SUM(E15:E20)</f>
        <v>0</v>
      </c>
      <c r="F21" s="214">
        <f>SUM(F15:F20)</f>
        <v>15</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3" workbookViewId="0">
      <selection activeCell="B33" sqref="B33"/>
    </sheetView>
  </sheetViews>
  <sheetFormatPr defaultRowHeight="14.25" customHeight="1"/>
  <cols>
    <col min="1" max="1" width="14.25" style="152" customWidth="1"/>
    <col min="2" max="2" width="52.875" style="152" customWidth="1"/>
    <col min="3" max="3" width="37.5" style="152" customWidth="1"/>
    <col min="4" max="16384" width="9" style="152"/>
  </cols>
  <sheetData>
    <row r="1" spans="1:3" ht="14.25" customHeight="1">
      <c r="A1" s="256" t="s">
        <v>195</v>
      </c>
      <c r="B1" s="256"/>
      <c r="C1" s="256"/>
    </row>
    <row r="2" spans="1:3" ht="14.25" customHeight="1" thickBot="1"/>
    <row r="3" spans="1:3" ht="15">
      <c r="A3" s="153" t="s">
        <v>16</v>
      </c>
      <c r="B3" s="155" t="s">
        <v>194</v>
      </c>
      <c r="C3" s="157" t="s">
        <v>193</v>
      </c>
    </row>
    <row r="4" spans="1:3" ht="15">
      <c r="A4" s="158" t="s">
        <v>213</v>
      </c>
      <c r="B4" s="154" t="s">
        <v>202</v>
      </c>
      <c r="C4" s="154"/>
    </row>
    <row r="5" spans="1:3" ht="15">
      <c r="A5" s="158" t="s">
        <v>214</v>
      </c>
      <c r="B5" s="154" t="s">
        <v>1213</v>
      </c>
      <c r="C5" s="154"/>
    </row>
    <row r="6" spans="1:3" ht="15">
      <c r="A6" s="158" t="s">
        <v>215</v>
      </c>
      <c r="B6" s="154" t="s">
        <v>196</v>
      </c>
      <c r="C6" s="154"/>
    </row>
    <row r="7" spans="1:3" ht="15">
      <c r="A7" s="158" t="s">
        <v>216</v>
      </c>
      <c r="B7" s="154" t="s">
        <v>197</v>
      </c>
      <c r="C7" s="154"/>
    </row>
    <row r="8" spans="1:3" ht="15">
      <c r="A8" s="158" t="s">
        <v>217</v>
      </c>
      <c r="B8" s="154" t="s">
        <v>201</v>
      </c>
      <c r="C8" s="154"/>
    </row>
    <row r="9" spans="1:3" ht="15">
      <c r="A9" s="158" t="s">
        <v>218</v>
      </c>
      <c r="B9" s="154" t="s">
        <v>198</v>
      </c>
      <c r="C9" s="154"/>
    </row>
    <row r="10" spans="1:3" ht="15">
      <c r="A10" s="158" t="s">
        <v>219</v>
      </c>
      <c r="B10" s="154" t="s">
        <v>1175</v>
      </c>
      <c r="C10" s="154"/>
    </row>
    <row r="11" spans="1:3" ht="15">
      <c r="A11" s="158" t="s">
        <v>220</v>
      </c>
      <c r="B11" s="154" t="s">
        <v>199</v>
      </c>
      <c r="C11" s="154"/>
    </row>
    <row r="12" spans="1:3" ht="15">
      <c r="A12" s="158" t="s">
        <v>221</v>
      </c>
      <c r="B12" s="154" t="s">
        <v>200</v>
      </c>
      <c r="C12" s="154"/>
    </row>
    <row r="13" spans="1:3" ht="15">
      <c r="A13" s="158" t="s">
        <v>204</v>
      </c>
      <c r="B13" s="154" t="s">
        <v>203</v>
      </c>
      <c r="C13" s="154"/>
    </row>
    <row r="14" spans="1:3" ht="15">
      <c r="A14" s="158" t="s">
        <v>205</v>
      </c>
      <c r="B14" s="156" t="s">
        <v>243</v>
      </c>
      <c r="C14" s="154"/>
    </row>
    <row r="15" spans="1:3" ht="15">
      <c r="A15" s="158" t="s">
        <v>206</v>
      </c>
      <c r="B15" s="154" t="s">
        <v>1187</v>
      </c>
      <c r="C15" s="154"/>
    </row>
    <row r="16" spans="1:3" ht="15">
      <c r="A16" s="158" t="s">
        <v>207</v>
      </c>
      <c r="B16" s="154" t="s">
        <v>1208</v>
      </c>
      <c r="C16" s="154"/>
    </row>
    <row r="17" spans="1:3" ht="15">
      <c r="A17" s="158" t="s">
        <v>208</v>
      </c>
      <c r="B17" s="154" t="s">
        <v>297</v>
      </c>
      <c r="C17" s="154"/>
    </row>
    <row r="18" spans="1:3" ht="15">
      <c r="A18" s="158" t="s">
        <v>209</v>
      </c>
      <c r="B18" s="154" t="s">
        <v>298</v>
      </c>
      <c r="C18" s="154"/>
    </row>
    <row r="19" spans="1:3" ht="15">
      <c r="A19" s="158" t="s">
        <v>210</v>
      </c>
      <c r="B19" s="156" t="s">
        <v>299</v>
      </c>
      <c r="C19" s="154"/>
    </row>
    <row r="20" spans="1:3" ht="15">
      <c r="A20" s="158" t="s">
        <v>211</v>
      </c>
      <c r="B20" s="156" t="s">
        <v>302</v>
      </c>
      <c r="C20" s="154"/>
    </row>
    <row r="21" spans="1:3" ht="15">
      <c r="A21" s="158" t="s">
        <v>212</v>
      </c>
      <c r="B21" s="156" t="s">
        <v>301</v>
      </c>
      <c r="C21" s="154"/>
    </row>
    <row r="22" spans="1:3" ht="60">
      <c r="A22" s="158" t="s">
        <v>344</v>
      </c>
      <c r="B22" s="175" t="s">
        <v>343</v>
      </c>
      <c r="C22" s="154"/>
    </row>
    <row r="23" spans="1:3" ht="15">
      <c r="A23" s="158" t="s">
        <v>392</v>
      </c>
      <c r="B23" s="154" t="s">
        <v>396</v>
      </c>
      <c r="C23" s="154"/>
    </row>
    <row r="24" spans="1:3" ht="15">
      <c r="A24" s="158" t="s">
        <v>393</v>
      </c>
      <c r="B24" s="154" t="s">
        <v>401</v>
      </c>
      <c r="C24" s="154"/>
    </row>
    <row r="25" spans="1:3" ht="15">
      <c r="A25" s="158" t="s">
        <v>394</v>
      </c>
      <c r="B25" s="154" t="s">
        <v>459</v>
      </c>
      <c r="C25" s="154"/>
    </row>
    <row r="26" spans="1:3" ht="15">
      <c r="A26" s="179" t="s">
        <v>395</v>
      </c>
      <c r="B26" s="154" t="s">
        <v>470</v>
      </c>
      <c r="C26" s="154"/>
    </row>
    <row r="27" spans="1:3" ht="15">
      <c r="A27" s="179" t="s">
        <v>475</v>
      </c>
      <c r="B27" s="154" t="s">
        <v>476</v>
      </c>
      <c r="C27" s="154"/>
    </row>
    <row r="28" spans="1:3" ht="15">
      <c r="A28" s="179" t="s">
        <v>511</v>
      </c>
      <c r="B28" s="154" t="s">
        <v>518</v>
      </c>
      <c r="C28" s="154"/>
    </row>
    <row r="29" spans="1:3" ht="15">
      <c r="A29" s="179" t="s">
        <v>512</v>
      </c>
      <c r="B29" s="154" t="s">
        <v>519</v>
      </c>
      <c r="C29" s="154"/>
    </row>
    <row r="30" spans="1:3" ht="15">
      <c r="A30" s="179" t="s">
        <v>513</v>
      </c>
      <c r="B30" s="154" t="s">
        <v>646</v>
      </c>
      <c r="C30" s="154"/>
    </row>
    <row r="31" spans="1:3" ht="15">
      <c r="A31" s="179" t="s">
        <v>514</v>
      </c>
      <c r="B31" s="154" t="s">
        <v>1191</v>
      </c>
      <c r="C31" s="154"/>
    </row>
    <row r="32" spans="1:3" ht="15">
      <c r="A32" s="179" t="s">
        <v>515</v>
      </c>
      <c r="B32" s="154" t="s">
        <v>1209</v>
      </c>
      <c r="C32" s="154"/>
    </row>
    <row r="33" spans="1:3" ht="15">
      <c r="A33" s="179" t="s">
        <v>516</v>
      </c>
      <c r="B33" s="154" t="s">
        <v>1215</v>
      </c>
      <c r="C33" s="154"/>
    </row>
    <row r="34" spans="1:3" ht="15">
      <c r="A34" s="179" t="s">
        <v>517</v>
      </c>
      <c r="B34" s="154"/>
      <c r="C34" s="154"/>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A8" zoomScale="85" zoomScaleNormal="85" workbookViewId="0">
      <pane ySplit="1425" topLeftCell="A15" activePane="bottomLeft"/>
      <selection activeCell="A8" sqref="A8"/>
      <selection pane="bottomLeft" activeCell="H16" sqref="H16"/>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hidden="1" customWidth="1"/>
    <col min="6" max="6" width="16.5" style="91" customWidth="1"/>
    <col min="7" max="7" width="18.875" style="91" hidden="1" customWidth="1"/>
    <col min="8" max="8" width="9" style="94"/>
    <col min="9" max="9" width="16.25" style="91" customWidth="1"/>
    <col min="10" max="10" width="9.375" style="93" customWidth="1"/>
    <col min="11" max="11" width="9" style="91" customWidth="1"/>
    <col min="12" max="13" width="9" style="91"/>
    <col min="14" max="14" width="0" style="91" hidden="1" customWidth="1"/>
    <col min="15" max="16" width="9" style="91"/>
    <col min="17" max="17" width="0" style="91" hidden="1" customWidth="1"/>
    <col min="18" max="16384" width="9" style="91"/>
  </cols>
  <sheetData>
    <row r="1" spans="1:257" ht="14.25" customHeight="1" thickTop="1" thickBot="1">
      <c r="A1" s="95" t="s">
        <v>47</v>
      </c>
      <c r="B1" s="77"/>
      <c r="C1" s="77"/>
      <c r="D1" s="77"/>
      <c r="E1" s="77"/>
      <c r="F1" s="77"/>
      <c r="G1" s="77"/>
      <c r="H1" s="78"/>
      <c r="I1" s="226" t="s">
        <v>1145</v>
      </c>
      <c r="J1" s="227" t="s">
        <v>1138</v>
      </c>
      <c r="K1" s="227" t="s">
        <v>1139</v>
      </c>
      <c r="L1" s="227" t="s">
        <v>1140</v>
      </c>
      <c r="M1" s="227" t="s">
        <v>1141</v>
      </c>
      <c r="N1" s="227" t="s">
        <v>1150</v>
      </c>
      <c r="O1" s="228" t="s">
        <v>1136</v>
      </c>
      <c r="P1" s="79"/>
      <c r="Q1" s="237" t="s">
        <v>1135</v>
      </c>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57" t="s">
        <v>48</v>
      </c>
      <c r="C2" s="257"/>
      <c r="D2" s="257"/>
      <c r="E2" s="257"/>
      <c r="F2" s="257"/>
      <c r="G2" s="257"/>
      <c r="H2" s="80"/>
      <c r="I2" s="229" t="s">
        <v>1146</v>
      </c>
      <c r="J2" s="213">
        <f>COUNTIFS(J12:J200,"ManhNL",L12:L200,"Open")</f>
        <v>5</v>
      </c>
      <c r="K2" s="213">
        <f>COUNTIFS(J12:J200,"ManhNL",L12:L200,"Accepted")</f>
        <v>0</v>
      </c>
      <c r="L2" s="213">
        <f>COUNTIFS(J12:J200,"ManhNL",L12:L200,"Ready for test")</f>
        <v>0</v>
      </c>
      <c r="M2" s="213">
        <f>COUNTIFS(J12:J200,"ManhNL",L12:L200,"Closed")</f>
        <v>0</v>
      </c>
      <c r="N2" s="213">
        <f>COUNTIFS(J12:J200,"ManhNL",L12:L200,"")</f>
        <v>0</v>
      </c>
      <c r="O2" s="224">
        <f t="shared" ref="O2:O7" si="0">SUM(J2:N2)</f>
        <v>5</v>
      </c>
      <c r="P2" s="79"/>
      <c r="Q2" s="235"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57" t="s">
        <v>73</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25">
        <f t="shared" si="0"/>
        <v>0</v>
      </c>
      <c r="P3" s="79"/>
      <c r="Q3" s="235"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25">
        <f t="shared" si="0"/>
        <v>0</v>
      </c>
      <c r="P4" s="79"/>
      <c r="Q4" s="236"/>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25">
        <f t="shared" si="0"/>
        <v>0</v>
      </c>
      <c r="P5" s="79"/>
      <c r="Q5" s="235" t="s">
        <v>26</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3</v>
      </c>
      <c r="B6" s="88">
        <f>COUNTIF(F12:G152,"Fail")</f>
        <v>5</v>
      </c>
      <c r="C6" s="88">
        <f>E6-D6-B6-A6</f>
        <v>8</v>
      </c>
      <c r="D6" s="89">
        <f>COUNTIF(F12:G152,"N/A")</f>
        <v>0</v>
      </c>
      <c r="E6" s="260">
        <f>COUNTA(A12:A152)*2</f>
        <v>16</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25">
        <f t="shared" si="0"/>
        <v>0</v>
      </c>
      <c r="P6" s="79"/>
      <c r="Q6" s="235"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25">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3"/>
      <c r="B8" s="233"/>
      <c r="C8" s="233"/>
      <c r="D8" s="233"/>
      <c r="E8" s="234"/>
      <c r="F8" s="234"/>
      <c r="G8" s="234"/>
      <c r="H8" s="85"/>
      <c r="I8" s="230" t="s">
        <v>1142</v>
      </c>
      <c r="J8" s="231">
        <f>SUM(J2:J7)</f>
        <v>5</v>
      </c>
      <c r="K8" s="231">
        <f t="shared" ref="K8:O8" si="1">SUM(K2:K7)</f>
        <v>0</v>
      </c>
      <c r="L8" s="231">
        <f t="shared" si="1"/>
        <v>0</v>
      </c>
      <c r="M8" s="231">
        <f t="shared" si="1"/>
        <v>0</v>
      </c>
      <c r="N8" s="231">
        <f t="shared" si="1"/>
        <v>0</v>
      </c>
      <c r="O8" s="231">
        <f t="shared" si="1"/>
        <v>5</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600</v>
      </c>
      <c r="G10" s="50" t="s">
        <v>599</v>
      </c>
      <c r="H10" s="50" t="s">
        <v>35</v>
      </c>
      <c r="I10" s="49"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49</v>
      </c>
      <c r="C11" s="52"/>
      <c r="D11" s="52"/>
      <c r="E11" s="160"/>
      <c r="F11" s="160"/>
      <c r="G11" s="160"/>
      <c r="H11" s="160"/>
      <c r="I11" s="161"/>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54">
      <c r="A12" s="54" t="str">
        <f>IF(OR(B12&lt;&gt;"",D12&lt;E11&gt;""),"["&amp;TEXT($B$2,"##")&amp;"-"&amp;TEXT(ROW()-10,"##")&amp;"]","")</f>
        <v>[Common Module-2]</v>
      </c>
      <c r="B12" s="76" t="s">
        <v>50</v>
      </c>
      <c r="C12" s="76" t="s">
        <v>77</v>
      </c>
      <c r="D12" s="170" t="s">
        <v>78</v>
      </c>
      <c r="E12" s="105"/>
      <c r="F12" s="99" t="s">
        <v>24</v>
      </c>
      <c r="G12" s="99"/>
      <c r="H12" s="106">
        <v>42317</v>
      </c>
      <c r="I12" s="107" t="s">
        <v>1160</v>
      </c>
      <c r="J12" s="222" t="s">
        <v>1146</v>
      </c>
      <c r="K12" s="222" t="s">
        <v>1144</v>
      </c>
      <c r="L12" s="222" t="s">
        <v>1138</v>
      </c>
      <c r="M12" s="106">
        <v>42317</v>
      </c>
      <c r="N12" s="223"/>
      <c r="O12" s="241" t="s">
        <v>1159</v>
      </c>
    </row>
    <row r="13" spans="1:257" ht="63.75">
      <c r="A13" s="54" t="str">
        <f>IF(OR(B13&lt;&gt;"",D13&lt;E12&gt;""),"["&amp;TEXT($B$2,"##")&amp;"-"&amp;TEXT(ROW()-10,"##")&amp;"]","")</f>
        <v>[Common Module-3]</v>
      </c>
      <c r="B13" s="112" t="s">
        <v>1161</v>
      </c>
      <c r="C13" s="112" t="s">
        <v>1162</v>
      </c>
      <c r="D13" s="170" t="s">
        <v>1163</v>
      </c>
      <c r="E13" s="105"/>
      <c r="F13" s="99" t="s">
        <v>24</v>
      </c>
      <c r="H13" s="106">
        <v>42317</v>
      </c>
      <c r="I13" s="107" t="s">
        <v>1160</v>
      </c>
      <c r="J13" s="222" t="s">
        <v>1146</v>
      </c>
      <c r="K13" s="222" t="s">
        <v>1144</v>
      </c>
      <c r="L13" s="222" t="s">
        <v>1138</v>
      </c>
      <c r="M13" s="106">
        <v>42317</v>
      </c>
      <c r="N13" s="223"/>
      <c r="O13" s="241" t="s">
        <v>1159</v>
      </c>
    </row>
    <row r="14" spans="1:257" ht="54">
      <c r="A14" s="54" t="str">
        <f>IF(OR(B14&lt;&gt;"",D14&lt;E12&gt;""),"["&amp;TEXT($B$2,"##")&amp;"-"&amp;TEXT(ROW()-10,"##")&amp;"]","")</f>
        <v>[Common Module-4]</v>
      </c>
      <c r="B14" s="76" t="s">
        <v>51</v>
      </c>
      <c r="C14" s="76" t="s">
        <v>74</v>
      </c>
      <c r="D14" s="170" t="s">
        <v>1164</v>
      </c>
      <c r="E14" s="105"/>
      <c r="F14" s="99" t="s">
        <v>24</v>
      </c>
      <c r="G14" s="99"/>
      <c r="H14" s="106">
        <v>42317</v>
      </c>
      <c r="I14" s="107" t="s">
        <v>1160</v>
      </c>
      <c r="J14" s="222" t="s">
        <v>1146</v>
      </c>
      <c r="K14" s="222" t="s">
        <v>1144</v>
      </c>
      <c r="L14" s="222" t="s">
        <v>1138</v>
      </c>
      <c r="M14" s="106">
        <v>42317</v>
      </c>
      <c r="N14" s="223"/>
      <c r="O14" s="241" t="s">
        <v>1159</v>
      </c>
    </row>
    <row r="15" spans="1:257" ht="54">
      <c r="A15" s="97" t="str">
        <f>IF(OR(B15&lt;&gt;"",D15&lt;E13&gt;""),"["&amp;TEXT($B$2,"##")&amp;"-"&amp;TEXT(ROW()-10,"##")&amp;"]","")</f>
        <v>[Common Module-5]</v>
      </c>
      <c r="B15" s="97" t="s">
        <v>52</v>
      </c>
      <c r="C15" s="97" t="s">
        <v>75</v>
      </c>
      <c r="D15" s="169" t="s">
        <v>53</v>
      </c>
      <c r="E15" s="105"/>
      <c r="F15" s="99" t="s">
        <v>24</v>
      </c>
      <c r="G15" s="99"/>
      <c r="H15" s="106">
        <v>42317</v>
      </c>
      <c r="I15" s="107" t="s">
        <v>1165</v>
      </c>
      <c r="J15" s="222" t="s">
        <v>1146</v>
      </c>
      <c r="K15" s="222" t="s">
        <v>1144</v>
      </c>
      <c r="L15" s="222" t="s">
        <v>1138</v>
      </c>
      <c r="M15" s="106">
        <v>42317</v>
      </c>
      <c r="N15" s="223"/>
      <c r="O15" s="241" t="s">
        <v>1159</v>
      </c>
    </row>
    <row r="16" spans="1:257" s="135" customFormat="1" ht="54">
      <c r="A16" s="98" t="str">
        <f>IF(OR(B18&lt;&gt;"",D16&lt;E16&gt;""),"["&amp;TEXT($B$2,"##")&amp;"-"&amp;TEXT(ROW()-10,"##")&amp;"]","")</f>
        <v>[Common Module-6]</v>
      </c>
      <c r="B16" s="99" t="s">
        <v>54</v>
      </c>
      <c r="C16" s="99" t="s">
        <v>76</v>
      </c>
      <c r="D16" s="181" t="s">
        <v>55</v>
      </c>
      <c r="E16" s="105"/>
      <c r="F16" s="99" t="s">
        <v>24</v>
      </c>
      <c r="G16" s="99"/>
      <c r="H16" s="106">
        <v>42317</v>
      </c>
      <c r="I16" s="107" t="s">
        <v>1165</v>
      </c>
      <c r="J16" s="222" t="s">
        <v>1146</v>
      </c>
      <c r="K16" s="222" t="s">
        <v>1144</v>
      </c>
      <c r="L16" s="222" t="s">
        <v>1138</v>
      </c>
      <c r="M16" s="106">
        <v>42317</v>
      </c>
      <c r="N16" s="223"/>
      <c r="O16" s="241" t="s">
        <v>1159</v>
      </c>
    </row>
    <row r="17" spans="1:257" s="145" customFormat="1" ht="14.25" customHeight="1">
      <c r="A17" s="159"/>
      <c r="B17" s="159" t="s">
        <v>1152</v>
      </c>
      <c r="C17" s="160"/>
      <c r="D17" s="160"/>
      <c r="E17" s="172"/>
      <c r="F17" s="172"/>
      <c r="G17" s="172"/>
      <c r="H17" s="172"/>
      <c r="I17" s="172"/>
      <c r="J17" s="172"/>
      <c r="K17" s="172"/>
      <c r="L17" s="172"/>
      <c r="M17" s="172"/>
      <c r="N17" s="172"/>
      <c r="O17" s="172"/>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c r="IW17" s="144"/>
    </row>
    <row r="18" spans="1:257" s="135" customFormat="1" ht="25.5">
      <c r="A18" s="98" t="str">
        <f>IF(OR(B20&lt;&gt;"",D18&lt;E18&gt;""),"["&amp;TEXT($B$2,"##")&amp;"-"&amp;TEXT(ROW()-10,"##")&amp;"]","")</f>
        <v>[Common Module-8]</v>
      </c>
      <c r="B18" s="99" t="s">
        <v>286</v>
      </c>
      <c r="C18" s="99" t="s">
        <v>287</v>
      </c>
      <c r="D18" s="181" t="s">
        <v>288</v>
      </c>
      <c r="E18" s="162"/>
      <c r="F18" s="99" t="s">
        <v>22</v>
      </c>
      <c r="G18" s="99"/>
      <c r="H18" s="106">
        <v>42317</v>
      </c>
      <c r="I18" s="107"/>
      <c r="J18" s="222"/>
      <c r="K18" s="222"/>
      <c r="L18" s="222"/>
      <c r="M18" s="223"/>
      <c r="N18" s="223"/>
      <c r="O18" s="223"/>
    </row>
    <row r="19" spans="1:257" s="135" customFormat="1" ht="25.5">
      <c r="A19" s="98" t="str">
        <f>IF(OR(B21&lt;&gt;"",D19&lt;E19&gt;""),"["&amp;TEXT($B$2,"##")&amp;"-"&amp;TEXT(ROW()-10,"##")&amp;"]","")</f>
        <v>[Common Module-9]</v>
      </c>
      <c r="B19" s="99" t="s">
        <v>1153</v>
      </c>
      <c r="C19" s="99" t="s">
        <v>1155</v>
      </c>
      <c r="D19" s="181" t="s">
        <v>1157</v>
      </c>
      <c r="E19" s="162"/>
      <c r="F19" s="99" t="s">
        <v>22</v>
      </c>
      <c r="G19" s="99"/>
      <c r="H19" s="106">
        <v>42317</v>
      </c>
      <c r="I19" s="107"/>
      <c r="J19" s="222"/>
      <c r="K19" s="222"/>
      <c r="L19" s="222"/>
      <c r="M19" s="223"/>
      <c r="N19" s="223"/>
      <c r="O19" s="223"/>
    </row>
    <row r="20" spans="1:257" s="135" customFormat="1" ht="25.5">
      <c r="A20" s="98" t="str">
        <f>IF(OR(B22&lt;&gt;"",D20&lt;E20&gt;""),"["&amp;TEXT($B$2,"##")&amp;"-"&amp;TEXT(ROW()-10,"##")&amp;"]","")</f>
        <v>[Common Module-10]</v>
      </c>
      <c r="B20" s="99" t="s">
        <v>1154</v>
      </c>
      <c r="C20" s="99" t="s">
        <v>1156</v>
      </c>
      <c r="D20" s="181" t="s">
        <v>1158</v>
      </c>
      <c r="E20" s="162"/>
      <c r="F20" s="99" t="s">
        <v>22</v>
      </c>
      <c r="G20" s="99"/>
      <c r="H20" s="106">
        <v>42317</v>
      </c>
      <c r="I20" s="107"/>
      <c r="J20" s="222"/>
      <c r="K20" s="222"/>
      <c r="L20" s="222"/>
      <c r="M20" s="223"/>
      <c r="N20" s="223"/>
      <c r="O20" s="223"/>
    </row>
    <row r="21" spans="1:257" s="137" customFormat="1" ht="12.75">
      <c r="A21" s="138"/>
      <c r="B21" s="139"/>
      <c r="C21" s="139"/>
      <c r="D21" s="139"/>
      <c r="E21" s="140"/>
      <c r="F21" s="140"/>
      <c r="G21" s="140"/>
      <c r="H21" s="141"/>
      <c r="I21" s="142"/>
      <c r="J21" s="143"/>
    </row>
    <row r="22" spans="1:257" s="137" customFormat="1" ht="12.75">
      <c r="A22" s="138"/>
      <c r="B22" s="139"/>
      <c r="C22" s="139"/>
      <c r="D22" s="139"/>
      <c r="E22" s="140"/>
      <c r="F22" s="140"/>
      <c r="G22" s="140"/>
      <c r="H22" s="141"/>
      <c r="I22" s="142"/>
      <c r="J22" s="143"/>
    </row>
    <row r="23" spans="1:257" s="137" customFormat="1" ht="12.75">
      <c r="A23" s="138"/>
      <c r="B23" s="139"/>
      <c r="C23" s="139"/>
      <c r="D23" s="139"/>
      <c r="E23" s="140"/>
      <c r="F23" s="140"/>
      <c r="G23" s="140"/>
      <c r="H23" s="141"/>
      <c r="I23" s="142"/>
      <c r="J23" s="143"/>
    </row>
    <row r="24" spans="1:257" s="137" customFormat="1" ht="14.25" customHeight="1">
      <c r="H24" s="136"/>
      <c r="J24" s="143"/>
    </row>
  </sheetData>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5"/>
  <sheetViews>
    <sheetView zoomScaleNormal="100" workbookViewId="0">
      <selection activeCell="A13" sqref="A13"/>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6" t="s">
        <v>1145</v>
      </c>
      <c r="J1" s="227" t="s">
        <v>1138</v>
      </c>
      <c r="K1" s="227" t="s">
        <v>1139</v>
      </c>
      <c r="L1" s="227" t="s">
        <v>1140</v>
      </c>
      <c r="M1" s="227" t="s">
        <v>1141</v>
      </c>
      <c r="N1" s="227" t="s">
        <v>1150</v>
      </c>
      <c r="O1" s="228" t="s">
        <v>1136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57" t="s">
        <v>64</v>
      </c>
      <c r="C2" s="257"/>
      <c r="D2" s="257"/>
      <c r="E2" s="257"/>
      <c r="F2" s="257"/>
      <c r="G2" s="257"/>
      <c r="H2" s="80"/>
      <c r="I2" s="229" t="s">
        <v>1146</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57" t="s">
        <v>73</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0</v>
      </c>
      <c r="B6" s="88">
        <f>COUNTIF(F12:G152,"Fail")</f>
        <v>0</v>
      </c>
      <c r="C6" s="88">
        <f>E6-D6-B6-A6</f>
        <v>28</v>
      </c>
      <c r="D6" s="89">
        <f>COUNTIF(F12:G152,"N/A")</f>
        <v>0</v>
      </c>
      <c r="E6" s="260">
        <f>COUNTA(A12:A152)*2</f>
        <v>28</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3"/>
      <c r="B8" s="233"/>
      <c r="C8" s="233"/>
      <c r="D8" s="233"/>
      <c r="E8" s="234"/>
      <c r="F8" s="234"/>
      <c r="G8" s="234"/>
      <c r="H8" s="85"/>
      <c r="I8" s="230" t="s">
        <v>1142</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6.25" customHeight="1">
      <c r="A10" s="49" t="s">
        <v>30</v>
      </c>
      <c r="B10" s="49" t="s">
        <v>31</v>
      </c>
      <c r="C10" s="49" t="s">
        <v>32</v>
      </c>
      <c r="D10" s="49" t="s">
        <v>33</v>
      </c>
      <c r="E10" s="50" t="s">
        <v>34</v>
      </c>
      <c r="F10" s="50" t="s">
        <v>600</v>
      </c>
      <c r="G10" s="50" t="s">
        <v>599</v>
      </c>
      <c r="H10" s="50" t="s">
        <v>35</v>
      </c>
      <c r="I10" s="49"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65</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[Display-2]</v>
      </c>
      <c r="B12" s="76" t="s">
        <v>50</v>
      </c>
      <c r="C12" s="76" t="s">
        <v>77</v>
      </c>
      <c r="D12" s="76" t="s">
        <v>80</v>
      </c>
      <c r="E12" s="100"/>
      <c r="F12" s="112"/>
      <c r="G12" s="112"/>
      <c r="H12" s="101"/>
      <c r="I12" s="92"/>
      <c r="J12" s="222"/>
      <c r="K12" s="222"/>
      <c r="L12" s="222"/>
      <c r="M12" s="223"/>
      <c r="N12" s="223"/>
      <c r="O12" s="223"/>
    </row>
    <row r="13" spans="1:257" ht="14.25" customHeight="1">
      <c r="A13" s="54" t="str">
        <f t="shared" ref="A13:A25" si="2">IF(OR(B13&lt;&gt;"",D13&lt;E12&gt;""),"["&amp;TEXT($B$2,"##")&amp;"-"&amp;TEXT(ROW()-10,"##")&amp;"]","")</f>
        <v>[Display-3]</v>
      </c>
      <c r="B13" s="99" t="s">
        <v>56</v>
      </c>
      <c r="C13" s="99" t="s">
        <v>79</v>
      </c>
      <c r="D13" s="99" t="s">
        <v>81</v>
      </c>
      <c r="E13" s="105"/>
      <c r="F13" s="112"/>
      <c r="G13" s="112"/>
      <c r="H13" s="106"/>
      <c r="I13" s="107"/>
      <c r="J13" s="222"/>
      <c r="K13" s="222"/>
      <c r="L13" s="222"/>
      <c r="M13" s="223"/>
      <c r="N13" s="223"/>
      <c r="O13" s="223"/>
    </row>
    <row r="14" spans="1:257" ht="14.25" customHeight="1">
      <c r="A14" s="54" t="str">
        <f t="shared" si="2"/>
        <v>[Display-4]</v>
      </c>
      <c r="B14" s="99" t="s">
        <v>57</v>
      </c>
      <c r="C14" s="99" t="s">
        <v>79</v>
      </c>
      <c r="D14" s="99" t="s">
        <v>81</v>
      </c>
      <c r="E14" s="105"/>
      <c r="F14" s="112"/>
      <c r="G14" s="112"/>
      <c r="H14" s="106"/>
      <c r="I14" s="107"/>
      <c r="J14" s="222"/>
      <c r="K14" s="222"/>
      <c r="L14" s="222"/>
      <c r="M14" s="223"/>
      <c r="N14" s="223"/>
      <c r="O14" s="223"/>
    </row>
    <row r="15" spans="1:257" ht="14.25" customHeight="1">
      <c r="A15" s="54" t="str">
        <f t="shared" si="2"/>
        <v>[Display-5]</v>
      </c>
      <c r="B15" s="108" t="s">
        <v>58</v>
      </c>
      <c r="C15" s="109" t="s">
        <v>59</v>
      </c>
      <c r="D15" s="108" t="s">
        <v>60</v>
      </c>
      <c r="E15" s="110"/>
      <c r="F15" s="112"/>
      <c r="G15" s="112"/>
      <c r="H15" s="110"/>
      <c r="I15" s="110"/>
      <c r="J15" s="222"/>
      <c r="K15" s="222"/>
      <c r="L15" s="222"/>
      <c r="M15" s="223"/>
      <c r="N15" s="223"/>
      <c r="O15" s="223"/>
    </row>
    <row r="16" spans="1:257" ht="14.25" customHeight="1">
      <c r="A16" s="54" t="str">
        <f t="shared" si="2"/>
        <v>[Display-6]</v>
      </c>
      <c r="B16" s="108" t="s">
        <v>85</v>
      </c>
      <c r="C16" s="109" t="s">
        <v>86</v>
      </c>
      <c r="D16" s="108" t="s">
        <v>90</v>
      </c>
      <c r="E16" s="110"/>
      <c r="F16" s="112"/>
      <c r="G16" s="112"/>
      <c r="H16" s="110"/>
      <c r="I16" s="110"/>
      <c r="J16" s="222"/>
      <c r="K16" s="222"/>
      <c r="L16" s="222"/>
      <c r="M16" s="223"/>
      <c r="N16" s="223"/>
      <c r="O16" s="223"/>
    </row>
    <row r="17" spans="1:15" ht="14.25" customHeight="1">
      <c r="A17" s="54" t="str">
        <f t="shared" si="2"/>
        <v>[Display-7]</v>
      </c>
      <c r="B17" s="108" t="s">
        <v>87</v>
      </c>
      <c r="C17" s="109" t="s">
        <v>88</v>
      </c>
      <c r="D17" s="108" t="s">
        <v>93</v>
      </c>
      <c r="E17" s="110"/>
      <c r="F17" s="112"/>
      <c r="G17" s="112"/>
      <c r="H17" s="110"/>
      <c r="I17" s="110"/>
      <c r="J17" s="222"/>
      <c r="K17" s="222"/>
      <c r="L17" s="222"/>
      <c r="M17" s="223"/>
      <c r="N17" s="223"/>
      <c r="O17" s="223"/>
    </row>
    <row r="18" spans="1:15" ht="14.25" customHeight="1">
      <c r="A18" s="54" t="str">
        <f>IF(OR(B18&lt;&gt;"",D18&lt;E15&gt;""),"["&amp;TEXT($B$2,"##")&amp;"-"&amp;TEXT(ROW()-10,"##")&amp;"]","")</f>
        <v>[Display-8]</v>
      </c>
      <c r="B18" s="108" t="s">
        <v>62</v>
      </c>
      <c r="C18" s="108" t="s">
        <v>63</v>
      </c>
      <c r="D18" s="108" t="s">
        <v>91</v>
      </c>
      <c r="E18" s="110"/>
      <c r="F18" s="112"/>
      <c r="G18" s="112"/>
      <c r="H18" s="110"/>
      <c r="I18" s="110"/>
      <c r="J18" s="222"/>
      <c r="K18" s="222"/>
      <c r="L18" s="222"/>
      <c r="M18" s="223"/>
      <c r="N18" s="223"/>
      <c r="O18" s="223"/>
    </row>
    <row r="19" spans="1:15" ht="14.25" customHeight="1">
      <c r="A19" s="54" t="str">
        <f>IF(OR(B19&lt;&gt;"",D19&lt;E16&gt;""),"["&amp;TEXT($B$2,"##")&amp;"-"&amp;TEXT(ROW()-10,"##")&amp;"]","")</f>
        <v>[Display-9]</v>
      </c>
      <c r="B19" s="112" t="s">
        <v>231</v>
      </c>
      <c r="C19" s="112" t="s">
        <v>135</v>
      </c>
      <c r="D19" s="112" t="s">
        <v>233</v>
      </c>
      <c r="E19" s="110"/>
      <c r="F19" s="112"/>
      <c r="G19" s="112"/>
      <c r="H19" s="110"/>
      <c r="I19" s="110"/>
      <c r="J19" s="222"/>
      <c r="K19" s="222"/>
      <c r="L19" s="222"/>
      <c r="M19" s="223"/>
      <c r="N19" s="223"/>
      <c r="O19" s="223"/>
    </row>
    <row r="20" spans="1:15" ht="14.25" customHeight="1">
      <c r="A20" s="54" t="str">
        <f>IF(OR(B20&lt;&gt;"",D20&lt;E17&gt;""),"["&amp;TEXT($B$2,"##")&amp;"-"&amp;TEXT(ROW()-10,"##")&amp;"]","")</f>
        <v>[Display-10]</v>
      </c>
      <c r="B20" s="112" t="s">
        <v>232</v>
      </c>
      <c r="C20" s="112" t="s">
        <v>145</v>
      </c>
      <c r="D20" s="112" t="s">
        <v>234</v>
      </c>
      <c r="E20" s="110"/>
      <c r="F20" s="112"/>
      <c r="G20" s="112"/>
      <c r="H20" s="110"/>
      <c r="I20" s="110"/>
      <c r="J20" s="222"/>
      <c r="K20" s="222"/>
      <c r="L20" s="222"/>
      <c r="M20" s="223"/>
      <c r="N20" s="223"/>
      <c r="O20" s="223"/>
    </row>
    <row r="21" spans="1:15" ht="14.25" customHeight="1">
      <c r="A21" s="54" t="str">
        <f>IF(OR(B21&lt;&gt;"",D21&lt;E17&gt;""),"["&amp;TEXT($B$2,"##")&amp;"-"&amp;TEXT(ROW()-10,"##")&amp;"]","")</f>
        <v>[Display-11]</v>
      </c>
      <c r="B21" s="108" t="s">
        <v>224</v>
      </c>
      <c r="C21" s="108" t="s">
        <v>223</v>
      </c>
      <c r="D21" s="108" t="s">
        <v>222</v>
      </c>
      <c r="E21" s="110" t="s">
        <v>61</v>
      </c>
      <c r="F21" s="112"/>
      <c r="G21" s="112"/>
      <c r="H21" s="110"/>
      <c r="I21" s="110"/>
      <c r="J21" s="222"/>
      <c r="K21" s="222"/>
      <c r="L21" s="222"/>
      <c r="M21" s="223"/>
      <c r="N21" s="223"/>
      <c r="O21" s="223"/>
    </row>
    <row r="22" spans="1:15" ht="14.25" customHeight="1">
      <c r="A22" s="54" t="str">
        <f>IF(OR(B22&lt;&gt;"",D22&lt;E18&gt;""),"["&amp;TEXT($B$2,"##")&amp;"-"&amp;TEXT(ROW()-10,"##")&amp;"]","")</f>
        <v>[Display-12]</v>
      </c>
      <c r="B22" s="108" t="s">
        <v>225</v>
      </c>
      <c r="C22" s="108" t="s">
        <v>226</v>
      </c>
      <c r="D22" s="108" t="s">
        <v>227</v>
      </c>
      <c r="E22" s="110"/>
      <c r="F22" s="112"/>
      <c r="G22" s="112"/>
      <c r="H22" s="110"/>
      <c r="I22" s="110"/>
      <c r="J22" s="222"/>
      <c r="K22" s="222"/>
      <c r="L22" s="222"/>
      <c r="M22" s="223"/>
      <c r="N22" s="223"/>
      <c r="O22" s="223"/>
    </row>
    <row r="23" spans="1:15" ht="14.25" customHeight="1">
      <c r="A23" s="54" t="str">
        <f>IF(OR(B23&lt;&gt;"",D23&lt;E21&gt;""),"["&amp;TEXT($B$2,"##")&amp;"-"&amp;TEXT(ROW()-10,"##")&amp;"]","")</f>
        <v>[Display-13]</v>
      </c>
      <c r="B23" s="108" t="s">
        <v>230</v>
      </c>
      <c r="C23" s="108" t="s">
        <v>228</v>
      </c>
      <c r="D23" s="108" t="s">
        <v>229</v>
      </c>
      <c r="E23" s="110"/>
      <c r="F23" s="112"/>
      <c r="G23" s="112"/>
      <c r="H23" s="110"/>
      <c r="I23" s="110"/>
      <c r="J23" s="222"/>
      <c r="K23" s="222"/>
      <c r="L23" s="222"/>
      <c r="M23" s="223"/>
      <c r="N23" s="223"/>
      <c r="O23" s="223"/>
    </row>
    <row r="24" spans="1:15" ht="14.25" customHeight="1">
      <c r="A24" s="54" t="str">
        <f>IF(OR(B24&lt;&gt;"",D24&lt;E21&gt;""),"["&amp;TEXT($B$2,"##")&amp;"-"&amp;TEXT(ROW()-10,"##")&amp;"]","")</f>
        <v>[Display-14]</v>
      </c>
      <c r="B24" s="108" t="s">
        <v>82</v>
      </c>
      <c r="C24" s="108" t="s">
        <v>83</v>
      </c>
      <c r="D24" s="108" t="s">
        <v>84</v>
      </c>
      <c r="E24" s="110"/>
      <c r="F24" s="112"/>
      <c r="G24" s="112"/>
      <c r="H24" s="110"/>
      <c r="I24" s="110"/>
      <c r="J24" s="222"/>
      <c r="K24" s="222"/>
      <c r="L24" s="222"/>
      <c r="M24" s="223"/>
      <c r="N24" s="223"/>
      <c r="O24" s="223"/>
    </row>
    <row r="25" spans="1:15" ht="14.25" customHeight="1">
      <c r="A25" s="54" t="str">
        <f t="shared" si="2"/>
        <v>[Display-15]</v>
      </c>
      <c r="B25" s="108" t="s">
        <v>89</v>
      </c>
      <c r="C25" s="108" t="s">
        <v>92</v>
      </c>
      <c r="D25" s="108" t="s">
        <v>94</v>
      </c>
      <c r="E25" s="110"/>
      <c r="F25" s="112"/>
      <c r="G25" s="112"/>
      <c r="H25" s="110"/>
      <c r="I25" s="110"/>
      <c r="J25" s="222"/>
      <c r="K25" s="222"/>
      <c r="L25" s="222"/>
      <c r="M25" s="223"/>
      <c r="N25" s="223"/>
      <c r="O25" s="223"/>
    </row>
  </sheetData>
  <mergeCells count="5">
    <mergeCell ref="B2:G2"/>
    <mergeCell ref="B3:G3"/>
    <mergeCell ref="B4:G4"/>
    <mergeCell ref="E5:G5"/>
    <mergeCell ref="E6:G6"/>
  </mergeCells>
  <dataValidations count="1">
    <dataValidation type="list" allowBlank="1" showErrorMessage="1" sqref="F12:G25">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L12:L25</xm:sqref>
        </x14:dataValidation>
        <x14:dataValidation type="list" allowBlank="1" showInputMessage="1" showErrorMessage="1">
          <x14:formula1>
            <xm:f>[3]Calculate!#REF!</xm:f>
          </x14:formula1>
          <xm:sqref>K12:K25</xm:sqref>
        </x14:dataValidation>
        <x14:dataValidation type="list" allowBlank="1" showInputMessage="1" showErrorMessage="1">
          <x14:formula1>
            <xm:f>[3]Calculate!#REF!</xm:f>
          </x14:formula1>
          <xm:sqref>J12:J25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abSelected="1" topLeftCell="B7" zoomScale="85" zoomScaleNormal="85" workbookViewId="0">
      <pane ySplit="1695" topLeftCell="A76" activePane="bottomLeft"/>
      <selection activeCell="A7" sqref="A1:A1048576"/>
      <selection pane="bottomLeft" activeCell="M79" sqref="M79"/>
    </sheetView>
  </sheetViews>
  <sheetFormatPr defaultRowHeight="12.75"/>
  <cols>
    <col min="1" max="1" width="9.375" style="91" customWidth="1"/>
    <col min="2" max="2" width="36.875" style="91" customWidth="1"/>
    <col min="3" max="3" width="31.875" style="91" customWidth="1"/>
    <col min="4" max="4" width="35.25" style="91" customWidth="1"/>
    <col min="5" max="5" width="32.5" style="91" hidden="1" customWidth="1"/>
    <col min="6" max="6" width="11.25" style="91" customWidth="1"/>
    <col min="7" max="7" width="8.75" style="91" hidden="1" customWidth="1"/>
    <col min="8" max="8" width="9" style="94"/>
    <col min="9" max="9" width="17.5" style="91" customWidth="1"/>
    <col min="10" max="10" width="9.375" style="93" customWidth="1"/>
    <col min="11" max="11" width="9" style="91" customWidth="1"/>
    <col min="12" max="16" width="9" style="91"/>
    <col min="17" max="17" width="0" style="91" hidden="1" customWidth="1"/>
    <col min="18" max="16384" width="9" style="91"/>
  </cols>
  <sheetData>
    <row r="1" spans="1:257" ht="27" hidden="1" thickTop="1" thickBot="1">
      <c r="A1" s="95" t="s">
        <v>47</v>
      </c>
      <c r="B1" s="77"/>
      <c r="C1" s="77"/>
      <c r="D1" s="77"/>
      <c r="E1" s="77"/>
      <c r="F1" s="77"/>
      <c r="G1" s="77"/>
      <c r="H1" s="78"/>
      <c r="I1" s="226" t="s">
        <v>1145</v>
      </c>
      <c r="J1" s="227" t="s">
        <v>1138</v>
      </c>
      <c r="K1" s="227" t="s">
        <v>1139</v>
      </c>
      <c r="L1" s="227" t="s">
        <v>1140</v>
      </c>
      <c r="M1" s="227" t="s">
        <v>1141</v>
      </c>
      <c r="N1" s="227" t="s">
        <v>1150</v>
      </c>
      <c r="O1" s="228" t="s">
        <v>1136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hidden="1">
      <c r="A2" s="46" t="s">
        <v>21</v>
      </c>
      <c r="B2" s="257" t="s">
        <v>96</v>
      </c>
      <c r="C2" s="257"/>
      <c r="D2" s="257"/>
      <c r="E2" s="257"/>
      <c r="F2" s="257"/>
      <c r="G2" s="257"/>
      <c r="H2" s="80"/>
      <c r="I2" s="229" t="s">
        <v>1146</v>
      </c>
      <c r="J2" s="213">
        <f>COUNTIFS(J12:J200,"ManhNL",L12:L200,"Open")</f>
        <v>10</v>
      </c>
      <c r="K2" s="213">
        <f>COUNTIFS(J12:J200,"ManhNL",L12:L200,"Accepted")</f>
        <v>0</v>
      </c>
      <c r="L2" s="213">
        <f>COUNTIFS(J12:J200,"ManhNL",L12:L200,"Ready for test")</f>
        <v>0</v>
      </c>
      <c r="M2" s="213">
        <f>COUNTIFS(J12:J200,"ManhNL",L12:L200,"Closed")</f>
        <v>0</v>
      </c>
      <c r="N2" s="213">
        <f>COUNTIFS(J12:J200,"ManhNL",L12:L200,"")</f>
        <v>0</v>
      </c>
      <c r="O2" s="239">
        <f t="shared" ref="O2:O7" si="0">SUM(J2:N2)</f>
        <v>10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hidden="1">
      <c r="A3" s="47" t="s">
        <v>23</v>
      </c>
      <c r="B3" s="257" t="s">
        <v>134</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hidden="1">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hidden="1">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hidden="1" thickBot="1">
      <c r="A6" s="87">
        <f>COUNTIF(F12:G152,"Pass")</f>
        <v>50</v>
      </c>
      <c r="B6" s="88">
        <f>COUNTIF(F12:G152,"Fail")</f>
        <v>11</v>
      </c>
      <c r="C6" s="88">
        <f>E6-D6-B6-A6</f>
        <v>65</v>
      </c>
      <c r="D6" s="89">
        <f>COUNTIF(F12:G152,"N/A")</f>
        <v>0</v>
      </c>
      <c r="E6" s="260">
        <f>COUNTA(A12:A152)*2</f>
        <v>126</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1142</v>
      </c>
      <c r="J8" s="238">
        <f>SUM(J2:J7)</f>
        <v>10</v>
      </c>
      <c r="K8" s="238">
        <f t="shared" ref="K8:O8" si="1">SUM(K2:K7)</f>
        <v>0</v>
      </c>
      <c r="L8" s="238">
        <f t="shared" si="1"/>
        <v>0</v>
      </c>
      <c r="M8" s="238">
        <f t="shared" si="1"/>
        <v>0</v>
      </c>
      <c r="N8" s="238">
        <f t="shared" si="1"/>
        <v>0</v>
      </c>
      <c r="O8" s="238">
        <f t="shared" si="1"/>
        <v>10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90"/>
      <c r="I9" s="90"/>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9.25" customHeight="1">
      <c r="A10" s="49" t="s">
        <v>30</v>
      </c>
      <c r="B10" s="49" t="s">
        <v>31</v>
      </c>
      <c r="C10" s="49" t="s">
        <v>32</v>
      </c>
      <c r="D10" s="49" t="s">
        <v>33</v>
      </c>
      <c r="E10" s="50" t="s">
        <v>34</v>
      </c>
      <c r="F10" s="50" t="s">
        <v>600</v>
      </c>
      <c r="G10" s="50" t="s">
        <v>599</v>
      </c>
      <c r="H10" s="50" t="s">
        <v>35</v>
      </c>
      <c r="I10" s="49"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97</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53">
      <c r="A12" s="112" t="str">
        <f>IF(OR(B12&lt;&gt;"",D12&lt;&gt;""),"["&amp;TEXT($B$2,"##")&amp;"-"&amp;TEXT(ROW()-10,"##")&amp;"]","")</f>
        <v>[Account Management Module-2]</v>
      </c>
      <c r="B12" s="112" t="s">
        <v>98</v>
      </c>
      <c r="C12" s="112" t="s">
        <v>135</v>
      </c>
      <c r="D12" s="112" t="s">
        <v>235</v>
      </c>
      <c r="E12" s="54"/>
      <c r="F12" s="112" t="s">
        <v>22</v>
      </c>
      <c r="G12" s="112"/>
      <c r="H12" s="106">
        <v>42317</v>
      </c>
      <c r="I12" s="92"/>
      <c r="J12" s="222"/>
      <c r="K12" s="222"/>
      <c r="L12" s="222"/>
      <c r="M12" s="223"/>
      <c r="N12" s="223"/>
      <c r="O12" s="223"/>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row>
    <row r="13" spans="1:257" ht="153">
      <c r="A13" s="112" t="str">
        <f>IF(OR(B13&lt;&gt;"",D13&lt;&gt;""),"["&amp;TEXT($B$2,"##")&amp;"-"&amp;TEXT(ROW()-10,"##")&amp;"]","")</f>
        <v>[Account Management Module-3]</v>
      </c>
      <c r="B13" s="112" t="s">
        <v>100</v>
      </c>
      <c r="C13" s="112" t="s">
        <v>135</v>
      </c>
      <c r="D13" s="112" t="s">
        <v>235</v>
      </c>
      <c r="E13" s="54" t="s">
        <v>99</v>
      </c>
      <c r="F13" s="112"/>
      <c r="G13" s="112"/>
      <c r="H13" s="106">
        <v>42317</v>
      </c>
      <c r="I13" s="92"/>
      <c r="J13" s="222"/>
      <c r="K13" s="222"/>
      <c r="L13" s="222"/>
      <c r="M13" s="223"/>
      <c r="N13" s="223"/>
      <c r="O13" s="223"/>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row>
    <row r="14" spans="1:257" ht="51">
      <c r="A14" s="112" t="str">
        <f>IF(OR(B14&lt;&gt;"",D14&lt;&gt;""),"["&amp;TEXT($B$2,"##")&amp;"-"&amp;TEXT(ROW()-10,"##")&amp;"]","")</f>
        <v>[Account Management Module-4]</v>
      </c>
      <c r="B14" s="112" t="s">
        <v>106</v>
      </c>
      <c r="C14" s="112" t="s">
        <v>139</v>
      </c>
      <c r="D14" s="112" t="s">
        <v>140</v>
      </c>
      <c r="E14" s="112" t="s">
        <v>101</v>
      </c>
      <c r="F14" s="112" t="s">
        <v>22</v>
      </c>
      <c r="G14" s="112"/>
      <c r="H14" s="106">
        <v>42317</v>
      </c>
      <c r="I14" s="92"/>
      <c r="J14" s="222"/>
      <c r="K14" s="222"/>
      <c r="L14" s="222"/>
      <c r="M14" s="223"/>
      <c r="N14" s="223"/>
      <c r="O14" s="223"/>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row>
    <row r="15" spans="1:257" ht="51">
      <c r="A15" s="112" t="str">
        <f t="shared" ref="A15:A74" si="2">IF(OR(B15&lt;&gt;"",D15&lt;&gt;""),"["&amp;TEXT($B$2,"##")&amp;"-"&amp;TEXT(ROW()-10,"##")&amp;"]","")</f>
        <v>[Account Management Module-5]</v>
      </c>
      <c r="B15" s="112" t="s">
        <v>1166</v>
      </c>
      <c r="C15" s="112" t="s">
        <v>136</v>
      </c>
      <c r="D15" s="112" t="s">
        <v>249</v>
      </c>
      <c r="E15" s="112" t="s">
        <v>101</v>
      </c>
      <c r="F15" s="112" t="s">
        <v>22</v>
      </c>
      <c r="G15" s="112"/>
      <c r="H15" s="106">
        <v>42317</v>
      </c>
      <c r="I15" s="92"/>
      <c r="J15" s="222"/>
      <c r="K15" s="222"/>
      <c r="L15" s="222"/>
      <c r="M15" s="223"/>
      <c r="N15" s="223"/>
      <c r="O15" s="223"/>
    </row>
    <row r="16" spans="1:257" ht="89.25">
      <c r="A16" s="112" t="str">
        <f t="shared" si="2"/>
        <v>[Account Management Module-6]</v>
      </c>
      <c r="B16" s="112" t="s">
        <v>102</v>
      </c>
      <c r="C16" s="112" t="s">
        <v>1167</v>
      </c>
      <c r="D16" s="112" t="s">
        <v>137</v>
      </c>
      <c r="E16" s="112" t="s">
        <v>101</v>
      </c>
      <c r="F16" s="112" t="s">
        <v>22</v>
      </c>
      <c r="G16" s="112"/>
      <c r="H16" s="106">
        <v>42317</v>
      </c>
      <c r="I16" s="92"/>
      <c r="J16" s="222"/>
      <c r="K16" s="222"/>
      <c r="L16" s="222"/>
      <c r="M16" s="223"/>
      <c r="N16" s="223"/>
      <c r="O16" s="223"/>
    </row>
    <row r="17" spans="1:257" ht="89.25">
      <c r="A17" s="112" t="str">
        <f t="shared" si="2"/>
        <v>[Account Management Module-7]</v>
      </c>
      <c r="B17" s="112" t="s">
        <v>239</v>
      </c>
      <c r="C17" s="112" t="s">
        <v>241</v>
      </c>
      <c r="D17" s="112" t="s">
        <v>1169</v>
      </c>
      <c r="E17" s="112" t="s">
        <v>101</v>
      </c>
      <c r="F17" s="112" t="s">
        <v>22</v>
      </c>
      <c r="G17" s="112"/>
      <c r="H17" s="106">
        <v>42317</v>
      </c>
      <c r="I17" s="92"/>
      <c r="J17" s="222"/>
      <c r="K17" s="222"/>
      <c r="L17" s="222"/>
      <c r="M17" s="223"/>
      <c r="N17" s="223"/>
      <c r="O17" s="223"/>
    </row>
    <row r="18" spans="1:257" ht="89.25">
      <c r="A18" s="112" t="str">
        <f t="shared" ref="A18" si="3">IF(OR(B18&lt;&gt;"",D18&lt;&gt;""),"["&amp;TEXT($B$2,"##")&amp;"-"&amp;TEXT(ROW()-10,"##")&amp;"]","")</f>
        <v>[Account Management Module-8]</v>
      </c>
      <c r="B18" s="112" t="s">
        <v>240</v>
      </c>
      <c r="C18" s="112" t="s">
        <v>242</v>
      </c>
      <c r="D18" s="112" t="s">
        <v>1168</v>
      </c>
      <c r="E18" s="112" t="s">
        <v>101</v>
      </c>
      <c r="F18" s="112" t="s">
        <v>22</v>
      </c>
      <c r="G18" s="112"/>
      <c r="H18" s="106">
        <v>42317</v>
      </c>
      <c r="I18" s="92"/>
      <c r="J18" s="222"/>
      <c r="K18" s="222"/>
      <c r="L18" s="222"/>
      <c r="M18" s="223"/>
      <c r="N18" s="223"/>
      <c r="O18" s="223"/>
    </row>
    <row r="19" spans="1:257" ht="63.75">
      <c r="A19" s="112" t="str">
        <f t="shared" si="2"/>
        <v>[Account Management Module-9]</v>
      </c>
      <c r="B19" s="112" t="s">
        <v>236</v>
      </c>
      <c r="C19" s="112" t="s">
        <v>237</v>
      </c>
      <c r="D19" s="112" t="s">
        <v>238</v>
      </c>
      <c r="E19" s="112" t="s">
        <v>101</v>
      </c>
      <c r="F19" s="112" t="s">
        <v>22</v>
      </c>
      <c r="G19" s="112"/>
      <c r="H19" s="106">
        <v>42317</v>
      </c>
      <c r="I19" s="92"/>
      <c r="J19" s="222"/>
      <c r="K19" s="222"/>
      <c r="L19" s="222"/>
      <c r="M19" s="223"/>
      <c r="N19" s="223"/>
      <c r="O19" s="223"/>
    </row>
    <row r="20" spans="1:257" ht="89.25">
      <c r="A20" s="112" t="str">
        <f t="shared" si="2"/>
        <v>[Account Management Module-10]</v>
      </c>
      <c r="B20" s="112" t="s">
        <v>103</v>
      </c>
      <c r="C20" s="112" t="s">
        <v>138</v>
      </c>
      <c r="D20" s="112" t="s">
        <v>244</v>
      </c>
      <c r="E20" s="112" t="s">
        <v>101</v>
      </c>
      <c r="F20" s="112" t="s">
        <v>22</v>
      </c>
      <c r="G20" s="112"/>
      <c r="H20" s="106">
        <v>42317</v>
      </c>
      <c r="I20" s="92"/>
      <c r="J20" s="222"/>
      <c r="K20" s="222"/>
      <c r="L20" s="222"/>
      <c r="M20" s="223"/>
      <c r="N20" s="223"/>
      <c r="O20" s="223"/>
    </row>
    <row r="21" spans="1:257" ht="89.25">
      <c r="A21" s="112" t="str">
        <f t="shared" si="2"/>
        <v>[Account Management Module-11]</v>
      </c>
      <c r="B21" s="112" t="s">
        <v>104</v>
      </c>
      <c r="C21" s="112" t="s">
        <v>246</v>
      </c>
      <c r="D21" s="112" t="s">
        <v>245</v>
      </c>
      <c r="E21" s="112" t="s">
        <v>101</v>
      </c>
      <c r="F21" s="112" t="s">
        <v>22</v>
      </c>
      <c r="G21" s="112"/>
      <c r="H21" s="106">
        <v>42317</v>
      </c>
      <c r="I21" s="92"/>
      <c r="J21" s="222"/>
      <c r="K21" s="222"/>
      <c r="L21" s="222"/>
      <c r="M21" s="223"/>
      <c r="N21" s="223"/>
      <c r="O21" s="223"/>
    </row>
    <row r="22" spans="1:257" ht="89.25">
      <c r="A22" s="112" t="str">
        <f>IF(OR(B22&lt;&gt;"",D22&lt;&gt;""),"["&amp;TEXT($B$2,"##")&amp;"-"&amp;TEXT(ROW()-10,"##")&amp;"]","")</f>
        <v>[Account Management Module-12]</v>
      </c>
      <c r="B22" s="112" t="s">
        <v>105</v>
      </c>
      <c r="C22" s="112" t="s">
        <v>247</v>
      </c>
      <c r="D22" s="112" t="s">
        <v>245</v>
      </c>
      <c r="E22" s="112" t="s">
        <v>101</v>
      </c>
      <c r="F22" s="112" t="s">
        <v>22</v>
      </c>
      <c r="G22" s="112"/>
      <c r="H22" s="106">
        <v>42317</v>
      </c>
      <c r="I22" s="92"/>
      <c r="J22" s="222"/>
      <c r="K22" s="222"/>
      <c r="L22" s="222"/>
      <c r="M22" s="223"/>
      <c r="N22" s="223"/>
      <c r="O22" s="223"/>
    </row>
    <row r="23" spans="1:257" ht="102">
      <c r="A23" s="112" t="str">
        <f>IF(OR(B23&lt;&gt;"",D23&lt;&gt;""),"["&amp;TEXT($B$2,"##")&amp;"-"&amp;TEXT(ROW()-10,"##")&amp;"]","")</f>
        <v>[Account Management Module-13]</v>
      </c>
      <c r="B23" s="112" t="s">
        <v>107</v>
      </c>
      <c r="C23" s="112" t="s">
        <v>141</v>
      </c>
      <c r="D23" s="112" t="s">
        <v>1170</v>
      </c>
      <c r="E23" s="112" t="s">
        <v>101</v>
      </c>
      <c r="F23" s="112" t="s">
        <v>22</v>
      </c>
      <c r="G23" s="112"/>
      <c r="H23" s="106">
        <v>42317</v>
      </c>
      <c r="I23" s="92"/>
      <c r="J23" s="222"/>
      <c r="K23" s="222"/>
      <c r="L23" s="222"/>
      <c r="M23" s="223"/>
      <c r="N23" s="223"/>
      <c r="O23" s="223"/>
    </row>
    <row r="24" spans="1:257" ht="14.25" customHeight="1">
      <c r="A24" s="51"/>
      <c r="B24" s="51" t="s">
        <v>108</v>
      </c>
      <c r="C24" s="52"/>
      <c r="D24" s="52"/>
      <c r="E24" s="52"/>
      <c r="F24" s="52"/>
      <c r="G24" s="52"/>
      <c r="H24" s="52"/>
      <c r="I24" s="53"/>
      <c r="J24" s="172"/>
      <c r="K24" s="172"/>
      <c r="L24" s="172"/>
      <c r="M24" s="172"/>
      <c r="N24" s="172"/>
      <c r="O24" s="172"/>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row>
    <row r="25" spans="1:257" ht="114.75">
      <c r="A25" s="112" t="str">
        <f t="shared" si="2"/>
        <v>[Account Management Module-15]</v>
      </c>
      <c r="B25" s="112" t="s">
        <v>109</v>
      </c>
      <c r="C25" s="112" t="s">
        <v>142</v>
      </c>
      <c r="D25" s="112" t="s">
        <v>248</v>
      </c>
      <c r="E25" s="112" t="s">
        <v>110</v>
      </c>
      <c r="F25" s="112" t="s">
        <v>22</v>
      </c>
      <c r="G25" s="112"/>
      <c r="H25" s="146">
        <v>42317</v>
      </c>
      <c r="I25" s="92"/>
      <c r="J25" s="222"/>
      <c r="K25" s="222"/>
      <c r="L25" s="222"/>
      <c r="M25" s="223"/>
      <c r="N25" s="223"/>
      <c r="O25" s="223"/>
    </row>
    <row r="26" spans="1:257" ht="114.75">
      <c r="A26" s="112" t="str">
        <f>IF(OR(B26&lt;&gt;"",D26&lt;&gt;""),"["&amp;TEXT($B$2,"##")&amp;"-"&amp;TEXT(ROW()-10,"##")&amp;"]","")</f>
        <v>[Account Management Module-16]</v>
      </c>
      <c r="B26" s="112" t="s">
        <v>111</v>
      </c>
      <c r="C26" s="112" t="s">
        <v>142</v>
      </c>
      <c r="D26" s="112" t="s">
        <v>248</v>
      </c>
      <c r="E26" s="112" t="s">
        <v>110</v>
      </c>
      <c r="F26" s="112" t="s">
        <v>22</v>
      </c>
      <c r="G26" s="112"/>
      <c r="H26" s="146">
        <v>42317</v>
      </c>
      <c r="I26" s="92"/>
      <c r="J26" s="222"/>
      <c r="K26" s="222"/>
      <c r="L26" s="222"/>
      <c r="M26" s="223"/>
      <c r="N26" s="223"/>
      <c r="O26" s="223"/>
    </row>
    <row r="27" spans="1:257" ht="38.25">
      <c r="A27" s="112" t="str">
        <f t="shared" si="2"/>
        <v>[Account Management Module-17]</v>
      </c>
      <c r="B27" s="112" t="s">
        <v>112</v>
      </c>
      <c r="C27" s="112" t="s">
        <v>143</v>
      </c>
      <c r="D27" s="112" t="s">
        <v>144</v>
      </c>
      <c r="E27" s="112" t="s">
        <v>113</v>
      </c>
      <c r="F27" s="112" t="s">
        <v>24</v>
      </c>
      <c r="G27" s="112"/>
      <c r="H27" s="146">
        <v>42317</v>
      </c>
      <c r="I27" s="92"/>
      <c r="J27" s="222"/>
      <c r="K27" s="222"/>
      <c r="L27" s="222"/>
      <c r="M27" s="223"/>
      <c r="N27" s="223"/>
      <c r="O27" s="223"/>
    </row>
    <row r="28" spans="1:257" ht="14.25" customHeight="1">
      <c r="A28" s="51"/>
      <c r="B28" s="51" t="s">
        <v>114</v>
      </c>
      <c r="C28" s="52"/>
      <c r="D28" s="52"/>
      <c r="E28" s="52"/>
      <c r="F28" s="52"/>
      <c r="G28" s="52"/>
      <c r="H28" s="52"/>
      <c r="I28" s="53"/>
      <c r="J28" s="172"/>
      <c r="K28" s="172"/>
      <c r="L28" s="172"/>
      <c r="M28" s="172"/>
      <c r="N28" s="172"/>
      <c r="O28" s="172"/>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row>
    <row r="29" spans="1:257" ht="165.75">
      <c r="A29" s="112" t="str">
        <f>IF(OR(B29&lt;&gt;"",D29&lt;&gt;""),"["&amp;TEXT($B$2,"##")&amp;"-"&amp;TEXT(ROW()-10,"##")&amp;"]","")</f>
        <v>[Account Management Module-19]</v>
      </c>
      <c r="B29" s="112" t="s">
        <v>115</v>
      </c>
      <c r="C29" s="112" t="s">
        <v>145</v>
      </c>
      <c r="D29" s="112" t="s">
        <v>234</v>
      </c>
      <c r="E29" s="112" t="s">
        <v>101</v>
      </c>
      <c r="F29" s="112" t="s">
        <v>22</v>
      </c>
      <c r="G29" s="112"/>
      <c r="H29" s="106">
        <v>42317</v>
      </c>
      <c r="I29" s="92"/>
      <c r="J29" s="222"/>
      <c r="K29" s="222"/>
      <c r="L29" s="222"/>
      <c r="M29" s="223"/>
      <c r="N29" s="223"/>
      <c r="O29" s="223"/>
    </row>
    <row r="30" spans="1:257" ht="165.75">
      <c r="A30" s="112" t="str">
        <f>IF(OR(B30&lt;&gt;"",D30&lt;&gt;""),"["&amp;TEXT($B$2,"##")&amp;"-"&amp;TEXT(ROW()-10,"##")&amp;"]","")</f>
        <v>[Account Management Module-20]</v>
      </c>
      <c r="B30" s="112" t="s">
        <v>116</v>
      </c>
      <c r="C30" s="112" t="s">
        <v>145</v>
      </c>
      <c r="D30" s="112" t="s">
        <v>234</v>
      </c>
      <c r="E30" s="112" t="s">
        <v>101</v>
      </c>
      <c r="F30" s="112" t="s">
        <v>22</v>
      </c>
      <c r="G30" s="112"/>
      <c r="H30" s="106">
        <v>42319</v>
      </c>
      <c r="I30" s="92"/>
      <c r="J30" s="222"/>
      <c r="K30" s="222"/>
      <c r="L30" s="222"/>
      <c r="M30" s="223"/>
      <c r="N30" s="223"/>
      <c r="O30" s="223"/>
    </row>
    <row r="31" spans="1:257" ht="63.75">
      <c r="A31" s="112" t="str">
        <f>IF(OR(B31&lt;&gt;"",D31&lt;&gt;""),"["&amp;TEXT($B$2,"##")&amp;"-"&amp;TEXT(ROW()-10,"##")&amp;"]","")</f>
        <v>[Account Management Module-21]</v>
      </c>
      <c r="B31" s="112" t="s">
        <v>106</v>
      </c>
      <c r="C31" s="112" t="s">
        <v>255</v>
      </c>
      <c r="D31" s="112" t="s">
        <v>1171</v>
      </c>
      <c r="E31" s="112" t="s">
        <v>101</v>
      </c>
      <c r="F31" s="112" t="s">
        <v>22</v>
      </c>
      <c r="G31" s="112"/>
      <c r="H31" s="106">
        <v>42319</v>
      </c>
      <c r="I31" s="92"/>
      <c r="J31" s="222"/>
      <c r="K31" s="222"/>
      <c r="L31" s="222"/>
      <c r="M31" s="223"/>
      <c r="N31" s="223"/>
      <c r="O31" s="223"/>
    </row>
    <row r="32" spans="1:257" ht="63.75">
      <c r="A32" s="112" t="str">
        <f>IF(OR(B32&lt;&gt;"",D32&lt;&gt;""),"["&amp;TEXT($B$2,"##")&amp;"-"&amp;TEXT(ROW()-10,"##")&amp;"]","")</f>
        <v>[Account Management Module-22]</v>
      </c>
      <c r="B32" s="112" t="s">
        <v>267</v>
      </c>
      <c r="C32" s="112" t="s">
        <v>1172</v>
      </c>
      <c r="D32" s="112" t="s">
        <v>250</v>
      </c>
      <c r="E32" s="112" t="s">
        <v>117</v>
      </c>
      <c r="F32" s="112" t="s">
        <v>22</v>
      </c>
      <c r="G32" s="112"/>
      <c r="H32" s="106">
        <v>42319</v>
      </c>
      <c r="I32" s="92"/>
      <c r="J32" s="222"/>
      <c r="K32" s="222"/>
      <c r="L32" s="222"/>
      <c r="M32" s="223"/>
      <c r="N32" s="223"/>
      <c r="O32" s="223"/>
    </row>
    <row r="33" spans="1:15" ht="76.5">
      <c r="A33" s="112" t="str">
        <f t="shared" si="2"/>
        <v>[Account Management Module-23]</v>
      </c>
      <c r="B33" s="112" t="s">
        <v>251</v>
      </c>
      <c r="C33" s="112" t="s">
        <v>1173</v>
      </c>
      <c r="D33" s="112" t="s">
        <v>1174</v>
      </c>
      <c r="E33" s="112" t="s">
        <v>117</v>
      </c>
      <c r="F33" s="112" t="s">
        <v>22</v>
      </c>
      <c r="G33" s="112"/>
      <c r="H33" s="106">
        <v>42319</v>
      </c>
      <c r="I33" s="92"/>
      <c r="J33" s="222"/>
      <c r="K33" s="222"/>
      <c r="L33" s="222"/>
      <c r="M33" s="223"/>
      <c r="N33" s="223"/>
      <c r="O33" s="223"/>
    </row>
    <row r="34" spans="1:15" ht="81">
      <c r="A34" s="112" t="str">
        <f t="shared" ref="A34" si="4">IF(OR(B34&lt;&gt;"",D34&lt;&gt;""),"["&amp;TEXT($B$2,"##")&amp;"-"&amp;TEXT(ROW()-10,"##")&amp;"]","")</f>
        <v>[Account Management Module-24]</v>
      </c>
      <c r="B34" s="112" t="s">
        <v>253</v>
      </c>
      <c r="C34" s="112" t="s">
        <v>254</v>
      </c>
      <c r="D34" s="112" t="s">
        <v>252</v>
      </c>
      <c r="E34" s="112" t="s">
        <v>117</v>
      </c>
      <c r="F34" s="112" t="s">
        <v>24</v>
      </c>
      <c r="G34" s="112"/>
      <c r="H34" s="106">
        <v>42319</v>
      </c>
      <c r="I34" s="92"/>
      <c r="J34" s="222" t="s">
        <v>1146</v>
      </c>
      <c r="K34" s="222" t="s">
        <v>1144</v>
      </c>
      <c r="L34" s="222" t="s">
        <v>1138</v>
      </c>
      <c r="M34" s="223">
        <v>42319</v>
      </c>
      <c r="N34" s="223"/>
      <c r="O34" s="241" t="s">
        <v>1176</v>
      </c>
    </row>
    <row r="35" spans="1:15" ht="76.5">
      <c r="A35" s="112" t="str">
        <f t="shared" si="2"/>
        <v>[Account Management Module-25]</v>
      </c>
      <c r="B35" s="112" t="s">
        <v>256</v>
      </c>
      <c r="C35" s="112" t="s">
        <v>1177</v>
      </c>
      <c r="D35" s="112" t="s">
        <v>1178</v>
      </c>
      <c r="E35" s="112"/>
      <c r="F35" s="112" t="s">
        <v>22</v>
      </c>
      <c r="G35" s="112"/>
      <c r="H35" s="106">
        <v>42319</v>
      </c>
      <c r="I35" s="92"/>
      <c r="J35" s="222"/>
      <c r="K35" s="222"/>
      <c r="L35" s="222"/>
      <c r="M35" s="223"/>
      <c r="N35" s="223"/>
      <c r="O35" s="223"/>
    </row>
    <row r="36" spans="1:15" ht="76.5">
      <c r="A36" s="112" t="str">
        <f t="shared" ref="A36" si="5">IF(OR(B36&lt;&gt;"",D36&lt;&gt;""),"["&amp;TEXT($B$2,"##")&amp;"-"&amp;TEXT(ROW()-10,"##")&amp;"]","")</f>
        <v>[Account Management Module-26]</v>
      </c>
      <c r="B36" s="112" t="s">
        <v>257</v>
      </c>
      <c r="C36" s="112" t="s">
        <v>1180</v>
      </c>
      <c r="D36" s="112" t="s">
        <v>1179</v>
      </c>
      <c r="E36" s="54" t="s">
        <v>99</v>
      </c>
      <c r="F36" s="112" t="s">
        <v>22</v>
      </c>
      <c r="G36" s="112"/>
      <c r="H36" s="106">
        <v>42319</v>
      </c>
      <c r="I36" s="92"/>
      <c r="J36" s="222"/>
      <c r="K36" s="222"/>
      <c r="L36" s="222"/>
      <c r="M36" s="223"/>
      <c r="N36" s="223"/>
      <c r="O36" s="223"/>
    </row>
    <row r="37" spans="1:15" ht="81">
      <c r="A37" s="112" t="str">
        <f t="shared" ref="A37" si="6">IF(OR(B37&lt;&gt;"",D37&lt;&gt;""),"["&amp;TEXT($B$2,"##")&amp;"-"&amp;TEXT(ROW()-10,"##")&amp;"]","")</f>
        <v>[Account Management Module-27]</v>
      </c>
      <c r="B37" s="112" t="s">
        <v>259</v>
      </c>
      <c r="C37" s="112" t="s">
        <v>260</v>
      </c>
      <c r="D37" s="112" t="s">
        <v>258</v>
      </c>
      <c r="E37" s="54" t="s">
        <v>99</v>
      </c>
      <c r="F37" s="112" t="s">
        <v>24</v>
      </c>
      <c r="G37" s="112"/>
      <c r="H37" s="106">
        <v>42319</v>
      </c>
      <c r="I37" s="92"/>
      <c r="J37" s="222" t="s">
        <v>1146</v>
      </c>
      <c r="K37" s="222" t="s">
        <v>1144</v>
      </c>
      <c r="L37" s="222" t="s">
        <v>1138</v>
      </c>
      <c r="M37" s="223">
        <v>42319</v>
      </c>
      <c r="N37" s="223"/>
      <c r="O37" s="241" t="s">
        <v>1181</v>
      </c>
    </row>
    <row r="38" spans="1:15" ht="81">
      <c r="A38" s="112" t="str">
        <f t="shared" ref="A38" si="7">IF(OR(B38&lt;&gt;"",D38&lt;&gt;""),"["&amp;TEXT($B$2,"##")&amp;"-"&amp;TEXT(ROW()-10,"##")&amp;"]","")</f>
        <v>[Account Management Module-28]</v>
      </c>
      <c r="B38" s="112" t="s">
        <v>1184</v>
      </c>
      <c r="C38" s="112" t="s">
        <v>1185</v>
      </c>
      <c r="D38" s="112" t="s">
        <v>1186</v>
      </c>
      <c r="E38" s="54"/>
      <c r="F38" s="112" t="s">
        <v>24</v>
      </c>
      <c r="G38" s="112"/>
      <c r="H38" s="106">
        <v>42319</v>
      </c>
      <c r="I38" s="92"/>
      <c r="J38" s="222" t="s">
        <v>1146</v>
      </c>
      <c r="K38" s="222" t="s">
        <v>1144</v>
      </c>
      <c r="L38" s="222" t="s">
        <v>1138</v>
      </c>
      <c r="M38" s="223">
        <v>42319</v>
      </c>
      <c r="N38" s="223"/>
      <c r="O38" s="241" t="s">
        <v>1183</v>
      </c>
    </row>
    <row r="39" spans="1:15" ht="89.25">
      <c r="A39" s="112" t="str">
        <f t="shared" ref="A39" si="8">IF(OR(B39&lt;&gt;"",D39&lt;&gt;""),"["&amp;TEXT($B$2,"##")&amp;"-"&amp;TEXT(ROW()-10,"##")&amp;"]","")</f>
        <v>[Account Management Module-29]</v>
      </c>
      <c r="B39" s="112" t="s">
        <v>265</v>
      </c>
      <c r="C39" s="112" t="s">
        <v>1182</v>
      </c>
      <c r="D39" s="112" t="s">
        <v>264</v>
      </c>
      <c r="E39" s="112" t="s">
        <v>117</v>
      </c>
      <c r="F39" s="112" t="s">
        <v>22</v>
      </c>
      <c r="G39" s="112"/>
      <c r="H39" s="106">
        <v>42319</v>
      </c>
      <c r="I39" s="92"/>
      <c r="J39" s="222"/>
      <c r="K39" s="222"/>
      <c r="L39" s="222"/>
      <c r="M39" s="223"/>
      <c r="N39" s="223"/>
      <c r="O39" s="223"/>
    </row>
    <row r="40" spans="1:15" ht="89.25">
      <c r="A40" s="112" t="str">
        <f t="shared" si="2"/>
        <v>[Account Management Module-30]</v>
      </c>
      <c r="B40" s="112" t="s">
        <v>263</v>
      </c>
      <c r="C40" s="112" t="s">
        <v>261</v>
      </c>
      <c r="D40" s="112" t="s">
        <v>262</v>
      </c>
      <c r="E40" s="112" t="s">
        <v>117</v>
      </c>
      <c r="F40" s="112" t="s">
        <v>24</v>
      </c>
      <c r="G40" s="112"/>
      <c r="H40" s="106">
        <v>42319</v>
      </c>
      <c r="I40" s="92"/>
      <c r="J40" s="222" t="s">
        <v>1146</v>
      </c>
      <c r="K40" s="222" t="s">
        <v>1144</v>
      </c>
      <c r="L40" s="222" t="s">
        <v>1138</v>
      </c>
      <c r="M40" s="223">
        <v>42319</v>
      </c>
      <c r="N40" s="223"/>
      <c r="O40" s="241" t="s">
        <v>1183</v>
      </c>
    </row>
    <row r="41" spans="1:15" ht="89.25">
      <c r="A41" s="112" t="str">
        <f>IF(OR(B41&lt;&gt;"",D41&lt;&gt;""),"["&amp;TEXT($B$2,"##")&amp;"-"&amp;TEXT(ROW()-10,"##")&amp;"]","")</f>
        <v>[Account Management Module-31]</v>
      </c>
      <c r="B41" s="112" t="s">
        <v>268</v>
      </c>
      <c r="C41" s="112" t="s">
        <v>1188</v>
      </c>
      <c r="D41" s="148" t="s">
        <v>1189</v>
      </c>
      <c r="E41" s="112" t="s">
        <v>117</v>
      </c>
      <c r="F41" s="112"/>
      <c r="G41" s="112"/>
      <c r="H41" s="106">
        <v>42319</v>
      </c>
      <c r="I41" s="92"/>
      <c r="J41" s="222"/>
      <c r="K41" s="222"/>
      <c r="L41" s="222"/>
      <c r="M41" s="223"/>
      <c r="N41" s="223"/>
      <c r="O41" s="223"/>
    </row>
    <row r="42" spans="1:15" ht="81">
      <c r="A42" s="112" t="str">
        <f>IF(OR(B42&lt;&gt;"",D42&lt;&gt;""),"["&amp;TEXT($B$2,"##")&amp;"-"&amp;TEXT(ROW()-10,"##")&amp;"]","")</f>
        <v>[Account Management Module-32]</v>
      </c>
      <c r="B42" s="112" t="s">
        <v>118</v>
      </c>
      <c r="C42" s="112" t="s">
        <v>146</v>
      </c>
      <c r="D42" s="148" t="s">
        <v>266</v>
      </c>
      <c r="E42" s="112" t="s">
        <v>117</v>
      </c>
      <c r="F42" s="112" t="s">
        <v>24</v>
      </c>
      <c r="G42" s="112"/>
      <c r="H42" s="106">
        <v>42319</v>
      </c>
      <c r="I42" s="92"/>
      <c r="J42" s="222" t="s">
        <v>1146</v>
      </c>
      <c r="K42" s="222" t="s">
        <v>1144</v>
      </c>
      <c r="L42" s="222" t="s">
        <v>1138</v>
      </c>
      <c r="M42" s="223">
        <v>42319</v>
      </c>
      <c r="N42" s="223"/>
      <c r="O42" s="241" t="s">
        <v>1190</v>
      </c>
    </row>
    <row r="43" spans="1:15" ht="76.5">
      <c r="A43" s="112" t="str">
        <f>IF(OR(B43&lt;&gt;"",D43&lt;&gt;""),"["&amp;TEXT($B$2,"##")&amp;"-"&amp;TEXT(ROW()-10,"##")&amp;"]","")</f>
        <v>[Account Management Module-33]</v>
      </c>
      <c r="B43" s="112" t="s">
        <v>147</v>
      </c>
      <c r="C43" s="112" t="s">
        <v>148</v>
      </c>
      <c r="D43" s="148" t="s">
        <v>1192</v>
      </c>
      <c r="E43" s="112" t="s">
        <v>117</v>
      </c>
      <c r="F43" s="112" t="s">
        <v>22</v>
      </c>
      <c r="G43" s="112"/>
      <c r="H43" s="106">
        <v>42319</v>
      </c>
      <c r="I43" s="92"/>
      <c r="J43" s="222"/>
      <c r="K43" s="222"/>
      <c r="L43" s="222"/>
      <c r="M43" s="223"/>
      <c r="N43" s="223"/>
      <c r="O43" s="223"/>
    </row>
    <row r="44" spans="1:15" ht="102">
      <c r="A44" s="112" t="str">
        <f t="shared" ref="A44" si="9">IF(OR(B44&lt;&gt;"",D44&lt;&gt;""),"["&amp;TEXT($B$2,"##")&amp;"-"&amp;TEXT(ROW()-10,"##")&amp;"]","")</f>
        <v>[Account Management Module-34]</v>
      </c>
      <c r="B44" s="112" t="s">
        <v>1193</v>
      </c>
      <c r="C44" s="112" t="s">
        <v>1194</v>
      </c>
      <c r="D44" s="148" t="s">
        <v>270</v>
      </c>
      <c r="E44" s="112" t="s">
        <v>117</v>
      </c>
      <c r="F44" s="112" t="s">
        <v>22</v>
      </c>
      <c r="G44" s="112"/>
      <c r="H44" s="106">
        <v>42319</v>
      </c>
      <c r="I44" s="92"/>
      <c r="J44" s="222"/>
      <c r="K44" s="222"/>
      <c r="L44" s="222"/>
      <c r="M44" s="223"/>
      <c r="N44" s="223"/>
      <c r="O44" s="223"/>
    </row>
    <row r="45" spans="1:15" ht="63.75">
      <c r="A45" s="112" t="str">
        <f t="shared" si="2"/>
        <v>[Account Management Module-35]</v>
      </c>
      <c r="B45" s="112" t="s">
        <v>269</v>
      </c>
      <c r="C45" s="112" t="s">
        <v>1195</v>
      </c>
      <c r="D45" s="148" t="s">
        <v>149</v>
      </c>
      <c r="E45" s="112" t="s">
        <v>117</v>
      </c>
      <c r="F45" s="112" t="s">
        <v>22</v>
      </c>
      <c r="G45" s="112"/>
      <c r="H45" s="106">
        <v>42319</v>
      </c>
      <c r="I45" s="92"/>
      <c r="J45" s="222"/>
      <c r="K45" s="222"/>
      <c r="L45" s="222"/>
      <c r="M45" s="223"/>
      <c r="N45" s="223"/>
      <c r="O45" s="223"/>
    </row>
    <row r="46" spans="1:15" ht="14.25" customHeight="1">
      <c r="A46" s="51"/>
      <c r="B46" s="51" t="s">
        <v>151</v>
      </c>
      <c r="C46" s="52"/>
      <c r="D46" s="52"/>
      <c r="E46" s="172"/>
      <c r="F46" s="172"/>
      <c r="G46" s="172"/>
      <c r="H46" s="172"/>
      <c r="I46" s="172"/>
      <c r="J46" s="172"/>
      <c r="K46" s="172"/>
      <c r="L46" s="172"/>
      <c r="M46" s="172"/>
      <c r="N46" s="172"/>
      <c r="O46" s="172"/>
    </row>
    <row r="47" spans="1:15" ht="216.75">
      <c r="A47" s="112" t="str">
        <f t="shared" ref="A47" si="10">IF(OR(B47&lt;&gt;"",D47&lt;&gt;""),"["&amp;TEXT($B$2,"##")&amp;"-"&amp;TEXT(ROW()-10,"##")&amp;"]","")</f>
        <v>[Account Management Module-37]</v>
      </c>
      <c r="B47" s="112" t="s">
        <v>152</v>
      </c>
      <c r="C47" s="112" t="s">
        <v>153</v>
      </c>
      <c r="D47" s="112" t="s">
        <v>154</v>
      </c>
      <c r="E47" s="112" t="s">
        <v>121</v>
      </c>
      <c r="F47" s="112" t="s">
        <v>22</v>
      </c>
      <c r="G47" s="112"/>
      <c r="H47" s="106">
        <v>42319</v>
      </c>
      <c r="I47" s="92"/>
      <c r="J47" s="222"/>
      <c r="K47" s="222"/>
      <c r="L47" s="222"/>
      <c r="M47" s="223"/>
      <c r="N47" s="223"/>
      <c r="O47" s="223"/>
    </row>
    <row r="48" spans="1:15" ht="216.75">
      <c r="A48" s="112" t="str">
        <f>IF(OR(B48&lt;&gt;"",D48&lt;&gt;""),"["&amp;TEXT($B$2,"##")&amp;"-"&amp;TEXT(ROW()-10,"##")&amp;"]","")</f>
        <v>[Account Management Module-38]</v>
      </c>
      <c r="B48" s="112" t="s">
        <v>155</v>
      </c>
      <c r="C48" s="112" t="s">
        <v>153</v>
      </c>
      <c r="D48" s="112" t="s">
        <v>1196</v>
      </c>
      <c r="E48" s="112" t="s">
        <v>121</v>
      </c>
      <c r="F48" s="112" t="s">
        <v>22</v>
      </c>
      <c r="G48" s="112"/>
      <c r="H48" s="106">
        <v>42319</v>
      </c>
      <c r="I48" s="92"/>
      <c r="J48" s="222"/>
      <c r="K48" s="222"/>
      <c r="L48" s="222"/>
      <c r="M48" s="223"/>
      <c r="N48" s="223"/>
      <c r="O48" s="223"/>
    </row>
    <row r="49" spans="1:257" ht="51">
      <c r="A49" s="112" t="str">
        <f>IF(OR(B49&lt;&gt;"",D49&lt;&gt;""),"["&amp;TEXT($B$2,"##")&amp;"-"&amp;TEXT(ROW()-10,"##")&amp;"]","")</f>
        <v>[Account Management Module-39]</v>
      </c>
      <c r="B49" s="112" t="s">
        <v>168</v>
      </c>
      <c r="C49" s="112" t="s">
        <v>169</v>
      </c>
      <c r="D49" s="112" t="s">
        <v>170</v>
      </c>
      <c r="E49" s="112" t="s">
        <v>121</v>
      </c>
      <c r="F49" s="112" t="s">
        <v>22</v>
      </c>
      <c r="G49" s="112"/>
      <c r="H49" s="106">
        <v>42319</v>
      </c>
      <c r="I49" s="92"/>
      <c r="J49" s="222"/>
      <c r="K49" s="222"/>
      <c r="L49" s="222"/>
      <c r="M49" s="223"/>
      <c r="N49" s="223"/>
      <c r="O49" s="223"/>
    </row>
    <row r="50" spans="1:257" ht="76.5">
      <c r="A50" s="112" t="str">
        <f>IF(OR(B50&lt;&gt;"",D50&lt;&gt;""),"["&amp;TEXT($B$2,"##")&amp;"-"&amp;TEXT(ROW()-10,"##")&amp;"]","")</f>
        <v>[Account Management Module-40]</v>
      </c>
      <c r="B50" s="112" t="s">
        <v>159</v>
      </c>
      <c r="C50" s="112" t="s">
        <v>156</v>
      </c>
      <c r="D50" s="112" t="s">
        <v>1197</v>
      </c>
      <c r="E50" s="112" t="s">
        <v>121</v>
      </c>
      <c r="F50" s="112" t="s">
        <v>22</v>
      </c>
      <c r="G50" s="112"/>
      <c r="H50" s="106">
        <v>42319</v>
      </c>
      <c r="I50" s="92"/>
      <c r="J50" s="222"/>
      <c r="K50" s="222"/>
      <c r="L50" s="222"/>
      <c r="M50" s="223"/>
      <c r="N50" s="223"/>
      <c r="O50" s="223"/>
    </row>
    <row r="51" spans="1:257" ht="89.25">
      <c r="A51" s="112" t="str">
        <f>IF(OR(B51&lt;&gt;"",D51&lt;&gt;""),"["&amp;TEXT($B$2,"##")&amp;"-"&amp;TEXT(ROW()-10,"##")&amp;"]","")</f>
        <v>[Account Management Module-41]</v>
      </c>
      <c r="B51" s="112" t="s">
        <v>158</v>
      </c>
      <c r="C51" s="112" t="s">
        <v>157</v>
      </c>
      <c r="D51" s="112" t="s">
        <v>1198</v>
      </c>
      <c r="E51" s="112" t="s">
        <v>121</v>
      </c>
      <c r="F51" s="112" t="s">
        <v>22</v>
      </c>
      <c r="G51" s="112"/>
      <c r="H51" s="106">
        <v>42319</v>
      </c>
      <c r="I51" s="92"/>
      <c r="J51" s="222"/>
      <c r="K51" s="222"/>
      <c r="L51" s="222"/>
      <c r="M51" s="223"/>
      <c r="N51" s="223"/>
      <c r="O51" s="223"/>
    </row>
    <row r="52" spans="1:257" ht="89.25">
      <c r="A52" s="112" t="str">
        <f t="shared" ref="A52" si="11">IF(OR(B52&lt;&gt;"",D52&lt;&gt;""),"["&amp;TEXT($B$2,"##")&amp;"-"&amp;TEXT(ROW()-10,"##")&amp;"]","")</f>
        <v>[Account Management Module-42]</v>
      </c>
      <c r="B52" s="112" t="s">
        <v>123</v>
      </c>
      <c r="C52" s="54" t="s">
        <v>160</v>
      </c>
      <c r="D52" s="112" t="s">
        <v>1199</v>
      </c>
      <c r="E52" s="112" t="s">
        <v>121</v>
      </c>
      <c r="F52" s="112" t="s">
        <v>22</v>
      </c>
      <c r="G52" s="112"/>
      <c r="H52" s="106">
        <v>42319</v>
      </c>
      <c r="I52" s="112"/>
      <c r="J52" s="222"/>
      <c r="K52" s="222"/>
      <c r="L52" s="222"/>
      <c r="M52" s="223"/>
      <c r="N52" s="223"/>
      <c r="O52" s="223"/>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row>
    <row r="53" spans="1:257" ht="89.25">
      <c r="A53" s="112" t="str">
        <f t="shared" ref="A53:A58" si="12">IF(OR(B53&lt;&gt;"",D53&lt;&gt;""),"["&amp;TEXT($B$2,"##")&amp;"-"&amp;TEXT(ROW()-10,"##")&amp;"]","")</f>
        <v>[Account Management Module-43]</v>
      </c>
      <c r="B53" s="112" t="s">
        <v>271</v>
      </c>
      <c r="C53" s="112" t="s">
        <v>163</v>
      </c>
      <c r="D53" s="112" t="s">
        <v>1200</v>
      </c>
      <c r="E53" s="112" t="s">
        <v>117</v>
      </c>
      <c r="F53" s="112" t="s">
        <v>24</v>
      </c>
      <c r="G53" s="112"/>
      <c r="H53" s="106">
        <v>42319</v>
      </c>
      <c r="I53" s="149"/>
      <c r="J53" s="222" t="s">
        <v>1146</v>
      </c>
      <c r="K53" s="222" t="s">
        <v>1144</v>
      </c>
      <c r="L53" s="222" t="s">
        <v>1138</v>
      </c>
      <c r="M53" s="223">
        <v>42319</v>
      </c>
      <c r="N53" s="223"/>
      <c r="O53" s="223"/>
    </row>
    <row r="54" spans="1:257" ht="114.75">
      <c r="A54" s="54" t="str">
        <f t="shared" si="12"/>
        <v>[Account Management Module-44]</v>
      </c>
      <c r="B54" s="112" t="s">
        <v>162</v>
      </c>
      <c r="C54" s="112" t="s">
        <v>164</v>
      </c>
      <c r="D54" s="112" t="s">
        <v>272</v>
      </c>
      <c r="E54" s="112" t="s">
        <v>117</v>
      </c>
      <c r="F54" s="112" t="s">
        <v>24</v>
      </c>
      <c r="G54" s="112"/>
      <c r="H54" s="106">
        <v>42319</v>
      </c>
      <c r="I54" s="92"/>
      <c r="J54" s="222" t="s">
        <v>1146</v>
      </c>
      <c r="K54" s="222" t="s">
        <v>1144</v>
      </c>
      <c r="L54" s="222" t="s">
        <v>1138</v>
      </c>
      <c r="M54" s="223">
        <v>42319</v>
      </c>
      <c r="N54" s="223"/>
      <c r="O54" s="223"/>
    </row>
    <row r="55" spans="1:257" ht="114.75">
      <c r="A55" s="112" t="str">
        <f t="shared" si="12"/>
        <v>[Account Management Module-45]</v>
      </c>
      <c r="B55" s="112" t="s">
        <v>165</v>
      </c>
      <c r="C55" s="112" t="s">
        <v>166</v>
      </c>
      <c r="D55" s="112" t="s">
        <v>273</v>
      </c>
      <c r="E55" s="112" t="s">
        <v>117</v>
      </c>
      <c r="F55" s="112" t="s">
        <v>22</v>
      </c>
      <c r="G55" s="112"/>
      <c r="H55" s="106">
        <v>42319</v>
      </c>
      <c r="I55" s="92"/>
      <c r="J55" s="222"/>
      <c r="K55" s="222"/>
      <c r="L55" s="222"/>
      <c r="M55" s="223"/>
      <c r="N55" s="223"/>
      <c r="O55" s="223"/>
    </row>
    <row r="56" spans="1:257" s="8" customFormat="1" ht="76.5">
      <c r="A56" s="112" t="str">
        <f t="shared" si="12"/>
        <v>[Account Management Module-46]</v>
      </c>
      <c r="B56" s="112" t="s">
        <v>124</v>
      </c>
      <c r="C56" s="54" t="s">
        <v>167</v>
      </c>
      <c r="D56" s="112" t="s">
        <v>161</v>
      </c>
      <c r="E56" s="112" t="s">
        <v>121</v>
      </c>
      <c r="F56" s="112" t="s">
        <v>22</v>
      </c>
      <c r="G56" s="112"/>
      <c r="H56" s="106">
        <v>42319</v>
      </c>
      <c r="I56" s="92"/>
      <c r="J56" s="222"/>
      <c r="K56" s="222"/>
      <c r="L56" s="222"/>
      <c r="M56" s="223"/>
      <c r="N56" s="223"/>
      <c r="O56" s="223"/>
    </row>
    <row r="57" spans="1:257" s="8" customFormat="1" ht="102">
      <c r="A57" s="112" t="str">
        <f t="shared" si="12"/>
        <v>[Account Management Module-47]</v>
      </c>
      <c r="B57" s="112" t="s">
        <v>125</v>
      </c>
      <c r="C57" s="54" t="s">
        <v>176</v>
      </c>
      <c r="D57" s="150" t="s">
        <v>1202</v>
      </c>
      <c r="E57" s="112" t="s">
        <v>121</v>
      </c>
      <c r="F57" s="112" t="s">
        <v>22</v>
      </c>
      <c r="G57" s="112"/>
      <c r="H57" s="106">
        <v>42319</v>
      </c>
      <c r="I57" s="92"/>
      <c r="J57" s="222"/>
      <c r="K57" s="222"/>
      <c r="L57" s="222"/>
      <c r="M57" s="223"/>
      <c r="N57" s="223"/>
      <c r="O57" s="223"/>
    </row>
    <row r="58" spans="1:257" s="8" customFormat="1" ht="102">
      <c r="A58" s="112" t="str">
        <f t="shared" si="12"/>
        <v>[Account Management Module-48]</v>
      </c>
      <c r="B58" s="54" t="s">
        <v>126</v>
      </c>
      <c r="C58" s="54" t="s">
        <v>177</v>
      </c>
      <c r="D58" s="150" t="s">
        <v>1201</v>
      </c>
      <c r="E58" s="112" t="s">
        <v>121</v>
      </c>
      <c r="F58" s="112" t="s">
        <v>22</v>
      </c>
      <c r="G58" s="112"/>
      <c r="H58" s="106">
        <v>42319</v>
      </c>
      <c r="I58" s="92"/>
      <c r="J58" s="222"/>
      <c r="K58" s="222"/>
      <c r="L58" s="222"/>
      <c r="M58" s="223"/>
      <c r="N58" s="223"/>
      <c r="O58" s="223"/>
    </row>
    <row r="59" spans="1:257" s="8" customFormat="1" ht="51">
      <c r="A59" s="112" t="str">
        <f t="shared" ref="A59" si="13">IF(OR(B59&lt;&gt;"",D59&lt;&gt;""),"["&amp;TEXT($B$2,"##")&amp;"-"&amp;TEXT(ROW()-10,"##")&amp;"]","")</f>
        <v>[Account Management Module-49]</v>
      </c>
      <c r="B59" s="112" t="s">
        <v>175</v>
      </c>
      <c r="C59" s="54" t="s">
        <v>174</v>
      </c>
      <c r="D59" s="150" t="s">
        <v>274</v>
      </c>
      <c r="E59" s="112" t="s">
        <v>121</v>
      </c>
      <c r="F59" s="112" t="s">
        <v>22</v>
      </c>
      <c r="G59" s="112"/>
      <c r="H59" s="106">
        <v>42319</v>
      </c>
      <c r="I59" s="92"/>
      <c r="J59" s="222"/>
      <c r="K59" s="222"/>
      <c r="L59" s="222"/>
      <c r="M59" s="223"/>
      <c r="N59" s="223"/>
      <c r="O59" s="223"/>
    </row>
    <row r="60" spans="1:257" ht="14.25" customHeight="1">
      <c r="A60" s="51"/>
      <c r="B60" s="51" t="s">
        <v>119</v>
      </c>
      <c r="C60" s="52"/>
      <c r="D60" s="52"/>
      <c r="E60" s="52"/>
      <c r="F60" s="52"/>
      <c r="G60" s="52"/>
      <c r="H60" s="52"/>
      <c r="I60" s="52"/>
      <c r="J60" s="222"/>
      <c r="K60" s="222"/>
      <c r="L60" s="222"/>
      <c r="M60" s="52"/>
      <c r="N60" s="52"/>
      <c r="O60" s="52"/>
    </row>
    <row r="61" spans="1:257" ht="293.25">
      <c r="A61" s="112" t="str">
        <f t="shared" si="2"/>
        <v>[Account Management Module-51]</v>
      </c>
      <c r="B61" s="112" t="s">
        <v>120</v>
      </c>
      <c r="C61" s="112" t="s">
        <v>150</v>
      </c>
      <c r="D61" s="112" t="s">
        <v>1207</v>
      </c>
      <c r="E61" s="112" t="s">
        <v>121</v>
      </c>
      <c r="F61" s="112" t="s">
        <v>22</v>
      </c>
      <c r="G61" s="112"/>
      <c r="H61" s="106">
        <v>42319</v>
      </c>
      <c r="I61" s="92"/>
      <c r="J61" s="222"/>
      <c r="K61" s="222"/>
      <c r="L61" s="222"/>
      <c r="M61" s="223"/>
      <c r="N61" s="223"/>
      <c r="O61" s="223"/>
    </row>
    <row r="62" spans="1:257" ht="280.5">
      <c r="A62" s="112" t="str">
        <f t="shared" ref="A62:A69" si="14">IF(OR(B62&lt;&gt;"",D62&lt;&gt;""),"["&amp;TEXT($B$2,"##")&amp;"-"&amp;TEXT(ROW()-10,"##")&amp;"]","")</f>
        <v>[Account Management Module-52]</v>
      </c>
      <c r="B62" s="112" t="s">
        <v>122</v>
      </c>
      <c r="C62" s="112" t="s">
        <v>150</v>
      </c>
      <c r="D62" s="112" t="s">
        <v>1206</v>
      </c>
      <c r="E62" s="112" t="s">
        <v>121</v>
      </c>
      <c r="F62" s="112" t="s">
        <v>22</v>
      </c>
      <c r="G62" s="112"/>
      <c r="H62" s="106">
        <v>42319</v>
      </c>
      <c r="I62" s="92"/>
      <c r="J62" s="222"/>
      <c r="K62" s="222" t="s">
        <v>1144</v>
      </c>
      <c r="L62" s="222"/>
      <c r="M62" s="223"/>
      <c r="N62" s="223"/>
      <c r="O62" s="223"/>
    </row>
    <row r="63" spans="1:257" ht="51">
      <c r="A63" s="112" t="str">
        <f t="shared" si="14"/>
        <v>[Account Management Module-53]</v>
      </c>
      <c r="B63" s="112" t="s">
        <v>171</v>
      </c>
      <c r="C63" s="112" t="s">
        <v>172</v>
      </c>
      <c r="D63" s="112" t="s">
        <v>1203</v>
      </c>
      <c r="E63" s="112" t="s">
        <v>121</v>
      </c>
      <c r="F63" s="112" t="s">
        <v>22</v>
      </c>
      <c r="G63" s="112"/>
      <c r="H63" s="106">
        <v>42319</v>
      </c>
      <c r="I63" s="92"/>
      <c r="J63" s="222"/>
      <c r="K63" s="222"/>
      <c r="L63" s="222"/>
      <c r="M63" s="223"/>
      <c r="N63" s="223"/>
      <c r="O63" s="223"/>
    </row>
    <row r="64" spans="1:257" ht="63.75">
      <c r="A64" s="112" t="str">
        <f t="shared" si="14"/>
        <v>[Account Management Module-54]</v>
      </c>
      <c r="B64" s="112" t="s">
        <v>1205</v>
      </c>
      <c r="C64" s="112" t="s">
        <v>1204</v>
      </c>
      <c r="D64" s="112" t="s">
        <v>275</v>
      </c>
      <c r="E64" s="112"/>
      <c r="F64" s="112" t="s">
        <v>22</v>
      </c>
      <c r="G64" s="112"/>
      <c r="H64" s="106">
        <v>42319</v>
      </c>
      <c r="I64" s="92"/>
      <c r="J64" s="222"/>
      <c r="K64" s="222"/>
      <c r="L64" s="222"/>
      <c r="M64" s="223"/>
      <c r="N64" s="223"/>
      <c r="O64" s="223"/>
    </row>
    <row r="65" spans="1:15" ht="51">
      <c r="A65" s="112" t="str">
        <f t="shared" si="14"/>
        <v>[Account Management Module-55]</v>
      </c>
      <c r="B65" s="112" t="s">
        <v>276</v>
      </c>
      <c r="C65" s="112" t="s">
        <v>277</v>
      </c>
      <c r="D65" s="112" t="s">
        <v>1210</v>
      </c>
      <c r="E65" s="112" t="s">
        <v>121</v>
      </c>
      <c r="F65" s="112" t="s">
        <v>22</v>
      </c>
      <c r="G65" s="112"/>
      <c r="H65" s="106">
        <v>42319</v>
      </c>
      <c r="I65" s="112"/>
      <c r="J65" s="222"/>
      <c r="K65" s="222"/>
      <c r="L65" s="222"/>
      <c r="M65" s="223"/>
      <c r="N65" s="223"/>
      <c r="O65" s="223"/>
    </row>
    <row r="66" spans="1:15" ht="51">
      <c r="A66" s="112" t="str">
        <f t="shared" si="14"/>
        <v>[Account Management Module-56]</v>
      </c>
      <c r="B66" s="112" t="s">
        <v>178</v>
      </c>
      <c r="C66" s="112" t="s">
        <v>179</v>
      </c>
      <c r="D66" s="112" t="s">
        <v>180</v>
      </c>
      <c r="E66" s="112" t="s">
        <v>121</v>
      </c>
      <c r="F66" s="112" t="s">
        <v>22</v>
      </c>
      <c r="G66" s="112"/>
      <c r="H66" s="106">
        <v>42319</v>
      </c>
      <c r="I66" s="112"/>
      <c r="J66" s="222"/>
      <c r="K66" s="222"/>
      <c r="L66" s="222"/>
      <c r="M66" s="223"/>
      <c r="N66" s="223"/>
      <c r="O66" s="223"/>
    </row>
    <row r="67" spans="1:15" ht="89.25">
      <c r="A67" s="112" t="str">
        <f t="shared" si="14"/>
        <v>[Account Management Module-57]</v>
      </c>
      <c r="B67" s="112" t="s">
        <v>181</v>
      </c>
      <c r="C67" s="112" t="s">
        <v>183</v>
      </c>
      <c r="D67" s="112" t="s">
        <v>278</v>
      </c>
      <c r="E67" s="112" t="s">
        <v>121</v>
      </c>
      <c r="F67" s="112" t="s">
        <v>22</v>
      </c>
      <c r="G67" s="112"/>
      <c r="H67" s="106">
        <v>42319</v>
      </c>
      <c r="I67" s="112"/>
      <c r="J67" s="222"/>
      <c r="K67" s="222"/>
      <c r="L67" s="222"/>
      <c r="M67" s="223"/>
      <c r="N67" s="223"/>
      <c r="O67" s="223"/>
    </row>
    <row r="68" spans="1:15" ht="89.25">
      <c r="A68" s="112" t="str">
        <f t="shared" si="14"/>
        <v>[Account Management Module-58]</v>
      </c>
      <c r="B68" s="112" t="s">
        <v>182</v>
      </c>
      <c r="C68" s="112" t="s">
        <v>184</v>
      </c>
      <c r="D68" s="112" t="s">
        <v>278</v>
      </c>
      <c r="E68" s="112" t="s">
        <v>121</v>
      </c>
      <c r="F68" s="112" t="s">
        <v>22</v>
      </c>
      <c r="G68" s="112"/>
      <c r="H68" s="106">
        <v>42319</v>
      </c>
      <c r="I68" s="112"/>
      <c r="J68" s="222"/>
      <c r="K68" s="222"/>
      <c r="L68" s="222"/>
      <c r="M68" s="223"/>
      <c r="N68" s="223"/>
      <c r="O68" s="223"/>
    </row>
    <row r="69" spans="1:15" ht="89.25">
      <c r="A69" s="112" t="str">
        <f t="shared" si="14"/>
        <v>[Account Management Module-59]</v>
      </c>
      <c r="B69" s="112" t="s">
        <v>186</v>
      </c>
      <c r="C69" s="112" t="s">
        <v>185</v>
      </c>
      <c r="D69" s="112" t="s">
        <v>173</v>
      </c>
      <c r="E69" s="112" t="s">
        <v>121</v>
      </c>
      <c r="F69" s="112" t="s">
        <v>24</v>
      </c>
      <c r="G69" s="112"/>
      <c r="H69" s="106">
        <v>42319</v>
      </c>
      <c r="I69" s="112"/>
      <c r="J69" s="222" t="s">
        <v>1146</v>
      </c>
      <c r="K69" s="222" t="s">
        <v>1144</v>
      </c>
      <c r="L69" s="222" t="s">
        <v>1138</v>
      </c>
      <c r="M69" s="223">
        <v>42319</v>
      </c>
      <c r="N69" s="223"/>
      <c r="O69" s="241" t="s">
        <v>1211</v>
      </c>
    </row>
    <row r="70" spans="1:15" ht="51">
      <c r="A70" s="112" t="str">
        <f t="shared" si="2"/>
        <v>[Account Management Module-60]</v>
      </c>
      <c r="B70" s="112" t="s">
        <v>175</v>
      </c>
      <c r="C70" s="54" t="s">
        <v>174</v>
      </c>
      <c r="D70" s="150" t="s">
        <v>274</v>
      </c>
      <c r="E70" s="112" t="s">
        <v>121</v>
      </c>
      <c r="F70" s="112" t="s">
        <v>22</v>
      </c>
      <c r="G70" s="112"/>
      <c r="H70" s="106">
        <v>42319</v>
      </c>
      <c r="I70" s="92"/>
      <c r="J70" s="222"/>
      <c r="K70" s="222"/>
      <c r="L70" s="222"/>
      <c r="M70" s="223"/>
      <c r="N70" s="223"/>
      <c r="O70" s="223"/>
    </row>
    <row r="71" spans="1:15" ht="14.25" customHeight="1">
      <c r="A71" s="51"/>
      <c r="B71" s="51" t="s">
        <v>127</v>
      </c>
      <c r="C71" s="52"/>
      <c r="D71" s="52"/>
      <c r="E71" s="52"/>
      <c r="F71" s="52"/>
      <c r="G71" s="52"/>
      <c r="H71" s="52"/>
      <c r="I71" s="52"/>
      <c r="J71" s="222"/>
      <c r="K71" s="222"/>
      <c r="L71" s="222"/>
      <c r="M71" s="52"/>
      <c r="N71" s="52"/>
      <c r="O71" s="52"/>
    </row>
    <row r="72" spans="1:15" ht="76.5">
      <c r="A72" s="112" t="str">
        <f t="shared" si="2"/>
        <v>[Account Management Module-62]</v>
      </c>
      <c r="B72" s="112" t="s">
        <v>128</v>
      </c>
      <c r="C72" s="112" t="s">
        <v>188</v>
      </c>
      <c r="D72" s="112" t="s">
        <v>280</v>
      </c>
      <c r="E72" s="112" t="s">
        <v>129</v>
      </c>
      <c r="F72" s="112" t="s">
        <v>22</v>
      </c>
      <c r="G72" s="112"/>
      <c r="H72" s="106">
        <v>42319</v>
      </c>
      <c r="I72" s="92"/>
      <c r="J72" s="222"/>
      <c r="K72" s="222"/>
      <c r="L72" s="222"/>
      <c r="M72" s="223"/>
      <c r="N72" s="223"/>
      <c r="O72" s="223"/>
    </row>
    <row r="73" spans="1:15" ht="76.5">
      <c r="A73" s="112" t="str">
        <f>IF(OR(B73&lt;&gt;"",D73&lt;&gt;""),"["&amp;TEXT($B$2,"##")&amp;"-"&amp;TEXT(ROW()-10,"##")&amp;"]","")</f>
        <v>[Account Management Module-63]</v>
      </c>
      <c r="B73" s="112" t="s">
        <v>130</v>
      </c>
      <c r="C73" s="112" t="s">
        <v>188</v>
      </c>
      <c r="D73" s="112" t="s">
        <v>280</v>
      </c>
      <c r="E73" s="112" t="s">
        <v>129</v>
      </c>
      <c r="F73" s="112" t="s">
        <v>22</v>
      </c>
      <c r="G73" s="112"/>
      <c r="H73" s="106">
        <v>42319</v>
      </c>
      <c r="I73" s="92"/>
      <c r="J73" s="222"/>
      <c r="K73" s="222"/>
      <c r="L73" s="222"/>
      <c r="M73" s="223"/>
      <c r="N73" s="223"/>
      <c r="O73" s="223"/>
    </row>
    <row r="74" spans="1:15" ht="63.75">
      <c r="A74" s="112" t="str">
        <f t="shared" si="2"/>
        <v>[Account Management Module-64]</v>
      </c>
      <c r="B74" s="112" t="s">
        <v>187</v>
      </c>
      <c r="C74" s="112" t="s">
        <v>189</v>
      </c>
      <c r="D74" s="112" t="s">
        <v>279</v>
      </c>
      <c r="E74" s="112" t="s">
        <v>131</v>
      </c>
      <c r="F74" s="112" t="s">
        <v>22</v>
      </c>
      <c r="G74" s="112"/>
      <c r="H74" s="106">
        <v>42319</v>
      </c>
      <c r="I74" s="92"/>
      <c r="J74" s="222"/>
      <c r="K74" s="222"/>
      <c r="L74" s="222"/>
      <c r="M74" s="223"/>
      <c r="N74" s="223"/>
      <c r="O74" s="223"/>
    </row>
    <row r="75" spans="1:15" ht="76.5">
      <c r="A75" s="112" t="str">
        <f>IF(OR(B75&lt;&gt;"",D75&lt;&gt;""),"["&amp;TEXT($B$2,"##")&amp;"-"&amp;TEXT(ROW()-10,"##")&amp;"]","")</f>
        <v>[Account Management Module-65]</v>
      </c>
      <c r="B75" s="151" t="s">
        <v>282</v>
      </c>
      <c r="C75" s="112" t="s">
        <v>190</v>
      </c>
      <c r="D75" s="150" t="s">
        <v>283</v>
      </c>
      <c r="E75" s="112" t="s">
        <v>131</v>
      </c>
      <c r="F75" s="112" t="s">
        <v>22</v>
      </c>
      <c r="G75" s="112"/>
      <c r="H75" s="106">
        <v>42319</v>
      </c>
      <c r="I75" s="92"/>
      <c r="J75" s="222"/>
      <c r="K75" s="222"/>
      <c r="L75" s="222"/>
      <c r="M75" s="223"/>
      <c r="N75" s="223"/>
      <c r="O75" s="223"/>
    </row>
    <row r="76" spans="1:15" ht="76.5">
      <c r="A76" s="112" t="str">
        <f>IF(OR(B76&lt;&gt;"",D76&lt;&gt;""),"["&amp;TEXT($B$2,"##")&amp;"-"&amp;TEXT(ROW()-10,"##")&amp;"]","")</f>
        <v>[Account Management Module-66]</v>
      </c>
      <c r="B76" s="151" t="s">
        <v>285</v>
      </c>
      <c r="C76" s="112" t="s">
        <v>1212</v>
      </c>
      <c r="D76" s="150" t="s">
        <v>284</v>
      </c>
      <c r="E76" s="112" t="s">
        <v>131</v>
      </c>
      <c r="F76" s="112" t="s">
        <v>22</v>
      </c>
      <c r="G76" s="112"/>
      <c r="H76" s="106">
        <v>42319</v>
      </c>
      <c r="I76" s="92"/>
      <c r="J76" s="222"/>
      <c r="K76" s="222"/>
      <c r="L76" s="222"/>
      <c r="M76" s="223"/>
      <c r="N76" s="223"/>
      <c r="O76" s="223"/>
    </row>
    <row r="77" spans="1:15" ht="81">
      <c r="A77" s="112" t="str">
        <f>IF(OR(B77&lt;&gt;"",D77&lt;&gt;""),"["&amp;TEXT($B$2,"##")&amp;"-"&amp;TEXT(ROW()-10,"##")&amp;"]","")</f>
        <v>[Account Management Module-67]</v>
      </c>
      <c r="B77" s="151" t="s">
        <v>281</v>
      </c>
      <c r="C77" s="112" t="s">
        <v>1214</v>
      </c>
      <c r="D77" s="150" t="s">
        <v>1216</v>
      </c>
      <c r="E77" s="112" t="s">
        <v>131</v>
      </c>
      <c r="F77" s="112" t="s">
        <v>24</v>
      </c>
      <c r="G77" s="112"/>
      <c r="H77" s="106">
        <v>42319</v>
      </c>
      <c r="I77" s="92"/>
      <c r="J77" s="222" t="s">
        <v>1146</v>
      </c>
      <c r="K77" s="222" t="s">
        <v>1144</v>
      </c>
      <c r="L77" s="222" t="s">
        <v>1138</v>
      </c>
      <c r="M77" s="223">
        <v>42319</v>
      </c>
      <c r="N77" s="223"/>
      <c r="O77" s="241" t="s">
        <v>1217</v>
      </c>
    </row>
    <row r="78" spans="1:15" ht="76.5">
      <c r="A78" s="112" t="str">
        <f>IF(OR(B78&lt;&gt;"",D78&lt;&gt;""),"["&amp;TEXT($B$2,"##")&amp;"-"&amp;TEXT(ROW()-10,"##")&amp;"]","")</f>
        <v>[Account Management Module-68]</v>
      </c>
      <c r="B78" s="112" t="s">
        <v>132</v>
      </c>
      <c r="C78" s="112" t="s">
        <v>192</v>
      </c>
      <c r="D78" s="112" t="s">
        <v>1218</v>
      </c>
      <c r="E78" s="112" t="s">
        <v>131</v>
      </c>
      <c r="F78" s="112" t="s">
        <v>22</v>
      </c>
      <c r="G78" s="112"/>
      <c r="H78" s="106">
        <v>42319</v>
      </c>
      <c r="I78" s="92"/>
      <c r="J78" s="222"/>
      <c r="K78" s="222"/>
      <c r="L78" s="222"/>
      <c r="M78" s="223"/>
      <c r="N78" s="223"/>
      <c r="O78" s="223"/>
    </row>
    <row r="79" spans="1:15" ht="76.5">
      <c r="A79" s="112" t="str">
        <f t="shared" ref="A79" si="15">IF(OR(B79&lt;&gt;"",D79&lt;&gt;""),"["&amp;TEXT($B$2,"##")&amp;"-"&amp;TEXT(ROW()-10,"##")&amp;"]","")</f>
        <v>[Account Management Module-69]</v>
      </c>
      <c r="B79" s="112" t="s">
        <v>133</v>
      </c>
      <c r="C79" s="112" t="s">
        <v>191</v>
      </c>
      <c r="D79" s="112" t="s">
        <v>1219</v>
      </c>
      <c r="E79" s="112" t="s">
        <v>131</v>
      </c>
      <c r="F79" s="112" t="s">
        <v>24</v>
      </c>
      <c r="G79" s="112"/>
      <c r="H79" s="106">
        <v>42319</v>
      </c>
      <c r="I79" s="92"/>
      <c r="J79" s="222" t="s">
        <v>1146</v>
      </c>
      <c r="K79" s="222" t="s">
        <v>1144</v>
      </c>
      <c r="L79" s="222" t="s">
        <v>1138</v>
      </c>
      <c r="M79" s="223">
        <v>42319</v>
      </c>
      <c r="N79" s="223"/>
      <c r="O79" s="223"/>
    </row>
  </sheetData>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 ref="O69" r:id="rId6"/>
    <hyperlink ref="O77" r:id="rId7"/>
  </hyperlinks>
  <pageMargins left="0.7" right="0.7" top="0.75" bottom="0.75" header="0.3" footer="0.3"/>
  <pageSetup orientation="portrait" r:id="rId8"/>
  <legacyDrawing r:id="rId9"/>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J29:J45 J53:J79</xm:sqref>
        </x14:dataValidation>
        <x14:dataValidation type="list" allowBlank="1" showInputMessage="1" showErrorMessage="1">
          <x14:formula1>
            <xm:f>Calculate!$A$11:$A$12</xm:f>
          </x14:formula1>
          <xm:sqref>K34:K79</xm:sqref>
        </x14:dataValidation>
        <x14:dataValidation type="list" allowBlank="1" showInputMessage="1" showErrorMessage="1">
          <x14:formula1>
            <xm:f>Calculate!$B$4:$B$7</xm:f>
          </x14:formula1>
          <xm:sqref>L34:L45 L53:L79</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9"/>
  <sheetViews>
    <sheetView topLeftCell="D1" zoomScale="85" zoomScaleNormal="85" workbookViewId="0">
      <selection activeCell="K21" sqref="K21"/>
    </sheetView>
  </sheetViews>
  <sheetFormatPr defaultRowHeight="12.75"/>
  <cols>
    <col min="1" max="1" width="21" style="91" customWidth="1"/>
    <col min="2" max="2" width="34.25" style="91" customWidth="1"/>
    <col min="3" max="3" width="34.375" style="91" customWidth="1"/>
    <col min="4" max="4" width="42.25" style="91" customWidth="1"/>
    <col min="5" max="5" width="16.5" style="91" customWidth="1"/>
    <col min="6" max="7" width="11.2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6" t="s">
        <v>1145</v>
      </c>
      <c r="J1" s="227" t="s">
        <v>1138</v>
      </c>
      <c r="K1" s="227" t="s">
        <v>1139</v>
      </c>
      <c r="L1" s="227" t="s">
        <v>1140</v>
      </c>
      <c r="M1" s="227" t="s">
        <v>1141</v>
      </c>
      <c r="N1" s="227" t="s">
        <v>1150</v>
      </c>
      <c r="O1" s="228" t="s">
        <v>1136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289</v>
      </c>
      <c r="C2" s="257"/>
      <c r="D2" s="257"/>
      <c r="E2" s="257"/>
      <c r="F2" s="257"/>
      <c r="G2" s="257"/>
      <c r="H2" s="80"/>
      <c r="I2" s="229" t="s">
        <v>1146</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73</v>
      </c>
      <c r="C3" s="257"/>
      <c r="D3" s="257"/>
      <c r="E3" s="257"/>
      <c r="F3" s="257"/>
      <c r="G3" s="257"/>
      <c r="H3" s="80"/>
      <c r="I3" s="229" t="s">
        <v>1147</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1151</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1148</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0</v>
      </c>
      <c r="B6" s="88">
        <f>COUNTIF(F12:G152,"Fail")</f>
        <v>0</v>
      </c>
      <c r="C6" s="88">
        <f>E6-D6-B6-A6</f>
        <v>214</v>
      </c>
      <c r="D6" s="89">
        <f>COUNTIF(F12:G152,"N/A")</f>
        <v>0</v>
      </c>
      <c r="E6" s="260">
        <f>COUNTA(A12:A152)*2</f>
        <v>214</v>
      </c>
      <c r="F6" s="260"/>
      <c r="G6" s="260"/>
      <c r="H6" s="85"/>
      <c r="I6" s="229" t="s">
        <v>1144</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1143</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1142</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14.25" customHeight="1">
      <c r="A10" s="49" t="s">
        <v>30</v>
      </c>
      <c r="B10" s="49" t="s">
        <v>31</v>
      </c>
      <c r="C10" s="49" t="s">
        <v>32</v>
      </c>
      <c r="D10" s="49" t="s">
        <v>33</v>
      </c>
      <c r="E10" s="50" t="s">
        <v>34</v>
      </c>
      <c r="F10" s="50" t="s">
        <v>600</v>
      </c>
      <c r="G10" s="50" t="s">
        <v>599</v>
      </c>
      <c r="H10" s="50" t="s">
        <v>35</v>
      </c>
      <c r="I10" s="49" t="s">
        <v>36</v>
      </c>
      <c r="J10" s="219" t="s">
        <v>1131</v>
      </c>
      <c r="K10" s="220" t="s">
        <v>25</v>
      </c>
      <c r="L10" s="221" t="s">
        <v>1132</v>
      </c>
      <c r="M10" s="221" t="s">
        <v>1134</v>
      </c>
      <c r="N10" s="219" t="s">
        <v>1133</v>
      </c>
      <c r="O10" s="221" t="s">
        <v>1149</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290</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[Create Edit Project-2]</v>
      </c>
      <c r="B12" s="99" t="s">
        <v>292</v>
      </c>
      <c r="C12" s="112" t="s">
        <v>309</v>
      </c>
      <c r="D12" s="97" t="s">
        <v>293</v>
      </c>
      <c r="E12" s="102"/>
      <c r="F12" s="97"/>
      <c r="G12" s="97"/>
      <c r="H12" s="103"/>
      <c r="I12" s="104"/>
      <c r="J12" s="222"/>
      <c r="K12" s="222"/>
      <c r="L12" s="222"/>
      <c r="M12" s="223"/>
      <c r="N12" s="223"/>
      <c r="O12" s="223"/>
    </row>
    <row r="13" spans="1:257" ht="14.25" customHeight="1">
      <c r="A13" s="165" t="str">
        <f t="shared" ref="A13:A23" si="2">IF(OR(B13&lt;&gt;"",D13&lt;E12&gt;""),"["&amp;TEXT($B$2,"##")&amp;"-"&amp;TEXT(ROW()-10,"##")&amp;"]","")</f>
        <v>[Create Edit Project-3]</v>
      </c>
      <c r="B13" s="166" t="s">
        <v>294</v>
      </c>
      <c r="C13" s="169" t="s">
        <v>309</v>
      </c>
      <c r="D13" s="99" t="s">
        <v>293</v>
      </c>
      <c r="E13" s="105"/>
      <c r="F13" s="97"/>
      <c r="G13" s="99"/>
      <c r="H13" s="106"/>
      <c r="I13" s="107"/>
      <c r="J13" s="222"/>
      <c r="K13" s="222"/>
      <c r="L13" s="222"/>
      <c r="M13" s="223"/>
      <c r="N13" s="223"/>
      <c r="O13" s="223"/>
    </row>
    <row r="14" spans="1:257" ht="14.25" customHeight="1">
      <c r="A14" s="98" t="str">
        <f t="shared" si="2"/>
        <v>[Create Edit Project-4]</v>
      </c>
      <c r="B14" s="99" t="s">
        <v>295</v>
      </c>
      <c r="C14" s="170" t="s">
        <v>310</v>
      </c>
      <c r="D14" s="99" t="s">
        <v>296</v>
      </c>
      <c r="E14" s="105"/>
      <c r="F14" s="97"/>
      <c r="G14" s="99"/>
      <c r="H14" s="106"/>
      <c r="I14" s="107"/>
      <c r="J14" s="222"/>
      <c r="K14" s="222"/>
      <c r="L14" s="222"/>
      <c r="M14" s="223"/>
      <c r="N14" s="223"/>
      <c r="O14" s="223"/>
    </row>
    <row r="15" spans="1:257" ht="14.25" customHeight="1">
      <c r="A15" s="98" t="str">
        <f t="shared" si="2"/>
        <v>[Create Edit Project-5]</v>
      </c>
      <c r="B15" s="112" t="s">
        <v>347</v>
      </c>
      <c r="C15" s="170" t="s">
        <v>306</v>
      </c>
      <c r="D15" s="99" t="s">
        <v>317</v>
      </c>
      <c r="E15" s="105"/>
      <c r="F15" s="97"/>
      <c r="G15" s="99"/>
      <c r="H15" s="106"/>
      <c r="I15" s="107"/>
      <c r="J15" s="222"/>
      <c r="K15" s="222"/>
      <c r="L15" s="222"/>
      <c r="M15" s="223"/>
      <c r="N15" s="223"/>
      <c r="O15" s="223"/>
    </row>
    <row r="16" spans="1:257" ht="14.25" customHeight="1">
      <c r="A16" s="98" t="str">
        <f t="shared" ref="A16:A17" si="3">IF(OR(B16&lt;&gt;"",D16&lt;E15&gt;""),"["&amp;TEXT($B$2,"##")&amp;"-"&amp;TEXT(ROW()-10,"##")&amp;"]","")</f>
        <v>[Create Edit Project-6]</v>
      </c>
      <c r="B16" s="112" t="s">
        <v>346</v>
      </c>
      <c r="C16" s="170" t="s">
        <v>306</v>
      </c>
      <c r="D16" s="99" t="s">
        <v>317</v>
      </c>
      <c r="E16" s="105"/>
      <c r="F16" s="97"/>
      <c r="G16" s="99"/>
      <c r="H16" s="106"/>
      <c r="I16" s="107"/>
      <c r="J16" s="222"/>
      <c r="K16" s="222"/>
      <c r="L16" s="222"/>
      <c r="M16" s="223"/>
      <c r="N16" s="223"/>
      <c r="O16" s="223"/>
    </row>
    <row r="17" spans="1:15" ht="14.25" customHeight="1">
      <c r="A17" s="98" t="str">
        <f t="shared" si="3"/>
        <v>[Create Edit Project-7]</v>
      </c>
      <c r="B17" s="112" t="s">
        <v>338</v>
      </c>
      <c r="C17" s="170" t="s">
        <v>307</v>
      </c>
      <c r="D17" s="99" t="s">
        <v>501</v>
      </c>
      <c r="E17" s="105"/>
      <c r="F17" s="97"/>
      <c r="G17" s="99"/>
      <c r="H17" s="106"/>
      <c r="I17" s="107"/>
      <c r="J17" s="222"/>
      <c r="K17" s="222"/>
      <c r="L17" s="222"/>
      <c r="M17" s="223"/>
      <c r="N17" s="223"/>
      <c r="O17" s="223"/>
    </row>
    <row r="18" spans="1:15" ht="14.25" customHeight="1">
      <c r="A18" s="98" t="str">
        <f t="shared" si="2"/>
        <v>[Create Edit Project-8]</v>
      </c>
      <c r="B18" s="112" t="s">
        <v>339</v>
      </c>
      <c r="C18" s="170" t="s">
        <v>308</v>
      </c>
      <c r="D18" s="99" t="s">
        <v>305</v>
      </c>
      <c r="E18" s="105"/>
      <c r="F18" s="97"/>
      <c r="G18" s="99"/>
      <c r="H18" s="106"/>
      <c r="I18" s="107"/>
      <c r="J18" s="222"/>
      <c r="K18" s="222"/>
      <c r="L18" s="222"/>
      <c r="M18" s="223"/>
      <c r="N18" s="223"/>
      <c r="O18" s="223"/>
    </row>
    <row r="19" spans="1:15" ht="14.25" customHeight="1">
      <c r="A19" s="98" t="str">
        <f t="shared" si="2"/>
        <v>[Create Edit Project-9]</v>
      </c>
      <c r="B19" s="112" t="s">
        <v>340</v>
      </c>
      <c r="C19" s="170" t="s">
        <v>311</v>
      </c>
      <c r="D19" s="99" t="s">
        <v>502</v>
      </c>
      <c r="E19" s="105"/>
      <c r="F19" s="97"/>
      <c r="G19" s="99"/>
      <c r="H19" s="106"/>
      <c r="I19" s="107"/>
      <c r="J19" s="222"/>
      <c r="K19" s="222"/>
      <c r="L19" s="222"/>
      <c r="M19" s="223"/>
      <c r="N19" s="223"/>
      <c r="O19" s="223"/>
    </row>
    <row r="20" spans="1:15" ht="14.25" customHeight="1">
      <c r="A20" s="98" t="str">
        <f t="shared" si="2"/>
        <v>[Create Edit Project-10]</v>
      </c>
      <c r="B20" s="112" t="s">
        <v>300</v>
      </c>
      <c r="C20" s="170" t="s">
        <v>312</v>
      </c>
      <c r="D20" s="99" t="s">
        <v>316</v>
      </c>
      <c r="E20" s="105"/>
      <c r="F20" s="97"/>
      <c r="G20" s="99"/>
      <c r="H20" s="106"/>
      <c r="I20" s="107"/>
      <c r="J20" s="222"/>
      <c r="K20" s="222"/>
      <c r="L20" s="222"/>
      <c r="M20" s="223"/>
      <c r="N20" s="223"/>
      <c r="O20" s="223"/>
    </row>
    <row r="21" spans="1:15" ht="14.25" customHeight="1">
      <c r="A21" s="98" t="str">
        <f t="shared" si="2"/>
        <v>[Create Edit Project-11]</v>
      </c>
      <c r="B21" s="112" t="s">
        <v>303</v>
      </c>
      <c r="C21" s="170" t="s">
        <v>313</v>
      </c>
      <c r="D21" s="99" t="s">
        <v>315</v>
      </c>
      <c r="E21" s="105"/>
      <c r="F21" s="97"/>
      <c r="G21" s="99"/>
      <c r="H21" s="106"/>
      <c r="I21" s="107"/>
      <c r="J21" s="222"/>
      <c r="K21" s="222"/>
      <c r="L21" s="222"/>
      <c r="M21" s="223"/>
      <c r="N21" s="223"/>
      <c r="O21" s="223"/>
    </row>
    <row r="22" spans="1:15" ht="14.25" customHeight="1">
      <c r="A22" s="98" t="str">
        <f t="shared" si="2"/>
        <v>[Create Edit Project-12]</v>
      </c>
      <c r="B22" s="112" t="s">
        <v>304</v>
      </c>
      <c r="C22" s="170" t="s">
        <v>314</v>
      </c>
      <c r="D22" s="99" t="s">
        <v>503</v>
      </c>
      <c r="E22" s="105"/>
      <c r="F22" s="97"/>
      <c r="G22" s="99"/>
      <c r="H22" s="106"/>
      <c r="I22" s="107"/>
      <c r="J22" s="222"/>
      <c r="K22" s="222"/>
      <c r="L22" s="222"/>
      <c r="M22" s="223"/>
      <c r="N22" s="223"/>
      <c r="O22" s="223"/>
    </row>
    <row r="23" spans="1:15" ht="14.25" customHeight="1">
      <c r="A23" s="98" t="str">
        <f t="shared" si="2"/>
        <v>[Create Edit Project-13]</v>
      </c>
      <c r="B23" s="112" t="s">
        <v>318</v>
      </c>
      <c r="C23" s="170" t="s">
        <v>335</v>
      </c>
      <c r="D23" s="171" t="s">
        <v>320</v>
      </c>
      <c r="E23" s="105"/>
      <c r="F23" s="97"/>
      <c r="G23" s="99"/>
      <c r="H23" s="106"/>
      <c r="I23" s="107"/>
      <c r="J23" s="222"/>
      <c r="K23" s="222"/>
      <c r="L23" s="222"/>
      <c r="M23" s="223"/>
      <c r="N23" s="223"/>
      <c r="O23" s="223"/>
    </row>
    <row r="24" spans="1:15" ht="14.25" customHeight="1">
      <c r="A24" s="167"/>
      <c r="B24" s="167" t="s">
        <v>291</v>
      </c>
      <c r="C24" s="168"/>
      <c r="D24" s="172"/>
      <c r="E24" s="172"/>
      <c r="F24" s="172"/>
      <c r="G24" s="172"/>
      <c r="H24" s="172"/>
      <c r="I24" s="172"/>
      <c r="J24" s="172"/>
      <c r="K24" s="172"/>
      <c r="L24" s="172"/>
      <c r="M24" s="172"/>
      <c r="N24" s="172"/>
      <c r="O24" s="172"/>
    </row>
    <row r="25" spans="1:15" ht="14.25" customHeight="1">
      <c r="A25" s="54" t="str">
        <f>IF(OR(B25&lt;&gt;"",D25&lt;F24&gt;""),"["&amp;TEXT($B$2,"##")&amp;"-"&amp;TEXT(ROW()-10,"##")&amp;"]","")</f>
        <v>[Create Edit Project-15]</v>
      </c>
      <c r="B25" s="99" t="s">
        <v>322</v>
      </c>
      <c r="C25" s="170" t="s">
        <v>335</v>
      </c>
      <c r="D25" s="99" t="s">
        <v>321</v>
      </c>
      <c r="E25" s="105"/>
      <c r="F25" s="97"/>
      <c r="G25" s="99"/>
      <c r="H25" s="174"/>
      <c r="I25" s="173"/>
      <c r="J25" s="222"/>
      <c r="K25" s="222"/>
      <c r="L25" s="222"/>
      <c r="M25" s="223"/>
      <c r="N25" s="223"/>
      <c r="O25" s="223"/>
    </row>
    <row r="26" spans="1:15" ht="14.25" customHeight="1">
      <c r="A26" s="165" t="str">
        <f t="shared" ref="A26" si="4">IF(OR(B26&lt;&gt;"",D26&lt;E25&gt;""),"["&amp;TEXT($B$2,"##")&amp;"-"&amp;TEXT(ROW()-10,"##")&amp;"]","")</f>
        <v>[Create Edit Project-16]</v>
      </c>
      <c r="B26" s="99" t="s">
        <v>323</v>
      </c>
      <c r="C26" s="170" t="s">
        <v>319</v>
      </c>
      <c r="D26" s="99" t="s">
        <v>321</v>
      </c>
      <c r="E26" s="173"/>
      <c r="F26" s="97"/>
      <c r="G26" s="99"/>
      <c r="H26" s="174"/>
      <c r="I26" s="173"/>
      <c r="J26" s="222"/>
      <c r="K26" s="222"/>
      <c r="L26" s="222"/>
      <c r="M26" s="223"/>
      <c r="N26" s="223"/>
      <c r="O26" s="223"/>
    </row>
    <row r="27" spans="1:15" ht="14.25" customHeight="1">
      <c r="A27" s="54" t="str">
        <f>IF(OR(B27&lt;&gt;"",D27&lt;F24&gt;""),"["&amp;TEXT($B$2,"##")&amp;"-"&amp;TEXT(ROW()-10,"##")&amp;"]","")</f>
        <v>[Create Edit Project-17]</v>
      </c>
      <c r="B27" s="99" t="s">
        <v>330</v>
      </c>
      <c r="C27" s="170" t="s">
        <v>332</v>
      </c>
      <c r="D27" s="99" t="s">
        <v>328</v>
      </c>
      <c r="E27" s="173"/>
      <c r="F27" s="97"/>
      <c r="G27" s="99"/>
      <c r="H27" s="174"/>
      <c r="I27" s="173"/>
      <c r="J27" s="222"/>
      <c r="K27" s="222"/>
      <c r="L27" s="222"/>
      <c r="M27" s="223"/>
      <c r="N27" s="223"/>
      <c r="O27" s="223"/>
    </row>
    <row r="28" spans="1:15" ht="14.25" customHeight="1">
      <c r="A28" s="54" t="str">
        <f>IF(OR(B28&lt;&gt;"",D28&lt;E25&gt;""),"["&amp;TEXT($B$2,"##")&amp;"-"&amp;TEXT(ROW()-10,"##")&amp;"]","")</f>
        <v>[Create Edit Project-18]</v>
      </c>
      <c r="B28" s="99" t="s">
        <v>331</v>
      </c>
      <c r="C28" s="170" t="s">
        <v>333</v>
      </c>
      <c r="D28" s="99" t="s">
        <v>328</v>
      </c>
      <c r="E28" s="173"/>
      <c r="F28" s="97"/>
      <c r="G28" s="99"/>
      <c r="H28" s="174"/>
      <c r="I28" s="173"/>
      <c r="J28" s="222"/>
      <c r="K28" s="222"/>
      <c r="L28" s="222"/>
      <c r="M28" s="223"/>
      <c r="N28" s="223"/>
      <c r="O28" s="223"/>
    </row>
    <row r="29" spans="1:15" ht="14.25" customHeight="1">
      <c r="A29" s="54" t="str">
        <f>IF(OR(B29&lt;&gt;"",D29&lt;E26&gt;""),"["&amp;TEXT($B$2,"##")&amp;"-"&amp;TEXT(ROW()-10,"##")&amp;"]","")</f>
        <v>[Create Edit Project-19]</v>
      </c>
      <c r="B29" s="99" t="s">
        <v>324</v>
      </c>
      <c r="C29" s="170" t="s">
        <v>327</v>
      </c>
      <c r="D29" s="99" t="s">
        <v>329</v>
      </c>
      <c r="E29" s="173"/>
      <c r="F29" s="97"/>
      <c r="G29" s="99"/>
      <c r="H29" s="174"/>
      <c r="I29" s="173"/>
      <c r="J29" s="222"/>
      <c r="K29" s="222"/>
      <c r="L29" s="222"/>
      <c r="M29" s="223"/>
      <c r="N29" s="223"/>
      <c r="O29" s="223"/>
    </row>
    <row r="30" spans="1:15" ht="14.25" customHeight="1">
      <c r="A30" s="165" t="str">
        <f t="shared" ref="A30:A47" si="5">IF(OR(B30&lt;&gt;"",D30&lt;E29&gt;""),"["&amp;TEXT($B$2,"##")&amp;"-"&amp;TEXT(ROW()-10,"##")&amp;"]","")</f>
        <v>[Create Edit Project-20]</v>
      </c>
      <c r="B30" s="99" t="s">
        <v>326</v>
      </c>
      <c r="C30" s="170" t="s">
        <v>325</v>
      </c>
      <c r="D30" s="99" t="s">
        <v>329</v>
      </c>
      <c r="E30" s="173"/>
      <c r="F30" s="97"/>
      <c r="G30" s="99"/>
      <c r="H30" s="174"/>
      <c r="I30" s="173"/>
      <c r="J30" s="222"/>
      <c r="K30" s="222"/>
      <c r="L30" s="222"/>
      <c r="M30" s="223"/>
      <c r="N30" s="223"/>
      <c r="O30" s="223"/>
    </row>
    <row r="31" spans="1:15" ht="14.25" customHeight="1">
      <c r="A31" s="165" t="str">
        <f t="shared" si="5"/>
        <v>[Create Edit Project-21]</v>
      </c>
      <c r="B31" s="99" t="s">
        <v>334</v>
      </c>
      <c r="C31" s="170" t="s">
        <v>336</v>
      </c>
      <c r="D31" s="99" t="s">
        <v>337</v>
      </c>
      <c r="E31" s="173"/>
      <c r="F31" s="97"/>
      <c r="G31" s="99"/>
      <c r="H31" s="174"/>
      <c r="I31" s="173"/>
      <c r="J31" s="222"/>
      <c r="K31" s="222"/>
      <c r="L31" s="222"/>
      <c r="M31" s="223"/>
      <c r="N31" s="223"/>
      <c r="O31" s="223"/>
    </row>
    <row r="32" spans="1:15" ht="14.25" customHeight="1">
      <c r="A32" s="165" t="str">
        <f t="shared" si="5"/>
        <v>[Create Edit Project-22]</v>
      </c>
      <c r="B32" s="99" t="s">
        <v>334</v>
      </c>
      <c r="C32" s="170" t="s">
        <v>336</v>
      </c>
      <c r="D32" s="99" t="s">
        <v>337</v>
      </c>
      <c r="E32" s="173"/>
      <c r="F32" s="97"/>
      <c r="G32" s="99"/>
      <c r="H32" s="174"/>
      <c r="I32" s="173"/>
      <c r="J32" s="222"/>
      <c r="K32" s="222"/>
      <c r="L32" s="222"/>
      <c r="M32" s="223"/>
      <c r="N32" s="223"/>
      <c r="O32" s="223"/>
    </row>
    <row r="33" spans="1:15" ht="14.25" customHeight="1">
      <c r="A33" s="98" t="str">
        <f t="shared" si="5"/>
        <v>[Create Edit Project-23]</v>
      </c>
      <c r="B33" s="112" t="s">
        <v>341</v>
      </c>
      <c r="C33" s="170" t="s">
        <v>342</v>
      </c>
      <c r="D33" s="99" t="s">
        <v>354</v>
      </c>
      <c r="E33" s="173"/>
      <c r="F33" s="97"/>
      <c r="G33" s="99"/>
      <c r="H33" s="174"/>
      <c r="I33" s="173"/>
      <c r="J33" s="222"/>
      <c r="K33" s="222"/>
      <c r="L33" s="222"/>
      <c r="M33" s="223"/>
      <c r="N33" s="223"/>
      <c r="O33" s="223"/>
    </row>
    <row r="34" spans="1:15" ht="14.25" customHeight="1">
      <c r="A34" s="98" t="str">
        <f t="shared" si="5"/>
        <v>[Create Edit Project-24]</v>
      </c>
      <c r="B34" s="112" t="s">
        <v>345</v>
      </c>
      <c r="C34" s="170" t="s">
        <v>342</v>
      </c>
      <c r="D34" s="99" t="s">
        <v>354</v>
      </c>
      <c r="E34" s="173"/>
      <c r="F34" s="97"/>
      <c r="G34" s="99"/>
      <c r="H34" s="174"/>
      <c r="I34" s="173"/>
      <c r="J34" s="222"/>
      <c r="K34" s="222"/>
      <c r="L34" s="222"/>
      <c r="M34" s="223"/>
      <c r="N34" s="223"/>
      <c r="O34" s="223"/>
    </row>
    <row r="35" spans="1:15" ht="14.25" customHeight="1">
      <c r="A35" s="165" t="str">
        <f t="shared" si="5"/>
        <v>[Create Edit Project-25]</v>
      </c>
      <c r="B35" s="112" t="s">
        <v>348</v>
      </c>
      <c r="C35" s="170" t="s">
        <v>349</v>
      </c>
      <c r="D35" s="99" t="s">
        <v>353</v>
      </c>
      <c r="E35" s="173"/>
      <c r="F35" s="97"/>
      <c r="G35" s="99"/>
      <c r="H35" s="174"/>
      <c r="I35" s="173"/>
      <c r="J35" s="222"/>
      <c r="K35" s="222"/>
      <c r="L35" s="222"/>
      <c r="M35" s="223"/>
      <c r="N35" s="223"/>
      <c r="O35" s="223"/>
    </row>
    <row r="36" spans="1:15" ht="14.25" customHeight="1">
      <c r="A36" s="165" t="str">
        <f t="shared" si="5"/>
        <v>[Create Edit Project-26]</v>
      </c>
      <c r="B36" s="97" t="s">
        <v>351</v>
      </c>
      <c r="C36" s="164" t="s">
        <v>352</v>
      </c>
      <c r="D36" s="99" t="s">
        <v>355</v>
      </c>
      <c r="E36" s="173"/>
      <c r="F36" s="97"/>
      <c r="G36" s="99"/>
      <c r="H36" s="174"/>
      <c r="I36" s="173"/>
      <c r="J36" s="222"/>
      <c r="K36" s="222"/>
      <c r="L36" s="222"/>
      <c r="M36" s="223"/>
      <c r="N36" s="223"/>
      <c r="O36" s="223"/>
    </row>
    <row r="37" spans="1:15" ht="14.25" customHeight="1">
      <c r="A37" s="165" t="str">
        <f t="shared" si="5"/>
        <v>[Create Edit Project-27]</v>
      </c>
      <c r="B37" s="99" t="s">
        <v>357</v>
      </c>
      <c r="C37" s="164" t="s">
        <v>350</v>
      </c>
      <c r="D37" s="99" t="s">
        <v>368</v>
      </c>
      <c r="E37" s="173"/>
      <c r="F37" s="97"/>
      <c r="G37" s="99"/>
      <c r="H37" s="174"/>
      <c r="I37" s="173"/>
      <c r="J37" s="222"/>
      <c r="K37" s="222"/>
      <c r="L37" s="222"/>
      <c r="M37" s="223"/>
      <c r="N37" s="223"/>
      <c r="O37" s="223"/>
    </row>
    <row r="38" spans="1:15" ht="14.25" customHeight="1">
      <c r="A38" s="165" t="str">
        <f t="shared" si="5"/>
        <v>[Create Edit Project-28]</v>
      </c>
      <c r="B38" s="99" t="s">
        <v>358</v>
      </c>
      <c r="C38" s="164" t="s">
        <v>363</v>
      </c>
      <c r="D38" s="99" t="s">
        <v>369</v>
      </c>
      <c r="E38" s="173"/>
      <c r="F38" s="97"/>
      <c r="G38" s="99"/>
      <c r="H38" s="174"/>
      <c r="I38" s="173"/>
      <c r="J38" s="222"/>
      <c r="K38" s="222"/>
      <c r="L38" s="222"/>
      <c r="M38" s="223"/>
      <c r="N38" s="223"/>
      <c r="O38" s="223"/>
    </row>
    <row r="39" spans="1:15" ht="14.25" customHeight="1">
      <c r="A39" s="165" t="str">
        <f t="shared" si="5"/>
        <v>[Create Edit Project-29]</v>
      </c>
      <c r="B39" s="99" t="s">
        <v>359</v>
      </c>
      <c r="C39" s="164" t="s">
        <v>364</v>
      </c>
      <c r="D39" s="99" t="s">
        <v>370</v>
      </c>
      <c r="E39" s="173"/>
      <c r="F39" s="97"/>
      <c r="G39" s="99"/>
      <c r="H39" s="174"/>
      <c r="I39" s="173"/>
      <c r="J39" s="222"/>
      <c r="K39" s="222"/>
      <c r="L39" s="222"/>
      <c r="M39" s="223"/>
      <c r="N39" s="223"/>
      <c r="O39" s="223"/>
    </row>
    <row r="40" spans="1:15" ht="14.25" customHeight="1">
      <c r="A40" s="165" t="str">
        <f t="shared" si="5"/>
        <v>[Create Edit Project-30]</v>
      </c>
      <c r="B40" s="99" t="s">
        <v>360</v>
      </c>
      <c r="C40" s="164" t="s">
        <v>365</v>
      </c>
      <c r="D40" s="99" t="s">
        <v>372</v>
      </c>
      <c r="E40" s="173"/>
      <c r="F40" s="97"/>
      <c r="G40" s="99"/>
      <c r="H40" s="174"/>
      <c r="I40" s="173"/>
      <c r="J40" s="222"/>
      <c r="K40" s="222"/>
      <c r="L40" s="222"/>
      <c r="M40" s="223"/>
      <c r="N40" s="223"/>
      <c r="O40" s="223"/>
    </row>
    <row r="41" spans="1:15" ht="14.25" customHeight="1">
      <c r="A41" s="165" t="str">
        <f t="shared" si="5"/>
        <v>[Create Edit Project-31]</v>
      </c>
      <c r="B41" s="99" t="s">
        <v>362</v>
      </c>
      <c r="C41" s="164" t="s">
        <v>366</v>
      </c>
      <c r="D41" s="99" t="s">
        <v>371</v>
      </c>
      <c r="E41" s="173"/>
      <c r="F41" s="97"/>
      <c r="G41" s="99"/>
      <c r="H41" s="174"/>
      <c r="I41" s="173"/>
      <c r="J41" s="222"/>
      <c r="K41" s="222"/>
      <c r="L41" s="222"/>
      <c r="M41" s="223"/>
      <c r="N41" s="223"/>
      <c r="O41" s="223"/>
    </row>
    <row r="42" spans="1:15" ht="14.25" customHeight="1">
      <c r="A42" s="165" t="str">
        <f t="shared" si="5"/>
        <v>[Create Edit Project-32]</v>
      </c>
      <c r="B42" s="99" t="s">
        <v>361</v>
      </c>
      <c r="C42" s="164" t="s">
        <v>367</v>
      </c>
      <c r="D42" s="99" t="s">
        <v>373</v>
      </c>
      <c r="E42" s="173"/>
      <c r="F42" s="97"/>
      <c r="G42" s="99"/>
      <c r="H42" s="174"/>
      <c r="I42" s="173"/>
      <c r="J42" s="222"/>
      <c r="K42" s="222"/>
      <c r="L42" s="222"/>
      <c r="M42" s="223"/>
      <c r="N42" s="223"/>
      <c r="O42" s="223"/>
    </row>
    <row r="43" spans="1:15" ht="14.25" customHeight="1">
      <c r="A43" s="165" t="str">
        <f t="shared" si="5"/>
        <v>[Create Edit Project-33]</v>
      </c>
      <c r="B43" s="112" t="s">
        <v>356</v>
      </c>
      <c r="C43" s="164" t="s">
        <v>374</v>
      </c>
      <c r="D43" s="99" t="s">
        <v>375</v>
      </c>
      <c r="E43" s="173"/>
      <c r="F43" s="97"/>
      <c r="G43" s="99"/>
      <c r="H43" s="174"/>
      <c r="I43" s="173"/>
      <c r="J43" s="222"/>
      <c r="K43" s="222"/>
      <c r="L43" s="222"/>
      <c r="M43" s="223"/>
      <c r="N43" s="223"/>
      <c r="O43" s="223"/>
    </row>
    <row r="44" spans="1:15" ht="14.25" customHeight="1">
      <c r="A44" s="165" t="str">
        <f t="shared" si="5"/>
        <v>[Create Edit Project-34]</v>
      </c>
      <c r="B44" s="112" t="s">
        <v>376</v>
      </c>
      <c r="C44" s="164" t="s">
        <v>377</v>
      </c>
      <c r="D44" s="99" t="s">
        <v>378</v>
      </c>
      <c r="E44" s="173"/>
      <c r="F44" s="97"/>
      <c r="G44" s="99"/>
      <c r="H44" s="174"/>
      <c r="I44" s="173"/>
      <c r="J44" s="222"/>
      <c r="K44" s="222"/>
      <c r="L44" s="222"/>
      <c r="M44" s="223"/>
      <c r="N44" s="223"/>
      <c r="O44" s="223"/>
    </row>
    <row r="45" spans="1:15" ht="14.25" customHeight="1">
      <c r="A45" s="165" t="str">
        <f t="shared" si="5"/>
        <v>[Create Edit Project-35]</v>
      </c>
      <c r="B45" s="112" t="s">
        <v>381</v>
      </c>
      <c r="C45" s="164" t="s">
        <v>379</v>
      </c>
      <c r="D45" s="99" t="s">
        <v>504</v>
      </c>
      <c r="E45" s="173"/>
      <c r="F45" s="97"/>
      <c r="G45" s="99"/>
      <c r="H45" s="174"/>
      <c r="I45" s="173"/>
      <c r="J45" s="222"/>
      <c r="K45" s="222"/>
      <c r="L45" s="222"/>
      <c r="M45" s="223"/>
      <c r="N45" s="223"/>
      <c r="O45" s="223"/>
    </row>
    <row r="46" spans="1:15" ht="14.25" customHeight="1">
      <c r="A46" s="165" t="str">
        <f t="shared" si="5"/>
        <v>[Create Edit Project-36]</v>
      </c>
      <c r="B46" s="112" t="s">
        <v>380</v>
      </c>
      <c r="C46" s="170" t="s">
        <v>382</v>
      </c>
      <c r="D46" s="99" t="s">
        <v>383</v>
      </c>
      <c r="E46" s="173"/>
      <c r="F46" s="97"/>
      <c r="G46" s="99"/>
      <c r="H46" s="174"/>
      <c r="I46" s="173"/>
      <c r="J46" s="222"/>
      <c r="K46" s="222"/>
      <c r="L46" s="222"/>
      <c r="M46" s="223"/>
      <c r="N46" s="223"/>
      <c r="O46" s="223"/>
    </row>
    <row r="47" spans="1:15" ht="14.25" customHeight="1">
      <c r="A47" s="98" t="str">
        <f t="shared" si="5"/>
        <v>[Create Edit Project-37]</v>
      </c>
      <c r="B47" s="97" t="s">
        <v>384</v>
      </c>
      <c r="C47" s="169" t="s">
        <v>385</v>
      </c>
      <c r="D47" s="166" t="s">
        <v>505</v>
      </c>
      <c r="E47" s="173"/>
      <c r="F47" s="97"/>
      <c r="G47" s="99"/>
      <c r="H47" s="174"/>
      <c r="I47" s="173"/>
      <c r="J47" s="222"/>
      <c r="K47" s="222"/>
      <c r="L47" s="222"/>
      <c r="M47" s="223"/>
      <c r="N47" s="223"/>
      <c r="O47" s="223"/>
    </row>
    <row r="48" spans="1:15" ht="14.25" customHeight="1">
      <c r="A48" s="165" t="str">
        <f t="shared" ref="A48:A67" si="6">IF(OR(B48&lt;&gt;"",D48&lt;E47&gt;""),"["&amp;TEXT($B$2,"##")&amp;"-"&amp;TEXT(ROW()-10,"##")&amp;"]","")</f>
        <v>[Create Edit Project-38]</v>
      </c>
      <c r="B48" s="112" t="s">
        <v>386</v>
      </c>
      <c r="C48" s="164" t="s">
        <v>390</v>
      </c>
      <c r="D48" s="99" t="s">
        <v>397</v>
      </c>
      <c r="E48" s="173"/>
      <c r="F48" s="97"/>
      <c r="G48" s="99"/>
      <c r="H48" s="174"/>
      <c r="I48" s="173"/>
      <c r="J48" s="222"/>
      <c r="K48" s="222"/>
      <c r="L48" s="222"/>
      <c r="M48" s="223"/>
      <c r="N48" s="223"/>
      <c r="O48" s="223"/>
    </row>
    <row r="49" spans="1:15" ht="14.25" customHeight="1">
      <c r="A49" s="165" t="str">
        <f t="shared" si="6"/>
        <v>[Create Edit Project-39]</v>
      </c>
      <c r="B49" s="112" t="s">
        <v>391</v>
      </c>
      <c r="C49" s="164" t="s">
        <v>389</v>
      </c>
      <c r="D49" s="99" t="s">
        <v>506</v>
      </c>
      <c r="E49" s="173"/>
      <c r="F49" s="97"/>
      <c r="G49" s="99"/>
      <c r="H49" s="174"/>
      <c r="I49" s="173"/>
      <c r="J49" s="222"/>
      <c r="K49" s="222"/>
      <c r="L49" s="222"/>
      <c r="M49" s="223"/>
      <c r="N49" s="223"/>
      <c r="O49" s="223"/>
    </row>
    <row r="50" spans="1:15" ht="14.25" customHeight="1">
      <c r="A50" s="165" t="str">
        <f t="shared" si="6"/>
        <v>[Create Edit Project-40]</v>
      </c>
      <c r="B50" s="112" t="s">
        <v>387</v>
      </c>
      <c r="C50" s="170" t="s">
        <v>398</v>
      </c>
      <c r="D50" s="99" t="s">
        <v>399</v>
      </c>
      <c r="E50" s="173"/>
      <c r="F50" s="97"/>
      <c r="G50" s="99"/>
      <c r="H50" s="174"/>
      <c r="I50" s="173"/>
      <c r="J50" s="222"/>
      <c r="K50" s="222"/>
      <c r="L50" s="222"/>
      <c r="M50" s="223"/>
      <c r="N50" s="223"/>
      <c r="O50" s="223"/>
    </row>
    <row r="51" spans="1:15" ht="14.25" customHeight="1">
      <c r="A51" s="98" t="str">
        <f t="shared" si="6"/>
        <v>[Create Edit Project-41]</v>
      </c>
      <c r="B51" s="97" t="s">
        <v>388</v>
      </c>
      <c r="C51" s="169" t="s">
        <v>400</v>
      </c>
      <c r="D51" s="166" t="s">
        <v>507</v>
      </c>
      <c r="E51" s="173"/>
      <c r="F51" s="97"/>
      <c r="G51" s="99"/>
      <c r="H51" s="174"/>
      <c r="I51" s="173"/>
      <c r="J51" s="222"/>
      <c r="K51" s="222"/>
      <c r="L51" s="222"/>
      <c r="M51" s="223"/>
      <c r="N51" s="223"/>
      <c r="O51" s="223"/>
    </row>
    <row r="52" spans="1:15" ht="14.25" customHeight="1">
      <c r="A52" s="98" t="str">
        <f t="shared" si="6"/>
        <v>[Create Edit Project-42]</v>
      </c>
      <c r="B52" s="99" t="s">
        <v>402</v>
      </c>
      <c r="C52" s="169" t="s">
        <v>403</v>
      </c>
      <c r="D52" s="166" t="s">
        <v>416</v>
      </c>
      <c r="E52" s="173"/>
      <c r="F52" s="97"/>
      <c r="G52" s="99"/>
      <c r="H52" s="174"/>
      <c r="I52" s="173"/>
      <c r="J52" s="222"/>
      <c r="K52" s="222"/>
      <c r="L52" s="222"/>
      <c r="M52" s="223"/>
      <c r="N52" s="223"/>
      <c r="O52" s="223"/>
    </row>
    <row r="53" spans="1:15" ht="14.25" customHeight="1">
      <c r="A53" s="98" t="str">
        <f>IF(OR(B53&lt;&gt;"",D53&lt;E51&gt;""),"["&amp;TEXT($B$2,"##")&amp;"-"&amp;TEXT(ROW()-10,"##")&amp;"]","")</f>
        <v>[Create Edit Project-43]</v>
      </c>
      <c r="B53" s="99" t="s">
        <v>408</v>
      </c>
      <c r="C53" s="169" t="s">
        <v>404</v>
      </c>
      <c r="D53" s="166" t="s">
        <v>405</v>
      </c>
      <c r="E53" s="173"/>
      <c r="F53" s="97"/>
      <c r="G53" s="99"/>
      <c r="H53" s="174"/>
      <c r="I53" s="173"/>
      <c r="J53" s="222"/>
      <c r="K53" s="222"/>
      <c r="L53" s="222"/>
      <c r="M53" s="223"/>
      <c r="N53" s="223"/>
      <c r="O53" s="223"/>
    </row>
    <row r="54" spans="1:15" ht="14.25" customHeight="1">
      <c r="A54" s="98" t="str">
        <f>IF(OR(B54&lt;&gt;"",D54&lt;E52&gt;""),"["&amp;TEXT($B$2,"##")&amp;"-"&amp;TEXT(ROW()-10,"##")&amp;"]","")</f>
        <v>[Create Edit Project-44]</v>
      </c>
      <c r="B54" s="99" t="s">
        <v>417</v>
      </c>
      <c r="C54" s="169" t="s">
        <v>418</v>
      </c>
      <c r="D54" s="166" t="s">
        <v>419</v>
      </c>
      <c r="E54" s="173"/>
      <c r="F54" s="97"/>
      <c r="G54" s="99"/>
      <c r="H54" s="174"/>
      <c r="I54" s="173"/>
      <c r="J54" s="222"/>
      <c r="K54" s="222"/>
      <c r="L54" s="222"/>
      <c r="M54" s="223"/>
      <c r="N54" s="223"/>
      <c r="O54" s="223"/>
    </row>
    <row r="55" spans="1:15" ht="14.25" customHeight="1">
      <c r="A55" s="98" t="str">
        <f t="shared" si="6"/>
        <v>[Create Edit Project-45]</v>
      </c>
      <c r="B55" s="99" t="s">
        <v>407</v>
      </c>
      <c r="C55" s="169" t="s">
        <v>406</v>
      </c>
      <c r="D55" s="166" t="s">
        <v>415</v>
      </c>
      <c r="E55" s="173"/>
      <c r="F55" s="97"/>
      <c r="G55" s="99"/>
      <c r="H55" s="174"/>
      <c r="I55" s="173"/>
      <c r="J55" s="222"/>
      <c r="K55" s="222"/>
      <c r="L55" s="222"/>
      <c r="M55" s="223"/>
      <c r="N55" s="223"/>
      <c r="O55" s="223"/>
    </row>
    <row r="56" spans="1:15" ht="14.25" customHeight="1">
      <c r="A56" s="98" t="str">
        <f t="shared" si="6"/>
        <v>[Create Edit Project-46]</v>
      </c>
      <c r="B56" s="112" t="s">
        <v>409</v>
      </c>
      <c r="C56" s="170" t="s">
        <v>412</v>
      </c>
      <c r="D56" s="99" t="s">
        <v>431</v>
      </c>
      <c r="E56" s="173"/>
      <c r="F56" s="97"/>
      <c r="G56" s="99"/>
      <c r="H56" s="174"/>
      <c r="I56" s="173"/>
      <c r="J56" s="222"/>
      <c r="K56" s="222"/>
      <c r="L56" s="222"/>
      <c r="M56" s="223"/>
      <c r="N56" s="223"/>
      <c r="O56" s="223"/>
    </row>
    <row r="57" spans="1:15" ht="14.25" customHeight="1">
      <c r="A57" s="98" t="str">
        <f t="shared" si="6"/>
        <v>[Create Edit Project-47]</v>
      </c>
      <c r="B57" s="112" t="s">
        <v>410</v>
      </c>
      <c r="C57" s="170" t="s">
        <v>413</v>
      </c>
      <c r="D57" s="99" t="s">
        <v>432</v>
      </c>
      <c r="E57" s="173"/>
      <c r="F57" s="97"/>
      <c r="G57" s="99"/>
      <c r="H57" s="174"/>
      <c r="I57" s="173"/>
      <c r="J57" s="222"/>
      <c r="K57" s="222"/>
      <c r="L57" s="222"/>
      <c r="M57" s="223"/>
      <c r="N57" s="223"/>
      <c r="O57" s="223"/>
    </row>
    <row r="58" spans="1:15" ht="14.25" customHeight="1">
      <c r="A58" s="176" t="str">
        <f t="shared" si="6"/>
        <v>[Create Edit Project-48]</v>
      </c>
      <c r="B58" s="97" t="s">
        <v>411</v>
      </c>
      <c r="C58" s="169" t="s">
        <v>414</v>
      </c>
      <c r="D58" s="166" t="s">
        <v>508</v>
      </c>
      <c r="E58" s="177"/>
      <c r="F58" s="97"/>
      <c r="G58" s="99"/>
      <c r="H58" s="178"/>
      <c r="I58" s="177"/>
      <c r="J58" s="222"/>
      <c r="K58" s="222"/>
      <c r="L58" s="222"/>
      <c r="M58" s="223"/>
      <c r="N58" s="223"/>
      <c r="O58" s="223"/>
    </row>
    <row r="59" spans="1:15" ht="14.25" customHeight="1">
      <c r="A59" s="98" t="str">
        <f t="shared" si="6"/>
        <v>[Create Edit Project-49]</v>
      </c>
      <c r="B59" s="99" t="s">
        <v>421</v>
      </c>
      <c r="C59" s="99" t="s">
        <v>420</v>
      </c>
      <c r="D59" s="99" t="s">
        <v>433</v>
      </c>
      <c r="E59" s="173"/>
      <c r="F59" s="97"/>
      <c r="G59" s="99"/>
      <c r="H59" s="174"/>
      <c r="I59" s="173"/>
      <c r="J59" s="222"/>
      <c r="K59" s="222"/>
      <c r="L59" s="222"/>
      <c r="M59" s="223"/>
      <c r="N59" s="223"/>
      <c r="O59" s="223"/>
    </row>
    <row r="60" spans="1:15" ht="14.25" customHeight="1">
      <c r="A60" s="98" t="str">
        <f t="shared" si="6"/>
        <v>[Create Edit Project-50]</v>
      </c>
      <c r="B60" s="99" t="s">
        <v>422</v>
      </c>
      <c r="C60" s="99" t="s">
        <v>420</v>
      </c>
      <c r="D60" s="99" t="s">
        <v>423</v>
      </c>
      <c r="E60" s="173"/>
      <c r="F60" s="97"/>
      <c r="G60" s="99"/>
      <c r="H60" s="174"/>
      <c r="I60" s="173"/>
      <c r="J60" s="222"/>
      <c r="K60" s="222"/>
      <c r="L60" s="222"/>
      <c r="M60" s="223"/>
      <c r="N60" s="223"/>
      <c r="O60" s="223"/>
    </row>
    <row r="61" spans="1:15" ht="14.25" customHeight="1">
      <c r="A61" s="98" t="str">
        <f t="shared" si="6"/>
        <v>[Create Edit Project-51]</v>
      </c>
      <c r="B61" s="99" t="s">
        <v>425</v>
      </c>
      <c r="C61" s="99" t="s">
        <v>426</v>
      </c>
      <c r="D61" s="99" t="s">
        <v>434</v>
      </c>
      <c r="E61" s="173"/>
      <c r="F61" s="97"/>
      <c r="G61" s="99"/>
      <c r="H61" s="174"/>
      <c r="I61" s="173"/>
      <c r="J61" s="222"/>
      <c r="K61" s="222"/>
      <c r="L61" s="222"/>
      <c r="M61" s="223"/>
      <c r="N61" s="223"/>
      <c r="O61" s="223"/>
    </row>
    <row r="62" spans="1:15" ht="14.25" customHeight="1">
      <c r="A62" s="98" t="str">
        <f t="shared" ref="A62" si="7">IF(OR(B62&lt;&gt;"",D62&lt;E61&gt;""),"["&amp;TEXT($B$2,"##")&amp;"-"&amp;TEXT(ROW()-10,"##")&amp;"]","")</f>
        <v>[Create Edit Project-52]</v>
      </c>
      <c r="B62" s="112" t="s">
        <v>427</v>
      </c>
      <c r="C62" s="170" t="s">
        <v>428</v>
      </c>
      <c r="D62" s="99" t="s">
        <v>435</v>
      </c>
      <c r="E62" s="173"/>
      <c r="F62" s="97"/>
      <c r="G62" s="99"/>
      <c r="H62" s="174"/>
      <c r="I62" s="173"/>
      <c r="J62" s="222"/>
      <c r="K62" s="222"/>
      <c r="L62" s="222"/>
      <c r="M62" s="223"/>
      <c r="N62" s="223"/>
      <c r="O62" s="223"/>
    </row>
    <row r="63" spans="1:15" ht="14.25" customHeight="1">
      <c r="A63" s="98" t="str">
        <f t="shared" si="6"/>
        <v>[Create Edit Project-53]</v>
      </c>
      <c r="B63" s="112" t="s">
        <v>429</v>
      </c>
      <c r="C63" s="99" t="s">
        <v>430</v>
      </c>
      <c r="D63" s="99" t="s">
        <v>436</v>
      </c>
      <c r="E63" s="173"/>
      <c r="F63" s="97"/>
      <c r="G63" s="99"/>
      <c r="H63" s="174"/>
      <c r="I63" s="173"/>
      <c r="J63" s="222"/>
      <c r="K63" s="222"/>
      <c r="L63" s="222"/>
      <c r="M63" s="223"/>
      <c r="N63" s="223"/>
      <c r="O63" s="223"/>
    </row>
    <row r="64" spans="1:15" ht="14.25" customHeight="1">
      <c r="A64" s="98" t="str">
        <f t="shared" si="6"/>
        <v>[Create Edit Project-54]</v>
      </c>
      <c r="B64" s="112" t="s">
        <v>437</v>
      </c>
      <c r="C64" s="99" t="s">
        <v>438</v>
      </c>
      <c r="D64" s="99" t="s">
        <v>439</v>
      </c>
      <c r="E64" s="173"/>
      <c r="F64" s="97"/>
      <c r="G64" s="99"/>
      <c r="H64" s="174"/>
      <c r="I64" s="173"/>
      <c r="J64" s="222"/>
      <c r="K64" s="222"/>
      <c r="L64" s="222"/>
      <c r="M64" s="223"/>
      <c r="N64" s="223"/>
      <c r="O64" s="223"/>
    </row>
    <row r="65" spans="1:15" ht="14.25" customHeight="1">
      <c r="A65" s="98" t="str">
        <f t="shared" ref="A65" si="8">IF(OR(B65&lt;&gt;"",D65&lt;E64&gt;""),"["&amp;TEXT($B$2,"##")&amp;"-"&amp;TEXT(ROW()-10,"##")&amp;"]","")</f>
        <v>[Create Edit Project-55]</v>
      </c>
      <c r="B65" s="112" t="s">
        <v>440</v>
      </c>
      <c r="C65" s="99" t="s">
        <v>441</v>
      </c>
      <c r="D65" s="99" t="s">
        <v>442</v>
      </c>
      <c r="E65" s="173"/>
      <c r="F65" s="97"/>
      <c r="G65" s="99"/>
      <c r="H65" s="174"/>
      <c r="I65" s="173"/>
      <c r="J65" s="222"/>
      <c r="K65" s="222"/>
      <c r="L65" s="222"/>
      <c r="M65" s="223"/>
      <c r="N65" s="223"/>
      <c r="O65" s="223"/>
    </row>
    <row r="66" spans="1:15" ht="14.25" customHeight="1">
      <c r="A66" s="98" t="str">
        <f t="shared" si="6"/>
        <v>[Create Edit Project-56]</v>
      </c>
      <c r="B66" s="112" t="s">
        <v>443</v>
      </c>
      <c r="C66" s="99" t="s">
        <v>444</v>
      </c>
      <c r="D66" s="99" t="s">
        <v>445</v>
      </c>
      <c r="E66" s="173"/>
      <c r="F66" s="97"/>
      <c r="G66" s="99"/>
      <c r="H66" s="174"/>
      <c r="I66" s="173"/>
      <c r="J66" s="222"/>
      <c r="K66" s="222"/>
      <c r="L66" s="222"/>
      <c r="M66" s="223"/>
      <c r="N66" s="223"/>
      <c r="O66" s="223"/>
    </row>
    <row r="67" spans="1:15" ht="14.25" customHeight="1">
      <c r="A67" s="98" t="str">
        <f t="shared" si="6"/>
        <v>[Create Edit Project-57]</v>
      </c>
      <c r="B67" s="112" t="s">
        <v>446</v>
      </c>
      <c r="C67" s="99" t="s">
        <v>447</v>
      </c>
      <c r="D67" s="99" t="s">
        <v>448</v>
      </c>
      <c r="E67" s="173"/>
      <c r="F67" s="97"/>
      <c r="G67" s="99"/>
      <c r="H67" s="174"/>
      <c r="I67" s="173"/>
      <c r="J67" s="222"/>
      <c r="K67" s="222"/>
      <c r="L67" s="222"/>
      <c r="M67" s="223"/>
      <c r="N67" s="223"/>
      <c r="O67" s="223"/>
    </row>
    <row r="68" spans="1:15" ht="14.25" customHeight="1">
      <c r="A68" s="98" t="str">
        <f t="shared" ref="A68:A112" si="9">IF(OR(B68&lt;&gt;"",D68&lt;E67&gt;""),"["&amp;TEXT($B$2,"##")&amp;"-"&amp;TEXT(ROW()-10,"##")&amp;"]","")</f>
        <v>[Create Edit Project-58]</v>
      </c>
      <c r="B68" s="99" t="s">
        <v>449</v>
      </c>
      <c r="C68" s="99" t="s">
        <v>450</v>
      </c>
      <c r="D68" s="99" t="s">
        <v>452</v>
      </c>
      <c r="E68" s="173"/>
      <c r="F68" s="97"/>
      <c r="G68" s="99"/>
      <c r="H68" s="174"/>
      <c r="I68" s="173"/>
      <c r="J68" s="222"/>
      <c r="K68" s="222"/>
      <c r="L68" s="222"/>
      <c r="M68" s="223"/>
      <c r="N68" s="223"/>
      <c r="O68" s="223"/>
    </row>
    <row r="69" spans="1:15" ht="14.25" customHeight="1">
      <c r="A69" s="98" t="str">
        <f t="shared" si="9"/>
        <v>[Create Edit Project-59]</v>
      </c>
      <c r="B69" s="99" t="s">
        <v>424</v>
      </c>
      <c r="C69" s="99" t="s">
        <v>451</v>
      </c>
      <c r="D69" s="99" t="s">
        <v>453</v>
      </c>
      <c r="E69" s="173"/>
      <c r="F69" s="97"/>
      <c r="G69" s="99"/>
      <c r="H69" s="174"/>
      <c r="I69" s="173"/>
      <c r="J69" s="222"/>
      <c r="K69" s="222"/>
      <c r="L69" s="222"/>
      <c r="M69" s="223"/>
      <c r="N69" s="223"/>
      <c r="O69" s="223"/>
    </row>
    <row r="70" spans="1:15" ht="14.25" customHeight="1">
      <c r="A70" s="165" t="str">
        <f>IF(OR(B70&lt;&gt;"",D70&lt;E69&gt;""),"["&amp;TEXT($B$2,"##")&amp;"-"&amp;TEXT(ROW()-10,"##")&amp;"]","")</f>
        <v>[Create Edit Project-60]</v>
      </c>
      <c r="B70" s="112" t="s">
        <v>454</v>
      </c>
      <c r="C70" s="164" t="s">
        <v>455</v>
      </c>
      <c r="D70" s="99" t="s">
        <v>456</v>
      </c>
      <c r="E70" s="173"/>
      <c r="F70" s="97"/>
      <c r="G70" s="99"/>
      <c r="H70" s="174"/>
      <c r="I70" s="173"/>
      <c r="J70" s="222"/>
      <c r="K70" s="222"/>
      <c r="L70" s="222"/>
      <c r="M70" s="223"/>
      <c r="N70" s="223"/>
      <c r="O70" s="223"/>
    </row>
    <row r="71" spans="1:15" ht="14.25" customHeight="1">
      <c r="A71" s="165" t="str">
        <f t="shared" si="9"/>
        <v>[Create Edit Project-61]</v>
      </c>
      <c r="B71" s="112" t="s">
        <v>457</v>
      </c>
      <c r="C71" s="164" t="s">
        <v>462</v>
      </c>
      <c r="D71" s="99" t="s">
        <v>463</v>
      </c>
      <c r="E71" s="173"/>
      <c r="F71" s="97"/>
      <c r="G71" s="99"/>
      <c r="H71" s="174"/>
      <c r="I71" s="173"/>
      <c r="J71" s="222"/>
      <c r="K71" s="222"/>
      <c r="L71" s="222"/>
      <c r="M71" s="223"/>
      <c r="N71" s="223"/>
      <c r="O71" s="223"/>
    </row>
    <row r="72" spans="1:15" ht="14.25" customHeight="1">
      <c r="A72" s="165" t="str">
        <f t="shared" si="9"/>
        <v>[Create Edit Project-62]</v>
      </c>
      <c r="B72" s="97" t="s">
        <v>458</v>
      </c>
      <c r="C72" s="163" t="s">
        <v>465</v>
      </c>
      <c r="D72" s="166" t="s">
        <v>464</v>
      </c>
      <c r="E72" s="173"/>
      <c r="F72" s="97"/>
      <c r="G72" s="99"/>
      <c r="H72" s="174"/>
      <c r="I72" s="173"/>
      <c r="J72" s="222"/>
      <c r="K72" s="222"/>
      <c r="L72" s="222"/>
      <c r="M72" s="223"/>
      <c r="N72" s="223"/>
      <c r="O72" s="223"/>
    </row>
    <row r="73" spans="1:15" ht="14.25" customHeight="1">
      <c r="A73" s="98" t="str">
        <f t="shared" si="9"/>
        <v>[Create Edit Project-63]</v>
      </c>
      <c r="B73" s="97" t="s">
        <v>460</v>
      </c>
      <c r="C73" s="163" t="s">
        <v>465</v>
      </c>
      <c r="D73" s="166" t="s">
        <v>464</v>
      </c>
      <c r="E73" s="173"/>
      <c r="F73" s="97"/>
      <c r="G73" s="99"/>
      <c r="H73" s="174"/>
      <c r="I73" s="173"/>
      <c r="J73" s="222"/>
      <c r="K73" s="222"/>
      <c r="L73" s="222"/>
      <c r="M73" s="223"/>
      <c r="N73" s="223"/>
      <c r="O73" s="223"/>
    </row>
    <row r="74" spans="1:15" ht="14.25" customHeight="1">
      <c r="A74" s="98" t="str">
        <f t="shared" si="9"/>
        <v>[Create Edit Project-64]</v>
      </c>
      <c r="B74" s="97" t="s">
        <v>461</v>
      </c>
      <c r="C74" s="97" t="s">
        <v>469</v>
      </c>
      <c r="D74" s="97" t="s">
        <v>509</v>
      </c>
      <c r="E74" s="173"/>
      <c r="F74" s="97"/>
      <c r="G74" s="99"/>
      <c r="H74" s="174"/>
      <c r="I74" s="173"/>
      <c r="J74" s="222"/>
      <c r="K74" s="222"/>
      <c r="L74" s="222"/>
      <c r="M74" s="223"/>
      <c r="N74" s="223"/>
      <c r="O74" s="223"/>
    </row>
    <row r="75" spans="1:15" ht="14.25" customHeight="1">
      <c r="A75" s="98" t="str">
        <f t="shared" si="9"/>
        <v>[Create Edit Project-65]</v>
      </c>
      <c r="B75" s="97" t="s">
        <v>467</v>
      </c>
      <c r="C75" s="97" t="s">
        <v>466</v>
      </c>
      <c r="D75" s="97" t="s">
        <v>471</v>
      </c>
      <c r="E75" s="173"/>
      <c r="F75" s="97"/>
      <c r="G75" s="99"/>
      <c r="H75" s="174"/>
      <c r="I75" s="173"/>
      <c r="J75" s="222"/>
      <c r="K75" s="222"/>
      <c r="L75" s="222"/>
      <c r="M75" s="223"/>
      <c r="N75" s="223"/>
      <c r="O75" s="223"/>
    </row>
    <row r="76" spans="1:15" ht="14.25" customHeight="1">
      <c r="A76" s="98" t="str">
        <f t="shared" si="9"/>
        <v>[Create Edit Project-66]</v>
      </c>
      <c r="B76" s="97" t="s">
        <v>468</v>
      </c>
      <c r="C76" s="97" t="s">
        <v>472</v>
      </c>
      <c r="D76" s="97" t="s">
        <v>509</v>
      </c>
      <c r="E76" s="173"/>
      <c r="F76" s="97"/>
      <c r="G76" s="99"/>
      <c r="H76" s="174"/>
      <c r="I76" s="173"/>
      <c r="J76" s="222"/>
      <c r="K76" s="222"/>
      <c r="L76" s="222"/>
      <c r="M76" s="223"/>
      <c r="N76" s="223"/>
      <c r="O76" s="223"/>
    </row>
    <row r="77" spans="1:15" ht="14.25" customHeight="1">
      <c r="A77" s="98" t="str">
        <f t="shared" si="9"/>
        <v>[Create Edit Project-67]</v>
      </c>
      <c r="B77" s="99" t="s">
        <v>474</v>
      </c>
      <c r="C77" s="163" t="s">
        <v>473</v>
      </c>
      <c r="D77" s="166" t="s">
        <v>477</v>
      </c>
      <c r="E77" s="173"/>
      <c r="F77" s="97"/>
      <c r="G77" s="99"/>
      <c r="H77" s="174"/>
      <c r="I77" s="173"/>
      <c r="J77" s="222"/>
      <c r="K77" s="222"/>
      <c r="L77" s="222"/>
      <c r="M77" s="223"/>
      <c r="N77" s="223"/>
      <c r="O77" s="223"/>
    </row>
    <row r="78" spans="1:15" ht="14.25" customHeight="1">
      <c r="A78" s="98" t="str">
        <f>IF(OR(B78&lt;&gt;"",D78&lt;E76&gt;""),"["&amp;TEXT($B$2,"##")&amp;"-"&amp;TEXT(ROW()-10,"##")&amp;"]","")</f>
        <v>[Create Edit Project-68]</v>
      </c>
      <c r="B78" s="99" t="s">
        <v>478</v>
      </c>
      <c r="C78" s="169" t="s">
        <v>482</v>
      </c>
      <c r="D78" s="166" t="s">
        <v>487</v>
      </c>
      <c r="E78" s="173"/>
      <c r="F78" s="97"/>
      <c r="G78" s="99"/>
      <c r="H78" s="174"/>
      <c r="I78" s="173"/>
      <c r="J78" s="222"/>
      <c r="K78" s="222"/>
      <c r="L78" s="222"/>
      <c r="M78" s="223"/>
      <c r="N78" s="223"/>
      <c r="O78" s="223"/>
    </row>
    <row r="79" spans="1:15" ht="14.25" customHeight="1">
      <c r="A79" s="98" t="str">
        <f>IF(OR(B79&lt;&gt;"",D79&lt;E77&gt;""),"["&amp;TEXT($B$2,"##")&amp;"-"&amp;TEXT(ROW()-10,"##")&amp;"]","")</f>
        <v>[Create Edit Project-69]</v>
      </c>
      <c r="B79" s="99" t="s">
        <v>478</v>
      </c>
      <c r="C79" s="169" t="s">
        <v>479</v>
      </c>
      <c r="D79" s="166" t="s">
        <v>488</v>
      </c>
      <c r="E79" s="173"/>
      <c r="F79" s="97"/>
      <c r="G79" s="99"/>
      <c r="H79" s="174"/>
      <c r="I79" s="173"/>
      <c r="J79" s="222"/>
      <c r="K79" s="222"/>
      <c r="L79" s="222"/>
      <c r="M79" s="223"/>
      <c r="N79" s="223"/>
      <c r="O79" s="223"/>
    </row>
    <row r="80" spans="1:15" ht="14.25" customHeight="1">
      <c r="A80" s="98" t="str">
        <f t="shared" ref="A80:A81" si="10">IF(OR(B80&lt;&gt;"",D80&lt;E78&gt;""),"["&amp;TEXT($B$2,"##")&amp;"-"&amp;TEXT(ROW()-10,"##")&amp;"]","")</f>
        <v>[Create Edit Project-70]</v>
      </c>
      <c r="B80" s="99" t="s">
        <v>480</v>
      </c>
      <c r="C80" s="169" t="s">
        <v>481</v>
      </c>
      <c r="D80" s="166" t="s">
        <v>489</v>
      </c>
      <c r="E80" s="173"/>
      <c r="F80" s="97"/>
      <c r="G80" s="99"/>
      <c r="H80" s="174"/>
      <c r="I80" s="173"/>
      <c r="J80" s="222"/>
      <c r="K80" s="222"/>
      <c r="L80" s="222"/>
      <c r="M80" s="223"/>
      <c r="N80" s="223"/>
      <c r="O80" s="223"/>
    </row>
    <row r="81" spans="1:15" ht="14.25" customHeight="1">
      <c r="A81" s="98" t="str">
        <f t="shared" si="10"/>
        <v>[Create Edit Project-71]</v>
      </c>
      <c r="B81" s="112" t="s">
        <v>483</v>
      </c>
      <c r="C81" s="99" t="s">
        <v>486</v>
      </c>
      <c r="D81" s="99" t="s">
        <v>491</v>
      </c>
      <c r="E81" s="173"/>
      <c r="F81" s="97"/>
      <c r="G81" s="99"/>
      <c r="H81" s="174"/>
      <c r="I81" s="173"/>
      <c r="J81" s="222"/>
      <c r="K81" s="222"/>
      <c r="L81" s="222"/>
      <c r="M81" s="223"/>
      <c r="N81" s="223"/>
      <c r="O81" s="223"/>
    </row>
    <row r="82" spans="1:15" ht="14.25" customHeight="1">
      <c r="A82" s="98" t="str">
        <f t="shared" si="9"/>
        <v>[Create Edit Project-72]</v>
      </c>
      <c r="B82" s="112" t="s">
        <v>484</v>
      </c>
      <c r="C82" s="99" t="s">
        <v>485</v>
      </c>
      <c r="D82" s="99" t="s">
        <v>490</v>
      </c>
      <c r="E82" s="173"/>
      <c r="F82" s="97"/>
      <c r="G82" s="99"/>
      <c r="H82" s="174"/>
      <c r="I82" s="173"/>
      <c r="J82" s="222"/>
      <c r="K82" s="222"/>
      <c r="L82" s="222"/>
      <c r="M82" s="223"/>
      <c r="N82" s="223"/>
      <c r="O82" s="223"/>
    </row>
    <row r="83" spans="1:15" ht="14.25" customHeight="1">
      <c r="A83" s="98" t="str">
        <f t="shared" si="9"/>
        <v>[Create Edit Project-73]</v>
      </c>
      <c r="B83" s="112" t="s">
        <v>492</v>
      </c>
      <c r="C83" s="99" t="s">
        <v>493</v>
      </c>
      <c r="D83" s="99" t="s">
        <v>494</v>
      </c>
      <c r="E83" s="173"/>
      <c r="F83" s="97"/>
      <c r="G83" s="99"/>
      <c r="H83" s="174"/>
      <c r="I83" s="173"/>
      <c r="J83" s="222"/>
      <c r="K83" s="222"/>
      <c r="L83" s="222"/>
      <c r="M83" s="223"/>
      <c r="N83" s="223"/>
      <c r="O83" s="223"/>
    </row>
    <row r="84" spans="1:15" ht="14.25" customHeight="1">
      <c r="A84" s="98" t="str">
        <f t="shared" si="9"/>
        <v>[Create Edit Project-74]</v>
      </c>
      <c r="B84" s="99" t="s">
        <v>495</v>
      </c>
      <c r="C84" s="99" t="s">
        <v>497</v>
      </c>
      <c r="D84" s="99" t="s">
        <v>500</v>
      </c>
      <c r="E84" s="173"/>
      <c r="F84" s="97"/>
      <c r="G84" s="99"/>
      <c r="H84" s="174"/>
      <c r="I84" s="173"/>
      <c r="J84" s="222"/>
      <c r="K84" s="222"/>
      <c r="L84" s="222"/>
      <c r="M84" s="223"/>
      <c r="N84" s="223"/>
      <c r="O84" s="223"/>
    </row>
    <row r="85" spans="1:15" ht="14.25" customHeight="1">
      <c r="A85" s="98" t="str">
        <f t="shared" si="9"/>
        <v>[Create Edit Project-75]</v>
      </c>
      <c r="B85" s="99" t="s">
        <v>496</v>
      </c>
      <c r="C85" s="99" t="s">
        <v>498</v>
      </c>
      <c r="D85" s="99" t="s">
        <v>499</v>
      </c>
      <c r="E85" s="173"/>
      <c r="F85" s="97"/>
      <c r="G85" s="99"/>
      <c r="H85" s="174"/>
      <c r="I85" s="173"/>
      <c r="J85" s="222"/>
      <c r="K85" s="222"/>
      <c r="L85" s="222"/>
      <c r="M85" s="223"/>
      <c r="N85" s="223"/>
      <c r="O85" s="223"/>
    </row>
    <row r="86" spans="1:15" ht="14.25" customHeight="1">
      <c r="A86" s="98" t="str">
        <f>IF(OR(B86&lt;&gt;"",D86&lt;E85&gt;""),"["&amp;TEXT($B$2,"##")&amp;"-"&amp;TEXT(ROW()-10,"##")&amp;"]","")</f>
        <v>[Create Edit Project-76]</v>
      </c>
      <c r="B86" s="99" t="s">
        <v>510</v>
      </c>
      <c r="C86" s="163" t="s">
        <v>520</v>
      </c>
      <c r="D86" s="166" t="s">
        <v>521</v>
      </c>
      <c r="E86" s="173"/>
      <c r="F86" s="97"/>
      <c r="G86" s="99"/>
      <c r="H86" s="174"/>
      <c r="I86" s="173"/>
      <c r="J86" s="222"/>
      <c r="K86" s="222"/>
      <c r="L86" s="222"/>
      <c r="M86" s="223"/>
      <c r="N86" s="223"/>
      <c r="O86" s="223"/>
    </row>
    <row r="87" spans="1:15" ht="14.25" customHeight="1">
      <c r="A87" s="98" t="str">
        <f t="shared" si="9"/>
        <v>[Create Edit Project-77]</v>
      </c>
      <c r="B87" s="99" t="s">
        <v>522</v>
      </c>
      <c r="C87" s="163" t="s">
        <v>523</v>
      </c>
      <c r="D87" s="166" t="s">
        <v>524</v>
      </c>
      <c r="E87" s="173"/>
      <c r="F87" s="97"/>
      <c r="G87" s="99"/>
      <c r="H87" s="174"/>
      <c r="I87" s="173"/>
      <c r="J87" s="222"/>
      <c r="K87" s="222"/>
      <c r="L87" s="222"/>
      <c r="M87" s="223"/>
      <c r="N87" s="223"/>
      <c r="O87" s="223"/>
    </row>
    <row r="88" spans="1:15" ht="14.25" customHeight="1">
      <c r="A88" s="98" t="str">
        <f t="shared" si="9"/>
        <v>[Create Edit Project-78]</v>
      </c>
      <c r="B88" s="112" t="s">
        <v>526</v>
      </c>
      <c r="C88" s="99" t="s">
        <v>529</v>
      </c>
      <c r="D88" s="99" t="s">
        <v>532</v>
      </c>
      <c r="E88" s="173"/>
      <c r="F88" s="97"/>
      <c r="G88" s="99"/>
      <c r="H88" s="174"/>
      <c r="I88" s="173"/>
      <c r="J88" s="222"/>
      <c r="K88" s="222"/>
      <c r="L88" s="222"/>
      <c r="M88" s="223"/>
      <c r="N88" s="223"/>
      <c r="O88" s="223"/>
    </row>
    <row r="89" spans="1:15" ht="14.25" customHeight="1">
      <c r="A89" s="98" t="str">
        <f t="shared" si="9"/>
        <v>[Create Edit Project-79]</v>
      </c>
      <c r="B89" s="112" t="s">
        <v>527</v>
      </c>
      <c r="C89" s="99" t="s">
        <v>530</v>
      </c>
      <c r="D89" s="99" t="s">
        <v>533</v>
      </c>
      <c r="E89" s="173"/>
      <c r="F89" s="97"/>
      <c r="G89" s="99"/>
      <c r="H89" s="174"/>
      <c r="I89" s="173"/>
      <c r="J89" s="222"/>
      <c r="K89" s="222"/>
      <c r="L89" s="222"/>
      <c r="M89" s="223"/>
      <c r="N89" s="223"/>
      <c r="O89" s="223"/>
    </row>
    <row r="90" spans="1:15" ht="14.25" customHeight="1">
      <c r="A90" s="98" t="str">
        <f t="shared" si="9"/>
        <v>[Create Edit Project-80]</v>
      </c>
      <c r="B90" s="112" t="s">
        <v>528</v>
      </c>
      <c r="C90" s="99" t="s">
        <v>531</v>
      </c>
      <c r="D90" s="99" t="s">
        <v>534</v>
      </c>
      <c r="E90" s="173"/>
      <c r="F90" s="97"/>
      <c r="G90" s="99"/>
      <c r="H90" s="174"/>
      <c r="I90" s="173"/>
      <c r="J90" s="222"/>
      <c r="K90" s="222"/>
      <c r="L90" s="222"/>
      <c r="M90" s="223"/>
      <c r="N90" s="223"/>
      <c r="O90" s="223"/>
    </row>
    <row r="91" spans="1:15" ht="14.25" customHeight="1">
      <c r="A91" s="98" t="str">
        <f t="shared" si="9"/>
        <v>[Create Edit Project-81]</v>
      </c>
      <c r="B91" s="99" t="s">
        <v>525</v>
      </c>
      <c r="C91" s="99" t="s">
        <v>539</v>
      </c>
      <c r="D91" s="99" t="s">
        <v>536</v>
      </c>
      <c r="E91" s="173"/>
      <c r="F91" s="97"/>
      <c r="G91" s="99"/>
      <c r="H91" s="174"/>
      <c r="I91" s="173"/>
      <c r="J91" s="222"/>
      <c r="K91" s="222"/>
      <c r="L91" s="222"/>
      <c r="M91" s="223"/>
      <c r="N91" s="223"/>
      <c r="O91" s="223"/>
    </row>
    <row r="92" spans="1:15" ht="14.25" customHeight="1">
      <c r="A92" s="98" t="str">
        <f t="shared" si="9"/>
        <v>[Create Edit Project-82]</v>
      </c>
      <c r="B92" s="99" t="s">
        <v>535</v>
      </c>
      <c r="C92" s="99" t="s">
        <v>538</v>
      </c>
      <c r="D92" s="99" t="s">
        <v>537</v>
      </c>
      <c r="E92" s="173"/>
      <c r="F92" s="97"/>
      <c r="G92" s="99"/>
      <c r="H92" s="174"/>
      <c r="I92" s="173"/>
      <c r="J92" s="222"/>
      <c r="K92" s="222"/>
      <c r="L92" s="222"/>
      <c r="M92" s="223"/>
      <c r="N92" s="223"/>
      <c r="O92" s="223"/>
    </row>
    <row r="93" spans="1:15" ht="14.25" customHeight="1">
      <c r="A93" s="98" t="str">
        <f t="shared" si="9"/>
        <v>[Create Edit Project-83]</v>
      </c>
      <c r="B93" s="97" t="s">
        <v>558</v>
      </c>
      <c r="C93" s="97" t="s">
        <v>555</v>
      </c>
      <c r="D93" s="97" t="s">
        <v>556</v>
      </c>
      <c r="E93" s="173"/>
      <c r="F93" s="97"/>
      <c r="G93" s="99"/>
      <c r="H93" s="174"/>
      <c r="I93" s="173"/>
      <c r="J93" s="222"/>
      <c r="K93" s="222"/>
      <c r="L93" s="222"/>
      <c r="M93" s="223"/>
      <c r="N93" s="223"/>
      <c r="O93" s="223"/>
    </row>
    <row r="94" spans="1:15" ht="14.25" customHeight="1">
      <c r="A94" s="98" t="str">
        <f t="shared" si="9"/>
        <v>[Create Edit Project-84]</v>
      </c>
      <c r="B94" s="97" t="s">
        <v>557</v>
      </c>
      <c r="C94" s="97" t="s">
        <v>559</v>
      </c>
      <c r="D94" s="97" t="s">
        <v>560</v>
      </c>
      <c r="E94" s="173"/>
      <c r="F94" s="97"/>
      <c r="G94" s="99"/>
      <c r="H94" s="174"/>
      <c r="I94" s="173"/>
      <c r="J94" s="222"/>
      <c r="K94" s="222"/>
      <c r="L94" s="222"/>
      <c r="M94" s="223"/>
      <c r="N94" s="223"/>
      <c r="O94" s="223"/>
    </row>
    <row r="95" spans="1:15" ht="14.25" customHeight="1">
      <c r="A95" s="98" t="str">
        <f t="shared" si="9"/>
        <v>[Create Edit Project-85]</v>
      </c>
      <c r="B95" s="97" t="s">
        <v>562</v>
      </c>
      <c r="C95" s="97" t="s">
        <v>561</v>
      </c>
      <c r="D95" s="97" t="s">
        <v>556</v>
      </c>
      <c r="E95" s="173"/>
      <c r="F95" s="97"/>
      <c r="G95" s="99"/>
      <c r="H95" s="174"/>
      <c r="I95" s="173"/>
      <c r="J95" s="222"/>
      <c r="K95" s="222"/>
      <c r="L95" s="222"/>
      <c r="M95" s="223"/>
      <c r="N95" s="223"/>
      <c r="O95" s="223"/>
    </row>
    <row r="96" spans="1:15" ht="14.25" customHeight="1">
      <c r="A96" s="98" t="str">
        <f t="shared" si="9"/>
        <v>[Create Edit Project-86]</v>
      </c>
      <c r="B96" s="99" t="s">
        <v>540</v>
      </c>
      <c r="C96" s="163" t="s">
        <v>546</v>
      </c>
      <c r="D96" s="166" t="s">
        <v>549</v>
      </c>
      <c r="E96" s="173"/>
      <c r="F96" s="97"/>
      <c r="G96" s="99"/>
      <c r="H96" s="174"/>
      <c r="I96" s="173"/>
      <c r="J96" s="222"/>
      <c r="K96" s="222"/>
      <c r="L96" s="222"/>
      <c r="M96" s="223"/>
      <c r="N96" s="223"/>
      <c r="O96" s="223"/>
    </row>
    <row r="97" spans="1:15" ht="14.25" customHeight="1">
      <c r="A97" s="98" t="str">
        <f t="shared" si="9"/>
        <v>[Create Edit Project-87]</v>
      </c>
      <c r="B97" s="99" t="s">
        <v>541</v>
      </c>
      <c r="C97" s="169" t="s">
        <v>482</v>
      </c>
      <c r="D97" s="166" t="s">
        <v>550</v>
      </c>
      <c r="E97" s="173"/>
      <c r="F97" s="97"/>
      <c r="G97" s="99"/>
      <c r="H97" s="174"/>
      <c r="I97" s="173"/>
      <c r="J97" s="222"/>
      <c r="K97" s="222"/>
      <c r="L97" s="222"/>
      <c r="M97" s="223"/>
      <c r="N97" s="223"/>
      <c r="O97" s="223"/>
    </row>
    <row r="98" spans="1:15" ht="14.25" customHeight="1">
      <c r="A98" s="98" t="str">
        <f t="shared" si="9"/>
        <v>[Create Edit Project-88]</v>
      </c>
      <c r="B98" s="99" t="s">
        <v>541</v>
      </c>
      <c r="C98" s="169" t="s">
        <v>547</v>
      </c>
      <c r="D98" s="166" t="s">
        <v>551</v>
      </c>
      <c r="E98" s="173"/>
      <c r="F98" s="97"/>
      <c r="G98" s="99"/>
      <c r="H98" s="174"/>
      <c r="I98" s="173"/>
      <c r="J98" s="222"/>
      <c r="K98" s="222"/>
      <c r="L98" s="222"/>
      <c r="M98" s="223"/>
      <c r="N98" s="223"/>
      <c r="O98" s="223"/>
    </row>
    <row r="99" spans="1:15" ht="14.25" customHeight="1">
      <c r="A99" s="165" t="str">
        <f t="shared" si="9"/>
        <v>[Create Edit Project-89]</v>
      </c>
      <c r="B99" s="112" t="s">
        <v>563</v>
      </c>
      <c r="C99" s="164" t="s">
        <v>564</v>
      </c>
      <c r="D99" s="99" t="s">
        <v>565</v>
      </c>
      <c r="E99" s="173"/>
      <c r="F99" s="97"/>
      <c r="G99" s="99"/>
      <c r="H99" s="174"/>
      <c r="I99" s="173"/>
      <c r="J99" s="222"/>
      <c r="K99" s="222"/>
      <c r="L99" s="222"/>
      <c r="M99" s="223"/>
      <c r="N99" s="223"/>
      <c r="O99" s="223"/>
    </row>
    <row r="100" spans="1:15" ht="14.25" customHeight="1">
      <c r="A100" s="165" t="str">
        <f t="shared" si="9"/>
        <v>[Create Edit Project-90]</v>
      </c>
      <c r="B100" s="99" t="s">
        <v>545</v>
      </c>
      <c r="C100" s="169" t="s">
        <v>548</v>
      </c>
      <c r="D100" s="166" t="s">
        <v>552</v>
      </c>
      <c r="E100" s="173"/>
      <c r="F100" s="97"/>
      <c r="G100" s="99"/>
      <c r="H100" s="174"/>
      <c r="I100" s="173"/>
      <c r="J100" s="222"/>
      <c r="K100" s="222"/>
      <c r="L100" s="222"/>
      <c r="M100" s="223"/>
      <c r="N100" s="223"/>
      <c r="O100" s="223"/>
    </row>
    <row r="101" spans="1:15" ht="14.25" customHeight="1">
      <c r="A101" s="98" t="str">
        <f t="shared" si="9"/>
        <v>[Create Edit Project-91]</v>
      </c>
      <c r="B101" s="112" t="s">
        <v>569</v>
      </c>
      <c r="C101" s="99" t="s">
        <v>566</v>
      </c>
      <c r="D101" s="99" t="s">
        <v>553</v>
      </c>
      <c r="E101" s="173"/>
      <c r="F101" s="97"/>
      <c r="G101" s="99"/>
      <c r="H101" s="174"/>
      <c r="I101" s="173"/>
      <c r="J101" s="222"/>
      <c r="K101" s="222"/>
      <c r="L101" s="222"/>
      <c r="M101" s="223"/>
      <c r="N101" s="223"/>
      <c r="O101" s="223"/>
    </row>
    <row r="102" spans="1:15" ht="14.25" customHeight="1">
      <c r="A102" s="98" t="str">
        <f t="shared" si="9"/>
        <v>[Create Edit Project-92]</v>
      </c>
      <c r="B102" s="112" t="s">
        <v>568</v>
      </c>
      <c r="C102" s="99" t="s">
        <v>567</v>
      </c>
      <c r="D102" s="99" t="s">
        <v>554</v>
      </c>
      <c r="E102" s="173"/>
      <c r="F102" s="97"/>
      <c r="G102" s="99"/>
      <c r="H102" s="174"/>
      <c r="I102" s="173"/>
      <c r="J102" s="222"/>
      <c r="K102" s="222"/>
      <c r="L102" s="222"/>
      <c r="M102" s="223"/>
      <c r="N102" s="223"/>
      <c r="O102" s="223"/>
    </row>
    <row r="103" spans="1:15" ht="14.25" customHeight="1">
      <c r="A103" s="98" t="str">
        <f t="shared" si="9"/>
        <v>[Create Edit Project-93]</v>
      </c>
      <c r="B103" s="112" t="s">
        <v>544</v>
      </c>
      <c r="C103" s="99" t="s">
        <v>570</v>
      </c>
      <c r="D103" s="99" t="s">
        <v>571</v>
      </c>
      <c r="E103" s="173"/>
      <c r="F103" s="97"/>
      <c r="G103" s="99"/>
      <c r="H103" s="174"/>
      <c r="I103" s="173"/>
      <c r="J103" s="222"/>
      <c r="K103" s="222"/>
      <c r="L103" s="222"/>
      <c r="M103" s="223"/>
      <c r="N103" s="223"/>
      <c r="O103" s="223"/>
    </row>
    <row r="104" spans="1:15" ht="14.25" customHeight="1">
      <c r="A104" s="98" t="str">
        <f t="shared" si="9"/>
        <v>[Create Edit Project-94]</v>
      </c>
      <c r="B104" s="99" t="s">
        <v>543</v>
      </c>
      <c r="C104" s="99" t="s">
        <v>572</v>
      </c>
      <c r="D104" s="99" t="s">
        <v>573</v>
      </c>
      <c r="E104" s="173"/>
      <c r="F104" s="97"/>
      <c r="G104" s="99"/>
      <c r="H104" s="174"/>
      <c r="I104" s="173"/>
      <c r="J104" s="222"/>
      <c r="K104" s="222"/>
      <c r="L104" s="222"/>
      <c r="M104" s="223"/>
      <c r="N104" s="223"/>
      <c r="O104" s="223"/>
    </row>
    <row r="105" spans="1:15" ht="14.25" customHeight="1">
      <c r="A105" s="98" t="str">
        <f t="shared" si="9"/>
        <v>[Create Edit Project-95]</v>
      </c>
      <c r="B105" s="99" t="s">
        <v>542</v>
      </c>
      <c r="C105" s="99" t="s">
        <v>574</v>
      </c>
      <c r="D105" s="99" t="s">
        <v>575</v>
      </c>
      <c r="E105" s="173"/>
      <c r="F105" s="97"/>
      <c r="G105" s="99"/>
      <c r="H105" s="174"/>
      <c r="I105" s="173"/>
      <c r="J105" s="222"/>
      <c r="K105" s="222"/>
      <c r="L105" s="222"/>
      <c r="M105" s="223"/>
      <c r="N105" s="223"/>
      <c r="O105" s="223"/>
    </row>
    <row r="106" spans="1:15" ht="14.25" customHeight="1">
      <c r="A106" s="98" t="str">
        <f t="shared" si="9"/>
        <v>[Create Edit Project-96]</v>
      </c>
      <c r="B106" s="99" t="s">
        <v>542</v>
      </c>
      <c r="C106" s="99" t="s">
        <v>574</v>
      </c>
      <c r="D106" s="99" t="s">
        <v>575</v>
      </c>
      <c r="E106" s="173"/>
      <c r="F106" s="97"/>
      <c r="G106" s="99"/>
      <c r="H106" s="174"/>
      <c r="I106" s="173"/>
      <c r="J106" s="222"/>
      <c r="K106" s="222"/>
      <c r="L106" s="222"/>
      <c r="M106" s="223"/>
      <c r="N106" s="223"/>
      <c r="O106" s="223"/>
    </row>
    <row r="107" spans="1:15" ht="14.25" customHeight="1">
      <c r="A107" s="180" t="str">
        <f t="shared" si="9"/>
        <v>[Create Edit Project-97]</v>
      </c>
      <c r="B107" s="99" t="s">
        <v>576</v>
      </c>
      <c r="C107" s="99" t="s">
        <v>350</v>
      </c>
      <c r="D107" s="99" t="s">
        <v>577</v>
      </c>
      <c r="E107" s="173"/>
      <c r="F107" s="97"/>
      <c r="G107" s="99"/>
      <c r="H107" s="174"/>
      <c r="I107" s="173"/>
      <c r="J107" s="222"/>
      <c r="K107" s="222"/>
      <c r="L107" s="222"/>
      <c r="M107" s="223"/>
      <c r="N107" s="223"/>
      <c r="O107" s="223"/>
    </row>
    <row r="108" spans="1:15" ht="14.25" customHeight="1">
      <c r="A108" s="180" t="str">
        <f t="shared" si="9"/>
        <v>[Create Edit Project-98]</v>
      </c>
      <c r="B108" s="99" t="s">
        <v>578</v>
      </c>
      <c r="C108" s="99" t="s">
        <v>363</v>
      </c>
      <c r="D108" s="99" t="s">
        <v>580</v>
      </c>
      <c r="E108" s="173"/>
      <c r="F108" s="97"/>
      <c r="G108" s="99"/>
      <c r="H108" s="174"/>
      <c r="I108" s="173"/>
      <c r="J108" s="222"/>
      <c r="K108" s="222"/>
      <c r="L108" s="222"/>
      <c r="M108" s="223"/>
      <c r="N108" s="223"/>
      <c r="O108" s="223"/>
    </row>
    <row r="109" spans="1:15" ht="14.25" customHeight="1">
      <c r="A109" s="180" t="str">
        <f t="shared" si="9"/>
        <v>[Create Edit Project-99]</v>
      </c>
      <c r="B109" s="99" t="s">
        <v>579</v>
      </c>
      <c r="C109" s="99" t="s">
        <v>364</v>
      </c>
      <c r="D109" s="99" t="s">
        <v>585</v>
      </c>
      <c r="E109" s="173"/>
      <c r="F109" s="97"/>
      <c r="G109" s="99"/>
      <c r="H109" s="174"/>
      <c r="I109" s="173"/>
      <c r="J109" s="222"/>
      <c r="K109" s="222"/>
      <c r="L109" s="222"/>
      <c r="M109" s="223"/>
      <c r="N109" s="223"/>
      <c r="O109" s="223"/>
    </row>
    <row r="110" spans="1:15" ht="14.25" customHeight="1">
      <c r="A110" s="180" t="str">
        <f t="shared" si="9"/>
        <v>[Create Edit Project-100]</v>
      </c>
      <c r="B110" s="99" t="s">
        <v>581</v>
      </c>
      <c r="C110" s="99" t="s">
        <v>366</v>
      </c>
      <c r="D110" s="99" t="s">
        <v>584</v>
      </c>
      <c r="E110" s="173"/>
      <c r="F110" s="97"/>
      <c r="G110" s="99"/>
      <c r="H110" s="174"/>
      <c r="I110" s="173"/>
      <c r="J110" s="222"/>
      <c r="K110" s="222"/>
      <c r="L110" s="222"/>
      <c r="M110" s="223"/>
      <c r="N110" s="223"/>
      <c r="O110" s="223"/>
    </row>
    <row r="111" spans="1:15" ht="14.25" customHeight="1">
      <c r="A111" s="180" t="str">
        <f t="shared" si="9"/>
        <v>[Create Edit Project-101]</v>
      </c>
      <c r="B111" s="99" t="s">
        <v>582</v>
      </c>
      <c r="C111" s="99" t="s">
        <v>367</v>
      </c>
      <c r="D111" s="99" t="s">
        <v>586</v>
      </c>
      <c r="E111" s="173"/>
      <c r="F111" s="97"/>
      <c r="G111" s="99"/>
      <c r="H111" s="174"/>
      <c r="I111" s="173"/>
      <c r="J111" s="222"/>
      <c r="K111" s="222"/>
      <c r="L111" s="222"/>
      <c r="M111" s="223"/>
      <c r="N111" s="223"/>
      <c r="O111" s="223"/>
    </row>
    <row r="112" spans="1:15" ht="14.25" customHeight="1">
      <c r="A112" s="180" t="str">
        <f t="shared" si="9"/>
        <v>[Create Edit Project-102]</v>
      </c>
      <c r="B112" s="99" t="s">
        <v>583</v>
      </c>
      <c r="C112" s="99" t="s">
        <v>365</v>
      </c>
      <c r="D112" s="99" t="s">
        <v>587</v>
      </c>
      <c r="E112" s="173"/>
      <c r="F112" s="97"/>
      <c r="G112" s="99"/>
      <c r="H112" s="174"/>
      <c r="I112" s="173"/>
      <c r="J112" s="222"/>
      <c r="K112" s="222"/>
      <c r="L112" s="222"/>
      <c r="M112" s="223"/>
      <c r="N112" s="223"/>
      <c r="O112" s="223"/>
    </row>
    <row r="113" spans="1:15" ht="14.25" customHeight="1">
      <c r="A113" s="180" t="str">
        <f t="shared" ref="A113:A118" si="11">IF(OR(B113&lt;&gt;"",D113&lt;E112&gt;""),"["&amp;TEXT($B$2,"##")&amp;"-"&amp;TEXT(ROW()-10,"##")&amp;"]","")</f>
        <v>[Create Edit Project-103]</v>
      </c>
      <c r="B113" s="99" t="s">
        <v>588</v>
      </c>
      <c r="C113" s="99" t="s">
        <v>350</v>
      </c>
      <c r="D113" s="99" t="s">
        <v>594</v>
      </c>
      <c r="E113" s="173"/>
      <c r="F113" s="97"/>
      <c r="G113" s="99"/>
      <c r="H113" s="174"/>
      <c r="I113" s="173"/>
      <c r="J113" s="222"/>
      <c r="K113" s="222"/>
      <c r="L113" s="222"/>
      <c r="M113" s="223"/>
      <c r="N113" s="223"/>
      <c r="O113" s="223"/>
    </row>
    <row r="114" spans="1:15" ht="14.25" customHeight="1">
      <c r="A114" s="180" t="str">
        <f t="shared" si="11"/>
        <v>[Create Edit Project-104]</v>
      </c>
      <c r="B114" s="99" t="s">
        <v>589</v>
      </c>
      <c r="C114" s="99" t="s">
        <v>363</v>
      </c>
      <c r="D114" s="99" t="s">
        <v>595</v>
      </c>
      <c r="E114" s="173"/>
      <c r="F114" s="97"/>
      <c r="G114" s="99"/>
      <c r="H114" s="174"/>
      <c r="I114" s="173"/>
      <c r="J114" s="222"/>
      <c r="K114" s="222"/>
      <c r="L114" s="222"/>
      <c r="M114" s="223"/>
      <c r="N114" s="223"/>
      <c r="O114" s="223"/>
    </row>
    <row r="115" spans="1:15" ht="14.25" customHeight="1">
      <c r="A115" s="180" t="str">
        <f t="shared" si="11"/>
        <v>[Create Edit Project-105]</v>
      </c>
      <c r="B115" s="99" t="s">
        <v>590</v>
      </c>
      <c r="C115" s="99" t="s">
        <v>364</v>
      </c>
      <c r="D115" s="99" t="s">
        <v>585</v>
      </c>
      <c r="E115" s="177"/>
      <c r="F115" s="97"/>
      <c r="G115" s="166"/>
      <c r="H115" s="174"/>
      <c r="I115" s="173"/>
      <c r="J115" s="222"/>
      <c r="K115" s="222"/>
      <c r="L115" s="222"/>
      <c r="M115" s="223"/>
      <c r="N115" s="223"/>
      <c r="O115" s="223"/>
    </row>
    <row r="116" spans="1:15" ht="14.25" customHeight="1">
      <c r="A116" s="180" t="str">
        <f t="shared" si="11"/>
        <v>[Create Edit Project-106]</v>
      </c>
      <c r="B116" s="99" t="s">
        <v>591</v>
      </c>
      <c r="C116" s="99" t="s">
        <v>366</v>
      </c>
      <c r="D116" s="99" t="s">
        <v>584</v>
      </c>
      <c r="E116" s="173"/>
      <c r="F116" s="99"/>
      <c r="G116" s="99"/>
      <c r="H116" s="174"/>
      <c r="I116" s="173"/>
      <c r="J116" s="222"/>
      <c r="K116" s="222"/>
      <c r="L116" s="222"/>
      <c r="M116" s="223"/>
      <c r="N116" s="223"/>
      <c r="O116" s="223"/>
    </row>
    <row r="117" spans="1:15" ht="14.25" customHeight="1">
      <c r="A117" s="180" t="str">
        <f t="shared" si="11"/>
        <v>[Create Edit Project-107]</v>
      </c>
      <c r="B117" s="99" t="s">
        <v>592</v>
      </c>
      <c r="C117" s="99" t="s">
        <v>367</v>
      </c>
      <c r="D117" s="99" t="s">
        <v>586</v>
      </c>
      <c r="E117" s="173"/>
      <c r="F117" s="99"/>
      <c r="G117" s="99"/>
      <c r="H117" s="174"/>
      <c r="I117" s="173"/>
      <c r="J117" s="222"/>
      <c r="K117" s="222"/>
      <c r="L117" s="222"/>
      <c r="M117" s="223"/>
      <c r="N117" s="223"/>
      <c r="O117" s="223"/>
    </row>
    <row r="118" spans="1:15" ht="14.25" customHeight="1">
      <c r="A118" s="180" t="str">
        <f t="shared" si="11"/>
        <v>[Create Edit Project-108]</v>
      </c>
      <c r="B118" s="99" t="s">
        <v>593</v>
      </c>
      <c r="C118" s="99" t="s">
        <v>365</v>
      </c>
      <c r="D118" s="99" t="s">
        <v>587</v>
      </c>
      <c r="E118" s="173"/>
      <c r="F118" s="99"/>
      <c r="G118" s="99"/>
      <c r="H118" s="174"/>
      <c r="I118" s="173"/>
      <c r="J118" s="222"/>
      <c r="K118" s="222"/>
      <c r="L118" s="222"/>
      <c r="M118" s="223"/>
      <c r="N118" s="223"/>
      <c r="O118" s="223"/>
    </row>
    <row r="119" spans="1:15" ht="14.25" customHeight="1">
      <c r="A119" s="180" t="str">
        <f>IF(OR(B119&lt;&gt;"",D119&lt;E118&gt;""),"["&amp;TEXT($B$2,"##")&amp;"-"&amp;TEXT(ROW()-10,"##")&amp;"]","")</f>
        <v>[Create Edit Project-109]</v>
      </c>
      <c r="B119" s="99" t="s">
        <v>597</v>
      </c>
      <c r="C119" s="99" t="s">
        <v>596</v>
      </c>
      <c r="D119" s="99" t="s">
        <v>598</v>
      </c>
      <c r="E119" s="173"/>
      <c r="F119" s="99"/>
      <c r="G119" s="99"/>
      <c r="H119" s="174"/>
      <c r="I119" s="173"/>
      <c r="J119" s="222"/>
      <c r="K119" s="222"/>
      <c r="L119" s="222"/>
      <c r="M119" s="223"/>
      <c r="N119" s="223"/>
      <c r="O119" s="223"/>
    </row>
  </sheetData>
  <mergeCells count="5">
    <mergeCell ref="B2:G2"/>
    <mergeCell ref="B3:G3"/>
    <mergeCell ref="B4:G4"/>
    <mergeCell ref="E5:G5"/>
    <mergeCell ref="E6:G6"/>
  </mergeCells>
  <dataValidations count="1">
    <dataValidation type="list" allowBlank="1" showErrorMessage="1" sqref="F12:G23 F25:G119">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L12:L23</xm:sqref>
        </x14:dataValidation>
        <x14:dataValidation type="list" allowBlank="1" showInputMessage="1" showErrorMessage="1">
          <x14:formula1>
            <xm:f>[3]Calculate!#REF!</xm:f>
          </x14:formula1>
          <xm:sqref>L25:L119</xm:sqref>
        </x14:dataValidation>
        <x14:dataValidation type="list" allowBlank="1" showInputMessage="1" showErrorMessage="1">
          <x14:formula1>
            <xm:f>[3]Calculate!#REF!</xm:f>
          </x14:formula1>
          <xm:sqref>K12:K23</xm:sqref>
        </x14:dataValidation>
        <x14:dataValidation type="list" allowBlank="1" showInputMessage="1" showErrorMessage="1">
          <x14:formula1>
            <xm:f>[3]Calculate!#REF!</xm:f>
          </x14:formula1>
          <xm:sqref>K25:K119</xm:sqref>
        </x14:dataValidation>
        <x14:dataValidation type="list" allowBlank="1" showInputMessage="1" showErrorMessage="1">
          <x14:formula1>
            <xm:f>[3]Calculate!#REF!</xm:f>
          </x14:formula1>
          <xm:sqref>J12:J23</xm:sqref>
        </x14:dataValidation>
        <x14:dataValidation type="list" allowBlank="1" showInputMessage="1" showErrorMessage="1">
          <x14:formula1>
            <xm:f>[3]Calculate!#REF!</xm:f>
          </x14:formula1>
          <xm:sqref>J25:J119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2015-11-11T03:17:34Z</dcterms:modified>
  <cp:category>BM</cp:category>
</cp:coreProperties>
</file>