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activeTab="6"/>
  </bookViews>
  <sheets>
    <sheet name="表紙" sheetId="1" r:id="rId1"/>
    <sheet name="テスト報告" sheetId="5" r:id="rId2"/>
    <sheet name="テスト項目一覧"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7" hidden="1">'Account management'!$J$10:$O$76</definedName>
    <definedName name="_xlnm._FilterDatabase" localSheetId="15" hidden="1">'Admin Module'!$J$10:$O$81</definedName>
    <definedName name="_xlnm._FilterDatabase" localSheetId="10" hidden="1">'Back Project'!$J$10:$O$32</definedName>
    <definedName name="_xlnm._FilterDatabase" localSheetId="5" hidden="1">Common!$J$10:$O$20</definedName>
    <definedName name="_xlnm._FilterDatabase" localSheetId="8" hidden="1">'Create Edit Project'!$J$10:$O$126</definedName>
    <definedName name="_xlnm._FilterDatabase" localSheetId="12" hidden="1">Discover!$J$10:$O$10</definedName>
    <definedName name="_xlnm._FilterDatabase" localSheetId="6" hidden="1">'Display Homepage'!$J$10:$O$26</definedName>
    <definedName name="_xlnm._FilterDatabase" localSheetId="14" hidden="1">Message!$J$10:$O$37</definedName>
    <definedName name="_xlnm._FilterDatabase" localSheetId="9" hidden="1">'Project Detail'!$J$10:$O$63</definedName>
    <definedName name="_xlnm._FilterDatabase" localSheetId="11" hidden="1">'Project management'!$J$10:$O$48</definedName>
    <definedName name="_xlnm._FilterDatabase" localSheetId="13" hidden="1">Statistic!$J$10:$O$23</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iterate="1" iterateCount="10000" iterateDelta="1.0000000000000001E-5"/>
  <fileRecoveryPr autoRecover="0"/>
</workbook>
</file>

<file path=xl/calcChain.xml><?xml version="1.0" encoding="utf-8"?>
<calcChain xmlns="http://schemas.openxmlformats.org/spreadsheetml/2006/main">
  <c r="A6" i="21" l="1"/>
  <c r="C3" i="5" l="1"/>
  <c r="C4" i="5"/>
  <c r="C5" i="5" s="1"/>
  <c r="A48"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N7" i="36"/>
  <c r="M7" i="36"/>
  <c r="L7" i="36"/>
  <c r="K7" i="36"/>
  <c r="J7" i="36"/>
  <c r="N6" i="36"/>
  <c r="M6" i="36"/>
  <c r="L6" i="36"/>
  <c r="K6" i="36"/>
  <c r="J6" i="36"/>
  <c r="E6" i="36"/>
  <c r="D6" i="36"/>
  <c r="B6" i="36"/>
  <c r="A6" i="36"/>
  <c r="N5" i="36"/>
  <c r="M5" i="36"/>
  <c r="L5" i="36"/>
  <c r="K5" i="36"/>
  <c r="J5" i="36"/>
  <c r="N4" i="36"/>
  <c r="M4" i="36"/>
  <c r="L4" i="36"/>
  <c r="K4" i="36"/>
  <c r="J4" i="36"/>
  <c r="N3" i="36"/>
  <c r="M3" i="36"/>
  <c r="L3" i="36"/>
  <c r="K3" i="36"/>
  <c r="J3" i="36"/>
  <c r="N2" i="36"/>
  <c r="M2" i="36"/>
  <c r="L2" i="36"/>
  <c r="K2" i="36"/>
  <c r="J2" i="36"/>
  <c r="A76" i="21"/>
  <c r="A75" i="21"/>
  <c r="A74" i="21"/>
  <c r="A73" i="21"/>
  <c r="A72" i="21"/>
  <c r="A71" i="21"/>
  <c r="C6" i="36" l="1"/>
  <c r="N8" i="36"/>
  <c r="J8" i="36"/>
  <c r="L8" i="36"/>
  <c r="O4" i="36"/>
  <c r="M8" i="36"/>
  <c r="K8" i="36"/>
  <c r="O5" i="36"/>
  <c r="O6" i="36"/>
  <c r="O3" i="36"/>
  <c r="O7" i="36"/>
  <c r="O2" i="36"/>
  <c r="O8" i="36" l="1"/>
  <c r="A30" i="29" l="1"/>
  <c r="A20" i="27" l="1"/>
  <c r="A14" i="27"/>
  <c r="A15" i="27"/>
  <c r="A17" i="33"/>
  <c r="A16" i="33"/>
  <c r="A15" i="33"/>
  <c r="A12" i="33"/>
  <c r="A26" i="19" l="1"/>
  <c r="A25" i="19"/>
  <c r="A24" i="19"/>
  <c r="E6" i="19" s="1"/>
  <c r="A23" i="19"/>
  <c r="A22" i="19"/>
  <c r="A21" i="19"/>
  <c r="A20" i="19"/>
  <c r="A19" i="19"/>
  <c r="A18" i="19"/>
  <c r="A17" i="19"/>
  <c r="A16" i="19"/>
  <c r="A15" i="19"/>
  <c r="A14" i="19"/>
  <c r="A13" i="19"/>
  <c r="A12" i="19"/>
  <c r="N7" i="19"/>
  <c r="M7" i="19"/>
  <c r="L7" i="19"/>
  <c r="K7" i="19"/>
  <c r="J7" i="19"/>
  <c r="N6" i="19"/>
  <c r="M6" i="19"/>
  <c r="L6" i="19"/>
  <c r="K6" i="19"/>
  <c r="J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N6" i="24"/>
  <c r="M6" i="24"/>
  <c r="L6" i="24"/>
  <c r="K6" i="24"/>
  <c r="J6" i="24"/>
  <c r="D6" i="24"/>
  <c r="B6" i="24"/>
  <c r="A6" i="24"/>
  <c r="N5" i="24"/>
  <c r="M5" i="24"/>
  <c r="L5" i="24"/>
  <c r="K5" i="24"/>
  <c r="J5" i="24"/>
  <c r="N4" i="24"/>
  <c r="M4" i="24"/>
  <c r="L4" i="24"/>
  <c r="K4" i="24"/>
  <c r="J4" i="24"/>
  <c r="N3" i="24"/>
  <c r="M3" i="24"/>
  <c r="L3" i="24"/>
  <c r="K3" i="24"/>
  <c r="J3" i="24"/>
  <c r="N2" i="24"/>
  <c r="M2" i="24"/>
  <c r="L2" i="24"/>
  <c r="K2" i="24"/>
  <c r="J2" i="24"/>
  <c r="E6" i="24" l="1"/>
  <c r="J8" i="24"/>
  <c r="N8" i="24"/>
  <c r="K8" i="24"/>
  <c r="L8" i="24"/>
  <c r="O4" i="24"/>
  <c r="M8" i="24"/>
  <c r="O3" i="24"/>
  <c r="O7" i="24"/>
  <c r="O5" i="24"/>
  <c r="O6" i="24"/>
  <c r="C6" i="24"/>
  <c r="C6" i="19"/>
  <c r="K8" i="19"/>
  <c r="O7" i="19"/>
  <c r="M8" i="19"/>
  <c r="L8" i="19"/>
  <c r="O3" i="19"/>
  <c r="O4" i="19"/>
  <c r="J8" i="19"/>
  <c r="N8" i="19"/>
  <c r="O5" i="19"/>
  <c r="O6" i="19"/>
  <c r="O2" i="19"/>
  <c r="O2" i="24"/>
  <c r="O8" i="24" l="1"/>
  <c r="O8" i="19"/>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K8" i="35" l="1"/>
  <c r="M8" i="27"/>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O8" i="29" l="1"/>
  <c r="O8" i="35"/>
  <c r="O8" i="33"/>
  <c r="F16" i="38"/>
  <c r="F19" i="38"/>
  <c r="C4" i="38"/>
  <c r="F20" i="38"/>
  <c r="C6" i="38"/>
  <c r="E21" i="38"/>
  <c r="D21" i="38"/>
  <c r="C21" i="38"/>
  <c r="C7" i="38"/>
  <c r="C5" i="38"/>
  <c r="F18" i="38"/>
  <c r="F17" i="38"/>
  <c r="B21" i="38"/>
  <c r="F15" i="38"/>
  <c r="O8" i="18"/>
  <c r="O8" i="27"/>
  <c r="O8" i="25"/>
  <c r="O8" i="21"/>
  <c r="G21" i="5"/>
  <c r="E21" i="5"/>
  <c r="D21" i="5"/>
  <c r="F21" i="38" l="1"/>
  <c r="C8" i="38"/>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7" i="29"/>
  <c r="A48" i="29"/>
  <c r="A45" i="29"/>
  <c r="A46" i="29"/>
  <c r="A33" i="29"/>
  <c r="A34" i="29"/>
  <c r="A35" i="29"/>
  <c r="A36" i="29"/>
  <c r="A37" i="29"/>
  <c r="A38" i="29"/>
  <c r="A39" i="29"/>
  <c r="A13" i="29"/>
  <c r="A14" i="29"/>
  <c r="A15" i="29"/>
  <c r="A16" i="29"/>
  <c r="A17" i="29"/>
  <c r="A18" i="29"/>
  <c r="A19" i="29"/>
  <c r="A20" i="29"/>
  <c r="A21" i="29"/>
  <c r="A22" i="29"/>
  <c r="A23" i="29"/>
  <c r="A24" i="29"/>
  <c r="A25" i="29"/>
  <c r="A26" i="29"/>
  <c r="A27" i="29"/>
  <c r="A28" i="29"/>
  <c r="A29" i="29"/>
  <c r="A44" i="29"/>
  <c r="A43" i="29"/>
  <c r="A42" i="29"/>
  <c r="A41" i="29"/>
  <c r="A32"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6" i="25"/>
  <c r="A44" i="25"/>
  <c r="A41" i="25"/>
  <c r="A42" i="25"/>
  <c r="A34" i="25"/>
  <c r="A35" i="25"/>
  <c r="A32" i="25"/>
  <c r="A33" i="25"/>
  <c r="A31" i="25"/>
  <c r="A38" i="25"/>
  <c r="A29" i="25"/>
  <c r="A30" i="25"/>
  <c r="A27" i="25"/>
  <c r="A28" i="25"/>
  <c r="A25" i="25"/>
  <c r="A26" i="25"/>
  <c r="A19" i="25"/>
  <c r="A18" i="25"/>
  <c r="A14" i="25"/>
  <c r="A21" i="25"/>
  <c r="A22" i="25"/>
  <c r="A24" i="25"/>
  <c r="A37" i="25"/>
  <c r="A40" i="25"/>
  <c r="A43" i="25"/>
  <c r="A50" i="25"/>
  <c r="A57" i="25"/>
  <c r="A12" i="25"/>
  <c r="D6" i="25"/>
  <c r="G15" i="5" s="1"/>
  <c r="B6" i="25"/>
  <c r="E15" i="5" s="1"/>
  <c r="A6" i="25"/>
  <c r="D15" i="5" s="1"/>
  <c r="H17" i="5" l="1"/>
  <c r="E6" i="27"/>
  <c r="H16" i="5" s="1"/>
  <c r="E6" i="25"/>
  <c r="C6" i="25" s="1"/>
  <c r="F15" i="5" s="1"/>
  <c r="D6" i="21"/>
  <c r="B6" i="21"/>
  <c r="A18" i="18"/>
  <c r="A16" i="18"/>
  <c r="B6" i="18"/>
  <c r="A6" i="18"/>
  <c r="D6" i="18"/>
  <c r="C6" i="27" l="1"/>
  <c r="F16" i="5" s="1"/>
  <c r="H15" i="5"/>
  <c r="G14" i="5"/>
  <c r="E14" i="5"/>
  <c r="D14" i="5"/>
  <c r="F14" i="5" l="1"/>
  <c r="H14" i="5" l="1"/>
  <c r="A64" i="21"/>
  <c r="A44" i="21"/>
  <c r="A41" i="21"/>
  <c r="A39" i="21"/>
  <c r="A36" i="21"/>
  <c r="A31" i="21"/>
  <c r="A34" i="21"/>
  <c r="A32" i="21" l="1"/>
  <c r="A14" i="21"/>
  <c r="A18" i="21"/>
  <c r="A13" i="18"/>
  <c r="A68" i="21" l="1"/>
  <c r="A66" i="21"/>
  <c r="A65" i="21"/>
  <c r="A61" i="21"/>
  <c r="A57" i="21"/>
  <c r="A59" i="21"/>
  <c r="A63" i="21"/>
  <c r="A49" i="21"/>
  <c r="A50" i="21"/>
  <c r="A52" i="21"/>
  <c r="A51" i="21"/>
  <c r="A48" i="21"/>
  <c r="A47" i="21"/>
  <c r="D13" i="5"/>
  <c r="E12" i="5"/>
  <c r="A58" i="21"/>
  <c r="A69"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<sst xmlns="http://schemas.openxmlformats.org/spreadsheetml/2006/main" count="2882" uniqueCount="1306">
  <si>
    <t>Document Code</t>
  </si>
  <si>
    <t>No</t>
  </si>
  <si>
    <t>Pass</t>
  </si>
  <si>
    <t>Fail</t>
  </si>
  <si>
    <t>Tester</t>
  </si>
  <si>
    <t>Untested</t>
  </si>
  <si>
    <t>N/A</t>
  </si>
  <si>
    <t>Untesed</t>
  </si>
  <si>
    <t>ID</t>
  </si>
  <si>
    <t>Sub total</t>
  </si>
  <si>
    <t>%</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</si>
  <si>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</si>
  <si>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</si>
  <si>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</si>
  <si>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</si>
  <si>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</si>
  <si>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</si>
  <si>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</si>
  <si>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</si>
  <si>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</si>
  <si>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</si>
  <si>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</si>
  <si>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</si>
  <si>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</si>
  <si>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</si>
  <si>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</si>
  <si>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</si>
  <si>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</si>
  <si>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</si>
  <si>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</si>
  <si>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</si>
  <si>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</si>
  <si>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</si>
  <si>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</si>
  <si>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</si>
  <si>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</si>
  <si>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</si>
  <si>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</si>
  <si>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</si>
  <si>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</si>
  <si>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</si>
  <si>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</si>
  <si>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</si>
  <si>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</si>
  <si>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</si>
  <si>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</si>
  <si>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</si>
  <si>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</si>
  <si>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</si>
  <si>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</si>
  <si>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</si>
  <si>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</si>
  <si>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</si>
  <si>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</si>
  <si>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</si>
  <si>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</si>
  <si>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</si>
  <si>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</si>
  <si>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</si>
  <si>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</si>
  <si>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</si>
  <si>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</si>
  <si>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</si>
  <si>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</si>
  <si>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</si>
  <si>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</si>
  <si>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</si>
  <si>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</si>
  <si>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</si>
  <si>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</si>
  <si>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</si>
  <si>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</si>
  <si>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</si>
  <si>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</si>
  <si>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</si>
  <si>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</si>
  <si>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</si>
  <si>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</si>
  <si>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</si>
  <si>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</si>
  <si>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</si>
  <si>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</si>
  <si>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</si>
  <si>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</si>
  <si>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</si>
  <si>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</si>
  <si>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</si>
  <si>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</si>
  <si>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</si>
  <si>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</si>
  <si>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</si>
  <si>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</si>
  <si>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</si>
  <si>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</si>
  <si>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</si>
  <si>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</si>
  <si>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</si>
  <si>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</si>
  <si>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</si>
  <si>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</si>
  <si>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</si>
  <si>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</si>
  <si>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</si>
  <si>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</si>
  <si>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</si>
  <si>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</si>
  <si>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</si>
  <si>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</si>
  <si>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</si>
  <si>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</si>
  <si>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</si>
  <si>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</si>
  <si>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</si>
  <si>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</si>
  <si>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</si>
  <si>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</si>
  <si>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</si>
  <si>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</si>
  <si>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</si>
  <si>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</si>
  <si>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</si>
  <si>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</si>
  <si>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</si>
  <si>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</si>
  <si>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</si>
  <si>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</si>
  <si>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</si>
  <si>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</si>
  <si>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</si>
  <si>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</si>
  <si>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</si>
  <si>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</si>
  <si>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</si>
  <si>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</si>
  <si>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</si>
  <si>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</si>
  <si>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</si>
  <si>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</si>
  <si>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</si>
  <si>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</si>
  <si>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</si>
  <si>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</si>
  <si>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</si>
  <si>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</si>
  <si>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</si>
  <si>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</si>
  <si>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</si>
  <si>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</si>
  <si>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</si>
  <si>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</si>
  <si>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</si>
  <si>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</si>
  <si>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</si>
  <si>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</si>
  <si>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</si>
  <si>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</si>
  <si>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</si>
  <si>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</si>
  <si>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</si>
  <si>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</si>
  <si>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</si>
  <si>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</si>
  <si>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</si>
  <si>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</si>
  <si>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</si>
  <si>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</si>
  <si>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</si>
  <si>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</si>
  <si>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</si>
  <si>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</si>
  <si>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</si>
  <si>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</si>
  <si>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</si>
  <si>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</si>
  <si>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</si>
  <si>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</si>
  <si>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</si>
  <si>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</si>
  <si>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</si>
  <si>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</si>
  <si>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</si>
  <si>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</si>
  <si>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</si>
  <si>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</si>
  <si>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</si>
  <si>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</si>
  <si>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</si>
  <si>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</si>
  <si>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</si>
  <si>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</si>
  <si>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</si>
  <si>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</si>
  <si>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</si>
  <si>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</si>
  <si>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</si>
  <si>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</si>
  <si>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</si>
  <si>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</si>
  <si>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</si>
  <si>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</si>
  <si>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</si>
  <si>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</si>
  <si>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</si>
  <si>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</si>
  <si>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</si>
  <si>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</si>
  <si>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</si>
  <si>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</si>
  <si>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</si>
  <si>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</si>
  <si>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</si>
  <si>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</si>
  <si>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</si>
  <si>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</si>
  <si>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</si>
  <si>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</si>
  <si>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</si>
  <si>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</si>
  <si>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</si>
  <si>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</si>
  <si>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</si>
  <si>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</si>
  <si>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</si>
  <si>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</si>
  <si>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</si>
  <si>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</si>
  <si>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</si>
  <si>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</si>
  <si>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</si>
  <si>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</si>
  <si>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</si>
  <si>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</si>
  <si>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</si>
  <si>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</si>
  <si>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</si>
  <si>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</si>
  <si>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</si>
  <si>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</si>
  <si>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</si>
  <si>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</si>
  <si>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</si>
  <si>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</si>
  <si>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</si>
  <si>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</si>
  <si>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</si>
  <si>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</si>
  <si>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</si>
  <si>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</si>
  <si>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</si>
  <si>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</si>
  <si>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</si>
  <si>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</si>
  <si>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</si>
  <si>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</si>
  <si>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</si>
  <si>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</si>
  <si>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</si>
  <si>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</si>
  <si>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</si>
  <si>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</si>
  <si>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</si>
  <si>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</si>
  <si>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</si>
  <si>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</si>
  <si>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</si>
  <si>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</si>
  <si>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</si>
  <si>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</si>
  <si>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</si>
  <si>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</si>
  <si>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</si>
  <si>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</si>
  <si>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</si>
  <si>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</si>
  <si>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</si>
  <si>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</si>
  <si>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</si>
  <si>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</si>
  <si>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</si>
  <si>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</si>
  <si>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</si>
  <si>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</si>
  <si>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</si>
  <si>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</si>
  <si>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</si>
  <si>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</si>
  <si>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</si>
  <si>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</si>
  <si>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</si>
  <si>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</si>
  <si>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</si>
  <si>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</si>
  <si>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</si>
  <si>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</si>
  <si>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</si>
  <si>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</si>
  <si>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</si>
  <si>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</si>
  <si>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</si>
  <si>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</si>
  <si>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</si>
  <si>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</si>
  <si>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</si>
  <si>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</si>
  <si>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</si>
  <si>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</si>
  <si>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</si>
  <si>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</si>
  <si>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</si>
  <si>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</si>
  <si>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</si>
  <si>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</si>
  <si>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</si>
  <si>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</si>
  <si>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</si>
  <si>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</si>
  <si>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</si>
  <si>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</si>
  <si>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</si>
  <si>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</si>
  <si>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</si>
  <si>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</si>
  <si>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</si>
  <si>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</si>
  <si>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</si>
  <si>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</si>
  <si>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</si>
  <si>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</si>
  <si>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</si>
  <si>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</si>
  <si>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</si>
  <si>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</si>
  <si>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</si>
  <si>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</si>
  <si>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</si>
  <si>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</si>
  <si>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</si>
  <si>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</si>
  <si>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</si>
  <si>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</si>
  <si>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</si>
  <si>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</si>
  <si>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</si>
  <si>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</si>
  <si>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</si>
  <si>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</si>
  <si>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</si>
  <si>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</si>
  <si>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</si>
  <si>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</si>
  <si>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</si>
  <si>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</si>
  <si>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</si>
  <si>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</si>
  <si>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</si>
  <si>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</si>
  <si>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</si>
  <si>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</si>
  <si>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</si>
  <si>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</si>
  <si>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</si>
  <si>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</si>
  <si>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</si>
  <si>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</si>
  <si>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</si>
  <si>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</si>
  <si>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</si>
  <si>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</si>
  <si>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</si>
  <si>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</si>
  <si>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</si>
  <si>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</si>
  <si>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</si>
  <si>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</si>
  <si>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</si>
  <si>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</si>
  <si>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</si>
  <si>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</si>
  <si>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</si>
  <si>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</si>
  <si>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</si>
  <si>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</si>
  <si>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</si>
  <si>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</si>
  <si>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</si>
  <si>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</si>
  <si>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</si>
  <si>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</si>
  <si>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</si>
  <si>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</si>
  <si>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</si>
  <si>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</si>
  <si>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</si>
  <si>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</si>
  <si>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</si>
  <si>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</si>
  <si>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</si>
  <si>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</si>
  <si>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</si>
  <si>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</si>
  <si>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</si>
  <si>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</si>
  <si>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</si>
  <si>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</si>
  <si>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</si>
  <si>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</si>
  <si>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</si>
  <si>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</si>
  <si>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</si>
  <si>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</si>
  <si>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</si>
  <si>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</si>
  <si>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</si>
  <si>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</si>
  <si>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</si>
  <si>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</si>
  <si>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</si>
  <si>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</si>
  <si>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</si>
  <si>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</si>
  <si>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</si>
  <si>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</si>
  <si>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</si>
  <si>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</si>
  <si>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</si>
  <si>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</si>
  <si>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</si>
  <si>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</si>
  <si>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</si>
  <si>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</si>
  <si>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</si>
  <si>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</si>
  <si>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</si>
  <si>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</si>
  <si>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</si>
  <si>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</si>
  <si>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</si>
  <si>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</si>
  <si>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</si>
  <si>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</si>
  <si>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</si>
  <si>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</si>
  <si>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</si>
  <si>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</si>
  <si>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</si>
  <si>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</si>
  <si>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</si>
  <si>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</si>
  <si>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</si>
  <si>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</si>
  <si>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</si>
  <si>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</si>
  <si>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</si>
  <si>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</si>
  <si>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</si>
  <si>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</si>
  <si>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</si>
  <si>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</si>
  <si>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</si>
  <si>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</si>
  <si>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</si>
  <si>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</si>
  <si>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</si>
  <si>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</si>
  <si>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</si>
  <si>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</si>
  <si>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</si>
  <si>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</si>
  <si>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</si>
  <si>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</si>
  <si>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</si>
  <si>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</si>
  <si>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</si>
  <si>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</si>
  <si>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</si>
  <si>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</si>
  <si>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</si>
  <si>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</si>
  <si>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</si>
  <si>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</si>
  <si>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</si>
  <si>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</si>
  <si>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</si>
  <si>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</si>
  <si>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</si>
  <si>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</si>
  <si>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</si>
  <si>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</si>
  <si>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</si>
  <si>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</si>
  <si>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</si>
  <si>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</si>
  <si>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</si>
  <si>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</si>
  <si>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</si>
  <si>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</si>
  <si>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</si>
  <si>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</si>
  <si>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</si>
  <si>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</si>
  <si>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</si>
  <si>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</si>
  <si>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</si>
  <si>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</si>
  <si>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</si>
  <si>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</si>
  <si>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</si>
  <si>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</si>
  <si>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</si>
  <si>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</si>
  <si>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</si>
  <si>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</si>
  <si>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</si>
  <si>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</si>
  <si>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</si>
  <si>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</si>
  <si>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</si>
  <si>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</si>
  <si>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</si>
  <si>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</si>
  <si>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</si>
  <si>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</si>
  <si>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</si>
  <si>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</si>
  <si>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</si>
  <si>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</si>
  <si>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</si>
  <si>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</si>
  <si>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</si>
  <si>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</si>
  <si>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</si>
  <si>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</si>
  <si>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</si>
  <si>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</si>
  <si>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</si>
  <si>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</si>
  <si>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</si>
  <si>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</si>
  <si>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</si>
  <si>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</si>
  <si>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</si>
  <si>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</si>
  <si>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</si>
  <si>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</si>
  <si>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</si>
  <si>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</si>
  <si>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</si>
  <si>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</si>
  <si>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</si>
  <si>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</si>
  <si>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</si>
  <si>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</si>
  <si>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</si>
  <si>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</si>
  <si>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</si>
  <si>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</si>
  <si>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</si>
  <si>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</si>
  <si>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</si>
  <si>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</si>
  <si>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</si>
  <si>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</si>
  <si>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</si>
  <si>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</si>
  <si>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</si>
  <si>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</si>
  <si>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</si>
  <si>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</si>
  <si>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</si>
  <si>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</si>
  <si>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</si>
  <si>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</si>
  <si>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</si>
  <si>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</si>
  <si>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</si>
  <si>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</si>
  <si>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</si>
  <si>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</si>
  <si>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</si>
  <si>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</si>
  <si>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</si>
  <si>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</si>
  <si>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</si>
  <si>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</si>
  <si>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</si>
  <si>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</si>
  <si>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</si>
  <si>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</si>
  <si>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</si>
  <si>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</si>
  <si>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</si>
  <si>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</si>
  <si>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</si>
  <si>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</si>
  <si>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</si>
  <si>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</si>
  <si>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</si>
  <si>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</si>
  <si>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</si>
  <si>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</si>
  <si>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</si>
  <si>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</si>
  <si>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</si>
  <si>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</si>
  <si>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</si>
  <si>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</si>
  <si>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</si>
  <si>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</si>
  <si>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</si>
  <si>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</si>
  <si>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</si>
  <si>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</si>
  <si>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</si>
  <si>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</si>
  <si>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</si>
  <si>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</si>
  <si>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</si>
  <si>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</si>
  <si>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</si>
  <si>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</si>
  <si>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</si>
  <si>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</si>
  <si>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</si>
  <si>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</si>
  <si>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</si>
  <si>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</si>
  <si>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</si>
  <si>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</si>
  <si>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</si>
  <si>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</si>
  <si>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</si>
  <si>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</si>
  <si>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</si>
  <si>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</si>
  <si>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</si>
  <si>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</si>
  <si>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</si>
  <si>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</si>
  <si>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</si>
  <si>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</si>
  <si>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</si>
  <si>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</si>
  <si>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</si>
  <si>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</si>
  <si>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</si>
  <si>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</si>
  <si>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</si>
  <si>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</si>
  <si>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</si>
  <si>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</si>
  <si>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</si>
  <si>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</si>
  <si>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</si>
  <si>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</si>
  <si>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</si>
  <si>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</si>
  <si>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</si>
  <si>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</si>
  <si>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</si>
  <si>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</si>
  <si>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</si>
  <si>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</si>
  <si>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</si>
  <si>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</si>
  <si>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</si>
  <si>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</si>
  <si>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</si>
  <si>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</si>
  <si>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</si>
  <si>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</si>
  <si>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</si>
  <si>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</si>
  <si>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</si>
  <si>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</si>
  <si>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</si>
  <si>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</si>
  <si>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</si>
  <si>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</si>
  <si>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</si>
  <si>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</si>
  <si>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</si>
  <si>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</si>
  <si>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</si>
  <si>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</si>
  <si>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</si>
  <si>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</si>
  <si>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</si>
  <si>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</si>
  <si>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</si>
  <si>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</si>
  <si>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</si>
  <si>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</si>
  <si>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</si>
  <si>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</si>
  <si>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</si>
  <si>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</si>
  <si>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</si>
  <si>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</si>
  <si>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</si>
  <si>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</si>
  <si>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</si>
  <si>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</si>
  <si>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</si>
  <si>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</si>
  <si>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</si>
  <si>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</si>
  <si>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</si>
  <si>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</si>
  <si>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</si>
  <si>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</si>
  <si>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</si>
  <si>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</si>
  <si>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</si>
  <si>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</si>
  <si>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</si>
  <si>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</si>
  <si>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</si>
  <si>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</si>
  <si>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</si>
  <si>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</si>
  <si>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</si>
  <si>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</si>
  <si>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</si>
  <si>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</si>
  <si>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</si>
  <si>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</si>
  <si>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</si>
  <si>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</si>
  <si>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</si>
  <si>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</si>
  <si>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</si>
  <si>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</si>
  <si>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</si>
  <si>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</si>
  <si>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</si>
  <si>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</si>
  <si>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</si>
  <si>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</si>
  <si>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</si>
  <si>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</si>
  <si>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</si>
  <si>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</si>
  <si>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</si>
  <si>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</si>
  <si>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</si>
  <si>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</si>
  <si>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</si>
  <si>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</si>
  <si>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</si>
  <si>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</si>
  <si>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</si>
  <si>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</si>
  <si>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</si>
  <si>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</si>
  <si>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</si>
  <si>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</si>
  <si>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</si>
  <si>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</si>
  <si>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</si>
  <si>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</si>
  <si>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</si>
  <si>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</si>
  <si>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</si>
  <si>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</si>
  <si>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</si>
  <si>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</si>
  <si>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</si>
  <si>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</si>
  <si>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</si>
  <si>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</si>
  <si>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</si>
  <si>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</si>
  <si>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</si>
  <si>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</si>
  <si>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</si>
  <si>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</si>
  <si>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</si>
  <si>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</si>
  <si>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</si>
  <si>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</si>
  <si>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</si>
  <si>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</si>
  <si>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</si>
  <si>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</si>
  <si>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</si>
  <si>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</si>
  <si>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</si>
  <si>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</si>
  <si>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</si>
  <si>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</si>
  <si>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</si>
  <si>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</si>
  <si>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</si>
  <si>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</si>
  <si>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</si>
  <si>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</si>
  <si>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</si>
  <si>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</si>
  <si>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</si>
  <si>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</si>
  <si>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</si>
  <si>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</si>
  <si>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</si>
  <si>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</si>
  <si>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</si>
  <si>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</si>
  <si>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</si>
  <si>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</si>
  <si>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</si>
  <si>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</si>
  <si>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</si>
  <si>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</si>
  <si>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</si>
  <si>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</si>
  <si>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</si>
  <si>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</si>
  <si>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</si>
  <si>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</si>
  <si>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</si>
  <si>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</si>
  <si>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</si>
  <si>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</si>
  <si>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</si>
  <si>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</si>
  <si>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</si>
  <si>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</si>
  <si>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</si>
  <si>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</si>
  <si>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</si>
  <si>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</si>
  <si>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</si>
  <si>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</si>
  <si>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</si>
  <si>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</si>
  <si>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</si>
  <si>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</si>
  <si>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</si>
  <si>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</si>
  <si>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</si>
  <si>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</si>
  <si>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</si>
  <si>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</si>
  <si>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</si>
  <si>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</si>
  <si>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</si>
  <si>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</si>
  <si>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</si>
  <si>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</si>
  <si>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</si>
  <si>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</si>
  <si>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</si>
  <si>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</si>
  <si>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</si>
  <si>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</si>
  <si>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</si>
  <si>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</si>
  <si>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</si>
  <si>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</si>
  <si>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</si>
  <si>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</si>
  <si>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</si>
  <si>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</si>
  <si>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</si>
  <si>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</si>
  <si>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</si>
  <si>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</si>
  <si>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</si>
  <si>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</si>
  <si>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</si>
  <si>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</si>
  <si>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</si>
  <si>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</si>
  <si>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</si>
  <si>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</si>
  <si>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</si>
  <si>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</si>
  <si>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</si>
  <si>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</si>
  <si>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</si>
  <si>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</si>
  <si>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</si>
  <si>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</si>
  <si>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</si>
  <si>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</si>
  <si>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</si>
  <si>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</si>
  <si>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</si>
  <si>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</si>
  <si>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</si>
  <si>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</si>
  <si>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</si>
  <si>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</si>
  <si>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</si>
  <si>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</si>
  <si>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</si>
  <si>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</si>
  <si>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</si>
  <si>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</si>
  <si>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</si>
  <si>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</si>
  <si>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</si>
  <si>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</si>
  <si>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</si>
  <si>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</si>
  <si>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</si>
  <si>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</si>
  <si>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</si>
  <si>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</si>
  <si>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</si>
  <si>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</si>
  <si>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</si>
  <si>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</si>
  <si>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</si>
  <si>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</si>
  <si>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</si>
  <si>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</si>
  <si>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</si>
  <si>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</si>
  <si>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</si>
  <si>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</si>
  <si>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</si>
  <si>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</si>
  <si>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</si>
  <si>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</si>
  <si>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</si>
  <si>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</si>
  <si>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</si>
  <si>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</si>
  <si>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</si>
  <si>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</si>
  <si>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</si>
  <si>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</si>
  <si>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</si>
  <si>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</si>
  <si>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</si>
  <si>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</si>
  <si>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</si>
  <si>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</si>
  <si>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</si>
  <si>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</si>
  <si>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</si>
  <si>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</si>
  <si>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</si>
  <si>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</si>
  <si>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</si>
  <si>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</si>
  <si>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</si>
  <si>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</si>
  <si>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</si>
  <si>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</si>
  <si>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</si>
  <si>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</si>
  <si>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</si>
  <si>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</si>
  <si>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</si>
  <si>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</si>
  <si>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</si>
  <si>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</si>
  <si>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</si>
  <si>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</si>
  <si>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</si>
  <si>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</si>
  <si>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</si>
  <si>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</si>
  <si>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</si>
  <si>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</si>
  <si>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</si>
  <si>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</si>
  <si>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</si>
  <si>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</si>
  <si>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</si>
  <si>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</si>
  <si>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</si>
  <si>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</si>
  <si>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</si>
  <si>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</si>
  <si>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</si>
  <si>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</si>
  <si>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</si>
  <si>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</si>
  <si>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</si>
  <si>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</si>
  <si>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</si>
  <si>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</si>
  <si>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</si>
  <si>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</si>
  <si>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</si>
  <si>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</si>
  <si>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</si>
  <si>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</si>
  <si>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</si>
  <si>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</si>
  <si>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</si>
  <si>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</si>
  <si>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</si>
  <si>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</si>
  <si>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</si>
  <si>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</si>
  <si>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</si>
  <si>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</si>
  <si>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</si>
  <si>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</si>
  <si>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</si>
  <si>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</si>
  <si>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</si>
  <si>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</si>
  <si>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</si>
  <si>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</si>
  <si>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</si>
  <si>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</si>
  <si>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</si>
  <si>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</si>
  <si>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</si>
  <si>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</si>
  <si>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</si>
  <si>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</si>
  <si>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</si>
  <si>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</si>
  <si>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</si>
  <si>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</si>
  <si>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</si>
  <si>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</si>
  <si>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</si>
  <si>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</si>
  <si>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</si>
  <si>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</si>
  <si>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</si>
  <si>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</si>
  <si>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</si>
  <si>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</si>
  <si>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</si>
  <si>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</si>
  <si>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</si>
  <si>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</si>
  <si>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</si>
  <si>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</si>
  <si>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</si>
  <si>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</si>
  <si>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</si>
  <si>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</si>
  <si>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</si>
  <si>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</si>
  <si>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</si>
  <si>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</si>
  <si>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</si>
  <si>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</si>
  <si>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</si>
  <si>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</si>
  <si>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</si>
  <si>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</si>
  <si>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</si>
  <si>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</si>
  <si>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</si>
  <si>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</si>
  <si>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</si>
  <si>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</si>
  <si>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</si>
  <si>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</si>
  <si>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</si>
  <si>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</si>
  <si>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</si>
  <si>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</si>
  <si>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</si>
  <si>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</si>
  <si>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</si>
  <si>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</si>
  <si>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</si>
  <si>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</si>
  <si>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</si>
  <si>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</si>
  <si>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</si>
  <si>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</si>
  <si>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</si>
  <si>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</si>
  <si>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</si>
  <si>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</si>
  <si>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</si>
  <si>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</si>
  <si>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</si>
  <si>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</si>
  <si>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</si>
  <si>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</si>
  <si>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</si>
  <si>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</si>
  <si>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</si>
  <si>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</si>
  <si>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</si>
  <si>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</si>
  <si>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</si>
  <si>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</si>
  <si>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</si>
  <si>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</si>
  <si>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</si>
  <si>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</si>
  <si>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</si>
  <si>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</si>
  <si>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</si>
  <si>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</si>
  <si>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</si>
  <si>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</si>
  <si>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</si>
  <si>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</si>
  <si>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</si>
  <si>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</si>
  <si>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</si>
  <si>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</si>
  <si>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</si>
  <si>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</si>
  <si>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</si>
  <si>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</si>
  <si>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</si>
  <si>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</si>
  <si>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</si>
  <si>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</si>
  <si>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</si>
  <si>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</si>
  <si>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</si>
  <si>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</si>
  <si>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</si>
  <si>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</si>
  <si>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</si>
  <si>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</si>
  <si>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</si>
  <si>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</si>
  <si>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</si>
  <si>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</si>
  <si>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</si>
  <si>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</si>
  <si>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</si>
  <si>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</si>
  <si>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</si>
  <si>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</si>
  <si>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</si>
  <si>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</si>
  <si>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</si>
  <si>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</si>
  <si>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</si>
  <si>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</si>
  <si>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</si>
  <si>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</si>
  <si>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</si>
  <si>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</si>
  <si>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</si>
  <si>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</si>
  <si>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</si>
  <si>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</si>
  <si>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</si>
  <si>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</si>
  <si>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</si>
  <si>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</si>
  <si>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</si>
  <si>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</si>
  <si>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</si>
  <si>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</si>
  <si>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</si>
  <si>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</si>
  <si>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</si>
  <si>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</si>
  <si>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</si>
  <si>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</si>
  <si>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</si>
  <si>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</si>
  <si>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</si>
  <si>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</si>
  <si>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</si>
  <si>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</si>
  <si>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</si>
  <si>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</si>
  <si>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</si>
  <si>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</si>
  <si>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</si>
  <si>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</si>
  <si>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</si>
  <si>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</si>
  <si>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</si>
  <si>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</si>
  <si>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</si>
  <si>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</si>
  <si>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</si>
  <si>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</si>
  <si>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</si>
  <si>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</si>
  <si>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</si>
  <si>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</si>
  <si>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</si>
  <si>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</si>
  <si>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</si>
  <si>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</si>
  <si>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</si>
  <si>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</si>
  <si>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</si>
  <si>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</si>
  <si>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</si>
  <si>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</si>
  <si>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Gợi ý được nhưng đến lúc hiển thị thì lại ra id hay sao ý =&gt; mong muốn ra tên</t>
  </si>
  <si>
    <t>Evident\Message-10.png</t>
  </si>
  <si>
    <t>[Message-12]</t>
  </si>
  <si>
    <t>Đánh fail cho view qua thôi, nếu làm dc thì tốt. Nên có message hay nhạc ting ting khi có message mới cho người nhận</t>
  </si>
  <si>
    <t>Test Show more button in Created Project when number of projects is created in a status small less 4</t>
  </si>
  <si>
    <t>Test Show more button in Created Project when number of projects is created in a status more than 4</t>
  </si>
  <si>
    <t>Test Project when user click a Category hyperlink in a project</t>
  </si>
  <si>
    <t>1. Go to dandelion.com logged in with Member role
2. Click Avatar menu
3. Click Created projects button
+ Have 4 project draft: Project A, Project B, Project C, Project D, Project E in database
4. Click Category hyperlink
+ Click "Cong nghe" hyperlink in Project A</t>
  </si>
  <si>
    <t>1. Homepage is displayed 
2. Avatar menu is showed
3. Created projects page is displayed
+ Status draft: Project A, Project B, Project C, Project D
+ Show more button is showed
4. Search Page is displayed
+ Search Page is displayed with Category is "Cong nghe"</t>
  </si>
  <si>
    <t>Hyperlink Category trong project item chưa làm =&gt; mong muốn làm giông home, hay discover page</t>
  </si>
  <si>
    <t>Thiếu icon search
+ mong muốn gõ tiếng việt không dấu vẫn search được, và có gợi ý như message</t>
  </si>
  <si>
    <r>
      <t xml:space="preserve">1.The Homepage is displayed 
2.The Register page is displayed 
3. Display error message </t>
    </r>
    <r>
      <rPr>
        <b/>
        <sz val="10"/>
        <rFont val="Tahoma"/>
        <family val="2"/>
      </rPr>
      <t>MS07 MS09</t>
    </r>
  </si>
  <si>
    <t>15/11/2015</t>
  </si>
  <si>
    <t>STT</t>
  </si>
  <si>
    <t>Khong share duoc</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</si>
  <si>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</si>
  <si>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</si>
  <si>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</si>
  <si>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</si>
  <si>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</si>
  <si>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</si>
  <si>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</si>
  <si>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</si>
  <si>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Active/Deactive không phải button</t>
  </si>
  <si>
    <t>1. Enter the admin page
2. Click Project button in Right Slide bar
3. Click Dashboard button in Project menu</t>
  </si>
  <si>
    <t>[Admin Module-29]</t>
  </si>
  <si>
    <t>[Admin Module-30]</t>
  </si>
  <si>
    <t>Không chấp nhận, từ chối được</t>
  </si>
  <si>
    <t>Evident\[Admin Module-40].png</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</si>
  <si>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</si>
  <si>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</si>
  <si>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</si>
  <si>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</si>
  <si>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</si>
  <si>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</si>
  <si>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</si>
  <si>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</si>
  <si>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Tab Project is opened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</si>
  <si>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</si>
  <si>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</si>
  <si>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Không có error message</t>
  </si>
  <si>
    <t>Không có acc</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</si>
  <si>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</si>
  <si>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</si>
  <si>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</si>
  <si>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Không có reported useser </t>
  </si>
  <si>
    <t xml:space="preserve">1. Admin Page is displayed
2. Dropdowlist is displayed with:
+ User
+ Project
3. Content about project report is displayed with list following:
- Report project table
(Use database to test data is correct/false)
4. View report conten popup is displayed </t>
  </si>
  <si>
    <t>Chưa dịch sang tiếng Việt</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</si>
  <si>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</si>
  <si>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Không có message, không biết đã gửi chưa</t>
  </si>
  <si>
    <t>Không có cancel button</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</si>
  <si>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</si>
  <si>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</si>
  <si>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</si>
  <si>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</si>
  <si>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</si>
  <si>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19/11/2015</t>
  </si>
  <si>
    <t>xem dự án "Mật ngọt chết mèo", không có ảnh thay thế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</si>
  <si>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</si>
  <si>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</si>
  <si>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</si>
  <si>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</si>
  <si>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vẫn có hyperlink, trả về trang trắng</t>
  </si>
  <si>
    <t>テスト項目書</t>
  </si>
  <si>
    <t>プロジェクト名</t>
    <rPh sb="6" eb="7">
      <t>めい</t>
    </rPh>
    <phoneticPr fontId="0" type="noConversion"/>
  </si>
  <si>
    <t>プロジェクトコード</t>
    <phoneticPr fontId="0" type="noConversion"/>
  </si>
  <si>
    <t>ドキュメントコード</t>
    <phoneticPr fontId="0" type="noConversion"/>
  </si>
  <si>
    <r>
      <t>レビュー者</t>
    </r>
    <r>
      <rPr>
        <b/>
        <sz val="10"/>
        <color indexed="60"/>
        <rFont val="Tahoma"/>
        <family val="2"/>
      </rPr>
      <t>/</t>
    </r>
    <r>
      <rPr>
        <b/>
        <sz val="10"/>
        <color indexed="60"/>
        <rFont val="ＭＳ Ｐゴシック"/>
        <family val="3"/>
        <charset val="128"/>
      </rPr>
      <t>承認者</t>
    </r>
  </si>
  <si>
    <t>版数</t>
    <rPh sb="0" eb="2">
      <t>はんすう</t>
    </rPh>
    <phoneticPr fontId="0" type="noConversion"/>
  </si>
  <si>
    <t>発効日</t>
    <rPh sb="0" eb="2">
      <t>はっこう</t>
    </rPh>
    <rPh sb="2" eb="3">
      <t>ﾆﾁ</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</si>
  <si>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</si>
  <si>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</si>
  <si>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</si>
  <si>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</si>
  <si>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変更履歴</t>
  </si>
  <si>
    <t>テスト項目一覧</t>
  </si>
  <si>
    <t>プロジェクト名</t>
  </si>
  <si>
    <t>プロジェクトコード</t>
  </si>
  <si>
    <t>テスト環境設定</t>
  </si>
  <si>
    <t>作成者</t>
  </si>
  <si>
    <t>レビュー者/承認者</t>
  </si>
  <si>
    <t>発行日</t>
  </si>
  <si>
    <t>機能名</t>
    <rPh sb="0" eb="3">
      <t>きのうめい</t>
    </rPh>
    <phoneticPr fontId="0" type="noConversion"/>
  </si>
  <si>
    <t>シート名</t>
    <rPh sb="3" eb="4">
      <t>めい</t>
    </rPh>
    <phoneticPr fontId="0" type="noConversion"/>
  </si>
  <si>
    <t>説明</t>
    <rPh sb="0" eb="2">
      <t>せつめい</t>
    </rPh>
    <phoneticPr fontId="0" type="noConversion"/>
  </si>
  <si>
    <t>項番</t>
  </si>
  <si>
    <t>テスト報告</t>
  </si>
  <si>
    <t>備考</t>
  </si>
  <si>
    <t>モジュールコード</t>
    <phoneticPr fontId="0" type="noConversion"/>
  </si>
  <si>
    <t>合格</t>
  </si>
  <si>
    <t>不合格</t>
    <rPh sb="0" eb="3">
      <t>ふごうかく</t>
    </rPh>
    <phoneticPr fontId="0" type="noConversion"/>
  </si>
  <si>
    <t>未テスト</t>
  </si>
  <si>
    <t>テスト項目数</t>
    <rPh sb="5" eb="6">
      <t>すう</t>
    </rPh>
    <phoneticPr fontId="0" type="noConversion"/>
  </si>
  <si>
    <t xml:space="preserve">List enviroment requires in this system
1. Server: 
2. Database server: Neo4j
3. Browser: Google Chrome 40, Mozzila Firefox 40
4. Operation System: Window 8 .1 Professional  ６４ bit </t>
  </si>
  <si>
    <t>事前条件</t>
  </si>
  <si>
    <t>テストカバレッジ</t>
  </si>
  <si>
    <t>テスト成功カバレッジ</t>
  </si>
  <si>
    <t>モジュールコード</t>
  </si>
  <si>
    <t>テスト要求</t>
    <rPh sb="3" eb="5">
      <t>ようきゅう</t>
    </rPh>
    <phoneticPr fontId="0" type="noConversion"/>
  </si>
  <si>
    <t>テスター</t>
    <phoneticPr fontId="0" type="noConversion"/>
  </si>
  <si>
    <t>合格</t>
    <rPh sb="0" eb="2">
      <t>ごうかく</t>
    </rPh>
    <phoneticPr fontId="0" type="noConversion"/>
  </si>
  <si>
    <t>未テスト</t>
    <rPh sb="0" eb="1">
      <t>み</t>
    </rPh>
    <phoneticPr fontId="0" type="noConversion"/>
  </si>
  <si>
    <t>テスト項目数</t>
  </si>
  <si>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</si>
  <si>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</si>
  <si>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</si>
  <si>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</si>
  <si>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</si>
  <si>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</si>
  <si>
    <t>不合格</t>
  </si>
  <si>
    <t>テスト項目説明</t>
  </si>
  <si>
    <t>テスト項目手順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</si>
</sst>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4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
      <b/>
      <sz val="10"/>
      <color indexed="60"/>
      <name val="ＭＳ Ｐゴシック"/>
      <family val="3"/>
      <charset val="128"/>
    </font>
    <font>
      <b/>
      <sz val="10"/>
      <color indexed="9"/>
      <name val="ＭＳ Ｐゴシック"/>
      <family val="3"/>
      <charset val="128"/>
    </font>
    <font>
      <sz val="10"/>
      <color indexed="8"/>
      <name val="ＭＳ Ｐ明朝"/>
      <family val="1"/>
      <charset val="128"/>
    </font>
    <font>
      <b/>
      <sz val="10"/>
      <color theme="9" tint="-0.499984740745262"/>
      <name val="MS PGothic"/>
      <family val="2"/>
    </font>
    <font>
      <b/>
      <sz val="11"/>
      <color rgb="FFFF0000"/>
      <name val="ＭＳ Ｐゴシック"/>
    </font>
    <font>
      <b/>
      <sz val="12"/>
      <name val="ＭＳ Ｐゴシック"/>
      <family val="3"/>
      <charset val="128"/>
    </font>
    <font>
      <b/>
      <sz val="12"/>
      <color indexed="8"/>
      <name val="Tahoma"/>
      <family val="2"/>
    </font>
    <font>
      <i/>
      <sz val="12"/>
      <color indexed="17"/>
      <name val="Tahoma"/>
      <family val="2"/>
    </font>
    <font>
      <b/>
      <sz val="12"/>
      <color indexed="8"/>
      <name val="ＭＳ Ｐゴシック"/>
      <family val="3"/>
      <charset val="128"/>
    </font>
  </fonts>
  <fills count="2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
      <patternFill patternType="solid">
        <fgColor rgb="FF000080"/>
        <bgColor indexed="32"/>
      </patternFill>
    </fill>
    <fill>
      <patternFill patternType="solid">
        <fgColor rgb="FF000080"/>
        <bgColor indexed="56"/>
      </patternFill>
    </fill>
  </fills>
  <borders count="6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9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5" borderId="2" xfId="2" applyFont="1" applyFill="1" applyBorder="1" applyAlignment="1">
      <alignment vertical="top" wrapText="1"/>
    </xf>
    <xf numFmtId="0" fontId="17" fillId="5"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5" borderId="15" xfId="5" applyFont="1" applyFill="1" applyBorder="1" applyAlignment="1">
      <alignment vertical="top" wrapText="1"/>
    </xf>
    <xf numFmtId="0" fontId="3" fillId="2" borderId="22" xfId="5" applyFont="1" applyFill="1" applyBorder="1" applyAlignment="1">
      <alignment vertical="top" wrapText="1"/>
    </xf>
    <xf numFmtId="0" fontId="3" fillId="5" borderId="22" xfId="5" applyFont="1" applyFill="1" applyBorder="1" applyAlignment="1">
      <alignment vertical="top" wrapText="1"/>
    </xf>
    <xf numFmtId="0" fontId="18" fillId="5" borderId="2" xfId="2" applyFont="1" applyFill="1" applyBorder="1" applyAlignment="1">
      <alignment horizontal="left" vertical="top" wrapText="1"/>
    </xf>
    <xf numFmtId="14" fontId="3" fillId="5" borderId="2" xfId="5" applyNumberFormat="1" applyFont="1" applyFill="1" applyBorder="1" applyAlignment="1">
      <alignment vertical="top" wrapText="1"/>
    </xf>
    <xf numFmtId="0" fontId="18" fillId="5" borderId="15" xfId="2" applyFont="1" applyFill="1" applyBorder="1" applyAlignment="1">
      <alignment horizontal="left" vertical="top" wrapText="1"/>
    </xf>
    <xf numFmtId="14" fontId="3" fillId="5" borderId="15" xfId="5" applyNumberFormat="1" applyFont="1" applyFill="1" applyBorder="1" applyAlignment="1">
      <alignment vertical="top" wrapText="1"/>
    </xf>
    <xf numFmtId="0" fontId="3" fillId="5" borderId="15" xfId="2" applyFont="1" applyFill="1" applyBorder="1" applyAlignment="1">
      <alignment vertical="top" wrapText="1"/>
    </xf>
    <xf numFmtId="0" fontId="18" fillId="5" borderId="22" xfId="2" applyFont="1" applyFill="1" applyBorder="1" applyAlignment="1">
      <alignment horizontal="left" vertical="top" wrapText="1"/>
    </xf>
    <xf numFmtId="14" fontId="3" fillId="5" borderId="22" xfId="5" applyNumberFormat="1" applyFont="1" applyFill="1" applyBorder="1" applyAlignment="1">
      <alignment vertical="top" wrapText="1"/>
    </xf>
    <xf numFmtId="0" fontId="3" fillId="5" borderId="22" xfId="2" applyFont="1" applyFill="1" applyBorder="1" applyAlignment="1">
      <alignment vertical="top" wrapText="1"/>
    </xf>
    <xf numFmtId="0" fontId="3" fillId="0" borderId="22" xfId="5" applyFont="1" applyFill="1" applyBorder="1" applyAlignment="1">
      <alignment horizontal="left" vertical="top" wrapText="1"/>
    </xf>
    <xf numFmtId="0" fontId="3" fillId="5"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5" borderId="2" xfId="5" applyFont="1" applyFill="1" applyBorder="1" applyAlignment="1">
      <alignment vertical="top" wrapText="1"/>
    </xf>
    <xf numFmtId="0" fontId="19" fillId="3" borderId="23" xfId="0" applyNumberFormat="1" applyFont="1" applyFill="1" applyBorder="1" applyAlignment="1">
      <alignment horizontal="center"/>
    </xf>
    <xf numFmtId="0" fontId="9" fillId="3" borderId="24" xfId="0" applyFont="1" applyFill="1" applyBorder="1"/>
    <xf numFmtId="0" fontId="19" fillId="3" borderId="24" xfId="0" applyFont="1" applyFill="1" applyBorder="1" applyAlignment="1">
      <alignment horizontal="center"/>
    </xf>
    <xf numFmtId="0" fontId="19" fillId="3" borderId="25"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5" borderId="0" xfId="5" applyFont="1" applyFill="1" applyBorder="1" applyAlignment="1">
      <alignment vertical="top" wrapText="1"/>
    </xf>
    <xf numFmtId="0" fontId="26" fillId="6" borderId="0" xfId="5" applyFont="1" applyFill="1" applyBorder="1" applyAlignment="1">
      <alignment horizontal="left" vertical="center"/>
    </xf>
    <xf numFmtId="14" fontId="26" fillId="5" borderId="0" xfId="5" applyNumberFormat="1" applyFont="1" applyFill="1" applyBorder="1" applyAlignment="1">
      <alignment vertical="top" wrapText="1"/>
    </xf>
    <xf numFmtId="0" fontId="26" fillId="5" borderId="0" xfId="2" applyFont="1" applyFill="1" applyBorder="1" applyAlignment="1">
      <alignment vertical="top" wrapText="1"/>
    </xf>
    <xf numFmtId="0" fontId="26" fillId="5"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5"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7" borderId="29" xfId="0" applyFont="1" applyFill="1" applyBorder="1" applyAlignment="1">
      <alignment horizontal="center" vertical="center" wrapText="1"/>
    </xf>
    <xf numFmtId="0" fontId="30" fillId="0" borderId="22" xfId="0" applyFont="1" applyBorder="1"/>
    <xf numFmtId="0" fontId="29" fillId="7" borderId="30" xfId="0" applyFont="1" applyFill="1" applyBorder="1" applyAlignment="1">
      <alignment horizontal="center" vertical="center" wrapText="1"/>
    </xf>
    <xf numFmtId="0" fontId="30" fillId="0" borderId="31" xfId="0" applyFont="1" applyBorder="1" applyAlignment="1">
      <alignment vertical="center" wrapText="1"/>
    </xf>
    <xf numFmtId="0" fontId="29" fillId="7"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2" xfId="5" applyFont="1" applyFill="1" applyBorder="1" applyAlignment="1">
      <alignment horizontal="left" vertical="center"/>
    </xf>
    <xf numFmtId="0" fontId="14" fillId="4" borderId="33" xfId="5" applyFont="1" applyFill="1" applyBorder="1" applyAlignment="1">
      <alignment horizontal="left" vertical="center"/>
    </xf>
    <xf numFmtId="0" fontId="14" fillId="4" borderId="34" xfId="5" applyFont="1" applyFill="1" applyBorder="1" applyAlignment="1">
      <alignment horizontal="left" vertical="center"/>
    </xf>
    <xf numFmtId="0" fontId="3" fillId="6" borderId="22" xfId="5" applyFont="1" applyFill="1" applyBorder="1" applyAlignment="1">
      <alignment horizontal="left" vertical="center"/>
    </xf>
    <xf numFmtId="0" fontId="3" fillId="5" borderId="33" xfId="5" applyFont="1" applyFill="1" applyBorder="1" applyAlignment="1">
      <alignment vertical="top" wrapText="1"/>
    </xf>
    <xf numFmtId="0" fontId="3" fillId="5" borderId="16" xfId="5" applyFont="1" applyFill="1" applyBorder="1" applyAlignment="1">
      <alignment vertical="top" wrapText="1"/>
    </xf>
    <xf numFmtId="0" fontId="3" fillId="2" borderId="15" xfId="5" applyFont="1" applyFill="1" applyBorder="1" applyAlignment="1">
      <alignment vertical="top" wrapText="1"/>
    </xf>
    <xf numFmtId="0" fontId="3" fillId="5" borderId="35" xfId="5" applyFont="1" applyFill="1" applyBorder="1" applyAlignment="1">
      <alignment vertical="top" wrapText="1"/>
    </xf>
    <xf numFmtId="0" fontId="14" fillId="4" borderId="36" xfId="5" applyFont="1" applyFill="1" applyBorder="1" applyAlignment="1">
      <alignment horizontal="left" vertical="center"/>
    </xf>
    <xf numFmtId="0" fontId="14" fillId="4" borderId="37" xfId="5" applyFont="1" applyFill="1" applyBorder="1" applyAlignment="1">
      <alignment horizontal="left" vertical="center"/>
    </xf>
    <xf numFmtId="0" fontId="3" fillId="5" borderId="32" xfId="5" applyFont="1" applyFill="1" applyBorder="1" applyAlignment="1">
      <alignment vertical="top" wrapText="1"/>
    </xf>
    <xf numFmtId="0" fontId="3" fillId="5" borderId="1" xfId="5" applyFont="1" applyFill="1" applyBorder="1" applyAlignment="1">
      <alignment vertical="top" wrapText="1"/>
    </xf>
    <xf numFmtId="0" fontId="18" fillId="5"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35" xfId="5" applyFont="1" applyFill="1" applyBorder="1" applyAlignment="1">
      <alignment vertical="top" wrapText="1"/>
    </xf>
    <xf numFmtId="0" fontId="3" fillId="2" borderId="35" xfId="2" applyFont="1" applyFill="1" applyBorder="1"/>
    <xf numFmtId="0" fontId="29" fillId="0" borderId="31" xfId="0" applyFont="1" applyBorder="1" applyAlignment="1">
      <alignment horizontal="left" vertical="center" wrapText="1" indent="1"/>
    </xf>
    <xf numFmtId="0" fontId="3" fillId="2" borderId="31" xfId="5" applyFont="1" applyFill="1" applyBorder="1" applyAlignment="1">
      <alignment vertical="top" wrapText="1"/>
    </xf>
    <xf numFmtId="0" fontId="3" fillId="5" borderId="31"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5" borderId="1" xfId="0" applyFont="1" applyFill="1" applyBorder="1" applyAlignment="1">
      <alignment horizontal="left" vertical="top" wrapText="1"/>
    </xf>
    <xf numFmtId="0" fontId="3" fillId="2" borderId="31" xfId="2" applyFont="1" applyFill="1" applyBorder="1" applyAlignment="1">
      <alignment wrapText="1"/>
    </xf>
    <xf numFmtId="0" fontId="3" fillId="2" borderId="22" xfId="0" applyFont="1" applyFill="1" applyBorder="1" applyAlignment="1">
      <alignment horizontal="center" vertical="center"/>
    </xf>
    <xf numFmtId="0" fontId="14" fillId="8" borderId="31" xfId="5" applyFont="1" applyFill="1" applyBorder="1" applyAlignment="1">
      <alignment horizontal="left" vertical="center"/>
    </xf>
    <xf numFmtId="0" fontId="3" fillId="10" borderId="22" xfId="0" applyFont="1" applyFill="1" applyBorder="1"/>
    <xf numFmtId="0" fontId="3" fillId="10" borderId="22" xfId="0" applyFont="1" applyFill="1" applyBorder="1" applyAlignment="1">
      <alignment vertical="top" wrapText="1"/>
    </xf>
    <xf numFmtId="0" fontId="33" fillId="10" borderId="22" xfId="0" applyFont="1" applyFill="1" applyBorder="1" applyAlignment="1">
      <alignment horizontal="left" vertical="top"/>
    </xf>
    <xf numFmtId="0" fontId="33" fillId="10" borderId="22" xfId="0" applyFont="1" applyFill="1" applyBorder="1" applyAlignment="1">
      <alignment horizontal="left" vertical="center"/>
    </xf>
    <xf numFmtId="0" fontId="14" fillId="4" borderId="31" xfId="5" applyFont="1" applyFill="1" applyBorder="1" applyAlignment="1">
      <alignment horizontal="left" vertical="center"/>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2"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3" borderId="40" xfId="0" applyNumberFormat="1" applyFont="1" applyFill="1" applyBorder="1" applyAlignment="1">
      <alignment horizontal="center"/>
    </xf>
    <xf numFmtId="1" fontId="30" fillId="13" borderId="41" xfId="0" applyNumberFormat="1" applyFont="1" applyFill="1" applyBorder="1" applyAlignment="1">
      <alignment horizontal="center"/>
    </xf>
    <xf numFmtId="1" fontId="30" fillId="0" borderId="43" xfId="0" applyNumberFormat="1" applyFont="1" applyFill="1" applyBorder="1" applyAlignment="1">
      <alignment horizontal="left"/>
    </xf>
    <xf numFmtId="1" fontId="30" fillId="0" borderId="44" xfId="0" applyNumberFormat="1" applyFont="1" applyFill="1" applyBorder="1" applyAlignment="1">
      <alignment horizontal="left"/>
    </xf>
    <xf numFmtId="165" fontId="30" fillId="0" borderId="45" xfId="0" applyNumberFormat="1" applyFont="1" applyBorder="1" applyAlignment="1">
      <alignment horizontal="left"/>
    </xf>
    <xf numFmtId="0" fontId="30" fillId="10" borderId="46"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3" borderId="22" xfId="0" applyNumberFormat="1" applyFont="1" applyFill="1" applyBorder="1" applyAlignment="1">
      <alignment horizontal="center"/>
    </xf>
    <xf numFmtId="0" fontId="3" fillId="5" borderId="31" xfId="2" applyFont="1" applyFill="1" applyBorder="1" applyAlignment="1">
      <alignment vertical="top" wrapText="1"/>
    </xf>
    <xf numFmtId="0" fontId="3" fillId="2" borderId="31" xfId="2" applyFont="1" applyFill="1" applyBorder="1"/>
    <xf numFmtId="0" fontId="9" fillId="11" borderId="22" xfId="5" applyFont="1" applyFill="1" applyBorder="1" applyAlignment="1">
      <alignment horizontal="center" vertical="center" wrapText="1"/>
    </xf>
    <xf numFmtId="0" fontId="27" fillId="11"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3" fillId="14" borderId="22" xfId="2" applyFont="1" applyFill="1" applyBorder="1" applyAlignment="1">
      <alignment vertical="top" wrapText="1"/>
    </xf>
    <xf numFmtId="14" fontId="3" fillId="14" borderId="22" xfId="2" applyNumberFormat="1" applyFont="1" applyFill="1" applyBorder="1" applyAlignment="1">
      <alignment vertical="top" wrapText="1"/>
    </xf>
    <xf numFmtId="0" fontId="30" fillId="0" borderId="49" xfId="0" applyNumberFormat="1" applyFont="1" applyFill="1" applyBorder="1" applyAlignment="1">
      <alignment vertical="center"/>
    </xf>
    <xf numFmtId="0" fontId="30" fillId="0" borderId="49" xfId="0" applyFont="1" applyBorder="1"/>
    <xf numFmtId="0" fontId="9" fillId="11" borderId="50" xfId="5" applyFont="1" applyFill="1" applyBorder="1" applyAlignment="1">
      <alignment horizontal="center" vertical="center" wrapText="1"/>
    </xf>
    <xf numFmtId="0" fontId="9" fillId="11" borderId="51" xfId="5" applyFont="1" applyFill="1" applyBorder="1" applyAlignment="1">
      <alignment horizontal="center" vertical="center" wrapText="1"/>
    </xf>
    <xf numFmtId="0" fontId="9" fillId="11" borderId="52" xfId="5" applyFont="1" applyFill="1" applyBorder="1" applyAlignment="1">
      <alignment horizontal="center" vertical="center" wrapText="1"/>
    </xf>
    <xf numFmtId="0" fontId="30" fillId="0" borderId="53" xfId="0" applyNumberFormat="1" applyFont="1" applyFill="1" applyBorder="1" applyAlignment="1">
      <alignment vertical="center"/>
    </xf>
    <xf numFmtId="0" fontId="29" fillId="0" borderId="54" xfId="0" applyFont="1" applyBorder="1"/>
    <xf numFmtId="0" fontId="30" fillId="0" borderId="55"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57" xfId="2" applyFont="1" applyFill="1" applyBorder="1" applyAlignment="1"/>
    <xf numFmtId="0" fontId="29" fillId="0" borderId="55" xfId="0" applyFont="1" applyBorder="1"/>
    <xf numFmtId="0" fontId="29" fillId="0" borderId="49" xfId="0" applyNumberFormat="1" applyFont="1" applyFill="1" applyBorder="1" applyAlignment="1">
      <alignment vertical="center"/>
    </xf>
    <xf numFmtId="0" fontId="29" fillId="0" borderId="49" xfId="0" applyFont="1" applyBorder="1"/>
    <xf numFmtId="14" fontId="16" fillId="14"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5" borderId="42" xfId="0" applyNumberFormat="1" applyFont="1" applyFill="1" applyBorder="1" applyAlignment="1">
      <alignment horizontal="center"/>
    </xf>
    <xf numFmtId="0" fontId="3" fillId="16" borderId="22" xfId="0"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5"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5"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65" xfId="5" applyFont="1" applyFill="1" applyBorder="1" applyAlignment="1">
      <alignment horizontal="left" vertical="center"/>
    </xf>
    <xf numFmtId="14" fontId="3" fillId="2" borderId="22" xfId="2" applyNumberFormat="1" applyFont="1" applyFill="1" applyBorder="1" applyAlignment="1"/>
    <xf numFmtId="0" fontId="29" fillId="0" borderId="56" xfId="0" applyFont="1" applyBorder="1"/>
    <xf numFmtId="0" fontId="7" fillId="2" borderId="2" xfId="0" applyFont="1" applyFill="1" applyBorder="1" applyAlignment="1">
      <alignment horizontal="left" vertical="center"/>
    </xf>
    <xf numFmtId="0" fontId="35" fillId="5" borderId="2" xfId="0" applyFont="1" applyFill="1" applyBorder="1" applyAlignment="1">
      <alignment horizontal="left"/>
    </xf>
    <xf numFmtId="0" fontId="3" fillId="0" borderId="0" xfId="0" applyFont="1" applyAlignment="1">
      <alignment horizontal="left" vertical="center"/>
    </xf>
    <xf numFmtId="164" fontId="36" fillId="19" borderId="4" xfId="0" applyNumberFormat="1" applyFont="1" applyFill="1" applyBorder="1" applyAlignment="1">
      <alignment horizontal="left" vertical="center"/>
    </xf>
    <xf numFmtId="0" fontId="36" fillId="19" borderId="5" xfId="0" applyFont="1" applyFill="1" applyBorder="1" applyAlignment="1">
      <alignment horizontal="left" vertical="center"/>
    </xf>
    <xf numFmtId="0" fontId="9" fillId="19" borderId="5" xfId="0" applyFont="1" applyFill="1" applyBorder="1" applyAlignment="1">
      <alignment horizontal="left" vertical="center"/>
    </xf>
    <xf numFmtId="0" fontId="36" fillId="19" borderId="6" xfId="0" applyFont="1" applyFill="1" applyBorder="1" applyAlignment="1">
      <alignment horizontal="left" vertical="center"/>
    </xf>
    <xf numFmtId="0" fontId="38" fillId="0" borderId="0" xfId="0" applyFont="1"/>
    <xf numFmtId="1" fontId="36" fillId="20" borderId="4" xfId="0" applyNumberFormat="1" applyFont="1" applyFill="1" applyBorder="1" applyAlignment="1">
      <alignment horizontal="center" vertical="center"/>
    </xf>
    <xf numFmtId="0" fontId="36" fillId="20" borderId="5" xfId="0" applyFont="1" applyFill="1" applyBorder="1" applyAlignment="1">
      <alignment horizontal="center" vertical="center"/>
    </xf>
    <xf numFmtId="0" fontId="36" fillId="20" borderId="66" xfId="0" applyFont="1" applyFill="1" applyBorder="1" applyAlignment="1">
      <alignment horizontal="center" vertical="center"/>
    </xf>
    <xf numFmtId="0" fontId="9" fillId="20" borderId="6" xfId="0" applyFont="1" applyFill="1" applyBorder="1" applyAlignment="1">
      <alignment horizontal="center" vertical="center"/>
    </xf>
    <xf numFmtId="0" fontId="36" fillId="3" borderId="5" xfId="0" applyNumberFormat="1" applyFont="1" applyFill="1" applyBorder="1" applyAlignment="1">
      <alignment horizontal="center"/>
    </xf>
    <xf numFmtId="0" fontId="36" fillId="3" borderId="5" xfId="0" applyNumberFormat="1" applyFont="1" applyFill="1" applyBorder="1" applyAlignment="1">
      <alignment horizontal="center" wrapText="1"/>
    </xf>
    <xf numFmtId="0" fontId="9" fillId="3" borderId="66" xfId="0" applyNumberFormat="1" applyFont="1" applyFill="1" applyBorder="1" applyAlignment="1">
      <alignment horizontal="center"/>
    </xf>
    <xf numFmtId="0" fontId="36" fillId="3" borderId="67" xfId="0" applyNumberFormat="1" applyFont="1" applyFill="1" applyBorder="1" applyAlignment="1">
      <alignment horizontal="center" wrapText="1"/>
    </xf>
    <xf numFmtId="0" fontId="39" fillId="0" borderId="0" xfId="0" applyFont="1"/>
    <xf numFmtId="0" fontId="40" fillId="2" borderId="13" xfId="5" applyFont="1" applyFill="1" applyBorder="1" applyAlignment="1">
      <alignment horizontal="left" wrapText="1"/>
    </xf>
    <xf numFmtId="0" fontId="41" fillId="2" borderId="16" xfId="2" applyFont="1" applyFill="1" applyBorder="1" applyAlignment="1">
      <alignment horizontal="center" vertical="center" wrapText="1"/>
    </xf>
    <xf numFmtId="0" fontId="43" fillId="2" borderId="2" xfId="0" applyFont="1" applyFill="1" applyBorder="1" applyAlignment="1">
      <alignment horizontal="center" vertical="center" wrapText="1"/>
    </xf>
    <xf numFmtId="0" fontId="36" fillId="3" borderId="2" xfId="5" applyFont="1" applyFill="1" applyBorder="1" applyAlignment="1">
      <alignment horizontal="center" vertical="center" wrapText="1"/>
    </xf>
    <xf numFmtId="0" fontId="36" fillId="3" borderId="15" xfId="5" applyFont="1" applyFill="1" applyBorder="1" applyAlignment="1">
      <alignment horizontal="center"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35" fillId="5" borderId="2" xfId="0" applyFont="1" applyFill="1" applyBorder="1" applyAlignment="1">
      <alignment horizontal="left" vertical="center"/>
    </xf>
    <xf numFmtId="0" fontId="7" fillId="5" borderId="2" xfId="0" applyFont="1" applyFill="1" applyBorder="1" applyAlignment="1">
      <alignment horizontal="left" vertical="center"/>
    </xf>
    <xf numFmtId="0" fontId="8" fillId="0" borderId="2" xfId="0" applyFont="1" applyBorder="1" applyAlignment="1">
      <alignment horizontal="left" vertical="center"/>
    </xf>
    <xf numFmtId="0" fontId="8" fillId="2" borderId="1" xfId="0" applyFont="1" applyFill="1" applyBorder="1" applyAlignment="1">
      <alignment horizontal="left"/>
    </xf>
    <xf numFmtId="0" fontId="8" fillId="2" borderId="3" xfId="0" applyFont="1" applyFill="1" applyBorder="1" applyAlignment="1">
      <alignment horizontal="left"/>
    </xf>
    <xf numFmtId="0" fontId="7" fillId="2" borderId="1" xfId="0" applyFont="1" applyFill="1" applyBorder="1" applyAlignment="1">
      <alignment horizontal="left"/>
    </xf>
    <xf numFmtId="0" fontId="7" fillId="2" borderId="3" xfId="0" applyFont="1" applyFill="1" applyBorder="1" applyAlignment="1">
      <alignment horizontal="left"/>
    </xf>
    <xf numFmtId="0" fontId="8" fillId="2" borderId="1" xfId="4" applyFont="1" applyFill="1" applyBorder="1" applyAlignment="1">
      <alignment vertical="top" wrapText="1"/>
    </xf>
    <xf numFmtId="0" fontId="8" fillId="2" borderId="16" xfId="4" applyFont="1" applyFill="1" applyBorder="1" applyAlignment="1">
      <alignment vertical="top"/>
    </xf>
    <xf numFmtId="0" fontId="8" fillId="2" borderId="3"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1" fontId="29" fillId="10" borderId="29" xfId="0" applyNumberFormat="1" applyFont="1" applyFill="1" applyBorder="1" applyAlignment="1">
      <alignment horizontal="center" vertical="center" textRotation="90"/>
    </xf>
    <xf numFmtId="1" fontId="29" fillId="10" borderId="47" xfId="0" applyNumberFormat="1" applyFont="1" applyFill="1" applyBorder="1" applyAlignment="1">
      <alignment horizontal="center" vertical="center" textRotation="90"/>
    </xf>
    <xf numFmtId="1" fontId="29" fillId="10" borderId="48"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26" xfId="5" applyFont="1" applyFill="1" applyBorder="1" applyAlignment="1">
      <alignment horizontal="left" wrapText="1"/>
    </xf>
    <xf numFmtId="0" fontId="42" fillId="2" borderId="27" xfId="5" applyFont="1" applyFill="1" applyBorder="1" applyAlignment="1">
      <alignment horizontal="left" wrapText="1"/>
    </xf>
    <xf numFmtId="0" fontId="8" fillId="2" borderId="27" xfId="5" applyFont="1" applyFill="1" applyBorder="1" applyAlignment="1">
      <alignment horizontal="left" wrapText="1"/>
    </xf>
    <xf numFmtId="0" fontId="41"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1" xfId="2" applyFont="1" applyFill="1" applyBorder="1" applyAlignment="1">
      <alignment horizontal="center" vertical="center" wrapText="1"/>
    </xf>
    <xf numFmtId="0" fontId="18" fillId="2" borderId="28" xfId="2" applyFont="1" applyFill="1" applyBorder="1" applyAlignment="1">
      <alignment horizontal="center" vertical="center" wrapText="1"/>
    </xf>
    <xf numFmtId="0" fontId="12" fillId="2" borderId="26" xfId="2" applyFont="1" applyFill="1" applyBorder="1" applyAlignment="1">
      <alignment horizontal="center" vertical="center" wrapText="1"/>
    </xf>
    <xf numFmtId="0" fontId="8" fillId="2" borderId="62" xfId="5" applyFont="1" applyFill="1" applyBorder="1" applyAlignment="1">
      <alignment horizontal="left" wrapText="1"/>
    </xf>
    <xf numFmtId="0" fontId="8" fillId="2" borderId="63" xfId="5" applyFont="1" applyFill="1" applyBorder="1" applyAlignment="1">
      <alignment horizontal="left" wrapText="1"/>
    </xf>
    <xf numFmtId="0" fontId="8" fillId="2" borderId="64"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1" xfId="5" applyFont="1" applyFill="1" applyBorder="1" applyAlignment="1">
      <alignment horizontal="left" wrapText="1"/>
    </xf>
    <xf numFmtId="0" fontId="18" fillId="2" borderId="58" xfId="2" applyFont="1" applyFill="1" applyBorder="1" applyAlignment="1">
      <alignment horizontal="center" vertical="center" wrapText="1"/>
    </xf>
    <xf numFmtId="0" fontId="18" fillId="2" borderId="59" xfId="2" applyFont="1" applyFill="1" applyBorder="1" applyAlignment="1">
      <alignment horizontal="center" vertical="center" wrapText="1"/>
    </xf>
    <xf numFmtId="0" fontId="18" fillId="2" borderId="60" xfId="2" applyFont="1" applyFill="1" applyBorder="1" applyAlignment="1">
      <alignment horizontal="center" vertical="center" wrapText="1"/>
    </xf>
    <xf numFmtId="0" fontId="33" fillId="9"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Evident\%5bAdmin%20Module-40%5d.png" TargetMode="External"/><Relationship Id="rId1" Type="http://schemas.openxmlformats.org/officeDocument/2006/relationships/hyperlink" Target="Evident\%5bAdmin%20Module-40%5d.png"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Evident\Account%20Management%20Module-30.png" TargetMode="External"/><Relationship Id="rId7" Type="http://schemas.openxmlformats.org/officeDocument/2006/relationships/vmlDrawing" Target="../drawings/vmlDrawing4.vm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printerSettings" Target="../printerSettings/printerSettings7.bin"/><Relationship Id="rId5" Type="http://schemas.openxmlformats.org/officeDocument/2006/relationships/hyperlink" Target="Evident\Account%20Management%20Module-32.png" TargetMode="External"/><Relationship Id="rId4" Type="http://schemas.openxmlformats.org/officeDocument/2006/relationships/hyperlink" Target="Evident\Account%20Management%20Module-30.png"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10" workbookViewId="0">
      <selection activeCell="C13" sqref="C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5" t="s">
        <v>1257</v>
      </c>
      <c r="D2" s="255"/>
      <c r="E2" s="255"/>
      <c r="F2" s="255"/>
      <c r="G2" s="255"/>
    </row>
    <row r="3" spans="1:7">
      <c r="B3" s="6"/>
      <c r="C3" s="7"/>
      <c r="F3" s="8"/>
    </row>
    <row r="4" spans="1:7" ht="14.25" customHeight="1">
      <c r="B4" s="234" t="s">
        <v>1258</v>
      </c>
      <c r="C4" s="256" t="s">
        <v>34</v>
      </c>
      <c r="D4" s="256"/>
      <c r="E4" s="256"/>
      <c r="F4" s="234" t="s">
        <v>1273</v>
      </c>
      <c r="G4" s="9" t="s">
        <v>35</v>
      </c>
    </row>
    <row r="5" spans="1:7" ht="14.25" customHeight="1">
      <c r="B5" s="234" t="s">
        <v>1259</v>
      </c>
      <c r="C5" s="256" t="s">
        <v>37</v>
      </c>
      <c r="D5" s="256"/>
      <c r="E5" s="256"/>
      <c r="F5" s="234" t="s">
        <v>1261</v>
      </c>
      <c r="G5" s="9" t="s">
        <v>36</v>
      </c>
    </row>
    <row r="6" spans="1:7" ht="15.75" customHeight="1">
      <c r="B6" s="257" t="s">
        <v>1260</v>
      </c>
      <c r="C6" s="259" t="str">
        <f>C5&amp;"_"&amp;"System Test Case"&amp;"_"&amp;"v1.0"</f>
        <v>DDL_System Test Case_v1.0</v>
      </c>
      <c r="D6" s="259"/>
      <c r="E6" s="259"/>
      <c r="F6" s="234" t="s">
        <v>1275</v>
      </c>
      <c r="G6" s="63">
        <v>42295</v>
      </c>
    </row>
    <row r="7" spans="1:7" ht="13.5" customHeight="1">
      <c r="B7" s="258"/>
      <c r="C7" s="259"/>
      <c r="D7" s="259"/>
      <c r="E7" s="259"/>
      <c r="F7" s="234" t="s">
        <v>1262</v>
      </c>
      <c r="G7" s="11" t="s">
        <v>11</v>
      </c>
    </row>
    <row r="8" spans="1:7">
      <c r="B8" s="1"/>
      <c r="C8" s="12"/>
      <c r="D8" s="13"/>
      <c r="E8" s="13"/>
      <c r="F8" s="13"/>
      <c r="G8" s="14"/>
    </row>
    <row r="9" spans="1:7">
      <c r="B9" s="1"/>
      <c r="C9" s="15"/>
      <c r="D9" s="15"/>
      <c r="E9" s="15"/>
      <c r="F9" s="15"/>
    </row>
    <row r="10" spans="1:7">
      <c r="B10" s="240" t="s">
        <v>1268</v>
      </c>
    </row>
    <row r="11" spans="1:7" s="235" customFormat="1">
      <c r="B11" s="236" t="s">
        <v>1263</v>
      </c>
      <c r="C11" s="237" t="s">
        <v>1262</v>
      </c>
      <c r="D11" s="237" t="s">
        <v>1264</v>
      </c>
      <c r="E11" s="238" t="s">
        <v>1265</v>
      </c>
      <c r="F11" s="237" t="s">
        <v>1266</v>
      </c>
      <c r="G11" s="239" t="s">
        <v>1267</v>
      </c>
    </row>
    <row r="12" spans="1:7" s="16" customFormat="1" ht="21.75" customHeight="1">
      <c r="B12" s="64">
        <v>42295</v>
      </c>
      <c r="C12" s="65" t="s">
        <v>11</v>
      </c>
      <c r="D12" s="66"/>
      <c r="E12" s="66" t="s">
        <v>12</v>
      </c>
      <c r="F12" s="19"/>
      <c r="G12" s="20"/>
    </row>
    <row r="13" spans="1:7" s="16" customFormat="1" ht="21.75" customHeight="1">
      <c r="B13" s="64"/>
      <c r="C13" s="65"/>
      <c r="D13" s="18"/>
      <c r="E13" s="66"/>
      <c r="F13" s="18"/>
      <c r="G13" s="22"/>
    </row>
    <row r="14" spans="1:7" s="16" customFormat="1" ht="19.5" customHeight="1">
      <c r="B14" s="64"/>
      <c r="C14" s="65"/>
      <c r="D14" s="18"/>
      <c r="E14" s="18"/>
      <c r="G14" s="22"/>
    </row>
    <row r="15" spans="1:7" s="16" customFormat="1" ht="21.75" customHeight="1">
      <c r="B15" s="21"/>
      <c r="C15" s="17"/>
      <c r="D15" s="18"/>
      <c r="E15" s="18"/>
      <c r="F15" s="18"/>
      <c r="G15" s="22"/>
    </row>
    <row r="16" spans="1:7" s="16" customFormat="1" ht="19.5" customHeight="1">
      <c r="B16" s="21"/>
      <c r="C16" s="17"/>
      <c r="D16" s="18"/>
      <c r="E16" s="18"/>
      <c r="F16" s="18"/>
      <c r="G16" s="22"/>
    </row>
    <row r="17" spans="2:7" s="16" customFormat="1" ht="21.75" customHeight="1">
      <c r="B17" s="21"/>
      <c r="C17" s="17"/>
      <c r="D17" s="18"/>
      <c r="E17" s="18"/>
      <c r="F17" s="18"/>
      <c r="G17" s="22"/>
    </row>
    <row r="18" spans="2:7" s="16" customFormat="1" ht="19.5" customHeight="1">
      <c r="B18" s="23"/>
      <c r="C18" s="24"/>
      <c r="D18" s="25"/>
      <c r="E18" s="25"/>
      <c r="F18" s="25"/>
      <c r="G18" s="2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zoomScaleNormal="100" workbookViewId="0">
      <selection activeCell="A10" sqref="A10:I10"/>
    </sheetView>
  </sheetViews>
  <sheetFormatPr defaultRowHeight="12.75"/>
  <cols>
    <col min="1" max="1" width="17.37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50" t="s">
        <v>1291</v>
      </c>
      <c r="B2" s="276" t="s">
        <v>538</v>
      </c>
      <c r="C2" s="276"/>
      <c r="D2" s="276"/>
      <c r="E2" s="276"/>
      <c r="F2" s="276"/>
      <c r="G2" s="276"/>
      <c r="H2" s="70"/>
      <c r="I2" s="207" t="s">
        <v>1057</v>
      </c>
      <c r="J2" s="192">
        <f>COUNTIFS(J12:J200,"ManhNL",L12:L200,"Open")</f>
        <v>0</v>
      </c>
      <c r="K2" s="192">
        <f>COUNTIFS(J12:J200,"ManhNL",L12:L200,"Accepted")</f>
        <v>0</v>
      </c>
      <c r="L2" s="192">
        <f>COUNTIFS(J12:J200,"ManhNL",L12:L200,"Ready for test")</f>
        <v>0</v>
      </c>
      <c r="M2" s="192">
        <f>COUNTIFS(J12:J200,"ManhNL",L12:L200,"Closed")</f>
        <v>0</v>
      </c>
      <c r="N2" s="192">
        <f>COUNTIFS(J12:J200,"ManhNL",L12:L200,"")</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50" t="s">
        <v>1292</v>
      </c>
      <c r="B3" s="276" t="s">
        <v>539</v>
      </c>
      <c r="C3" s="276"/>
      <c r="D3" s="276"/>
      <c r="E3" s="276"/>
      <c r="F3" s="276"/>
      <c r="G3" s="276"/>
      <c r="H3" s="70"/>
      <c r="I3" s="207" t="s">
        <v>1058</v>
      </c>
      <c r="J3" s="192">
        <f>COUNTIFS(J12:J200,"HuyNM",L12:L200,"Open")</f>
        <v>0</v>
      </c>
      <c r="K3" s="192">
        <f>COUNTIFS(J12:J200,"HuyNM",L12:L200,"Accepted")</f>
        <v>0</v>
      </c>
      <c r="L3" s="192">
        <f>COUNTIFS(J12:J200,"HuyNM",L12:L200,"Ready for test")</f>
        <v>0</v>
      </c>
      <c r="M3" s="192">
        <f>COUNTIFS(J12:J200,"HuyNM",L12:L200,"Closed")</f>
        <v>0</v>
      </c>
      <c r="N3" s="192">
        <f>COUNTIFS(J12:J200,"HuyNM",L12:L200,"")</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50" t="s">
        <v>1293</v>
      </c>
      <c r="B4" s="278" t="s">
        <v>35</v>
      </c>
      <c r="C4" s="278"/>
      <c r="D4" s="278"/>
      <c r="E4" s="278"/>
      <c r="F4" s="278"/>
      <c r="G4" s="278"/>
      <c r="H4" s="70"/>
      <c r="I4" s="207" t="s">
        <v>1062</v>
      </c>
      <c r="J4" s="192">
        <f>COUNTIFS(J12:J200,"AnhDD",L12:L200,"Open")</f>
        <v>6</v>
      </c>
      <c r="K4" s="192">
        <f>COUNTIFS(J12:J200,"AnhDD",L12:L200,"Accepted")</f>
        <v>0</v>
      </c>
      <c r="L4" s="192">
        <f>COUNTIFS(J12:J200,"AnhDD",L12:L200,"Ready for test")</f>
        <v>0</v>
      </c>
      <c r="M4" s="192">
        <f>COUNTIFS(J12:J200,"AnhDD",L12:L200,"Closed")</f>
        <v>0</v>
      </c>
      <c r="N4" s="192">
        <f>COUNTIFS(J12:J200,"AnhDD",L12:L200,"")</f>
        <v>0</v>
      </c>
      <c r="O4" s="217">
        <f t="shared" si="0"/>
        <v>6</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50" t="s">
        <v>1294</v>
      </c>
      <c r="B5" s="252" t="s">
        <v>1284</v>
      </c>
      <c r="C5" s="252" t="s">
        <v>1295</v>
      </c>
      <c r="D5" s="251" t="s">
        <v>6</v>
      </c>
      <c r="E5" s="279" t="s">
        <v>1296</v>
      </c>
      <c r="F5" s="280"/>
      <c r="G5" s="281"/>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COUNTIF(F12:G160,"Pass")</f>
        <v>37</v>
      </c>
      <c r="B6" s="78">
        <f>COUNTIF(F12:G160,"Fail")</f>
        <v>6</v>
      </c>
      <c r="C6" s="78">
        <f>E6-D6-B6-A6</f>
        <v>43</v>
      </c>
      <c r="D6" s="79">
        <f>COUNTIF(F12:G160,"N/A")</f>
        <v>0</v>
      </c>
      <c r="E6" s="282">
        <f>COUNTA(A12:A160)*2</f>
        <v>86</v>
      </c>
      <c r="F6" s="282"/>
      <c r="G6" s="282"/>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6</v>
      </c>
      <c r="K8" s="215">
        <f t="shared" ref="K8:O8" si="1">SUM(K2:K7)</f>
        <v>0</v>
      </c>
      <c r="L8" s="215">
        <f t="shared" si="1"/>
        <v>0</v>
      </c>
      <c r="M8" s="215">
        <f t="shared" si="1"/>
        <v>0</v>
      </c>
      <c r="N8" s="215">
        <f t="shared" si="1"/>
        <v>0</v>
      </c>
      <c r="O8" s="215">
        <f t="shared" si="1"/>
        <v>6</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7" customHeight="1">
      <c r="A10" s="41" t="s">
        <v>8</v>
      </c>
      <c r="B10" s="253" t="s">
        <v>1297</v>
      </c>
      <c r="C10" s="253" t="s">
        <v>1298</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customHeight="1">
      <c r="A11" s="43"/>
      <c r="B11" s="43" t="s">
        <v>540</v>
      </c>
      <c r="C11" s="44"/>
      <c r="D11" s="44"/>
      <c r="E11" s="44"/>
      <c r="F11" s="44"/>
      <c r="G11" s="44"/>
      <c r="H11" s="44"/>
      <c r="I11" s="45"/>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91.25">
      <c r="A12" s="46" t="str">
        <f>IF(OR(B12&lt;&gt;"",D12&lt;E11&gt;""),"["&amp;TEXT($B$2,"##")&amp;"-"&amp;TEXT(ROW()-10,"##")&amp;"]","")</f>
        <v>[Project Detail-2]</v>
      </c>
      <c r="B12" s="89" t="s">
        <v>549</v>
      </c>
      <c r="C12" s="89" t="s">
        <v>551</v>
      </c>
      <c r="D12" s="102" t="s">
        <v>572</v>
      </c>
      <c r="E12" s="90"/>
      <c r="F12" s="102" t="s">
        <v>2</v>
      </c>
      <c r="G12" s="102"/>
      <c r="H12" s="91"/>
      <c r="I12" s="82"/>
      <c r="J12" s="200"/>
      <c r="K12" s="200"/>
      <c r="L12" s="200"/>
      <c r="M12" s="201"/>
      <c r="N12" s="201"/>
      <c r="O12" s="201"/>
      <c r="P12" s="81">
        <v>2</v>
      </c>
    </row>
    <row r="13" spans="1:257" ht="191.25">
      <c r="A13" s="46" t="str">
        <f t="shared" ref="A13:A59" si="2">IF(OR(B13&lt;&gt;"",D13&lt;E12&gt;""),"["&amp;TEXT($B$2,"##")&amp;"-"&amp;TEXT(ROW()-10,"##")&amp;"]","")</f>
        <v>[Project Detail-3]</v>
      </c>
      <c r="B13" s="89" t="s">
        <v>550</v>
      </c>
      <c r="C13" s="89" t="s">
        <v>551</v>
      </c>
      <c r="D13" s="102" t="s">
        <v>572</v>
      </c>
      <c r="E13" s="95"/>
      <c r="F13" s="102" t="s">
        <v>2</v>
      </c>
      <c r="G13" s="102"/>
      <c r="H13" s="96"/>
      <c r="I13" s="97"/>
      <c r="J13" s="200"/>
      <c r="K13" s="200"/>
      <c r="L13" s="200"/>
      <c r="M13" s="201"/>
      <c r="N13" s="201"/>
      <c r="O13" s="201"/>
      <c r="P13" s="69">
        <v>3</v>
      </c>
    </row>
    <row r="14" spans="1:257" ht="38.25">
      <c r="A14" s="46" t="str">
        <f t="shared" si="2"/>
        <v>[Project Detail-4]</v>
      </c>
      <c r="B14" s="89" t="s">
        <v>552</v>
      </c>
      <c r="C14" s="89" t="s">
        <v>558</v>
      </c>
      <c r="D14" s="89" t="s">
        <v>554</v>
      </c>
      <c r="E14" s="95"/>
      <c r="F14" s="102" t="s">
        <v>2</v>
      </c>
      <c r="G14" s="102"/>
      <c r="H14" s="96"/>
      <c r="I14" s="97"/>
      <c r="J14" s="200"/>
      <c r="K14" s="200"/>
      <c r="L14" s="200"/>
      <c r="M14" s="201"/>
      <c r="N14" s="201"/>
      <c r="O14" s="201"/>
      <c r="P14" s="81">
        <v>4</v>
      </c>
    </row>
    <row r="15" spans="1:257" ht="51">
      <c r="A15" s="46" t="str">
        <f t="shared" si="2"/>
        <v>[Project Detail-5]</v>
      </c>
      <c r="B15" s="89" t="s">
        <v>555</v>
      </c>
      <c r="C15" s="89" t="s">
        <v>557</v>
      </c>
      <c r="D15" s="89" t="s">
        <v>556</v>
      </c>
      <c r="E15" s="100"/>
      <c r="F15" s="102" t="s">
        <v>2</v>
      </c>
      <c r="G15" s="102"/>
      <c r="H15" s="100"/>
      <c r="I15" s="100"/>
      <c r="J15" s="200"/>
      <c r="K15" s="200"/>
      <c r="L15" s="200"/>
      <c r="M15" s="201"/>
      <c r="N15" s="201"/>
      <c r="O15" s="201"/>
      <c r="P15" s="69">
        <v>5</v>
      </c>
    </row>
    <row r="16" spans="1:257" ht="38.25">
      <c r="A16" s="46" t="str">
        <f t="shared" ref="A16" si="3">IF(OR(B16&lt;&gt;"",D16&lt;E15&gt;""),"["&amp;TEXT($B$2,"##")&amp;"-"&amp;TEXT(ROW()-10,"##")&amp;"]","")</f>
        <v>[Project Detail-6]</v>
      </c>
      <c r="B16" s="89" t="s">
        <v>1247</v>
      </c>
      <c r="C16" s="89" t="s">
        <v>1248</v>
      </c>
      <c r="D16" s="89" t="s">
        <v>1249</v>
      </c>
      <c r="E16" s="100"/>
      <c r="F16" s="102" t="s">
        <v>3</v>
      </c>
      <c r="G16" s="102"/>
      <c r="H16" s="100" t="s">
        <v>1250</v>
      </c>
      <c r="I16" s="100" t="s">
        <v>1251</v>
      </c>
      <c r="J16" s="200" t="s">
        <v>1062</v>
      </c>
      <c r="K16" s="200" t="s">
        <v>1055</v>
      </c>
      <c r="L16" s="200" t="s">
        <v>1049</v>
      </c>
      <c r="M16" s="201" t="s">
        <v>1250</v>
      </c>
      <c r="N16" s="201"/>
      <c r="O16" s="201"/>
      <c r="P16" s="69">
        <v>5</v>
      </c>
    </row>
    <row r="17" spans="1:16">
      <c r="A17" s="153"/>
      <c r="B17" s="153" t="s">
        <v>541</v>
      </c>
      <c r="C17" s="153"/>
      <c r="D17" s="153"/>
      <c r="E17" s="153"/>
      <c r="F17" s="153"/>
      <c r="G17" s="153"/>
      <c r="H17" s="153"/>
      <c r="I17" s="153"/>
      <c r="J17" s="153"/>
      <c r="K17" s="153"/>
      <c r="L17" s="153"/>
      <c r="M17" s="153"/>
      <c r="N17" s="153"/>
      <c r="O17" s="153"/>
      <c r="P17" s="81">
        <v>6</v>
      </c>
    </row>
    <row r="18" spans="1:16" ht="89.25">
      <c r="A18" s="46" t="str">
        <f t="shared" si="2"/>
        <v>[Project Detail-8]</v>
      </c>
      <c r="B18" s="162" t="s">
        <v>559</v>
      </c>
      <c r="C18" s="163" t="s">
        <v>561</v>
      </c>
      <c r="D18" s="163" t="s">
        <v>562</v>
      </c>
      <c r="E18" s="162"/>
      <c r="F18" s="102" t="s">
        <v>2</v>
      </c>
      <c r="G18" s="102"/>
      <c r="H18" s="155"/>
      <c r="I18" s="154"/>
      <c r="J18" s="200"/>
      <c r="K18" s="200"/>
      <c r="L18" s="200"/>
      <c r="M18" s="201"/>
      <c r="N18" s="201"/>
      <c r="O18" s="201"/>
      <c r="P18" s="69">
        <v>7</v>
      </c>
    </row>
    <row r="19" spans="1:16" ht="102">
      <c r="A19" s="46" t="str">
        <f t="shared" si="2"/>
        <v>[Project Detail-9]</v>
      </c>
      <c r="B19" s="162" t="s">
        <v>560</v>
      </c>
      <c r="C19" s="163" t="s">
        <v>561</v>
      </c>
      <c r="D19" s="163" t="s">
        <v>566</v>
      </c>
      <c r="E19" s="162"/>
      <c r="F19" s="102" t="s">
        <v>2</v>
      </c>
      <c r="G19" s="102"/>
      <c r="H19" s="155"/>
      <c r="I19" s="154"/>
      <c r="J19" s="200"/>
      <c r="K19" s="200"/>
      <c r="L19" s="200"/>
      <c r="M19" s="201"/>
      <c r="N19" s="201"/>
      <c r="O19" s="201"/>
      <c r="P19" s="81">
        <v>8</v>
      </c>
    </row>
    <row r="20" spans="1:16">
      <c r="A20" s="153"/>
      <c r="B20" s="153" t="s">
        <v>542</v>
      </c>
      <c r="C20" s="153"/>
      <c r="D20" s="153"/>
      <c r="E20" s="153"/>
      <c r="F20" s="153"/>
      <c r="G20" s="153"/>
      <c r="H20" s="153"/>
      <c r="I20" s="153"/>
      <c r="J20" s="153"/>
      <c r="K20" s="153"/>
      <c r="L20" s="153"/>
      <c r="M20" s="153"/>
      <c r="N20" s="153"/>
      <c r="O20" s="153"/>
      <c r="P20" s="69">
        <v>9</v>
      </c>
    </row>
    <row r="21" spans="1:16" ht="51">
      <c r="A21" s="46" t="str">
        <f t="shared" si="2"/>
        <v>[Project Detail-11]</v>
      </c>
      <c r="B21" s="162" t="s">
        <v>563</v>
      </c>
      <c r="C21" s="163" t="s">
        <v>565</v>
      </c>
      <c r="D21" s="163" t="s">
        <v>567</v>
      </c>
      <c r="E21" s="154"/>
      <c r="F21" s="102" t="s">
        <v>2</v>
      </c>
      <c r="G21" s="102"/>
      <c r="H21" s="155"/>
      <c r="I21" s="154"/>
      <c r="J21" s="200"/>
      <c r="K21" s="200"/>
      <c r="L21" s="200"/>
      <c r="M21" s="201"/>
      <c r="N21" s="201"/>
      <c r="O21" s="201"/>
      <c r="P21" s="81">
        <v>10</v>
      </c>
    </row>
    <row r="22" spans="1:16" ht="51">
      <c r="A22" s="46" t="str">
        <f t="shared" si="2"/>
        <v>[Project Detail-12]</v>
      </c>
      <c r="B22" s="162" t="s">
        <v>564</v>
      </c>
      <c r="C22" s="163" t="s">
        <v>565</v>
      </c>
      <c r="D22" s="163" t="s">
        <v>567</v>
      </c>
      <c r="E22" s="154"/>
      <c r="F22" s="102" t="s">
        <v>2</v>
      </c>
      <c r="G22" s="102"/>
      <c r="H22" s="155"/>
      <c r="I22" s="154"/>
      <c r="J22" s="200"/>
      <c r="K22" s="200"/>
      <c r="L22" s="200"/>
      <c r="M22" s="201"/>
      <c r="N22" s="201"/>
      <c r="O22" s="201"/>
      <c r="P22" s="69">
        <v>11</v>
      </c>
    </row>
    <row r="23" spans="1:16" ht="14.25" customHeight="1">
      <c r="A23" s="153"/>
      <c r="B23" s="153" t="s">
        <v>543</v>
      </c>
      <c r="C23" s="153"/>
      <c r="D23" s="153"/>
      <c r="E23" s="153"/>
      <c r="F23" s="153"/>
      <c r="G23" s="153"/>
      <c r="H23" s="153"/>
      <c r="I23" s="153"/>
      <c r="J23" s="153"/>
      <c r="K23" s="153"/>
      <c r="L23" s="153"/>
      <c r="M23" s="153"/>
      <c r="N23" s="153"/>
      <c r="O23" s="153"/>
      <c r="P23" s="81">
        <v>12</v>
      </c>
    </row>
    <row r="24" spans="1:16" ht="14.25" customHeight="1">
      <c r="A24" s="146" t="str">
        <f>IF(OR(B24&lt;&gt;"",D24&lt;E23&gt;""),"["&amp;TEXT($B$2,"##")&amp;"-"&amp;TEXT(ROW()-10,"##")&amp;"]","")</f>
        <v>[Project Detail-14]</v>
      </c>
      <c r="B24" s="162" t="s">
        <v>568</v>
      </c>
      <c r="C24" s="163" t="s">
        <v>570</v>
      </c>
      <c r="D24" s="163" t="s">
        <v>571</v>
      </c>
      <c r="E24" s="154"/>
      <c r="F24" s="102" t="s">
        <v>2</v>
      </c>
      <c r="G24" s="102"/>
      <c r="H24" s="155"/>
      <c r="I24" s="154"/>
      <c r="J24" s="200"/>
      <c r="K24" s="200"/>
      <c r="L24" s="200"/>
      <c r="M24" s="201"/>
      <c r="N24" s="201"/>
      <c r="O24" s="201"/>
      <c r="P24" s="69">
        <v>13</v>
      </c>
    </row>
    <row r="25" spans="1:16" ht="14.25" customHeight="1">
      <c r="A25" s="146" t="str">
        <f t="shared" ref="A25:A35" si="4">IF(OR(B25&lt;&gt;"",D25&lt;E24&gt;""),"["&amp;TEXT($B$2,"##")&amp;"-"&amp;TEXT(ROW()-10,"##")&amp;"]","")</f>
        <v>[Project Detail-15]</v>
      </c>
      <c r="B25" s="162" t="s">
        <v>569</v>
      </c>
      <c r="C25" s="163" t="s">
        <v>570</v>
      </c>
      <c r="D25" s="163" t="s">
        <v>571</v>
      </c>
      <c r="E25" s="154"/>
      <c r="F25" s="102" t="s">
        <v>2</v>
      </c>
      <c r="G25" s="102"/>
      <c r="H25" s="155"/>
      <c r="I25" s="154"/>
      <c r="J25" s="200"/>
      <c r="K25" s="200"/>
      <c r="L25" s="200"/>
      <c r="M25" s="201"/>
      <c r="N25" s="201"/>
      <c r="O25" s="201"/>
      <c r="P25" s="81">
        <v>14</v>
      </c>
    </row>
    <row r="26" spans="1:16" ht="14.25" customHeight="1">
      <c r="A26" s="146" t="str">
        <f t="shared" si="4"/>
        <v>[Project Detail-16]</v>
      </c>
      <c r="B26" s="89" t="s">
        <v>573</v>
      </c>
      <c r="C26" s="163" t="s">
        <v>593</v>
      </c>
      <c r="D26" s="163" t="s">
        <v>576</v>
      </c>
      <c r="E26" s="154"/>
      <c r="F26" s="102" t="s">
        <v>2</v>
      </c>
      <c r="G26" s="102"/>
      <c r="H26" s="155"/>
      <c r="I26" s="154"/>
      <c r="J26" s="200"/>
      <c r="K26" s="200"/>
      <c r="L26" s="200"/>
      <c r="M26" s="201"/>
      <c r="N26" s="201"/>
      <c r="O26" s="201"/>
      <c r="P26" s="69">
        <v>15</v>
      </c>
    </row>
    <row r="27" spans="1:16" ht="14.25" customHeight="1">
      <c r="A27" s="146" t="str">
        <f t="shared" si="4"/>
        <v>[Project Detail-17]</v>
      </c>
      <c r="B27" s="89" t="s">
        <v>574</v>
      </c>
      <c r="C27" s="163" t="s">
        <v>594</v>
      </c>
      <c r="D27" s="163" t="s">
        <v>577</v>
      </c>
      <c r="E27" s="154"/>
      <c r="F27" s="102" t="s">
        <v>2</v>
      </c>
      <c r="G27" s="102"/>
      <c r="H27" s="155"/>
      <c r="I27" s="154"/>
      <c r="J27" s="200"/>
      <c r="K27" s="200"/>
      <c r="L27" s="200"/>
      <c r="M27" s="201"/>
      <c r="N27" s="201"/>
      <c r="O27" s="201"/>
      <c r="P27" s="81">
        <v>16</v>
      </c>
    </row>
    <row r="28" spans="1:16" ht="14.25" customHeight="1">
      <c r="A28" s="146" t="str">
        <f t="shared" si="4"/>
        <v>[Project Detail-18]</v>
      </c>
      <c r="B28" s="89" t="s">
        <v>575</v>
      </c>
      <c r="C28" s="163" t="s">
        <v>595</v>
      </c>
      <c r="D28" s="163" t="s">
        <v>578</v>
      </c>
      <c r="E28" s="154"/>
      <c r="F28" s="102" t="s">
        <v>2</v>
      </c>
      <c r="G28" s="102"/>
      <c r="H28" s="155"/>
      <c r="I28" s="154"/>
      <c r="J28" s="200"/>
      <c r="K28" s="200"/>
      <c r="L28" s="200"/>
      <c r="M28" s="201"/>
      <c r="N28" s="201"/>
      <c r="O28" s="201"/>
      <c r="P28" s="69">
        <v>17</v>
      </c>
    </row>
    <row r="29" spans="1:16" ht="14.25" customHeight="1">
      <c r="A29" s="146" t="str">
        <f t="shared" si="4"/>
        <v>[Project Detail-19]</v>
      </c>
      <c r="B29" s="89" t="s">
        <v>579</v>
      </c>
      <c r="C29" s="163" t="s">
        <v>580</v>
      </c>
      <c r="D29" s="163" t="s">
        <v>582</v>
      </c>
      <c r="E29" s="154"/>
      <c r="F29" s="102" t="s">
        <v>2</v>
      </c>
      <c r="G29" s="102"/>
      <c r="H29" s="155"/>
      <c r="I29" s="154"/>
      <c r="J29" s="200"/>
      <c r="K29" s="200"/>
      <c r="L29" s="200"/>
      <c r="M29" s="201"/>
      <c r="N29" s="201"/>
      <c r="O29" s="201"/>
      <c r="P29" s="81">
        <v>18</v>
      </c>
    </row>
    <row r="30" spans="1:16" ht="14.25" customHeight="1">
      <c r="A30" s="146" t="str">
        <f t="shared" si="4"/>
        <v>[Project Detail-20]</v>
      </c>
      <c r="B30" s="102" t="s">
        <v>583</v>
      </c>
      <c r="C30" s="151" t="s">
        <v>584</v>
      </c>
      <c r="D30" s="89" t="s">
        <v>585</v>
      </c>
      <c r="E30" s="154"/>
      <c r="F30" s="102" t="s">
        <v>2</v>
      </c>
      <c r="G30" s="102"/>
      <c r="H30" s="155"/>
      <c r="I30" s="154"/>
      <c r="J30" s="200"/>
      <c r="K30" s="200"/>
      <c r="L30" s="200"/>
      <c r="M30" s="201"/>
      <c r="N30" s="201"/>
      <c r="O30" s="201"/>
      <c r="P30" s="69">
        <v>19</v>
      </c>
    </row>
    <row r="31" spans="1:16" ht="14.25" customHeight="1">
      <c r="A31" s="146" t="str">
        <f t="shared" si="4"/>
        <v>[Project Detail-21]</v>
      </c>
      <c r="B31" s="147" t="s">
        <v>589</v>
      </c>
      <c r="C31" s="163" t="s">
        <v>590</v>
      </c>
      <c r="D31" s="163" t="s">
        <v>592</v>
      </c>
      <c r="E31" s="154"/>
      <c r="F31" s="102" t="s">
        <v>2</v>
      </c>
      <c r="G31" s="102"/>
      <c r="H31" s="155"/>
      <c r="I31" s="154"/>
      <c r="J31" s="200"/>
      <c r="K31" s="200"/>
      <c r="L31" s="200"/>
      <c r="M31" s="201"/>
      <c r="N31" s="201"/>
      <c r="O31" s="201"/>
      <c r="P31" s="81">
        <v>20</v>
      </c>
    </row>
    <row r="32" spans="1:16" ht="14.25" customHeight="1">
      <c r="A32" s="146" t="str">
        <f t="shared" si="4"/>
        <v>[Project Detail-22]</v>
      </c>
      <c r="B32" s="89" t="s">
        <v>591</v>
      </c>
      <c r="C32" s="163" t="s">
        <v>598</v>
      </c>
      <c r="D32" s="163" t="s">
        <v>596</v>
      </c>
      <c r="E32" s="154"/>
      <c r="F32" s="102" t="s">
        <v>2</v>
      </c>
      <c r="G32" s="102"/>
      <c r="H32" s="155"/>
      <c r="I32" s="154"/>
      <c r="J32" s="200"/>
      <c r="K32" s="200"/>
      <c r="L32" s="200"/>
      <c r="M32" s="201"/>
      <c r="N32" s="201"/>
      <c r="O32" s="201"/>
      <c r="P32" s="69">
        <v>21</v>
      </c>
    </row>
    <row r="33" spans="1:16" ht="14.25" customHeight="1">
      <c r="A33" s="146" t="str">
        <f t="shared" si="4"/>
        <v>[Project Detail-23]</v>
      </c>
      <c r="B33" s="89" t="s">
        <v>591</v>
      </c>
      <c r="C33" s="163" t="s">
        <v>597</v>
      </c>
      <c r="D33" s="163" t="s">
        <v>599</v>
      </c>
      <c r="E33" s="154"/>
      <c r="F33" s="102" t="s">
        <v>2</v>
      </c>
      <c r="G33" s="102"/>
      <c r="H33" s="155"/>
      <c r="I33" s="154"/>
      <c r="J33" s="200"/>
      <c r="K33" s="200"/>
      <c r="L33" s="200"/>
      <c r="M33" s="201"/>
      <c r="N33" s="201"/>
      <c r="O33" s="201"/>
      <c r="P33" s="81">
        <v>22</v>
      </c>
    </row>
    <row r="34" spans="1:16" ht="14.25" customHeight="1">
      <c r="A34" s="146" t="str">
        <f t="shared" si="4"/>
        <v>[Project Detail-24]</v>
      </c>
      <c r="B34" s="147" t="s">
        <v>600</v>
      </c>
      <c r="C34" s="163" t="s">
        <v>602</v>
      </c>
      <c r="D34" s="163" t="s">
        <v>603</v>
      </c>
      <c r="E34" s="154"/>
      <c r="F34" s="102" t="s">
        <v>2</v>
      </c>
      <c r="G34" s="102"/>
      <c r="H34" s="155"/>
      <c r="I34" s="154"/>
      <c r="J34" s="200"/>
      <c r="K34" s="200"/>
      <c r="L34" s="200"/>
      <c r="M34" s="201"/>
      <c r="N34" s="201"/>
      <c r="O34" s="201"/>
      <c r="P34" s="69">
        <v>23</v>
      </c>
    </row>
    <row r="35" spans="1:16" ht="14.25" customHeight="1">
      <c r="A35" s="146" t="str">
        <f t="shared" si="4"/>
        <v>[Project Detail-25]</v>
      </c>
      <c r="B35" s="147" t="s">
        <v>601</v>
      </c>
      <c r="C35" s="163" t="s">
        <v>604</v>
      </c>
      <c r="D35" s="163" t="s">
        <v>605</v>
      </c>
      <c r="E35" s="154"/>
      <c r="F35" s="102" t="s">
        <v>2</v>
      </c>
      <c r="G35" s="102"/>
      <c r="H35" s="155"/>
      <c r="I35" s="154"/>
      <c r="J35" s="200"/>
      <c r="K35" s="200"/>
      <c r="L35" s="200"/>
      <c r="M35" s="201"/>
      <c r="N35" s="201"/>
      <c r="O35" s="201"/>
      <c r="P35" s="81">
        <v>24</v>
      </c>
    </row>
    <row r="36" spans="1:16" ht="14.25" customHeight="1">
      <c r="A36" s="153"/>
      <c r="B36" s="153" t="s">
        <v>544</v>
      </c>
      <c r="C36" s="153"/>
      <c r="D36" s="153"/>
      <c r="E36" s="153"/>
      <c r="F36" s="153"/>
      <c r="G36" s="153"/>
      <c r="H36" s="153"/>
      <c r="I36" s="153"/>
      <c r="J36" s="153"/>
      <c r="K36" s="153"/>
      <c r="L36" s="153"/>
      <c r="M36" s="153"/>
      <c r="N36" s="153"/>
      <c r="O36" s="153"/>
      <c r="P36" s="69">
        <v>25</v>
      </c>
    </row>
    <row r="37" spans="1:16" ht="14.25" customHeight="1">
      <c r="A37" s="46" t="str">
        <f t="shared" si="2"/>
        <v>[Project Detail-27]</v>
      </c>
      <c r="B37" s="162" t="s">
        <v>586</v>
      </c>
      <c r="C37" s="163" t="s">
        <v>587</v>
      </c>
      <c r="D37" s="163" t="s">
        <v>588</v>
      </c>
      <c r="E37" s="154"/>
      <c r="F37" s="102" t="s">
        <v>2</v>
      </c>
      <c r="G37" s="102"/>
      <c r="H37" s="155"/>
      <c r="I37" s="154"/>
      <c r="J37" s="200"/>
      <c r="K37" s="200"/>
      <c r="L37" s="200"/>
      <c r="M37" s="201"/>
      <c r="N37" s="201"/>
      <c r="O37" s="201"/>
      <c r="P37" s="81">
        <v>26</v>
      </c>
    </row>
    <row r="38" spans="1:16" ht="14.25" customHeight="1">
      <c r="A38" s="46" t="str">
        <f t="shared" si="2"/>
        <v>[Project Detail-28]</v>
      </c>
      <c r="B38" s="162" t="s">
        <v>586</v>
      </c>
      <c r="C38" s="163" t="s">
        <v>587</v>
      </c>
      <c r="D38" s="163" t="s">
        <v>588</v>
      </c>
      <c r="E38" s="154"/>
      <c r="F38" s="102" t="s">
        <v>2</v>
      </c>
      <c r="G38" s="102"/>
      <c r="H38" s="155"/>
      <c r="I38" s="154"/>
      <c r="J38" s="200"/>
      <c r="K38" s="200"/>
      <c r="L38" s="200"/>
      <c r="M38" s="201"/>
      <c r="N38" s="201"/>
      <c r="O38" s="201"/>
      <c r="P38" s="69">
        <v>27</v>
      </c>
    </row>
    <row r="39" spans="1:16" ht="14.25" customHeight="1">
      <c r="A39" s="153"/>
      <c r="B39" s="153" t="s">
        <v>546</v>
      </c>
      <c r="C39" s="153"/>
      <c r="D39" s="153"/>
      <c r="E39" s="153"/>
      <c r="F39" s="153"/>
      <c r="G39" s="153"/>
      <c r="H39" s="153"/>
      <c r="I39" s="153"/>
      <c r="J39" s="153"/>
      <c r="K39" s="153"/>
      <c r="L39" s="153"/>
      <c r="M39" s="153"/>
      <c r="N39" s="153"/>
      <c r="O39" s="153"/>
      <c r="P39" s="69">
        <v>31</v>
      </c>
    </row>
    <row r="40" spans="1:16" ht="14.25" customHeight="1">
      <c r="A40" s="46" t="str">
        <f>IF(OR(B40&lt;&gt;"",D40&lt;E39&gt;""),"["&amp;TEXT($B$2,"##")&amp;"-"&amp;TEXT(ROW()-10,"##")&amp;"]","")</f>
        <v>[Project Detail-30]</v>
      </c>
      <c r="B40" s="89" t="s">
        <v>608</v>
      </c>
      <c r="C40" s="89" t="s">
        <v>553</v>
      </c>
      <c r="D40" s="89" t="s">
        <v>610</v>
      </c>
      <c r="E40" s="154"/>
      <c r="F40" s="102" t="s">
        <v>2</v>
      </c>
      <c r="G40" s="102"/>
      <c r="H40" s="155"/>
      <c r="I40" s="154"/>
      <c r="J40" s="200"/>
      <c r="K40" s="200"/>
      <c r="L40" s="200"/>
      <c r="M40" s="201"/>
      <c r="N40" s="201"/>
      <c r="O40" s="201"/>
      <c r="P40" s="81">
        <v>32</v>
      </c>
    </row>
    <row r="41" spans="1:16" ht="14.25" customHeight="1">
      <c r="A41" s="46" t="str">
        <f>IF(OR(B41&lt;&gt;"",D41&lt;E40&gt;""),"["&amp;TEXT($B$2,"##")&amp;"-"&amp;TEXT(ROW()-10,"##")&amp;"]","")</f>
        <v>[Project Detail-31]</v>
      </c>
      <c r="B41" s="89" t="s">
        <v>609</v>
      </c>
      <c r="C41" s="89" t="s">
        <v>553</v>
      </c>
      <c r="D41" s="89" t="s">
        <v>612</v>
      </c>
      <c r="E41" s="154"/>
      <c r="F41" s="102" t="s">
        <v>2</v>
      </c>
      <c r="G41" s="102"/>
      <c r="H41" s="155"/>
      <c r="I41" s="154"/>
      <c r="J41" s="200"/>
      <c r="K41" s="200"/>
      <c r="L41" s="200"/>
      <c r="M41" s="201"/>
      <c r="N41" s="201"/>
      <c r="O41" s="201"/>
      <c r="P41" s="69">
        <v>33</v>
      </c>
    </row>
    <row r="42" spans="1:16" ht="14.25" customHeight="1">
      <c r="A42" s="46" t="str">
        <f>IF(OR(B42&lt;&gt;"",D42&lt;E40&gt;""),"["&amp;TEXT($B$2,"##")&amp;"-"&amp;TEXT(ROW()-10,"##")&amp;"]","")</f>
        <v>[Project Detail-32]</v>
      </c>
      <c r="B42" s="89" t="s">
        <v>607</v>
      </c>
      <c r="C42" s="89" t="s">
        <v>611</v>
      </c>
      <c r="D42" s="89" t="s">
        <v>554</v>
      </c>
      <c r="E42" s="154"/>
      <c r="F42" s="102" t="s">
        <v>2</v>
      </c>
      <c r="G42" s="102"/>
      <c r="H42" s="155"/>
      <c r="I42" s="154"/>
      <c r="J42" s="200"/>
      <c r="K42" s="200"/>
      <c r="L42" s="200"/>
      <c r="M42" s="201"/>
      <c r="N42" s="201"/>
      <c r="O42" s="201"/>
      <c r="P42" s="81">
        <v>34</v>
      </c>
    </row>
    <row r="43" spans="1:16" ht="14.25" customHeight="1">
      <c r="A43" s="46" t="str">
        <f>IF(OR(B43&lt;&gt;"",D43&lt;E40&gt;""),"["&amp;TEXT($B$2,"##")&amp;"-"&amp;TEXT(ROW()-10,"##")&amp;"]","")</f>
        <v>[Project Detail-33]</v>
      </c>
      <c r="B43" s="89" t="s">
        <v>606</v>
      </c>
      <c r="C43" s="89" t="s">
        <v>613</v>
      </c>
      <c r="D43" s="89" t="s">
        <v>614</v>
      </c>
      <c r="E43" s="154"/>
      <c r="F43" s="102" t="s">
        <v>2</v>
      </c>
      <c r="G43" s="102"/>
      <c r="H43" s="155"/>
      <c r="I43" s="154"/>
      <c r="J43" s="200"/>
      <c r="K43" s="200"/>
      <c r="L43" s="200"/>
      <c r="M43" s="201"/>
      <c r="N43" s="201"/>
      <c r="O43" s="201"/>
      <c r="P43" s="69">
        <v>35</v>
      </c>
    </row>
    <row r="44" spans="1:16" ht="14.25" customHeight="1">
      <c r="A44" s="46" t="str">
        <f>IF(OR(B44&lt;&gt;"",D44&lt;E41&gt;""),"["&amp;TEXT($B$2,"##")&amp;"-"&amp;TEXT(ROW()-10,"##")&amp;"]","")</f>
        <v>[Project Detail-34]</v>
      </c>
      <c r="B44" s="89" t="s">
        <v>615</v>
      </c>
      <c r="C44" s="89" t="s">
        <v>616</v>
      </c>
      <c r="D44" s="89" t="s">
        <v>617</v>
      </c>
      <c r="E44" s="154"/>
      <c r="F44" s="102" t="s">
        <v>2</v>
      </c>
      <c r="G44" s="102"/>
      <c r="H44" s="155"/>
      <c r="I44" s="154"/>
      <c r="J44" s="200"/>
      <c r="K44" s="200"/>
      <c r="L44" s="200"/>
      <c r="M44" s="201"/>
      <c r="N44" s="201"/>
      <c r="O44" s="201"/>
      <c r="P44" s="81">
        <v>36</v>
      </c>
    </row>
    <row r="45" spans="1:16" ht="14.25" customHeight="1">
      <c r="A45" s="153"/>
      <c r="B45" s="153" t="s">
        <v>547</v>
      </c>
      <c r="C45" s="153"/>
      <c r="D45" s="153"/>
      <c r="E45" s="153"/>
      <c r="F45" s="153"/>
      <c r="G45" s="153"/>
      <c r="H45" s="153"/>
      <c r="I45" s="153"/>
      <c r="J45" s="153"/>
      <c r="K45" s="153"/>
      <c r="L45" s="153"/>
      <c r="M45" s="153"/>
      <c r="N45" s="153"/>
      <c r="O45" s="153"/>
      <c r="P45" s="69">
        <v>37</v>
      </c>
    </row>
    <row r="46" spans="1:16" ht="28.5" customHeight="1">
      <c r="A46" s="46" t="str">
        <f t="shared" ref="A46" si="5">IF(OR(B46&lt;&gt;"",D46&lt;E43&gt;""),"["&amp;TEXT($B$2,"##")&amp;"-"&amp;TEXT(ROW()-10,"##")&amp;"]","")</f>
        <v>[Project Detail-36]</v>
      </c>
      <c r="B46" s="89" t="s">
        <v>618</v>
      </c>
      <c r="C46" s="89" t="s">
        <v>620</v>
      </c>
      <c r="D46" s="89" t="s">
        <v>619</v>
      </c>
      <c r="E46" s="154"/>
      <c r="F46" s="102" t="s">
        <v>3</v>
      </c>
      <c r="G46" s="102"/>
      <c r="H46" s="231" t="s">
        <v>1206</v>
      </c>
      <c r="I46" s="154" t="s">
        <v>1208</v>
      </c>
      <c r="J46" s="200" t="s">
        <v>1062</v>
      </c>
      <c r="K46" s="200" t="s">
        <v>1055</v>
      </c>
      <c r="L46" s="200" t="s">
        <v>1049</v>
      </c>
      <c r="M46" s="201" t="s">
        <v>1206</v>
      </c>
      <c r="N46" s="201"/>
      <c r="O46" s="201"/>
      <c r="P46" s="81">
        <v>38</v>
      </c>
    </row>
    <row r="47" spans="1:16" ht="14.25" customHeight="1">
      <c r="A47" s="153"/>
      <c r="B47" s="153" t="s">
        <v>1252</v>
      </c>
      <c r="C47" s="153"/>
      <c r="D47" s="153"/>
      <c r="E47" s="153"/>
      <c r="F47" s="153"/>
      <c r="G47" s="153"/>
      <c r="H47" s="153"/>
      <c r="I47" s="153"/>
      <c r="J47" s="153"/>
      <c r="K47" s="153"/>
      <c r="L47" s="153"/>
      <c r="M47" s="153"/>
      <c r="N47" s="153"/>
      <c r="O47" s="153"/>
      <c r="P47" s="81">
        <v>48</v>
      </c>
    </row>
    <row r="48" spans="1:16" ht="76.5">
      <c r="A48" s="88" t="str">
        <f t="shared" ref="A48" si="6">IF(OR(B48&lt;&gt;"",D48&lt;E47&gt;""),"["&amp;TEXT($B$2,"##")&amp;"-"&amp;TEXT(ROW()-10,"##")&amp;"]","")</f>
        <v>[Project Detail-38]</v>
      </c>
      <c r="B48" s="89" t="s">
        <v>1253</v>
      </c>
      <c r="C48" s="163" t="s">
        <v>1255</v>
      </c>
      <c r="D48" s="163" t="s">
        <v>1254</v>
      </c>
      <c r="E48" s="154"/>
      <c r="F48" s="102" t="s">
        <v>3</v>
      </c>
      <c r="G48" s="102"/>
      <c r="H48" s="155"/>
      <c r="I48" s="154" t="s">
        <v>1256</v>
      </c>
      <c r="J48" s="200" t="s">
        <v>1062</v>
      </c>
      <c r="K48" s="200" t="s">
        <v>1055</v>
      </c>
      <c r="L48" s="200" t="s">
        <v>1049</v>
      </c>
      <c r="M48" s="201" t="s">
        <v>1250</v>
      </c>
      <c r="N48" s="201"/>
      <c r="O48" s="201"/>
      <c r="P48" s="69">
        <v>49</v>
      </c>
    </row>
    <row r="49" spans="1:16" ht="14.25" customHeight="1">
      <c r="A49" s="153"/>
      <c r="B49" s="153" t="s">
        <v>548</v>
      </c>
      <c r="C49" s="153"/>
      <c r="D49" s="153"/>
      <c r="E49" s="153"/>
      <c r="F49" s="153"/>
      <c r="G49" s="153"/>
      <c r="H49" s="153"/>
      <c r="I49" s="153"/>
      <c r="J49" s="153"/>
      <c r="K49" s="153"/>
      <c r="L49" s="153"/>
      <c r="M49" s="153"/>
      <c r="N49" s="153"/>
      <c r="O49" s="153"/>
      <c r="P49" s="69">
        <v>39</v>
      </c>
    </row>
    <row r="50" spans="1:16" ht="14.25" customHeight="1">
      <c r="A50" s="46" t="str">
        <f t="shared" si="2"/>
        <v>[Project Detail-40]</v>
      </c>
      <c r="B50" s="89" t="s">
        <v>623</v>
      </c>
      <c r="C50" s="163" t="s">
        <v>621</v>
      </c>
      <c r="D50" s="163" t="s">
        <v>624</v>
      </c>
      <c r="E50" s="154"/>
      <c r="F50" s="102" t="s">
        <v>2</v>
      </c>
      <c r="G50" s="102"/>
      <c r="H50" s="155"/>
      <c r="I50" s="154"/>
      <c r="J50" s="200"/>
      <c r="K50" s="200"/>
      <c r="L50" s="200"/>
      <c r="M50" s="201"/>
      <c r="N50" s="201"/>
      <c r="O50" s="201"/>
      <c r="P50" s="81">
        <v>40</v>
      </c>
    </row>
    <row r="51" spans="1:16" ht="14.25" customHeight="1">
      <c r="A51" s="46" t="str">
        <f t="shared" si="2"/>
        <v>[Project Detail-41]</v>
      </c>
      <c r="B51" s="89" t="s">
        <v>622</v>
      </c>
      <c r="C51" s="163" t="s">
        <v>621</v>
      </c>
      <c r="D51" s="163" t="s">
        <v>625</v>
      </c>
      <c r="E51" s="154"/>
      <c r="F51" s="102" t="s">
        <v>2</v>
      </c>
      <c r="G51" s="102"/>
      <c r="H51" s="155"/>
      <c r="I51" s="154"/>
      <c r="J51" s="200"/>
      <c r="K51" s="200"/>
      <c r="L51" s="200"/>
      <c r="M51" s="201"/>
      <c r="N51" s="201"/>
      <c r="O51" s="201"/>
      <c r="P51" s="69">
        <v>41</v>
      </c>
    </row>
    <row r="52" spans="1:16" ht="38.25">
      <c r="A52" s="46" t="str">
        <f t="shared" si="2"/>
        <v>[Project Detail-42]</v>
      </c>
      <c r="B52" s="89" t="s">
        <v>626</v>
      </c>
      <c r="C52" s="163" t="s">
        <v>627</v>
      </c>
      <c r="D52" s="163" t="s">
        <v>628</v>
      </c>
      <c r="E52" s="154"/>
      <c r="F52" s="102" t="s">
        <v>2</v>
      </c>
      <c r="G52" s="102"/>
      <c r="H52" s="155"/>
      <c r="I52" s="154"/>
      <c r="J52" s="200"/>
      <c r="K52" s="200"/>
      <c r="L52" s="200"/>
      <c r="M52" s="201"/>
      <c r="N52" s="201"/>
      <c r="O52" s="201"/>
      <c r="P52" s="81">
        <v>42</v>
      </c>
    </row>
    <row r="53" spans="1:16" ht="38.25">
      <c r="A53" s="46" t="str">
        <f t="shared" si="2"/>
        <v>[Project Detail-43]</v>
      </c>
      <c r="B53" s="89" t="s">
        <v>629</v>
      </c>
      <c r="C53" s="163" t="s">
        <v>627</v>
      </c>
      <c r="D53" s="163" t="s">
        <v>630</v>
      </c>
      <c r="E53" s="154"/>
      <c r="F53" s="102" t="s">
        <v>2</v>
      </c>
      <c r="G53" s="102"/>
      <c r="H53" s="155"/>
      <c r="I53" s="154"/>
      <c r="J53" s="200"/>
      <c r="K53" s="200"/>
      <c r="L53" s="200"/>
      <c r="M53" s="201"/>
      <c r="N53" s="201"/>
      <c r="O53" s="201"/>
      <c r="P53" s="69">
        <v>43</v>
      </c>
    </row>
    <row r="54" spans="1:16" ht="14.25" customHeight="1">
      <c r="A54" s="46" t="str">
        <f t="shared" si="2"/>
        <v>[Project Detail-44]</v>
      </c>
      <c r="B54" s="89" t="s">
        <v>673</v>
      </c>
      <c r="C54" s="163" t="s">
        <v>674</v>
      </c>
      <c r="D54" s="163" t="s">
        <v>672</v>
      </c>
      <c r="E54" s="154"/>
      <c r="F54" s="102" t="s">
        <v>2</v>
      </c>
      <c r="G54" s="102"/>
      <c r="H54" s="155"/>
      <c r="I54" s="154"/>
      <c r="J54" s="200"/>
      <c r="K54" s="200"/>
      <c r="L54" s="200"/>
      <c r="M54" s="201"/>
      <c r="N54" s="201"/>
      <c r="O54" s="201"/>
      <c r="P54" s="81">
        <v>44</v>
      </c>
    </row>
    <row r="55" spans="1:16" ht="14.25" customHeight="1">
      <c r="A55" s="46" t="str">
        <f t="shared" si="2"/>
        <v>[Project Detail-45]</v>
      </c>
      <c r="B55" s="89" t="s">
        <v>631</v>
      </c>
      <c r="C55" s="163" t="s">
        <v>633</v>
      </c>
      <c r="D55" s="163" t="s">
        <v>634</v>
      </c>
      <c r="E55" s="154"/>
      <c r="F55" s="102" t="s">
        <v>2</v>
      </c>
      <c r="G55" s="102"/>
      <c r="H55" s="155"/>
      <c r="I55" s="154"/>
      <c r="J55" s="200"/>
      <c r="K55" s="200"/>
      <c r="L55" s="200"/>
      <c r="M55" s="201"/>
      <c r="N55" s="201"/>
      <c r="O55" s="201"/>
      <c r="P55" s="69">
        <v>45</v>
      </c>
    </row>
    <row r="56" spans="1:16" ht="14.25" customHeight="1">
      <c r="A56" s="46" t="str">
        <f t="shared" si="2"/>
        <v>[Project Detail-46]</v>
      </c>
      <c r="B56" s="102" t="s">
        <v>645</v>
      </c>
      <c r="C56" s="151" t="s">
        <v>635</v>
      </c>
      <c r="D56" s="89" t="s">
        <v>636</v>
      </c>
      <c r="E56" s="154"/>
      <c r="F56" s="102" t="s">
        <v>2</v>
      </c>
      <c r="G56" s="102"/>
      <c r="H56" s="155"/>
      <c r="I56" s="154"/>
      <c r="J56" s="200"/>
      <c r="K56" s="200"/>
      <c r="L56" s="200"/>
      <c r="M56" s="201"/>
      <c r="N56" s="201"/>
      <c r="O56" s="201"/>
      <c r="P56" s="81">
        <v>46</v>
      </c>
    </row>
    <row r="57" spans="1:16" ht="14.25" customHeight="1">
      <c r="A57" s="46" t="str">
        <f t="shared" si="2"/>
        <v>[Project Detail-47]</v>
      </c>
      <c r="B57" s="147" t="s">
        <v>646</v>
      </c>
      <c r="C57" s="163" t="s">
        <v>637</v>
      </c>
      <c r="D57" s="163" t="s">
        <v>638</v>
      </c>
      <c r="E57" s="154"/>
      <c r="F57" s="102" t="s">
        <v>2</v>
      </c>
      <c r="G57" s="102"/>
      <c r="H57" s="155"/>
      <c r="I57" s="154"/>
      <c r="J57" s="200"/>
      <c r="K57" s="200"/>
      <c r="L57" s="200"/>
      <c r="M57" s="201"/>
      <c r="N57" s="201"/>
      <c r="O57" s="201"/>
      <c r="P57" s="69">
        <v>47</v>
      </c>
    </row>
    <row r="58" spans="1:16" ht="14.25" customHeight="1">
      <c r="A58" s="153"/>
      <c r="B58" s="153" t="s">
        <v>632</v>
      </c>
      <c r="C58" s="153"/>
      <c r="D58" s="153"/>
      <c r="E58" s="153"/>
      <c r="F58" s="153"/>
      <c r="G58" s="153"/>
      <c r="H58" s="153"/>
      <c r="I58" s="153"/>
      <c r="J58" s="153"/>
      <c r="K58" s="153"/>
      <c r="L58" s="153"/>
      <c r="M58" s="153"/>
      <c r="N58" s="153"/>
      <c r="O58" s="153"/>
      <c r="P58" s="81">
        <v>48</v>
      </c>
    </row>
    <row r="59" spans="1:16" ht="14.25" customHeight="1">
      <c r="A59" s="88" t="str">
        <f t="shared" si="2"/>
        <v>[Project Detail-49]</v>
      </c>
      <c r="B59" s="89" t="s">
        <v>639</v>
      </c>
      <c r="C59" s="163" t="s">
        <v>641</v>
      </c>
      <c r="D59" s="163" t="s">
        <v>628</v>
      </c>
      <c r="E59" s="154"/>
      <c r="F59" s="102" t="s">
        <v>2</v>
      </c>
      <c r="G59" s="102"/>
      <c r="H59" s="155"/>
      <c r="I59" s="154"/>
      <c r="J59" s="200"/>
      <c r="K59" s="200"/>
      <c r="L59" s="200"/>
      <c r="M59" s="201"/>
      <c r="N59" s="201"/>
      <c r="O59" s="201"/>
      <c r="P59" s="69">
        <v>49</v>
      </c>
    </row>
    <row r="60" spans="1:16" ht="14.25" customHeight="1">
      <c r="A60" s="88" t="str">
        <f t="shared" ref="A60:A63" si="7">IF(OR(B60&lt;&gt;"",D60&lt;E59&gt;""),"["&amp;TEXT($B$2,"##")&amp;"-"&amp;TEXT(ROW()-10,"##")&amp;"]","")</f>
        <v>[Project Detail-50]</v>
      </c>
      <c r="B60" s="89" t="s">
        <v>640</v>
      </c>
      <c r="C60" s="163" t="s">
        <v>641</v>
      </c>
      <c r="D60" s="163" t="s">
        <v>642</v>
      </c>
      <c r="E60" s="154"/>
      <c r="F60" s="102" t="s">
        <v>2</v>
      </c>
      <c r="G60" s="102"/>
      <c r="H60" s="155"/>
      <c r="I60" s="154"/>
      <c r="J60" s="200"/>
      <c r="K60" s="200"/>
      <c r="L60" s="200"/>
      <c r="M60" s="201"/>
      <c r="N60" s="201"/>
      <c r="O60" s="201"/>
      <c r="P60" s="81">
        <v>50</v>
      </c>
    </row>
    <row r="61" spans="1:16" ht="28.5" customHeight="1">
      <c r="A61" s="88" t="str">
        <f t="shared" si="7"/>
        <v>[Project Detail-51]</v>
      </c>
      <c r="B61" s="89" t="s">
        <v>643</v>
      </c>
      <c r="C61" s="163" t="s">
        <v>648</v>
      </c>
      <c r="D61" s="163" t="s">
        <v>653</v>
      </c>
      <c r="E61" s="154"/>
      <c r="F61" s="102" t="s">
        <v>3</v>
      </c>
      <c r="G61" s="102"/>
      <c r="H61" s="231">
        <v>42323</v>
      </c>
      <c r="I61" s="154" t="s">
        <v>1209</v>
      </c>
      <c r="J61" s="200" t="s">
        <v>1062</v>
      </c>
      <c r="K61" s="200" t="s">
        <v>1055</v>
      </c>
      <c r="L61" s="200" t="s">
        <v>1049</v>
      </c>
      <c r="M61" s="201">
        <v>42323</v>
      </c>
      <c r="N61" s="201"/>
      <c r="O61" s="201"/>
      <c r="P61" s="69">
        <v>51</v>
      </c>
    </row>
    <row r="62" spans="1:16" ht="28.5" customHeight="1">
      <c r="A62" s="88" t="str">
        <f t="shared" si="7"/>
        <v>[Project Detail-52]</v>
      </c>
      <c r="B62" s="89" t="s">
        <v>644</v>
      </c>
      <c r="C62" s="89" t="s">
        <v>649</v>
      </c>
      <c r="D62" s="89" t="s">
        <v>651</v>
      </c>
      <c r="E62" s="154"/>
      <c r="F62" s="102" t="s">
        <v>3</v>
      </c>
      <c r="G62" s="102"/>
      <c r="H62" s="231">
        <v>42323</v>
      </c>
      <c r="I62" s="154" t="s">
        <v>1209</v>
      </c>
      <c r="J62" s="200" t="s">
        <v>1062</v>
      </c>
      <c r="K62" s="200" t="s">
        <v>1055</v>
      </c>
      <c r="L62" s="200" t="s">
        <v>1049</v>
      </c>
      <c r="M62" s="201">
        <v>42323</v>
      </c>
      <c r="N62" s="201"/>
      <c r="O62" s="201"/>
      <c r="P62" s="81">
        <v>52</v>
      </c>
    </row>
    <row r="63" spans="1:16" ht="14.25" customHeight="1">
      <c r="A63" s="88" t="str">
        <f t="shared" si="7"/>
        <v>[Project Detail-53]</v>
      </c>
      <c r="B63" s="89" t="s">
        <v>647</v>
      </c>
      <c r="C63" s="163" t="s">
        <v>650</v>
      </c>
      <c r="D63" s="163" t="s">
        <v>652</v>
      </c>
      <c r="E63" s="154"/>
      <c r="F63" s="102" t="s">
        <v>3</v>
      </c>
      <c r="G63" s="102"/>
      <c r="H63" s="231">
        <v>42323</v>
      </c>
      <c r="I63" s="154" t="s">
        <v>1209</v>
      </c>
      <c r="J63" s="200" t="s">
        <v>1062</v>
      </c>
      <c r="K63" s="200" t="s">
        <v>1055</v>
      </c>
      <c r="L63" s="200" t="s">
        <v>1049</v>
      </c>
      <c r="M63" s="201">
        <v>42323</v>
      </c>
      <c r="N63" s="201"/>
      <c r="O63" s="201"/>
      <c r="P63" s="69">
        <v>53</v>
      </c>
    </row>
  </sheetData>
  <mergeCells count="5">
    <mergeCell ref="B2:G2"/>
    <mergeCell ref="B3:G3"/>
    <mergeCell ref="B4:G4"/>
    <mergeCell ref="E5:G5"/>
    <mergeCell ref="E6:G6"/>
  </mergeCells>
  <dataValidations count="1">
    <dataValidation type="list" allowBlank="1" showErrorMessage="1" sqref="F59:G63 F50:G57 F40:G44 F12:G16 F24:G35 F37:G38 F21:G22 F18:G19 F46:G46 F48:G4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J18:J19 J50:J57 J12:J16 J40:J44 J37:J38 J24:J35 J21:J22 J59:J63 J46 J48</xm:sqref>
        </x14:dataValidation>
        <x14:dataValidation type="list" allowBlank="1" showInputMessage="1" showErrorMessage="1">
          <x14:formula1>
            <xm:f>Calculate!$A$11:$A$12</xm:f>
          </x14:formula1>
          <xm:sqref>K18:K19 K50:K57 K12:K16 K40:K44 K37:K38 K24:K35 K21:K22 K59:K63 K46 K48</xm:sqref>
        </x14:dataValidation>
        <x14:dataValidation type="list" allowBlank="1" showInputMessage="1" showErrorMessage="1">
          <x14:formula1>
            <xm:f>Calculate!$B$4:$B$7</xm:f>
          </x14:formula1>
          <xm:sqref>L18:L19 L50:L57 L12:L16 L40:L44 L37:L38 L24:L35 L21:L22 L59:L63 L46 L48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2"/>
  <sheetViews>
    <sheetView zoomScale="85" zoomScaleNormal="85" workbookViewId="0">
      <selection activeCell="A10" sqref="A10:I10"/>
    </sheetView>
  </sheetViews>
  <sheetFormatPr defaultRowHeight="12.75"/>
  <cols>
    <col min="1" max="1" width="17.37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50" t="s">
        <v>1291</v>
      </c>
      <c r="B2" s="276" t="s">
        <v>545</v>
      </c>
      <c r="C2" s="276"/>
      <c r="D2" s="276"/>
      <c r="E2" s="276"/>
      <c r="F2" s="276"/>
      <c r="G2" s="276"/>
      <c r="H2" s="70"/>
      <c r="I2" s="207" t="s">
        <v>1057</v>
      </c>
      <c r="J2" s="192">
        <f>COUNTIFS(J12:J203,"ManhNL",L12:L203,"Open")</f>
        <v>0</v>
      </c>
      <c r="K2" s="192">
        <f>COUNTIFS(J12:J203,"ManhNL",L12:L203,"Accepted")</f>
        <v>0</v>
      </c>
      <c r="L2" s="192">
        <f>COUNTIFS(J12:J203,"ManhNL",L12:L203,"Ready for test")</f>
        <v>0</v>
      </c>
      <c r="M2" s="192">
        <f>COUNTIFS(J12:J203,"ManhNL",L12:L203,"Closed")</f>
        <v>0</v>
      </c>
      <c r="N2" s="192">
        <f>COUNTIFS(J12:J203,"ManhNL",L12:L203,"")</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50" t="s">
        <v>1292</v>
      </c>
      <c r="B3" s="276" t="s">
        <v>676</v>
      </c>
      <c r="C3" s="276"/>
      <c r="D3" s="276"/>
      <c r="E3" s="276"/>
      <c r="F3" s="276"/>
      <c r="G3" s="276"/>
      <c r="H3" s="70"/>
      <c r="I3" s="207" t="s">
        <v>1058</v>
      </c>
      <c r="J3" s="192">
        <f>COUNTIFS(J12:J203,"HuyNM",L12:L203,"Open")</f>
        <v>1</v>
      </c>
      <c r="K3" s="192">
        <f>COUNTIFS(J12:J203,"HuyNM",L12:L203,"Accepted")</f>
        <v>0</v>
      </c>
      <c r="L3" s="192">
        <f>COUNTIFS(J12:J203,"HuyNM",L12:L203,"Ready for test")</f>
        <v>0</v>
      </c>
      <c r="M3" s="192">
        <f>COUNTIFS(J12:J203,"HuyNM",L12:L203,"Closed")</f>
        <v>0</v>
      </c>
      <c r="N3" s="192">
        <f>COUNTIFS(J12:J203,"HuyNM",L12:L203,"")</f>
        <v>0</v>
      </c>
      <c r="O3" s="217">
        <f t="shared" si="0"/>
        <v>1</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50" t="s">
        <v>1293</v>
      </c>
      <c r="B4" s="278" t="s">
        <v>35</v>
      </c>
      <c r="C4" s="278"/>
      <c r="D4" s="278"/>
      <c r="E4" s="278"/>
      <c r="F4" s="278"/>
      <c r="G4" s="278"/>
      <c r="H4" s="70"/>
      <c r="I4" s="207" t="s">
        <v>1062</v>
      </c>
      <c r="J4" s="192">
        <f>COUNTIFS(J12:J203,"AnhDD",L12:L203,"Open")</f>
        <v>0</v>
      </c>
      <c r="K4" s="192">
        <f>COUNTIFS(J12:J203,"AnhDD",L12:L203,"Accepted")</f>
        <v>0</v>
      </c>
      <c r="L4" s="192">
        <f>COUNTIFS(J12:J203,"AnhDD",L12:L203,"Ready for test")</f>
        <v>0</v>
      </c>
      <c r="M4" s="192">
        <f>COUNTIFS(J12:J203,"AnhDD",L12:L203,"Closed")</f>
        <v>0</v>
      </c>
      <c r="N4" s="192">
        <f>COUNTIFS(J12:J203,"AnhDD",L12:L203,"")</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50" t="s">
        <v>1294</v>
      </c>
      <c r="B5" s="252" t="s">
        <v>1284</v>
      </c>
      <c r="C5" s="252" t="s">
        <v>1295</v>
      </c>
      <c r="D5" s="251" t="s">
        <v>6</v>
      </c>
      <c r="E5" s="279" t="s">
        <v>1296</v>
      </c>
      <c r="F5" s="280"/>
      <c r="G5" s="281"/>
      <c r="H5" s="75"/>
      <c r="I5" s="207" t="s">
        <v>1059</v>
      </c>
      <c r="J5" s="192">
        <f>COUNTIFS(J12:J203,"TrungVN",L12:L203,"Open")</f>
        <v>0</v>
      </c>
      <c r="K5" s="192">
        <f>COUNTIFS(J12:J203,"TrungVN",L12:L203,"Accepted")</f>
        <v>0</v>
      </c>
      <c r="L5" s="192">
        <f>COUNTIFS(J12:J203,"TrungVN",L12:L203,"Ready for test")</f>
        <v>0</v>
      </c>
      <c r="M5" s="192">
        <f>COUNTIFS(J12:J203,"TrungVN",L12:L203,"Closed")</f>
        <v>0</v>
      </c>
      <c r="N5" s="192">
        <f>COUNTIFS(J12:J203,"TrungVN",L12:L203,"")</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COUNTIF(F12:G112,"Pass")</f>
        <v>36</v>
      </c>
      <c r="B6" s="78">
        <f>COUNTIF(F12:G112,"Fail")</f>
        <v>2</v>
      </c>
      <c r="C6" s="78">
        <f>E6-D6-B6-A6</f>
        <v>0</v>
      </c>
      <c r="D6" s="79">
        <f>COUNTIF(F12:G112,"N/A")</f>
        <v>2</v>
      </c>
      <c r="E6" s="282">
        <f>COUNTA(A12:A112)*2</f>
        <v>40</v>
      </c>
      <c r="F6" s="282"/>
      <c r="G6" s="282"/>
      <c r="H6" s="75"/>
      <c r="I6" s="207" t="s">
        <v>1055</v>
      </c>
      <c r="J6" s="192">
        <f>COUNTIFS(J12:J203,"MaiCTP",L12:L203,"Open")</f>
        <v>0</v>
      </c>
      <c r="K6" s="192">
        <f>COUNTIFS(J12:J203,"MaiCTP",L12:L203,"Accepted")</f>
        <v>0</v>
      </c>
      <c r="L6" s="192">
        <f>COUNTIFS(J12:J203,"MaiCTP",L12:L203,"Ready for test")</f>
        <v>0</v>
      </c>
      <c r="M6" s="192">
        <f>COUNTIFS(J12:J203,"MaiCTP",L12:L203,"Closed")</f>
        <v>0</v>
      </c>
      <c r="N6" s="192">
        <f>COUNTIFS(J12:J203,"MaiCTP",L12:L203,"")</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COUNTIFS(J12:J203,"ChinhVC",L12:L203,"Open")</f>
        <v>0</v>
      </c>
      <c r="K7" s="192">
        <f>COUNTIFS(J12:J203,"ChinhVC",L12:L203,"Accepted")</f>
        <v>0</v>
      </c>
      <c r="L7" s="192">
        <f>COUNTIFS(J12:J203,"ChinhVC",L12:L203,"Ready for test")</f>
        <v>0</v>
      </c>
      <c r="M7" s="192">
        <f>COUNTIFS(J12:J203,"ChinhVC",L12:L203,"Closed")</f>
        <v>0</v>
      </c>
      <c r="N7" s="192">
        <f>COUNTIFS(J12:J203,"ChinhVC",L12:L203,"")</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1</v>
      </c>
      <c r="K8" s="215">
        <f t="shared" ref="K8:O8" si="1">SUM(K2:K7)</f>
        <v>0</v>
      </c>
      <c r="L8" s="215">
        <f t="shared" si="1"/>
        <v>0</v>
      </c>
      <c r="M8" s="215">
        <f t="shared" si="1"/>
        <v>0</v>
      </c>
      <c r="N8" s="215">
        <f t="shared" si="1"/>
        <v>0</v>
      </c>
      <c r="O8" s="215">
        <f t="shared" si="1"/>
        <v>1</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7" customHeight="1">
      <c r="A10" s="41" t="s">
        <v>8</v>
      </c>
      <c r="B10" s="253" t="s">
        <v>1297</v>
      </c>
      <c r="C10" s="253" t="s">
        <v>1298</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140"/>
      <c r="B11" s="140" t="s">
        <v>545</v>
      </c>
      <c r="C11" s="141"/>
      <c r="D11" s="141"/>
      <c r="E11" s="141"/>
      <c r="F11" s="141"/>
      <c r="G11" s="141"/>
      <c r="H11" s="141"/>
      <c r="I11" s="142"/>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4.25" hidden="1" customHeight="1">
      <c r="A12" s="88" t="str">
        <f>IF(OR(B12&lt;&gt;"",D12&lt;E11&gt;""),"["&amp;TEXT($B$2,"##")&amp;"-"&amp;TEXT(ROW()-10,"##")&amp;"]","")</f>
        <v>[Back Project-2]</v>
      </c>
      <c r="B12" s="89" t="s">
        <v>655</v>
      </c>
      <c r="C12" s="89" t="s">
        <v>656</v>
      </c>
      <c r="D12" s="89" t="s">
        <v>657</v>
      </c>
      <c r="E12" s="95"/>
      <c r="F12" s="89" t="s">
        <v>2</v>
      </c>
      <c r="G12" s="89" t="s">
        <v>2</v>
      </c>
      <c r="H12" s="96">
        <v>42323</v>
      </c>
      <c r="I12" s="227"/>
      <c r="J12" s="200"/>
      <c r="K12" s="200"/>
      <c r="L12" s="200"/>
      <c r="M12" s="201"/>
      <c r="N12" s="201"/>
      <c r="O12" s="201"/>
      <c r="P12" s="81">
        <v>2</v>
      </c>
    </row>
    <row r="13" spans="1:257" ht="14.25" hidden="1" customHeight="1">
      <c r="A13" s="88" t="str">
        <f t="shared" ref="A13:A18" si="2">IF(OR(B13&lt;&gt;"",D13&lt;E12&gt;""),"["&amp;TEXT($B$2,"##")&amp;"-"&amp;TEXT(ROW()-10,"##")&amp;"]","")</f>
        <v>[Back Project-3]</v>
      </c>
      <c r="B13" s="89" t="s">
        <v>655</v>
      </c>
      <c r="C13" s="89" t="s">
        <v>656</v>
      </c>
      <c r="D13" s="89" t="s">
        <v>657</v>
      </c>
      <c r="E13" s="95"/>
      <c r="F13" s="89" t="s">
        <v>2</v>
      </c>
      <c r="G13" s="89" t="s">
        <v>2</v>
      </c>
      <c r="H13" s="96">
        <v>42323</v>
      </c>
      <c r="I13" s="227"/>
      <c r="J13" s="200"/>
      <c r="K13" s="200"/>
      <c r="L13" s="200"/>
      <c r="M13" s="201"/>
      <c r="N13" s="201"/>
      <c r="O13" s="201"/>
      <c r="P13" s="69">
        <v>3</v>
      </c>
    </row>
    <row r="14" spans="1:257" ht="14.25" hidden="1" customHeight="1">
      <c r="A14" s="88" t="str">
        <f>IF(OR(B14&lt;&gt;"",D14&lt;E11&gt;""),"["&amp;TEXT($B$2,"##")&amp;"-"&amp;TEXT(ROW()-10,"##")&amp;"]","")</f>
        <v>[Back Project-4]</v>
      </c>
      <c r="B14" s="89" t="s">
        <v>1185</v>
      </c>
      <c r="C14" s="89" t="s">
        <v>1187</v>
      </c>
      <c r="D14" s="89" t="s">
        <v>1186</v>
      </c>
      <c r="E14" s="95"/>
      <c r="F14" s="89" t="s">
        <v>2</v>
      </c>
      <c r="G14" s="89" t="s">
        <v>2</v>
      </c>
      <c r="H14" s="96">
        <v>42323</v>
      </c>
      <c r="I14" s="227"/>
      <c r="J14" s="200"/>
      <c r="K14" s="200"/>
      <c r="L14" s="200"/>
      <c r="M14" s="201"/>
      <c r="N14" s="201"/>
      <c r="O14" s="201"/>
      <c r="P14" s="81">
        <v>4</v>
      </c>
    </row>
    <row r="15" spans="1:257" ht="14.25" hidden="1" customHeight="1">
      <c r="A15" s="88" t="str">
        <f>IF(OR(B15&lt;&gt;"",D15&lt;E12&gt;""),"["&amp;TEXT($B$2,"##")&amp;"-"&amp;TEXT(ROW()-10,"##")&amp;"]","")</f>
        <v>[Back Project-5]</v>
      </c>
      <c r="B15" s="89" t="s">
        <v>1185</v>
      </c>
      <c r="C15" s="89" t="s">
        <v>658</v>
      </c>
      <c r="D15" s="89" t="s">
        <v>1186</v>
      </c>
      <c r="E15" s="95"/>
      <c r="F15" s="89" t="s">
        <v>2</v>
      </c>
      <c r="G15" s="89" t="s">
        <v>2</v>
      </c>
      <c r="H15" s="96">
        <v>42323</v>
      </c>
      <c r="I15" s="227"/>
      <c r="J15" s="200"/>
      <c r="K15" s="200"/>
      <c r="L15" s="200"/>
      <c r="M15" s="201"/>
      <c r="N15" s="201"/>
      <c r="O15" s="201"/>
      <c r="P15" s="69">
        <v>5</v>
      </c>
    </row>
    <row r="16" spans="1:257" ht="14.25" hidden="1" customHeight="1">
      <c r="A16" s="88" t="str">
        <f>IF(OR(B16&lt;&gt;"",D16&lt;E13&gt;""),"["&amp;TEXT($B$2,"##")&amp;"-"&amp;TEXT(ROW()-10,"##")&amp;"]","")</f>
        <v>[Back Project-6]</v>
      </c>
      <c r="B16" s="89" t="s">
        <v>660</v>
      </c>
      <c r="C16" s="89" t="s">
        <v>658</v>
      </c>
      <c r="D16" s="89" t="s">
        <v>659</v>
      </c>
      <c r="E16" s="95"/>
      <c r="F16" s="89" t="s">
        <v>2</v>
      </c>
      <c r="G16" s="89" t="s">
        <v>2</v>
      </c>
      <c r="H16" s="96">
        <v>42323</v>
      </c>
      <c r="I16" s="227"/>
      <c r="J16" s="200"/>
      <c r="K16" s="200"/>
      <c r="L16" s="200"/>
      <c r="M16" s="201"/>
      <c r="N16" s="201"/>
      <c r="O16" s="201"/>
      <c r="P16" s="81">
        <v>6</v>
      </c>
    </row>
    <row r="17" spans="1:16" ht="14.25" hidden="1" customHeight="1">
      <c r="A17" s="88" t="str">
        <f t="shared" si="2"/>
        <v>[Back Project-7]</v>
      </c>
      <c r="B17" s="89" t="s">
        <v>661</v>
      </c>
      <c r="C17" s="89" t="s">
        <v>662</v>
      </c>
      <c r="D17" s="89" t="s">
        <v>1188</v>
      </c>
      <c r="E17" s="95"/>
      <c r="F17" s="89" t="s">
        <v>2</v>
      </c>
      <c r="G17" s="89" t="s">
        <v>2</v>
      </c>
      <c r="H17" s="96">
        <v>42323</v>
      </c>
      <c r="I17" s="227"/>
      <c r="J17" s="200"/>
      <c r="K17" s="200"/>
      <c r="L17" s="200"/>
      <c r="M17" s="201"/>
      <c r="N17" s="201"/>
      <c r="O17" s="201"/>
      <c r="P17" s="69">
        <v>7</v>
      </c>
    </row>
    <row r="18" spans="1:16" ht="14.25" hidden="1" customHeight="1">
      <c r="A18" s="88" t="str">
        <f t="shared" si="2"/>
        <v>[Back Project-8]</v>
      </c>
      <c r="B18" s="89" t="s">
        <v>663</v>
      </c>
      <c r="C18" s="89" t="s">
        <v>665</v>
      </c>
      <c r="D18" s="89" t="s">
        <v>664</v>
      </c>
      <c r="E18" s="100"/>
      <c r="F18" s="89" t="s">
        <v>2</v>
      </c>
      <c r="G18" s="89" t="s">
        <v>2</v>
      </c>
      <c r="H18" s="96">
        <v>42323</v>
      </c>
      <c r="I18" s="98"/>
      <c r="J18" s="200"/>
      <c r="K18" s="200"/>
      <c r="L18" s="200"/>
      <c r="M18" s="201"/>
      <c r="N18" s="201"/>
      <c r="O18" s="201"/>
      <c r="P18" s="81">
        <v>8</v>
      </c>
    </row>
    <row r="19" spans="1:16" ht="14.25" hidden="1" customHeight="1">
      <c r="A19" s="88" t="str">
        <f t="shared" ref="A19:A20" si="3">IF(OR(B19&lt;&gt;"",D19&lt;E18&gt;""),"["&amp;TEXT($B$2,"##")&amp;"-"&amp;TEXT(ROW()-10,"##")&amp;"]","")</f>
        <v>[Back Project-9]</v>
      </c>
      <c r="B19" s="89" t="s">
        <v>666</v>
      </c>
      <c r="C19" s="89" t="s">
        <v>667</v>
      </c>
      <c r="D19" s="89" t="s">
        <v>668</v>
      </c>
      <c r="E19" s="100"/>
      <c r="F19" s="89" t="s">
        <v>2</v>
      </c>
      <c r="G19" s="89" t="s">
        <v>2</v>
      </c>
      <c r="H19" s="96">
        <v>42323</v>
      </c>
      <c r="I19" s="98"/>
      <c r="J19" s="200"/>
      <c r="K19" s="200"/>
      <c r="L19" s="200"/>
      <c r="M19" s="201"/>
      <c r="N19" s="201"/>
      <c r="O19" s="201"/>
      <c r="P19" s="69">
        <v>9</v>
      </c>
    </row>
    <row r="20" spans="1:16" ht="14.25" hidden="1" customHeight="1">
      <c r="A20" s="88" t="str">
        <f t="shared" si="3"/>
        <v>[Back Project-10]</v>
      </c>
      <c r="B20" s="89" t="s">
        <v>1192</v>
      </c>
      <c r="C20" s="89" t="s">
        <v>1189</v>
      </c>
      <c r="D20" s="89" t="s">
        <v>1190</v>
      </c>
      <c r="E20" s="100"/>
      <c r="F20" s="89" t="s">
        <v>6</v>
      </c>
      <c r="G20" s="89" t="s">
        <v>6</v>
      </c>
      <c r="H20" s="96">
        <v>42323</v>
      </c>
      <c r="I20" s="98" t="s">
        <v>1191</v>
      </c>
      <c r="J20" s="200"/>
      <c r="K20" s="200"/>
      <c r="L20" s="200"/>
      <c r="M20" s="201"/>
      <c r="N20" s="201"/>
      <c r="O20" s="201"/>
      <c r="P20" s="81">
        <v>10</v>
      </c>
    </row>
    <row r="21" spans="1:16" ht="14.25" hidden="1" customHeight="1">
      <c r="A21" s="153"/>
      <c r="B21" s="153" t="s">
        <v>654</v>
      </c>
      <c r="C21" s="153"/>
      <c r="D21" s="153"/>
      <c r="E21" s="153"/>
      <c r="F21" s="153"/>
      <c r="G21" s="153"/>
      <c r="H21" s="153"/>
      <c r="I21" s="226"/>
      <c r="J21" s="153"/>
      <c r="K21" s="153"/>
      <c r="L21" s="153"/>
      <c r="M21" s="153"/>
      <c r="N21" s="153"/>
      <c r="O21" s="153"/>
      <c r="P21" s="69">
        <v>11</v>
      </c>
    </row>
    <row r="22" spans="1:16" ht="14.25" hidden="1" customHeight="1">
      <c r="A22" s="88" t="str">
        <f t="shared" ref="A22:A32" si="4">IF(OR(B22&lt;&gt;"",D22&lt;E21&gt;""),"["&amp;TEXT($B$2,"##")&amp;"-"&amp;TEXT(ROW()-10,"##")&amp;"]","")</f>
        <v>[Back Project-12]</v>
      </c>
      <c r="B22" s="89" t="s">
        <v>669</v>
      </c>
      <c r="C22" s="89" t="s">
        <v>670</v>
      </c>
      <c r="D22" s="89" t="s">
        <v>671</v>
      </c>
      <c r="E22" s="154"/>
      <c r="F22" s="89" t="s">
        <v>2</v>
      </c>
      <c r="G22" s="89" t="s">
        <v>2</v>
      </c>
      <c r="H22" s="96">
        <v>42323</v>
      </c>
      <c r="I22" s="228"/>
      <c r="J22" s="200"/>
      <c r="K22" s="200"/>
      <c r="L22" s="200"/>
      <c r="M22" s="201"/>
      <c r="N22" s="201"/>
      <c r="O22" s="201"/>
      <c r="P22" s="81">
        <v>12</v>
      </c>
    </row>
    <row r="23" spans="1:16" ht="14.25" hidden="1" customHeight="1">
      <c r="A23" s="88" t="str">
        <f t="shared" si="4"/>
        <v>[Back Project-13]</v>
      </c>
      <c r="B23" s="89" t="s">
        <v>690</v>
      </c>
      <c r="C23" s="89" t="s">
        <v>670</v>
      </c>
      <c r="D23" s="89" t="s">
        <v>675</v>
      </c>
      <c r="E23" s="154"/>
      <c r="F23" s="89" t="s">
        <v>2</v>
      </c>
      <c r="G23" s="89" t="s">
        <v>2</v>
      </c>
      <c r="H23" s="96">
        <v>42323</v>
      </c>
      <c r="I23" s="228"/>
      <c r="J23" s="200"/>
      <c r="K23" s="200"/>
      <c r="L23" s="200"/>
      <c r="M23" s="201"/>
      <c r="N23" s="201"/>
      <c r="O23" s="201"/>
      <c r="P23" s="69">
        <v>13</v>
      </c>
    </row>
    <row r="24" spans="1:16" ht="14.25" hidden="1" customHeight="1">
      <c r="A24" s="88" t="str">
        <f t="shared" si="4"/>
        <v>[Back Project-14]</v>
      </c>
      <c r="B24" s="102" t="s">
        <v>696</v>
      </c>
      <c r="C24" s="102" t="s">
        <v>683</v>
      </c>
      <c r="D24" s="102" t="s">
        <v>677</v>
      </c>
      <c r="E24" s="154"/>
      <c r="F24" s="89" t="s">
        <v>2</v>
      </c>
      <c r="G24" s="89" t="s">
        <v>2</v>
      </c>
      <c r="H24" s="96">
        <v>42323</v>
      </c>
      <c r="I24" s="228"/>
      <c r="J24" s="200"/>
      <c r="K24" s="200"/>
      <c r="L24" s="200"/>
      <c r="M24" s="201"/>
      <c r="N24" s="201"/>
      <c r="O24" s="201"/>
      <c r="P24" s="81">
        <v>14</v>
      </c>
    </row>
    <row r="25" spans="1:16" ht="14.25" hidden="1" customHeight="1">
      <c r="A25" s="88" t="str">
        <f t="shared" si="4"/>
        <v>[Back Project-15]</v>
      </c>
      <c r="B25" s="102" t="s">
        <v>695</v>
      </c>
      <c r="C25" s="102" t="s">
        <v>684</v>
      </c>
      <c r="D25" s="129" t="s">
        <v>685</v>
      </c>
      <c r="E25" s="154"/>
      <c r="F25" s="89" t="s">
        <v>2</v>
      </c>
      <c r="G25" s="89" t="s">
        <v>2</v>
      </c>
      <c r="H25" s="96">
        <v>42323</v>
      </c>
      <c r="I25" s="228"/>
      <c r="J25" s="200"/>
      <c r="K25" s="200"/>
      <c r="L25" s="200"/>
      <c r="M25" s="201"/>
      <c r="N25" s="201"/>
      <c r="O25" s="201"/>
      <c r="P25" s="69">
        <v>15</v>
      </c>
    </row>
    <row r="26" spans="1:16" ht="14.25" hidden="1" customHeight="1">
      <c r="A26" s="88" t="str">
        <f t="shared" si="4"/>
        <v>[Back Project-16]</v>
      </c>
      <c r="B26" s="102" t="s">
        <v>694</v>
      </c>
      <c r="C26" s="102" t="s">
        <v>682</v>
      </c>
      <c r="D26" s="102" t="s">
        <v>678</v>
      </c>
      <c r="E26" s="154"/>
      <c r="F26" s="89" t="s">
        <v>2</v>
      </c>
      <c r="G26" s="89" t="s">
        <v>2</v>
      </c>
      <c r="H26" s="96">
        <v>42323</v>
      </c>
      <c r="I26" s="228"/>
      <c r="J26" s="200"/>
      <c r="K26" s="200"/>
      <c r="L26" s="200"/>
      <c r="M26" s="201"/>
      <c r="N26" s="201"/>
      <c r="O26" s="201"/>
      <c r="P26" s="81">
        <v>16</v>
      </c>
    </row>
    <row r="27" spans="1:16" ht="14.25" hidden="1" customHeight="1">
      <c r="A27" s="88" t="str">
        <f t="shared" si="4"/>
        <v>[Back Project-17]</v>
      </c>
      <c r="B27" s="102" t="s">
        <v>693</v>
      </c>
      <c r="C27" s="102" t="s">
        <v>681</v>
      </c>
      <c r="D27" s="151" t="s">
        <v>678</v>
      </c>
      <c r="E27" s="154"/>
      <c r="F27" s="89" t="s">
        <v>2</v>
      </c>
      <c r="G27" s="89" t="s">
        <v>2</v>
      </c>
      <c r="H27" s="96">
        <v>42323</v>
      </c>
      <c r="I27" s="228"/>
      <c r="J27" s="200"/>
      <c r="K27" s="200"/>
      <c r="L27" s="200"/>
      <c r="M27" s="201"/>
      <c r="N27" s="201"/>
      <c r="O27" s="201"/>
      <c r="P27" s="69">
        <v>17</v>
      </c>
    </row>
    <row r="28" spans="1:16" ht="14.25" hidden="1" customHeight="1">
      <c r="A28" s="88" t="str">
        <f t="shared" si="4"/>
        <v>[Back Project-18]</v>
      </c>
      <c r="B28" s="102" t="s">
        <v>692</v>
      </c>
      <c r="C28" s="102" t="s">
        <v>680</v>
      </c>
      <c r="D28" s="151" t="s">
        <v>679</v>
      </c>
      <c r="E28" s="154"/>
      <c r="F28" s="89" t="s">
        <v>2</v>
      </c>
      <c r="G28" s="89" t="s">
        <v>2</v>
      </c>
      <c r="H28" s="96">
        <v>42323</v>
      </c>
      <c r="I28" s="228"/>
      <c r="J28" s="200"/>
      <c r="K28" s="200"/>
      <c r="L28" s="200"/>
      <c r="M28" s="201"/>
      <c r="N28" s="201"/>
      <c r="O28" s="201"/>
      <c r="P28" s="81">
        <v>18</v>
      </c>
    </row>
    <row r="29" spans="1:16" ht="14.25" hidden="1" customHeight="1">
      <c r="A29" s="88" t="str">
        <f>IF(OR(B29&lt;&gt;"",D29&lt;E28&gt;""),"["&amp;TEXT($B$2,"##")&amp;"-"&amp;TEXT(ROW()-10,"##")&amp;"]","")</f>
        <v>[Back Project-19]</v>
      </c>
      <c r="B29" s="102" t="s">
        <v>691</v>
      </c>
      <c r="C29" s="102" t="s">
        <v>686</v>
      </c>
      <c r="D29" s="164" t="s">
        <v>687</v>
      </c>
      <c r="E29" s="154"/>
      <c r="F29" s="89" t="s">
        <v>2</v>
      </c>
      <c r="G29" s="89" t="s">
        <v>2</v>
      </c>
      <c r="H29" s="96">
        <v>42323</v>
      </c>
      <c r="I29" s="228"/>
      <c r="J29" s="200"/>
      <c r="K29" s="200"/>
      <c r="L29" s="200"/>
      <c r="M29" s="201"/>
      <c r="N29" s="201"/>
      <c r="O29" s="201"/>
      <c r="P29" s="69">
        <v>19</v>
      </c>
    </row>
    <row r="30" spans="1:16" ht="14.25" hidden="1" customHeight="1">
      <c r="A30" s="157" t="str">
        <f t="shared" si="4"/>
        <v>[Back Project-20]</v>
      </c>
      <c r="B30" s="89" t="s">
        <v>698</v>
      </c>
      <c r="C30" s="163" t="s">
        <v>699</v>
      </c>
      <c r="D30" s="165" t="s">
        <v>700</v>
      </c>
      <c r="E30" s="154"/>
      <c r="F30" s="89" t="s">
        <v>2</v>
      </c>
      <c r="G30" s="89" t="s">
        <v>2</v>
      </c>
      <c r="H30" s="96">
        <v>42323</v>
      </c>
      <c r="I30" s="228"/>
      <c r="J30" s="200"/>
      <c r="K30" s="200"/>
      <c r="L30" s="200"/>
      <c r="M30" s="201"/>
      <c r="N30" s="201"/>
      <c r="O30" s="201"/>
      <c r="P30" s="81">
        <v>20</v>
      </c>
    </row>
    <row r="31" spans="1:16" ht="14.25" hidden="1" customHeight="1">
      <c r="A31" s="157" t="str">
        <f t="shared" si="4"/>
        <v>[Back Project-21]</v>
      </c>
      <c r="B31" s="87" t="s">
        <v>697</v>
      </c>
      <c r="C31" s="87" t="s">
        <v>688</v>
      </c>
      <c r="D31" s="150" t="s">
        <v>689</v>
      </c>
      <c r="E31" s="154"/>
      <c r="F31" s="89" t="s">
        <v>2</v>
      </c>
      <c r="G31" s="89" t="s">
        <v>2</v>
      </c>
      <c r="H31" s="96">
        <v>42323</v>
      </c>
      <c r="I31" s="228"/>
      <c r="J31" s="200"/>
      <c r="K31" s="200"/>
      <c r="L31" s="200"/>
      <c r="M31" s="201"/>
      <c r="N31" s="201"/>
      <c r="O31" s="201"/>
      <c r="P31" s="69">
        <v>21</v>
      </c>
    </row>
    <row r="32" spans="1:16" ht="14.25" customHeight="1">
      <c r="A32" s="88" t="str">
        <f t="shared" si="4"/>
        <v>[Back Project-22]</v>
      </c>
      <c r="B32" s="89" t="s">
        <v>701</v>
      </c>
      <c r="C32" s="89" t="s">
        <v>702</v>
      </c>
      <c r="D32" s="161" t="s">
        <v>703</v>
      </c>
      <c r="E32" s="154"/>
      <c r="F32" s="89" t="s">
        <v>3</v>
      </c>
      <c r="G32" s="89" t="s">
        <v>3</v>
      </c>
      <c r="H32" s="96">
        <v>42323</v>
      </c>
      <c r="I32" s="89" t="s">
        <v>1193</v>
      </c>
      <c r="J32" s="200" t="s">
        <v>1058</v>
      </c>
      <c r="K32" s="200" t="s">
        <v>1054</v>
      </c>
      <c r="L32" s="200" t="s">
        <v>1049</v>
      </c>
      <c r="M32" s="201">
        <v>42323</v>
      </c>
      <c r="N32" s="201"/>
      <c r="O32" s="201"/>
      <c r="P32" s="81">
        <v>22</v>
      </c>
    </row>
  </sheetData>
  <autoFilter ref="J10:O32">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B48"/>
  <sheetViews>
    <sheetView zoomScale="85" zoomScaleNormal="85" workbookViewId="0">
      <selection activeCell="A10" sqref="A10:I10"/>
    </sheetView>
  </sheetViews>
  <sheetFormatPr defaultRowHeight="12.75"/>
  <cols>
    <col min="1" max="1" width="22.62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14" width="16.5" style="81" customWidth="1"/>
    <col min="15" max="15" width="12.25" style="83" customWidth="1"/>
    <col min="16" max="16" width="3.75" style="81" hidden="1" customWidth="1"/>
    <col min="17" max="16384" width="9" style="81"/>
  </cols>
  <sheetData>
    <row r="1" spans="1:262" ht="14.25"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c r="IX1" s="69"/>
      <c r="IY1" s="69"/>
      <c r="IZ1" s="69"/>
      <c r="JA1" s="69"/>
      <c r="JB1" s="69"/>
    </row>
    <row r="2" spans="1:262" ht="15">
      <c r="A2" s="250" t="s">
        <v>1291</v>
      </c>
      <c r="B2" s="276" t="s">
        <v>704</v>
      </c>
      <c r="C2" s="276"/>
      <c r="D2" s="276"/>
      <c r="E2" s="276"/>
      <c r="F2" s="276"/>
      <c r="G2" s="276"/>
      <c r="H2" s="70"/>
      <c r="I2" s="207" t="s">
        <v>1057</v>
      </c>
      <c r="J2" s="192">
        <f>COUNTIFS(J12:J201,"ManhNL",L12:L201,"Open")</f>
        <v>0</v>
      </c>
      <c r="K2" s="192">
        <f>COUNTIFS(J12:J201,"ManhNL",L12:L201,"Accepted")</f>
        <v>0</v>
      </c>
      <c r="L2" s="192">
        <f>COUNTIFS(J12:J201,"ManhNL",L12:L201,"Ready for test")</f>
        <v>0</v>
      </c>
      <c r="M2" s="192">
        <f>COUNTIFS(J12:J201,"ManhNL",L12:L201,"Closed")</f>
        <v>0</v>
      </c>
      <c r="N2" s="192">
        <f>COUNTIFS(J12:J201,"ManhNL",L12:L201,"")</f>
        <v>0</v>
      </c>
      <c r="O2" s="216">
        <f t="shared" ref="O2:O7" si="0">SUM(J2:N2)</f>
        <v>0</v>
      </c>
      <c r="P2" s="69" t="s">
        <v>2</v>
      </c>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c r="IX2" s="69"/>
      <c r="IY2" s="69"/>
      <c r="IZ2" s="69"/>
      <c r="JA2" s="69"/>
      <c r="JB2" s="69"/>
    </row>
    <row r="3" spans="1:262" ht="15">
      <c r="A3" s="250" t="s">
        <v>1292</v>
      </c>
      <c r="B3" s="276" t="s">
        <v>705</v>
      </c>
      <c r="C3" s="276"/>
      <c r="D3" s="276"/>
      <c r="E3" s="276"/>
      <c r="F3" s="276"/>
      <c r="G3" s="276"/>
      <c r="H3" s="70"/>
      <c r="I3" s="207" t="s">
        <v>1058</v>
      </c>
      <c r="J3" s="192">
        <f>COUNTIFS(J12:J201,"HuyNM",L12:L201,"Open")</f>
        <v>0</v>
      </c>
      <c r="K3" s="192">
        <f>COUNTIFS(J12:J201,"HuyNM",L12:L201,"Accepted")</f>
        <v>0</v>
      </c>
      <c r="L3" s="192">
        <f>COUNTIFS(J12:J201,"HuyNM",L12:L201,"Ready for test")</f>
        <v>0</v>
      </c>
      <c r="M3" s="192">
        <f>COUNTIFS(J12:J201,"HuyNM",L12:L201,"Closed")</f>
        <v>0</v>
      </c>
      <c r="N3" s="192">
        <f>COUNTIFS(J12:J201,"HuyNM",L12:L201,"")</f>
        <v>0</v>
      </c>
      <c r="O3" s="217">
        <f t="shared" si="0"/>
        <v>0</v>
      </c>
      <c r="P3" s="69" t="s">
        <v>3</v>
      </c>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c r="IX3" s="69"/>
      <c r="IY3" s="69"/>
      <c r="IZ3" s="69"/>
      <c r="JA3" s="69"/>
      <c r="JB3" s="69"/>
    </row>
    <row r="4" spans="1:262" ht="15">
      <c r="A4" s="250" t="s">
        <v>1293</v>
      </c>
      <c r="B4" s="278" t="s">
        <v>35</v>
      </c>
      <c r="C4" s="278"/>
      <c r="D4" s="278"/>
      <c r="E4" s="278"/>
      <c r="F4" s="278"/>
      <c r="G4" s="278"/>
      <c r="H4" s="70"/>
      <c r="I4" s="207" t="s">
        <v>1062</v>
      </c>
      <c r="J4" s="192">
        <f>COUNTIFS(J12:J201,"AnhDD",L12:L201,"Open")</f>
        <v>0</v>
      </c>
      <c r="K4" s="192">
        <f>COUNTIFS(J12:J201,"AnhDD",L12:L201,"Accepted")</f>
        <v>0</v>
      </c>
      <c r="L4" s="192">
        <f>COUNTIFS(J12:J201,"AnhDD",L12:L201,"Ready for test")</f>
        <v>0</v>
      </c>
      <c r="M4" s="192">
        <f>COUNTIFS(J12:J201,"AnhDD",L12:L201,"Closed")</f>
        <v>0</v>
      </c>
      <c r="N4" s="192">
        <f>COUNTIFS(J12:J201,"AnhDD",L12:L201,"")</f>
        <v>0</v>
      </c>
      <c r="O4" s="217">
        <f t="shared" si="0"/>
        <v>0</v>
      </c>
      <c r="P4" s="71"/>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c r="IX4" s="69"/>
      <c r="IY4" s="69"/>
      <c r="IZ4" s="69"/>
      <c r="JA4" s="69"/>
      <c r="JB4" s="69"/>
    </row>
    <row r="5" spans="1:262" ht="15" customHeight="1">
      <c r="A5" s="250" t="s">
        <v>1294</v>
      </c>
      <c r="B5" s="252" t="s">
        <v>1284</v>
      </c>
      <c r="C5" s="252" t="s">
        <v>1295</v>
      </c>
      <c r="D5" s="251" t="s">
        <v>6</v>
      </c>
      <c r="E5" s="279" t="s">
        <v>1296</v>
      </c>
      <c r="F5" s="280"/>
      <c r="G5" s="281"/>
      <c r="H5" s="75"/>
      <c r="I5" s="207" t="s">
        <v>1059</v>
      </c>
      <c r="J5" s="192">
        <f>COUNTIFS(J12:J201,"TrungVN",L12:L201,"Open")</f>
        <v>0</v>
      </c>
      <c r="K5" s="192">
        <f>COUNTIFS(J12:J201,"TrungVN",L12:L201,"Accepted")</f>
        <v>0</v>
      </c>
      <c r="L5" s="192">
        <f>COUNTIFS(J12:J201,"TrungVN",L12:L201,"Ready for test")</f>
        <v>0</v>
      </c>
      <c r="M5" s="192">
        <f>COUNTIFS(J12:J201,"TrungVN",L12:L201,"Closed")</f>
        <v>0</v>
      </c>
      <c r="N5" s="192">
        <f>COUNTIFS(J12:J201,"TrungVN",L12:L201,"")</f>
        <v>0</v>
      </c>
      <c r="O5" s="217">
        <f t="shared" si="0"/>
        <v>0</v>
      </c>
      <c r="P5" s="69" t="s">
        <v>7</v>
      </c>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c r="IX5" s="69"/>
      <c r="IY5" s="69"/>
      <c r="IZ5" s="69"/>
      <c r="JA5" s="69"/>
      <c r="JB5" s="69"/>
    </row>
    <row r="6" spans="1:262" ht="15.75" thickBot="1">
      <c r="A6" s="77">
        <f>COUNTIF(F11:G112,"Pass")</f>
        <v>56</v>
      </c>
      <c r="B6" s="78">
        <f>COUNTIF(F11:G112,"Fail")</f>
        <v>14</v>
      </c>
      <c r="C6" s="78">
        <f>E6-D6-B6-A6</f>
        <v>0</v>
      </c>
      <c r="D6" s="79">
        <f>COUNTIF(F11:G112,"N/A")</f>
        <v>0</v>
      </c>
      <c r="E6" s="282">
        <f>COUNTA(A11:A112)*2</f>
        <v>70</v>
      </c>
      <c r="F6" s="282"/>
      <c r="G6" s="282"/>
      <c r="H6" s="75"/>
      <c r="I6" s="207" t="s">
        <v>1055</v>
      </c>
      <c r="J6" s="192">
        <f>COUNTIFS(J12:J201,"MaiCTP",L12:L201,"Open")</f>
        <v>7</v>
      </c>
      <c r="K6" s="192">
        <f>COUNTIFS(J12:J201,"MaiCTP",L12:L201,"Accepted")</f>
        <v>0</v>
      </c>
      <c r="L6" s="192">
        <f>COUNTIFS(J12:J201,"MaiCTP",L12:L201,"Ready for test")</f>
        <v>0</v>
      </c>
      <c r="M6" s="192">
        <f>COUNTIFS(J12:J201,"MaiCTP",L12:L201,"Closed")</f>
        <v>0</v>
      </c>
      <c r="N6" s="192">
        <f>COUNTIFS(J12:J201,"MaiCTP",L12:L201,"")</f>
        <v>0</v>
      </c>
      <c r="O6" s="217">
        <f t="shared" si="0"/>
        <v>7</v>
      </c>
      <c r="P6" s="69" t="s">
        <v>6</v>
      </c>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c r="IX6" s="69"/>
      <c r="IY6" s="69"/>
      <c r="IZ6" s="69"/>
      <c r="JA6" s="69"/>
      <c r="JB6" s="69"/>
    </row>
    <row r="7" spans="1:262" ht="15">
      <c r="A7" s="210"/>
      <c r="B7" s="210"/>
      <c r="C7" s="210"/>
      <c r="D7" s="210"/>
      <c r="E7" s="211"/>
      <c r="F7" s="211"/>
      <c r="G7" s="211"/>
      <c r="H7" s="75"/>
      <c r="I7" s="207" t="s">
        <v>1054</v>
      </c>
      <c r="J7" s="192">
        <f>COUNTIFS(J12:J201,"ChinhVC",L12:L201,"Open")</f>
        <v>0</v>
      </c>
      <c r="K7" s="192">
        <f>COUNTIFS(J12:J201,"ChinhVC",L12:L201,"Accepted")</f>
        <v>0</v>
      </c>
      <c r="L7" s="192">
        <f>COUNTIFS(J12:J201,"ChinhVC",L12:L201,"Ready for test")</f>
        <v>0</v>
      </c>
      <c r="M7" s="192">
        <f>COUNTIFS(J12:J201,"ChinhVC",L12:L201,"Closed")</f>
        <v>0</v>
      </c>
      <c r="N7" s="192">
        <f>COUNTIFS(J12:J201,"ChinhVC",L12:L201,"")</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c r="IX7" s="69"/>
      <c r="IY7" s="69"/>
      <c r="IZ7" s="69"/>
      <c r="JA7" s="69"/>
      <c r="JB7" s="69"/>
    </row>
    <row r="8" spans="1:262" ht="15" thickBot="1">
      <c r="A8" s="210"/>
      <c r="B8" s="210"/>
      <c r="C8" s="210"/>
      <c r="D8" s="210"/>
      <c r="E8" s="211"/>
      <c r="F8" s="211"/>
      <c r="G8" s="211"/>
      <c r="H8" s="75"/>
      <c r="I8" s="208" t="s">
        <v>1053</v>
      </c>
      <c r="J8" s="215">
        <f>SUM(J2:J7)</f>
        <v>7</v>
      </c>
      <c r="K8" s="215">
        <f t="shared" ref="K8:O8" si="1">SUM(K2:K7)</f>
        <v>0</v>
      </c>
      <c r="L8" s="215">
        <f t="shared" si="1"/>
        <v>0</v>
      </c>
      <c r="M8" s="215">
        <f t="shared" si="1"/>
        <v>0</v>
      </c>
      <c r="N8" s="215">
        <f t="shared" si="1"/>
        <v>0</v>
      </c>
      <c r="O8" s="215">
        <f t="shared" si="1"/>
        <v>7</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c r="IX8" s="69"/>
      <c r="IY8" s="69"/>
      <c r="IZ8" s="69"/>
      <c r="JA8" s="69"/>
      <c r="JB8" s="69"/>
    </row>
    <row r="9" spans="1:262" ht="13.5" thickTop="1">
      <c r="A9" s="69"/>
      <c r="B9" s="69"/>
      <c r="C9" s="69"/>
      <c r="D9" s="80"/>
      <c r="E9" s="80"/>
      <c r="F9" s="80"/>
      <c r="G9" s="80"/>
      <c r="H9" s="75"/>
      <c r="I9" s="75"/>
      <c r="J9" s="75"/>
      <c r="K9" s="75"/>
      <c r="L9" s="75"/>
      <c r="M9" s="75"/>
      <c r="N9" s="75"/>
      <c r="O9" s="76"/>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c r="IX9" s="69"/>
      <c r="IY9" s="69"/>
      <c r="IZ9" s="69"/>
      <c r="JA9" s="69"/>
      <c r="JB9" s="69"/>
    </row>
    <row r="10" spans="1:262" ht="28.5" customHeight="1">
      <c r="A10" s="41" t="s">
        <v>8</v>
      </c>
      <c r="B10" s="253" t="s">
        <v>1297</v>
      </c>
      <c r="C10" s="253" t="s">
        <v>1298</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c r="Q10" s="69" t="s">
        <v>1207</v>
      </c>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c r="IX10" s="69"/>
      <c r="IY10" s="69"/>
      <c r="IZ10" s="69"/>
      <c r="JA10" s="69"/>
      <c r="JB10" s="69"/>
    </row>
    <row r="11" spans="1:262" ht="14.25" hidden="1" customHeight="1">
      <c r="A11" s="140"/>
      <c r="B11" s="140" t="s">
        <v>706</v>
      </c>
      <c r="C11" s="141"/>
      <c r="D11" s="141"/>
      <c r="E11" s="141"/>
      <c r="F11" s="141"/>
      <c r="G11" s="141"/>
      <c r="H11" s="141"/>
      <c r="I11" s="141"/>
      <c r="J11" s="141"/>
      <c r="K11" s="141"/>
      <c r="L11" s="141"/>
      <c r="M11" s="141"/>
      <c r="N11" s="141"/>
      <c r="O11" s="174"/>
      <c r="Q11" s="81">
        <v>1</v>
      </c>
    </row>
    <row r="12" spans="1:262" ht="14.25" hidden="1" customHeight="1">
      <c r="A12" s="88" t="str">
        <f>IF(OR(B12&lt;&gt;"",D12&lt;E11&gt;""),"["&amp;TEXT($B$2,"##")&amp;"-"&amp;TEXT(ROW()-10,"##")&amp;"]","")</f>
        <v>[Project management-2]</v>
      </c>
      <c r="B12" s="89" t="s">
        <v>709</v>
      </c>
      <c r="C12" s="89" t="s">
        <v>773</v>
      </c>
      <c r="D12" s="89" t="s">
        <v>712</v>
      </c>
      <c r="E12" s="95"/>
      <c r="F12" s="89" t="s">
        <v>2</v>
      </c>
      <c r="G12" s="89" t="s">
        <v>2</v>
      </c>
      <c r="H12" s="96">
        <v>42323</v>
      </c>
      <c r="I12" s="195"/>
      <c r="J12" s="200"/>
      <c r="K12" s="200"/>
      <c r="L12" s="200"/>
      <c r="M12" s="201"/>
      <c r="N12" s="201"/>
      <c r="O12" s="201"/>
      <c r="Q12" s="81">
        <v>2</v>
      </c>
    </row>
    <row r="13" spans="1:262" ht="14.25" hidden="1" customHeight="1">
      <c r="A13" s="88" t="str">
        <f t="shared" ref="A13:A29" si="2">IF(OR(B13&lt;&gt;"",D13&lt;E12&gt;""),"["&amp;TEXT($B$2,"##")&amp;"-"&amp;TEXT(ROW()-10,"##")&amp;"]","")</f>
        <v>[Project management-3]</v>
      </c>
      <c r="B13" s="89" t="s">
        <v>711</v>
      </c>
      <c r="C13" s="89" t="s">
        <v>773</v>
      </c>
      <c r="D13" s="89" t="s">
        <v>710</v>
      </c>
      <c r="E13" s="95"/>
      <c r="F13" s="89" t="s">
        <v>2</v>
      </c>
      <c r="G13" s="89" t="s">
        <v>2</v>
      </c>
      <c r="H13" s="96">
        <v>42323</v>
      </c>
      <c r="I13" s="195"/>
      <c r="J13" s="200"/>
      <c r="K13" s="200"/>
      <c r="L13" s="200"/>
      <c r="M13" s="201"/>
      <c r="N13" s="201"/>
      <c r="O13" s="201"/>
      <c r="Q13" s="81">
        <v>3</v>
      </c>
    </row>
    <row r="14" spans="1:262" ht="14.25" hidden="1" customHeight="1">
      <c r="A14" s="88" t="str">
        <f t="shared" si="2"/>
        <v>[Project management-4]</v>
      </c>
      <c r="B14" s="89" t="s">
        <v>733</v>
      </c>
      <c r="C14" s="89" t="s">
        <v>773</v>
      </c>
      <c r="D14" s="89" t="s">
        <v>713</v>
      </c>
      <c r="E14" s="95"/>
      <c r="F14" s="89" t="s">
        <v>2</v>
      </c>
      <c r="G14" s="89" t="s">
        <v>2</v>
      </c>
      <c r="H14" s="96">
        <v>42323</v>
      </c>
      <c r="I14" s="195"/>
      <c r="J14" s="200"/>
      <c r="K14" s="200"/>
      <c r="L14" s="200"/>
      <c r="M14" s="201"/>
      <c r="N14" s="201"/>
      <c r="O14" s="201"/>
      <c r="Q14" s="81">
        <v>4</v>
      </c>
    </row>
    <row r="15" spans="1:262" ht="14.25" hidden="1" customHeight="1">
      <c r="A15" s="88" t="str">
        <f t="shared" si="2"/>
        <v>[Project management-5]</v>
      </c>
      <c r="B15" s="89" t="s">
        <v>715</v>
      </c>
      <c r="C15" s="89" t="s">
        <v>774</v>
      </c>
      <c r="D15" s="89" t="s">
        <v>719</v>
      </c>
      <c r="E15" s="95"/>
      <c r="F15" s="89" t="s">
        <v>2</v>
      </c>
      <c r="G15" s="89" t="s">
        <v>2</v>
      </c>
      <c r="H15" s="96">
        <v>42323</v>
      </c>
      <c r="I15" s="195"/>
      <c r="J15" s="200"/>
      <c r="K15" s="200"/>
      <c r="L15" s="200"/>
      <c r="M15" s="201"/>
      <c r="N15" s="201"/>
      <c r="O15" s="201"/>
      <c r="Q15" s="81">
        <v>5</v>
      </c>
    </row>
    <row r="16" spans="1:262" ht="14.25" hidden="1" customHeight="1">
      <c r="A16" s="88" t="str">
        <f t="shared" si="2"/>
        <v>[Project management-6]</v>
      </c>
      <c r="B16" s="89" t="s">
        <v>714</v>
      </c>
      <c r="C16" s="89" t="s">
        <v>775</v>
      </c>
      <c r="D16" s="89" t="s">
        <v>718</v>
      </c>
      <c r="E16" s="95"/>
      <c r="F16" s="89" t="s">
        <v>2</v>
      </c>
      <c r="G16" s="89" t="s">
        <v>2</v>
      </c>
      <c r="H16" s="96">
        <v>42323</v>
      </c>
      <c r="I16" s="195"/>
      <c r="J16" s="200"/>
      <c r="K16" s="200"/>
      <c r="L16" s="200"/>
      <c r="M16" s="201"/>
      <c r="N16" s="201"/>
      <c r="O16" s="201"/>
      <c r="Q16" s="81">
        <v>6</v>
      </c>
    </row>
    <row r="17" spans="1:262" ht="14.25" hidden="1" customHeight="1">
      <c r="A17" s="88" t="str">
        <f t="shared" si="2"/>
        <v>[Project management-7]</v>
      </c>
      <c r="B17" s="89" t="s">
        <v>716</v>
      </c>
      <c r="C17" s="89" t="s">
        <v>776</v>
      </c>
      <c r="D17" s="89" t="s">
        <v>720</v>
      </c>
      <c r="E17" s="95"/>
      <c r="F17" s="89" t="s">
        <v>2</v>
      </c>
      <c r="G17" s="89" t="s">
        <v>2</v>
      </c>
      <c r="H17" s="96">
        <v>42323</v>
      </c>
      <c r="I17" s="195"/>
      <c r="J17" s="200"/>
      <c r="K17" s="200"/>
      <c r="L17" s="200"/>
      <c r="M17" s="201"/>
      <c r="N17" s="201"/>
      <c r="O17" s="201"/>
      <c r="Q17" s="81">
        <v>7</v>
      </c>
    </row>
    <row r="18" spans="1:262" ht="14.25" hidden="1" customHeight="1">
      <c r="A18" s="88" t="str">
        <f t="shared" si="2"/>
        <v>[Project management-8]</v>
      </c>
      <c r="B18" s="89" t="s">
        <v>723</v>
      </c>
      <c r="C18" s="89" t="s">
        <v>774</v>
      </c>
      <c r="D18" s="89" t="s">
        <v>719</v>
      </c>
      <c r="E18" s="95"/>
      <c r="F18" s="89" t="s">
        <v>2</v>
      </c>
      <c r="G18" s="89" t="s">
        <v>2</v>
      </c>
      <c r="H18" s="96">
        <v>42323</v>
      </c>
      <c r="I18" s="195"/>
      <c r="J18" s="200"/>
      <c r="K18" s="200"/>
      <c r="L18" s="200"/>
      <c r="M18" s="201"/>
      <c r="N18" s="201"/>
      <c r="O18" s="201"/>
      <c r="Q18" s="81">
        <v>8</v>
      </c>
    </row>
    <row r="19" spans="1:262" ht="14.25" hidden="1" customHeight="1">
      <c r="A19" s="88" t="str">
        <f t="shared" si="2"/>
        <v>[Project management-9]</v>
      </c>
      <c r="B19" s="89" t="s">
        <v>747</v>
      </c>
      <c r="C19" s="89" t="s">
        <v>777</v>
      </c>
      <c r="D19" s="89" t="s">
        <v>751</v>
      </c>
      <c r="E19" s="95"/>
      <c r="F19" s="89" t="s">
        <v>2</v>
      </c>
      <c r="G19" s="89" t="s">
        <v>2</v>
      </c>
      <c r="H19" s="96">
        <v>42323</v>
      </c>
      <c r="I19" s="195"/>
      <c r="J19" s="200"/>
      <c r="K19" s="200"/>
      <c r="L19" s="200"/>
      <c r="M19" s="201"/>
      <c r="N19" s="201"/>
      <c r="O19" s="201"/>
      <c r="Q19" s="81">
        <v>9</v>
      </c>
    </row>
    <row r="20" spans="1:262" ht="14.25" hidden="1" customHeight="1">
      <c r="A20" s="88" t="str">
        <f t="shared" si="2"/>
        <v>[Project management-10]</v>
      </c>
      <c r="B20" s="89" t="s">
        <v>748</v>
      </c>
      <c r="C20" s="89" t="s">
        <v>778</v>
      </c>
      <c r="D20" s="89" t="s">
        <v>750</v>
      </c>
      <c r="E20" s="95"/>
      <c r="F20" s="89" t="s">
        <v>2</v>
      </c>
      <c r="G20" s="89" t="s">
        <v>2</v>
      </c>
      <c r="H20" s="96">
        <v>42323</v>
      </c>
      <c r="I20" s="195"/>
      <c r="J20" s="200"/>
      <c r="K20" s="200"/>
      <c r="L20" s="200"/>
      <c r="M20" s="201"/>
      <c r="N20" s="201"/>
      <c r="O20" s="201"/>
      <c r="Q20" s="81">
        <v>10</v>
      </c>
    </row>
    <row r="21" spans="1:262" ht="14.25" hidden="1" customHeight="1">
      <c r="A21" s="88" t="str">
        <f t="shared" si="2"/>
        <v>[Project management-11]</v>
      </c>
      <c r="B21" s="89" t="s">
        <v>749</v>
      </c>
      <c r="C21" s="89" t="s">
        <v>779</v>
      </c>
      <c r="D21" s="89" t="s">
        <v>752</v>
      </c>
      <c r="E21" s="95"/>
      <c r="F21" s="89" t="s">
        <v>2</v>
      </c>
      <c r="G21" s="89" t="s">
        <v>2</v>
      </c>
      <c r="H21" s="96">
        <v>42323</v>
      </c>
      <c r="I21" s="195"/>
      <c r="J21" s="200"/>
      <c r="K21" s="200"/>
      <c r="L21" s="200"/>
      <c r="M21" s="201"/>
      <c r="N21" s="201"/>
      <c r="O21" s="201"/>
      <c r="Q21" s="81">
        <v>11</v>
      </c>
    </row>
    <row r="22" spans="1:262" ht="14.25" hidden="1" customHeight="1">
      <c r="A22" s="88" t="str">
        <f t="shared" si="2"/>
        <v>[Project management-12]</v>
      </c>
      <c r="B22" s="89" t="s">
        <v>723</v>
      </c>
      <c r="C22" s="89" t="s">
        <v>780</v>
      </c>
      <c r="D22" s="89" t="s">
        <v>722</v>
      </c>
      <c r="E22" s="95"/>
      <c r="F22" s="89" t="s">
        <v>2</v>
      </c>
      <c r="G22" s="89" t="s">
        <v>2</v>
      </c>
      <c r="H22" s="96">
        <v>42323</v>
      </c>
      <c r="I22" s="195"/>
      <c r="J22" s="200"/>
      <c r="K22" s="200"/>
      <c r="L22" s="200"/>
      <c r="M22" s="201"/>
      <c r="N22" s="201"/>
      <c r="O22" s="201"/>
      <c r="Q22" s="81">
        <v>12</v>
      </c>
    </row>
    <row r="23" spans="1:262" ht="14.25" hidden="1" customHeight="1">
      <c r="A23" s="88" t="str">
        <f t="shared" si="2"/>
        <v>[Project management-13]</v>
      </c>
      <c r="B23" s="89" t="s">
        <v>725</v>
      </c>
      <c r="C23" s="89" t="s">
        <v>781</v>
      </c>
      <c r="D23" s="89" t="s">
        <v>724</v>
      </c>
      <c r="E23" s="95"/>
      <c r="F23" s="89" t="s">
        <v>2</v>
      </c>
      <c r="G23" s="89" t="s">
        <v>2</v>
      </c>
      <c r="H23" s="96">
        <v>42323</v>
      </c>
      <c r="I23" s="195"/>
      <c r="J23" s="200"/>
      <c r="K23" s="200"/>
      <c r="L23" s="200"/>
      <c r="M23" s="201"/>
      <c r="N23" s="201"/>
      <c r="O23" s="201"/>
      <c r="Q23" s="81">
        <v>13</v>
      </c>
    </row>
    <row r="24" spans="1:262" ht="14.25" hidden="1" customHeight="1">
      <c r="A24" s="88" t="str">
        <f t="shared" si="2"/>
        <v>[Project management-14]</v>
      </c>
      <c r="B24" s="89" t="s">
        <v>726</v>
      </c>
      <c r="C24" s="89" t="s">
        <v>782</v>
      </c>
      <c r="D24" s="89" t="s">
        <v>727</v>
      </c>
      <c r="E24" s="95"/>
      <c r="F24" s="89" t="s">
        <v>2</v>
      </c>
      <c r="G24" s="89" t="s">
        <v>2</v>
      </c>
      <c r="H24" s="96">
        <v>42323</v>
      </c>
      <c r="I24" s="195"/>
      <c r="J24" s="200"/>
      <c r="K24" s="200"/>
      <c r="L24" s="200"/>
      <c r="M24" s="201"/>
      <c r="N24" s="201"/>
      <c r="O24" s="201"/>
      <c r="Q24" s="81">
        <v>14</v>
      </c>
    </row>
    <row r="25" spans="1:262" ht="14.25" hidden="1" customHeight="1">
      <c r="A25" s="88" t="str">
        <f t="shared" si="2"/>
        <v>[Project management-15]</v>
      </c>
      <c r="B25" s="89" t="s">
        <v>717</v>
      </c>
      <c r="C25" s="89" t="s">
        <v>783</v>
      </c>
      <c r="D25" s="89" t="s">
        <v>721</v>
      </c>
      <c r="E25" s="95"/>
      <c r="F25" s="89" t="s">
        <v>2</v>
      </c>
      <c r="G25" s="89" t="s">
        <v>2</v>
      </c>
      <c r="H25" s="96">
        <v>42323</v>
      </c>
      <c r="I25" s="195"/>
      <c r="J25" s="200"/>
      <c r="K25" s="200"/>
      <c r="L25" s="200"/>
      <c r="M25" s="201"/>
      <c r="N25" s="201"/>
      <c r="O25" s="201"/>
      <c r="Q25" s="81">
        <v>15</v>
      </c>
    </row>
    <row r="26" spans="1:262" ht="14.25" hidden="1" customHeight="1">
      <c r="A26" s="88" t="str">
        <f t="shared" si="2"/>
        <v>[Project management-16]</v>
      </c>
      <c r="B26" s="89" t="s">
        <v>1198</v>
      </c>
      <c r="C26" s="89" t="s">
        <v>784</v>
      </c>
      <c r="D26" s="89" t="s">
        <v>728</v>
      </c>
      <c r="E26" s="95"/>
      <c r="F26" s="89" t="s">
        <v>2</v>
      </c>
      <c r="G26" s="89" t="s">
        <v>2</v>
      </c>
      <c r="H26" s="96">
        <v>42323</v>
      </c>
      <c r="I26" s="195"/>
      <c r="J26" s="200"/>
      <c r="K26" s="200"/>
      <c r="L26" s="200"/>
      <c r="M26" s="201"/>
      <c r="N26" s="201"/>
      <c r="O26" s="201"/>
      <c r="Q26" s="81">
        <v>16</v>
      </c>
    </row>
    <row r="27" spans="1:262" ht="14.25" customHeight="1">
      <c r="A27" s="88" t="str">
        <f t="shared" si="2"/>
        <v>[Project management-17]</v>
      </c>
      <c r="B27" s="89" t="s">
        <v>1199</v>
      </c>
      <c r="C27" s="89" t="s">
        <v>785</v>
      </c>
      <c r="D27" s="89" t="s">
        <v>729</v>
      </c>
      <c r="E27" s="95"/>
      <c r="F27" s="89" t="s">
        <v>3</v>
      </c>
      <c r="G27" s="89" t="s">
        <v>3</v>
      </c>
      <c r="H27" s="96">
        <v>42323</v>
      </c>
      <c r="I27" s="195"/>
      <c r="J27" s="200" t="s">
        <v>1055</v>
      </c>
      <c r="K27" s="200" t="s">
        <v>1054</v>
      </c>
      <c r="L27" s="200" t="s">
        <v>1049</v>
      </c>
      <c r="M27" s="201">
        <v>42323</v>
      </c>
      <c r="N27" s="201"/>
      <c r="O27" s="201"/>
      <c r="Q27" s="81">
        <v>17</v>
      </c>
    </row>
    <row r="28" spans="1:262" ht="14.25" customHeight="1">
      <c r="A28" s="88" t="str">
        <f t="shared" si="2"/>
        <v>[Project management-18]</v>
      </c>
      <c r="B28" s="89" t="s">
        <v>754</v>
      </c>
      <c r="C28" s="89" t="s">
        <v>786</v>
      </c>
      <c r="D28" s="89" t="s">
        <v>753</v>
      </c>
      <c r="E28" s="95"/>
      <c r="F28" s="89" t="s">
        <v>3</v>
      </c>
      <c r="G28" s="89" t="s">
        <v>3</v>
      </c>
      <c r="H28" s="96">
        <v>42323</v>
      </c>
      <c r="I28" s="195"/>
      <c r="J28" s="200" t="s">
        <v>1055</v>
      </c>
      <c r="K28" s="200" t="s">
        <v>1054</v>
      </c>
      <c r="L28" s="200" t="s">
        <v>1049</v>
      </c>
      <c r="M28" s="201">
        <v>42323</v>
      </c>
      <c r="N28" s="201"/>
      <c r="O28" s="218"/>
      <c r="Q28" s="81">
        <v>18</v>
      </c>
    </row>
    <row r="29" spans="1:262" ht="114.75">
      <c r="A29" s="88" t="str">
        <f t="shared" si="2"/>
        <v>[Project management-19]</v>
      </c>
      <c r="B29" s="89" t="s">
        <v>755</v>
      </c>
      <c r="C29" s="89" t="s">
        <v>787</v>
      </c>
      <c r="D29" s="89" t="s">
        <v>756</v>
      </c>
      <c r="E29" s="95"/>
      <c r="F29" s="89" t="s">
        <v>3</v>
      </c>
      <c r="G29" s="89" t="s">
        <v>3</v>
      </c>
      <c r="H29" s="96">
        <v>42323</v>
      </c>
      <c r="I29" s="195"/>
      <c r="J29" s="200" t="s">
        <v>1055</v>
      </c>
      <c r="K29" s="200" t="s">
        <v>1054</v>
      </c>
      <c r="L29" s="200" t="s">
        <v>1049</v>
      </c>
      <c r="M29" s="201">
        <v>42323</v>
      </c>
      <c r="N29" s="201"/>
      <c r="O29" s="218"/>
      <c r="Q29" s="81">
        <v>19</v>
      </c>
    </row>
    <row r="30" spans="1:262" ht="114.75">
      <c r="A30" s="88" t="str">
        <f t="shared" ref="A30" si="3">IF(OR(B30&lt;&gt;"",D30&lt;E29&gt;""),"["&amp;TEXT($B$2,"##")&amp;"-"&amp;TEXT(ROW()-10,"##")&amp;"]","")</f>
        <v>[Project management-20]</v>
      </c>
      <c r="B30" s="89" t="s">
        <v>1200</v>
      </c>
      <c r="C30" s="89" t="s">
        <v>1201</v>
      </c>
      <c r="D30" s="89" t="s">
        <v>1202</v>
      </c>
      <c r="E30" s="95"/>
      <c r="F30" s="89" t="s">
        <v>3</v>
      </c>
      <c r="G30" s="89" t="s">
        <v>3</v>
      </c>
      <c r="H30" s="96">
        <v>42323</v>
      </c>
      <c r="I30" s="97" t="s">
        <v>1203</v>
      </c>
      <c r="J30" s="200" t="s">
        <v>1055</v>
      </c>
      <c r="K30" s="200" t="s">
        <v>1054</v>
      </c>
      <c r="L30" s="200" t="s">
        <v>1049</v>
      </c>
      <c r="M30" s="201">
        <v>42323</v>
      </c>
      <c r="N30" s="201"/>
      <c r="O30" s="218"/>
      <c r="Q30" s="81">
        <v>20</v>
      </c>
    </row>
    <row r="31" spans="1:262" ht="14.25" hidden="1" customHeight="1">
      <c r="A31" s="153"/>
      <c r="B31" s="153" t="s">
        <v>707</v>
      </c>
      <c r="C31" s="141"/>
      <c r="D31" s="141"/>
      <c r="E31" s="229"/>
      <c r="F31" s="229"/>
      <c r="G31" s="229"/>
      <c r="H31" s="229"/>
      <c r="I31" s="229"/>
      <c r="J31" s="229"/>
      <c r="K31" s="229"/>
      <c r="L31" s="229"/>
      <c r="M31" s="229"/>
      <c r="N31" s="230"/>
      <c r="O31" s="230"/>
      <c r="Q31" s="81">
        <v>21</v>
      </c>
    </row>
    <row r="32" spans="1:262" s="83" customFormat="1" ht="14.25" hidden="1" customHeight="1">
      <c r="A32" s="88" t="str">
        <f>IF(OR(B32&lt;&gt;"",D32&lt;E31&gt;""),"["&amp;TEXT($B$2,"##")&amp;"-"&amp;TEXT(ROW()-10,"##")&amp;"]","")</f>
        <v>[Project management-22]</v>
      </c>
      <c r="B32" s="89" t="s">
        <v>730</v>
      </c>
      <c r="C32" s="89" t="s">
        <v>788</v>
      </c>
      <c r="D32" s="89" t="s">
        <v>732</v>
      </c>
      <c r="E32" s="154"/>
      <c r="F32" s="89" t="s">
        <v>2</v>
      </c>
      <c r="G32" s="89" t="s">
        <v>2</v>
      </c>
      <c r="H32" s="96">
        <v>42323</v>
      </c>
      <c r="I32" s="196"/>
      <c r="J32" s="200"/>
      <c r="K32" s="200"/>
      <c r="L32" s="200"/>
      <c r="M32" s="201"/>
      <c r="N32" s="201"/>
      <c r="O32" s="201"/>
      <c r="P32" s="81"/>
      <c r="Q32" s="81">
        <v>22</v>
      </c>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M32" s="81"/>
      <c r="DN32" s="81"/>
      <c r="DO32" s="81"/>
      <c r="DP32" s="81"/>
      <c r="DQ32" s="81"/>
      <c r="DR32" s="81"/>
      <c r="DS32" s="81"/>
      <c r="DT32" s="81"/>
      <c r="DU32" s="81"/>
      <c r="DV32" s="81"/>
      <c r="DW32" s="81"/>
      <c r="DX32" s="81"/>
      <c r="DY32" s="81"/>
      <c r="DZ32" s="81"/>
      <c r="EA32" s="81"/>
      <c r="EB32" s="81"/>
      <c r="EC32" s="81"/>
      <c r="ED32" s="81"/>
      <c r="EE32" s="81"/>
      <c r="EF32" s="81"/>
      <c r="EG32" s="81"/>
      <c r="EH32" s="81"/>
      <c r="EI32" s="81"/>
      <c r="EJ32" s="81"/>
      <c r="EK32" s="81"/>
      <c r="EL32" s="81"/>
      <c r="EM32" s="81"/>
      <c r="EN32" s="81"/>
      <c r="EO32" s="81"/>
      <c r="EP32" s="81"/>
      <c r="EQ32" s="81"/>
      <c r="ER32" s="81"/>
      <c r="ES32" s="81"/>
      <c r="ET32" s="81"/>
      <c r="EU32" s="81"/>
      <c r="EV32" s="81"/>
      <c r="EW32" s="81"/>
      <c r="EX32" s="81"/>
      <c r="EY32" s="81"/>
      <c r="EZ32" s="81"/>
      <c r="FA32" s="81"/>
      <c r="FB32" s="81"/>
      <c r="FC32" s="81"/>
      <c r="FD32" s="81"/>
      <c r="FE32" s="81"/>
      <c r="FF32" s="81"/>
      <c r="FG32" s="81"/>
      <c r="FH32" s="81"/>
      <c r="FI32" s="81"/>
      <c r="FJ32" s="81"/>
      <c r="FK32" s="81"/>
      <c r="FL32" s="81"/>
      <c r="FM32" s="81"/>
      <c r="FN32" s="81"/>
      <c r="FO32" s="81"/>
      <c r="FP32" s="81"/>
      <c r="FQ32" s="81"/>
      <c r="FR32" s="81"/>
      <c r="FS32" s="81"/>
      <c r="FT32" s="81"/>
      <c r="FU32" s="81"/>
      <c r="FV32" s="81"/>
      <c r="FW32" s="81"/>
      <c r="FX32" s="81"/>
      <c r="FY32" s="81"/>
      <c r="FZ32" s="81"/>
      <c r="GA32" s="81"/>
      <c r="GB32" s="81"/>
      <c r="GC32" s="81"/>
      <c r="GD32" s="81"/>
      <c r="GE32" s="81"/>
      <c r="GF32" s="81"/>
      <c r="GG32" s="81"/>
      <c r="GH32" s="81"/>
      <c r="GI32" s="81"/>
      <c r="GJ32" s="81"/>
      <c r="GK32" s="81"/>
      <c r="GL32" s="81"/>
      <c r="GM32" s="81"/>
      <c r="GN32" s="81"/>
      <c r="GO32" s="81"/>
      <c r="GP32" s="81"/>
      <c r="GQ32" s="81"/>
      <c r="GR32" s="81"/>
      <c r="GS32" s="81"/>
      <c r="GT32" s="81"/>
      <c r="GU32" s="81"/>
      <c r="GV32" s="81"/>
      <c r="GW32" s="81"/>
      <c r="GX32" s="81"/>
      <c r="GY32" s="81"/>
      <c r="GZ32" s="81"/>
      <c r="HA32" s="81"/>
      <c r="HB32" s="81"/>
      <c r="HC32" s="81"/>
      <c r="HD32" s="81"/>
      <c r="HE32" s="81"/>
      <c r="HF32" s="81"/>
      <c r="HG32" s="81"/>
      <c r="HH32" s="81"/>
      <c r="HI32" s="81"/>
      <c r="HJ32" s="81"/>
      <c r="HK32" s="81"/>
      <c r="HL32" s="81"/>
      <c r="HM32" s="81"/>
      <c r="HN32" s="81"/>
      <c r="HO32" s="81"/>
      <c r="HP32" s="81"/>
      <c r="HQ32" s="81"/>
      <c r="HR32" s="81"/>
      <c r="HS32" s="81"/>
      <c r="HT32" s="81"/>
      <c r="HU32" s="81"/>
      <c r="HV32" s="81"/>
      <c r="HW32" s="81"/>
      <c r="HX32" s="81"/>
      <c r="HY32" s="81"/>
      <c r="HZ32" s="81"/>
      <c r="IA32" s="81"/>
      <c r="IB32" s="81"/>
      <c r="IC32" s="81"/>
      <c r="ID32" s="81"/>
      <c r="IE32" s="81"/>
      <c r="IF32" s="81"/>
      <c r="IG32" s="81"/>
      <c r="IH32" s="81"/>
      <c r="II32" s="81"/>
      <c r="IJ32" s="81"/>
      <c r="IK32" s="81"/>
      <c r="IL32" s="81"/>
      <c r="IM32" s="81"/>
      <c r="IN32" s="81"/>
      <c r="IO32" s="81"/>
      <c r="IP32" s="81"/>
      <c r="IQ32" s="81"/>
      <c r="IR32" s="81"/>
      <c r="IS32" s="81"/>
      <c r="IT32" s="81"/>
      <c r="IU32" s="81"/>
      <c r="IV32" s="81"/>
      <c r="IW32" s="81"/>
      <c r="IX32" s="81"/>
      <c r="IY32" s="81"/>
      <c r="IZ32" s="81"/>
      <c r="JA32" s="81"/>
      <c r="JB32" s="81"/>
    </row>
    <row r="33" spans="1:262" s="83" customFormat="1" ht="14.25" hidden="1" customHeight="1">
      <c r="A33" s="88" t="str">
        <f t="shared" ref="A33:A39" si="4">IF(OR(B33&lt;&gt;"",D33&lt;E32&gt;""),"["&amp;TEXT($B$2,"##")&amp;"-"&amp;TEXT(ROW()-10,"##")&amp;"]","")</f>
        <v>[Project management-23]</v>
      </c>
      <c r="B33" s="89" t="s">
        <v>731</v>
      </c>
      <c r="C33" s="89" t="s">
        <v>788</v>
      </c>
      <c r="D33" s="89" t="s">
        <v>732</v>
      </c>
      <c r="E33" s="154"/>
      <c r="F33" s="89" t="s">
        <v>2</v>
      </c>
      <c r="G33" s="89" t="s">
        <v>2</v>
      </c>
      <c r="H33" s="96">
        <v>42323</v>
      </c>
      <c r="I33" s="196"/>
      <c r="J33" s="200"/>
      <c r="K33" s="200"/>
      <c r="L33" s="200"/>
      <c r="M33" s="201"/>
      <c r="N33" s="201"/>
      <c r="O33" s="201"/>
      <c r="P33" s="81"/>
      <c r="Q33" s="81">
        <v>23</v>
      </c>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c r="DI33" s="81"/>
      <c r="DJ33" s="81"/>
      <c r="DK33" s="81"/>
      <c r="DL33" s="81"/>
      <c r="DM33" s="81"/>
      <c r="DN33" s="81"/>
      <c r="DO33" s="81"/>
      <c r="DP33" s="81"/>
      <c r="DQ33" s="81"/>
      <c r="DR33" s="81"/>
      <c r="DS33" s="81"/>
      <c r="DT33" s="81"/>
      <c r="DU33" s="81"/>
      <c r="DV33" s="81"/>
      <c r="DW33" s="81"/>
      <c r="DX33" s="81"/>
      <c r="DY33" s="81"/>
      <c r="DZ33" s="81"/>
      <c r="EA33" s="81"/>
      <c r="EB33" s="81"/>
      <c r="EC33" s="81"/>
      <c r="ED33" s="81"/>
      <c r="EE33" s="81"/>
      <c r="EF33" s="81"/>
      <c r="EG33" s="81"/>
      <c r="EH33" s="81"/>
      <c r="EI33" s="81"/>
      <c r="EJ33" s="81"/>
      <c r="EK33" s="81"/>
      <c r="EL33" s="81"/>
      <c r="EM33" s="81"/>
      <c r="EN33" s="81"/>
      <c r="EO33" s="81"/>
      <c r="EP33" s="81"/>
      <c r="EQ33" s="81"/>
      <c r="ER33" s="81"/>
      <c r="ES33" s="81"/>
      <c r="ET33" s="81"/>
      <c r="EU33" s="81"/>
      <c r="EV33" s="81"/>
      <c r="EW33" s="81"/>
      <c r="EX33" s="81"/>
      <c r="EY33" s="81"/>
      <c r="EZ33" s="81"/>
      <c r="FA33" s="81"/>
      <c r="FB33" s="81"/>
      <c r="FC33" s="81"/>
      <c r="FD33" s="81"/>
      <c r="FE33" s="81"/>
      <c r="FF33" s="81"/>
      <c r="FG33" s="81"/>
      <c r="FH33" s="81"/>
      <c r="FI33" s="81"/>
      <c r="FJ33" s="81"/>
      <c r="FK33" s="81"/>
      <c r="FL33" s="81"/>
      <c r="FM33" s="81"/>
      <c r="FN33" s="81"/>
      <c r="FO33" s="81"/>
      <c r="FP33" s="81"/>
      <c r="FQ33" s="81"/>
      <c r="FR33" s="81"/>
      <c r="FS33" s="81"/>
      <c r="FT33" s="81"/>
      <c r="FU33" s="81"/>
      <c r="FV33" s="81"/>
      <c r="FW33" s="81"/>
      <c r="FX33" s="81"/>
      <c r="FY33" s="81"/>
      <c r="FZ33" s="81"/>
      <c r="GA33" s="81"/>
      <c r="GB33" s="81"/>
      <c r="GC33" s="81"/>
      <c r="GD33" s="81"/>
      <c r="GE33" s="81"/>
      <c r="GF33" s="81"/>
      <c r="GG33" s="81"/>
      <c r="GH33" s="81"/>
      <c r="GI33" s="81"/>
      <c r="GJ33" s="81"/>
      <c r="GK33" s="81"/>
      <c r="GL33" s="81"/>
      <c r="GM33" s="81"/>
      <c r="GN33" s="81"/>
      <c r="GO33" s="81"/>
      <c r="GP33" s="81"/>
      <c r="GQ33" s="81"/>
      <c r="GR33" s="81"/>
      <c r="GS33" s="81"/>
      <c r="GT33" s="81"/>
      <c r="GU33" s="81"/>
      <c r="GV33" s="81"/>
      <c r="GW33" s="81"/>
      <c r="GX33" s="81"/>
      <c r="GY33" s="81"/>
      <c r="GZ33" s="81"/>
      <c r="HA33" s="81"/>
      <c r="HB33" s="81"/>
      <c r="HC33" s="81"/>
      <c r="HD33" s="81"/>
      <c r="HE33" s="81"/>
      <c r="HF33" s="81"/>
      <c r="HG33" s="81"/>
      <c r="HH33" s="81"/>
      <c r="HI33" s="81"/>
      <c r="HJ33" s="81"/>
      <c r="HK33" s="81"/>
      <c r="HL33" s="81"/>
      <c r="HM33" s="81"/>
      <c r="HN33" s="81"/>
      <c r="HO33" s="81"/>
      <c r="HP33" s="81"/>
      <c r="HQ33" s="81"/>
      <c r="HR33" s="81"/>
      <c r="HS33" s="81"/>
      <c r="HT33" s="81"/>
      <c r="HU33" s="81"/>
      <c r="HV33" s="81"/>
      <c r="HW33" s="81"/>
      <c r="HX33" s="81"/>
      <c r="HY33" s="81"/>
      <c r="HZ33" s="81"/>
      <c r="IA33" s="81"/>
      <c r="IB33" s="81"/>
      <c r="IC33" s="81"/>
      <c r="ID33" s="81"/>
      <c r="IE33" s="81"/>
      <c r="IF33" s="81"/>
      <c r="IG33" s="81"/>
      <c r="IH33" s="81"/>
      <c r="II33" s="81"/>
      <c r="IJ33" s="81"/>
      <c r="IK33" s="81"/>
      <c r="IL33" s="81"/>
      <c r="IM33" s="81"/>
      <c r="IN33" s="81"/>
      <c r="IO33" s="81"/>
      <c r="IP33" s="81"/>
      <c r="IQ33" s="81"/>
      <c r="IR33" s="81"/>
      <c r="IS33" s="81"/>
      <c r="IT33" s="81"/>
      <c r="IU33" s="81"/>
      <c r="IV33" s="81"/>
      <c r="IW33" s="81"/>
      <c r="IX33" s="81"/>
      <c r="IY33" s="81"/>
      <c r="IZ33" s="81"/>
      <c r="JA33" s="81"/>
      <c r="JB33" s="81"/>
    </row>
    <row r="34" spans="1:262" s="83" customFormat="1" ht="14.25" hidden="1" customHeight="1">
      <c r="A34" s="88" t="str">
        <f t="shared" si="4"/>
        <v>[Project management-24]</v>
      </c>
      <c r="B34" s="89" t="s">
        <v>734</v>
      </c>
      <c r="C34" s="89" t="s">
        <v>788</v>
      </c>
      <c r="D34" s="89" t="s">
        <v>735</v>
      </c>
      <c r="E34" s="154"/>
      <c r="F34" s="89" t="s">
        <v>2</v>
      </c>
      <c r="G34" s="89" t="s">
        <v>2</v>
      </c>
      <c r="H34" s="96">
        <v>42323</v>
      </c>
      <c r="I34" s="196"/>
      <c r="J34" s="200"/>
      <c r="K34" s="200"/>
      <c r="L34" s="200"/>
      <c r="M34" s="201"/>
      <c r="N34" s="201"/>
      <c r="O34" s="201"/>
      <c r="P34" s="81"/>
      <c r="Q34" s="81">
        <v>24</v>
      </c>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c r="CV34" s="81"/>
      <c r="CW34" s="81"/>
      <c r="CX34" s="81"/>
      <c r="CY34" s="81"/>
      <c r="CZ34" s="81"/>
      <c r="DA34" s="81"/>
      <c r="DB34" s="81"/>
      <c r="DC34" s="81"/>
      <c r="DD34" s="81"/>
      <c r="DE34" s="81"/>
      <c r="DF34" s="81"/>
      <c r="DG34" s="81"/>
      <c r="DH34" s="81"/>
      <c r="DI34" s="81"/>
      <c r="DJ34" s="81"/>
      <c r="DK34" s="81"/>
      <c r="DL34" s="81"/>
      <c r="DM34" s="81"/>
      <c r="DN34" s="81"/>
      <c r="DO34" s="81"/>
      <c r="DP34" s="81"/>
      <c r="DQ34" s="81"/>
      <c r="DR34" s="81"/>
      <c r="DS34" s="81"/>
      <c r="DT34" s="81"/>
      <c r="DU34" s="81"/>
      <c r="DV34" s="81"/>
      <c r="DW34" s="81"/>
      <c r="DX34" s="81"/>
      <c r="DY34" s="81"/>
      <c r="DZ34" s="81"/>
      <c r="EA34" s="81"/>
      <c r="EB34" s="81"/>
      <c r="EC34" s="81"/>
      <c r="ED34" s="81"/>
      <c r="EE34" s="81"/>
      <c r="EF34" s="81"/>
      <c r="EG34" s="81"/>
      <c r="EH34" s="81"/>
      <c r="EI34" s="81"/>
      <c r="EJ34" s="81"/>
      <c r="EK34" s="81"/>
      <c r="EL34" s="81"/>
      <c r="EM34" s="81"/>
      <c r="EN34" s="81"/>
      <c r="EO34" s="81"/>
      <c r="EP34" s="81"/>
      <c r="EQ34" s="81"/>
      <c r="ER34" s="81"/>
      <c r="ES34" s="81"/>
      <c r="ET34" s="81"/>
      <c r="EU34" s="81"/>
      <c r="EV34" s="81"/>
      <c r="EW34" s="81"/>
      <c r="EX34" s="81"/>
      <c r="EY34" s="81"/>
      <c r="EZ34" s="81"/>
      <c r="FA34" s="81"/>
      <c r="FB34" s="81"/>
      <c r="FC34" s="81"/>
      <c r="FD34" s="81"/>
      <c r="FE34" s="81"/>
      <c r="FF34" s="81"/>
      <c r="FG34" s="81"/>
      <c r="FH34" s="81"/>
      <c r="FI34" s="81"/>
      <c r="FJ34" s="81"/>
      <c r="FK34" s="81"/>
      <c r="FL34" s="81"/>
      <c r="FM34" s="81"/>
      <c r="FN34" s="81"/>
      <c r="FO34" s="81"/>
      <c r="FP34" s="81"/>
      <c r="FQ34" s="81"/>
      <c r="FR34" s="81"/>
      <c r="FS34" s="81"/>
      <c r="FT34" s="81"/>
      <c r="FU34" s="81"/>
      <c r="FV34" s="81"/>
      <c r="FW34" s="81"/>
      <c r="FX34" s="81"/>
      <c r="FY34" s="81"/>
      <c r="FZ34" s="81"/>
      <c r="GA34" s="81"/>
      <c r="GB34" s="81"/>
      <c r="GC34" s="81"/>
      <c r="GD34" s="81"/>
      <c r="GE34" s="81"/>
      <c r="GF34" s="81"/>
      <c r="GG34" s="81"/>
      <c r="GH34" s="81"/>
      <c r="GI34" s="81"/>
      <c r="GJ34" s="81"/>
      <c r="GK34" s="81"/>
      <c r="GL34" s="81"/>
      <c r="GM34" s="81"/>
      <c r="GN34" s="81"/>
      <c r="GO34" s="81"/>
      <c r="GP34" s="81"/>
      <c r="GQ34" s="81"/>
      <c r="GR34" s="81"/>
      <c r="GS34" s="81"/>
      <c r="GT34" s="81"/>
      <c r="GU34" s="81"/>
      <c r="GV34" s="81"/>
      <c r="GW34" s="81"/>
      <c r="GX34" s="81"/>
      <c r="GY34" s="81"/>
      <c r="GZ34" s="81"/>
      <c r="HA34" s="81"/>
      <c r="HB34" s="81"/>
      <c r="HC34" s="81"/>
      <c r="HD34" s="81"/>
      <c r="HE34" s="81"/>
      <c r="HF34" s="81"/>
      <c r="HG34" s="81"/>
      <c r="HH34" s="81"/>
      <c r="HI34" s="81"/>
      <c r="HJ34" s="81"/>
      <c r="HK34" s="81"/>
      <c r="HL34" s="81"/>
      <c r="HM34" s="81"/>
      <c r="HN34" s="81"/>
      <c r="HO34" s="81"/>
      <c r="HP34" s="81"/>
      <c r="HQ34" s="81"/>
      <c r="HR34" s="81"/>
      <c r="HS34" s="81"/>
      <c r="HT34" s="81"/>
      <c r="HU34" s="81"/>
      <c r="HV34" s="81"/>
      <c r="HW34" s="81"/>
      <c r="HX34" s="81"/>
      <c r="HY34" s="81"/>
      <c r="HZ34" s="81"/>
      <c r="IA34" s="81"/>
      <c r="IB34" s="81"/>
      <c r="IC34" s="81"/>
      <c r="ID34" s="81"/>
      <c r="IE34" s="81"/>
      <c r="IF34" s="81"/>
      <c r="IG34" s="81"/>
      <c r="IH34" s="81"/>
      <c r="II34" s="81"/>
      <c r="IJ34" s="81"/>
      <c r="IK34" s="81"/>
      <c r="IL34" s="81"/>
      <c r="IM34" s="81"/>
      <c r="IN34" s="81"/>
      <c r="IO34" s="81"/>
      <c r="IP34" s="81"/>
      <c r="IQ34" s="81"/>
      <c r="IR34" s="81"/>
      <c r="IS34" s="81"/>
      <c r="IT34" s="81"/>
      <c r="IU34" s="81"/>
      <c r="IV34" s="81"/>
      <c r="IW34" s="81"/>
      <c r="IX34" s="81"/>
      <c r="IY34" s="81"/>
      <c r="IZ34" s="81"/>
      <c r="JA34" s="81"/>
      <c r="JB34" s="81"/>
    </row>
    <row r="35" spans="1:262" s="83" customFormat="1" ht="14.25" hidden="1" customHeight="1">
      <c r="A35" s="88" t="str">
        <f t="shared" si="4"/>
        <v>[Project management-25]</v>
      </c>
      <c r="B35" s="89" t="s">
        <v>736</v>
      </c>
      <c r="C35" s="89" t="s">
        <v>789</v>
      </c>
      <c r="D35" s="89" t="s">
        <v>737</v>
      </c>
      <c r="E35" s="154"/>
      <c r="F35" s="89" t="s">
        <v>2</v>
      </c>
      <c r="G35" s="89" t="s">
        <v>2</v>
      </c>
      <c r="H35" s="96">
        <v>42323</v>
      </c>
      <c r="I35" s="196"/>
      <c r="J35" s="200"/>
      <c r="K35" s="200"/>
      <c r="L35" s="200"/>
      <c r="M35" s="201"/>
      <c r="N35" s="201"/>
      <c r="O35" s="201"/>
      <c r="P35" s="81"/>
      <c r="Q35" s="81">
        <v>25</v>
      </c>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c r="EE35" s="81"/>
      <c r="EF35" s="81"/>
      <c r="EG35" s="81"/>
      <c r="EH35" s="81"/>
      <c r="EI35" s="81"/>
      <c r="EJ35" s="81"/>
      <c r="EK35" s="81"/>
      <c r="EL35" s="81"/>
      <c r="EM35" s="81"/>
      <c r="EN35" s="81"/>
      <c r="EO35" s="81"/>
      <c r="EP35" s="81"/>
      <c r="EQ35" s="81"/>
      <c r="ER35" s="81"/>
      <c r="ES35" s="81"/>
      <c r="ET35" s="81"/>
      <c r="EU35" s="81"/>
      <c r="EV35" s="81"/>
      <c r="EW35" s="81"/>
      <c r="EX35" s="81"/>
      <c r="EY35" s="81"/>
      <c r="EZ35" s="81"/>
      <c r="FA35" s="81"/>
      <c r="FB35" s="81"/>
      <c r="FC35" s="81"/>
      <c r="FD35" s="81"/>
      <c r="FE35" s="81"/>
      <c r="FF35" s="81"/>
      <c r="FG35" s="81"/>
      <c r="FH35" s="81"/>
      <c r="FI35" s="81"/>
      <c r="FJ35" s="81"/>
      <c r="FK35" s="81"/>
      <c r="FL35" s="81"/>
      <c r="FM35" s="81"/>
      <c r="FN35" s="81"/>
      <c r="FO35" s="81"/>
      <c r="FP35" s="81"/>
      <c r="FQ35" s="81"/>
      <c r="FR35" s="81"/>
      <c r="FS35" s="81"/>
      <c r="FT35" s="81"/>
      <c r="FU35" s="81"/>
      <c r="FV35" s="81"/>
      <c r="FW35" s="81"/>
      <c r="FX35" s="81"/>
      <c r="FY35" s="81"/>
      <c r="FZ35" s="81"/>
      <c r="GA35" s="81"/>
      <c r="GB35" s="81"/>
      <c r="GC35" s="81"/>
      <c r="GD35" s="81"/>
      <c r="GE35" s="81"/>
      <c r="GF35" s="81"/>
      <c r="GG35" s="81"/>
      <c r="GH35" s="81"/>
      <c r="GI35" s="81"/>
      <c r="GJ35" s="81"/>
      <c r="GK35" s="81"/>
      <c r="GL35" s="81"/>
      <c r="GM35" s="81"/>
      <c r="GN35" s="81"/>
      <c r="GO35" s="81"/>
      <c r="GP35" s="81"/>
      <c r="GQ35" s="81"/>
      <c r="GR35" s="81"/>
      <c r="GS35" s="81"/>
      <c r="GT35" s="81"/>
      <c r="GU35" s="81"/>
      <c r="GV35" s="81"/>
      <c r="GW35" s="81"/>
      <c r="GX35" s="81"/>
      <c r="GY35" s="81"/>
      <c r="GZ35" s="81"/>
      <c r="HA35" s="81"/>
      <c r="HB35" s="81"/>
      <c r="HC35" s="81"/>
      <c r="HD35" s="81"/>
      <c r="HE35" s="81"/>
      <c r="HF35" s="81"/>
      <c r="HG35" s="81"/>
      <c r="HH35" s="81"/>
      <c r="HI35" s="81"/>
      <c r="HJ35" s="81"/>
      <c r="HK35" s="81"/>
      <c r="HL35" s="81"/>
      <c r="HM35" s="81"/>
      <c r="HN35" s="81"/>
      <c r="HO35" s="81"/>
      <c r="HP35" s="81"/>
      <c r="HQ35" s="81"/>
      <c r="HR35" s="81"/>
      <c r="HS35" s="81"/>
      <c r="HT35" s="81"/>
      <c r="HU35" s="81"/>
      <c r="HV35" s="81"/>
      <c r="HW35" s="81"/>
      <c r="HX35" s="81"/>
      <c r="HY35" s="81"/>
      <c r="HZ35" s="81"/>
      <c r="IA35" s="81"/>
      <c r="IB35" s="81"/>
      <c r="IC35" s="81"/>
      <c r="ID35" s="81"/>
      <c r="IE35" s="81"/>
      <c r="IF35" s="81"/>
      <c r="IG35" s="81"/>
      <c r="IH35" s="81"/>
      <c r="II35" s="81"/>
      <c r="IJ35" s="81"/>
      <c r="IK35" s="81"/>
      <c r="IL35" s="81"/>
      <c r="IM35" s="81"/>
      <c r="IN35" s="81"/>
      <c r="IO35" s="81"/>
      <c r="IP35" s="81"/>
      <c r="IQ35" s="81"/>
      <c r="IR35" s="81"/>
      <c r="IS35" s="81"/>
      <c r="IT35" s="81"/>
      <c r="IU35" s="81"/>
      <c r="IV35" s="81"/>
      <c r="IW35" s="81"/>
      <c r="IX35" s="81"/>
      <c r="IY35" s="81"/>
      <c r="IZ35" s="81"/>
      <c r="JA35" s="81"/>
      <c r="JB35" s="81"/>
    </row>
    <row r="36" spans="1:262" s="83" customFormat="1" ht="14.25" hidden="1" customHeight="1">
      <c r="A36" s="88" t="str">
        <f t="shared" si="4"/>
        <v>[Project management-26]</v>
      </c>
      <c r="B36" s="89" t="s">
        <v>738</v>
      </c>
      <c r="C36" s="89" t="s">
        <v>790</v>
      </c>
      <c r="D36" s="89" t="s">
        <v>740</v>
      </c>
      <c r="E36" s="154"/>
      <c r="F36" s="89" t="s">
        <v>2</v>
      </c>
      <c r="G36" s="89" t="s">
        <v>2</v>
      </c>
      <c r="H36" s="96">
        <v>42323</v>
      </c>
      <c r="I36" s="196"/>
      <c r="J36" s="200"/>
      <c r="K36" s="200"/>
      <c r="L36" s="200"/>
      <c r="M36" s="201"/>
      <c r="N36" s="201"/>
      <c r="O36" s="201"/>
      <c r="P36" s="81"/>
      <c r="Q36" s="81">
        <v>26</v>
      </c>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c r="CV36" s="81"/>
      <c r="CW36" s="81"/>
      <c r="CX36" s="81"/>
      <c r="CY36" s="81"/>
      <c r="CZ36" s="81"/>
      <c r="DA36" s="81"/>
      <c r="DB36" s="81"/>
      <c r="DC36" s="81"/>
      <c r="DD36" s="81"/>
      <c r="DE36" s="81"/>
      <c r="DF36" s="81"/>
      <c r="DG36" s="81"/>
      <c r="DH36" s="81"/>
      <c r="DI36" s="81"/>
      <c r="DJ36" s="81"/>
      <c r="DK36" s="81"/>
      <c r="DL36" s="81"/>
      <c r="DM36" s="81"/>
      <c r="DN36" s="81"/>
      <c r="DO36" s="81"/>
      <c r="DP36" s="81"/>
      <c r="DQ36" s="81"/>
      <c r="DR36" s="81"/>
      <c r="DS36" s="81"/>
      <c r="DT36" s="81"/>
      <c r="DU36" s="81"/>
      <c r="DV36" s="81"/>
      <c r="DW36" s="81"/>
      <c r="DX36" s="81"/>
      <c r="DY36" s="81"/>
      <c r="DZ36" s="81"/>
      <c r="EA36" s="81"/>
      <c r="EB36" s="81"/>
      <c r="EC36" s="81"/>
      <c r="ED36" s="81"/>
      <c r="EE36" s="81"/>
      <c r="EF36" s="81"/>
      <c r="EG36" s="81"/>
      <c r="EH36" s="81"/>
      <c r="EI36" s="81"/>
      <c r="EJ36" s="81"/>
      <c r="EK36" s="81"/>
      <c r="EL36" s="81"/>
      <c r="EM36" s="81"/>
      <c r="EN36" s="81"/>
      <c r="EO36" s="81"/>
      <c r="EP36" s="81"/>
      <c r="EQ36" s="81"/>
      <c r="ER36" s="81"/>
      <c r="ES36" s="81"/>
      <c r="ET36" s="81"/>
      <c r="EU36" s="81"/>
      <c r="EV36" s="81"/>
      <c r="EW36" s="81"/>
      <c r="EX36" s="81"/>
      <c r="EY36" s="81"/>
      <c r="EZ36" s="81"/>
      <c r="FA36" s="81"/>
      <c r="FB36" s="81"/>
      <c r="FC36" s="81"/>
      <c r="FD36" s="81"/>
      <c r="FE36" s="81"/>
      <c r="FF36" s="81"/>
      <c r="FG36" s="81"/>
      <c r="FH36" s="81"/>
      <c r="FI36" s="81"/>
      <c r="FJ36" s="81"/>
      <c r="FK36" s="81"/>
      <c r="FL36" s="81"/>
      <c r="FM36" s="81"/>
      <c r="FN36" s="81"/>
      <c r="FO36" s="81"/>
      <c r="FP36" s="81"/>
      <c r="FQ36" s="81"/>
      <c r="FR36" s="81"/>
      <c r="FS36" s="81"/>
      <c r="FT36" s="81"/>
      <c r="FU36" s="81"/>
      <c r="FV36" s="81"/>
      <c r="FW36" s="81"/>
      <c r="FX36" s="81"/>
      <c r="FY36" s="81"/>
      <c r="FZ36" s="81"/>
      <c r="GA36" s="81"/>
      <c r="GB36" s="81"/>
      <c r="GC36" s="81"/>
      <c r="GD36" s="81"/>
      <c r="GE36" s="81"/>
      <c r="GF36" s="81"/>
      <c r="GG36" s="81"/>
      <c r="GH36" s="81"/>
      <c r="GI36" s="81"/>
      <c r="GJ36" s="81"/>
      <c r="GK36" s="81"/>
      <c r="GL36" s="81"/>
      <c r="GM36" s="81"/>
      <c r="GN36" s="81"/>
      <c r="GO36" s="81"/>
      <c r="GP36" s="81"/>
      <c r="GQ36" s="81"/>
      <c r="GR36" s="81"/>
      <c r="GS36" s="81"/>
      <c r="GT36" s="81"/>
      <c r="GU36" s="81"/>
      <c r="GV36" s="81"/>
      <c r="GW36" s="81"/>
      <c r="GX36" s="81"/>
      <c r="GY36" s="81"/>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c r="IE36" s="81"/>
      <c r="IF36" s="81"/>
      <c r="IG36" s="81"/>
      <c r="IH36" s="81"/>
      <c r="II36" s="81"/>
      <c r="IJ36" s="81"/>
      <c r="IK36" s="81"/>
      <c r="IL36" s="81"/>
      <c r="IM36" s="81"/>
      <c r="IN36" s="81"/>
      <c r="IO36" s="81"/>
      <c r="IP36" s="81"/>
      <c r="IQ36" s="81"/>
      <c r="IR36" s="81"/>
      <c r="IS36" s="81"/>
      <c r="IT36" s="81"/>
      <c r="IU36" s="81"/>
      <c r="IV36" s="81"/>
      <c r="IW36" s="81"/>
      <c r="IX36" s="81"/>
      <c r="IY36" s="81"/>
      <c r="IZ36" s="81"/>
      <c r="JA36" s="81"/>
      <c r="JB36" s="81"/>
    </row>
    <row r="37" spans="1:262" s="83" customFormat="1" ht="14.25" hidden="1" customHeight="1">
      <c r="A37" s="88" t="str">
        <f t="shared" si="4"/>
        <v>[Project management-27]</v>
      </c>
      <c r="B37" s="89" t="s">
        <v>739</v>
      </c>
      <c r="C37" s="89" t="s">
        <v>791</v>
      </c>
      <c r="D37" s="89" t="s">
        <v>741</v>
      </c>
      <c r="E37" s="154"/>
      <c r="F37" s="89" t="s">
        <v>2</v>
      </c>
      <c r="G37" s="89" t="s">
        <v>2</v>
      </c>
      <c r="H37" s="96">
        <v>42323</v>
      </c>
      <c r="I37" s="196"/>
      <c r="J37" s="200"/>
      <c r="K37" s="200"/>
      <c r="L37" s="200"/>
      <c r="M37" s="201"/>
      <c r="N37" s="201"/>
      <c r="O37" s="201"/>
      <c r="P37" s="81"/>
      <c r="Q37" s="81">
        <v>27</v>
      </c>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c r="CV37" s="81"/>
      <c r="CW37" s="81"/>
      <c r="CX37" s="81"/>
      <c r="CY37" s="81"/>
      <c r="CZ37" s="81"/>
      <c r="DA37" s="81"/>
      <c r="DB37" s="81"/>
      <c r="DC37" s="81"/>
      <c r="DD37" s="81"/>
      <c r="DE37" s="81"/>
      <c r="DF37" s="81"/>
      <c r="DG37" s="81"/>
      <c r="DH37" s="81"/>
      <c r="DI37" s="81"/>
      <c r="DJ37" s="81"/>
      <c r="DK37" s="81"/>
      <c r="DL37" s="81"/>
      <c r="DM37" s="81"/>
      <c r="DN37" s="81"/>
      <c r="DO37" s="81"/>
      <c r="DP37" s="81"/>
      <c r="DQ37" s="81"/>
      <c r="DR37" s="81"/>
      <c r="DS37" s="81"/>
      <c r="DT37" s="81"/>
      <c r="DU37" s="81"/>
      <c r="DV37" s="81"/>
      <c r="DW37" s="81"/>
      <c r="DX37" s="81"/>
      <c r="DY37" s="81"/>
      <c r="DZ37" s="81"/>
      <c r="EA37" s="81"/>
      <c r="EB37" s="81"/>
      <c r="EC37" s="81"/>
      <c r="ED37" s="81"/>
      <c r="EE37" s="81"/>
      <c r="EF37" s="81"/>
      <c r="EG37" s="81"/>
      <c r="EH37" s="81"/>
      <c r="EI37" s="81"/>
      <c r="EJ37" s="81"/>
      <c r="EK37" s="81"/>
      <c r="EL37" s="81"/>
      <c r="EM37" s="81"/>
      <c r="EN37" s="81"/>
      <c r="EO37" s="81"/>
      <c r="EP37" s="81"/>
      <c r="EQ37" s="81"/>
      <c r="ER37" s="81"/>
      <c r="ES37" s="81"/>
      <c r="ET37" s="81"/>
      <c r="EU37" s="81"/>
      <c r="EV37" s="81"/>
      <c r="EW37" s="81"/>
      <c r="EX37" s="81"/>
      <c r="EY37" s="81"/>
      <c r="EZ37" s="81"/>
      <c r="FA37" s="81"/>
      <c r="FB37" s="81"/>
      <c r="FC37" s="81"/>
      <c r="FD37" s="81"/>
      <c r="FE37" s="81"/>
      <c r="FF37" s="81"/>
      <c r="FG37" s="81"/>
      <c r="FH37" s="81"/>
      <c r="FI37" s="81"/>
      <c r="FJ37" s="81"/>
      <c r="FK37" s="81"/>
      <c r="FL37" s="81"/>
      <c r="FM37" s="81"/>
      <c r="FN37" s="81"/>
      <c r="FO37" s="81"/>
      <c r="FP37" s="81"/>
      <c r="FQ37" s="81"/>
      <c r="FR37" s="81"/>
      <c r="FS37" s="81"/>
      <c r="FT37" s="81"/>
      <c r="FU37" s="81"/>
      <c r="FV37" s="81"/>
      <c r="FW37" s="81"/>
      <c r="FX37" s="81"/>
      <c r="FY37" s="81"/>
      <c r="FZ37" s="81"/>
      <c r="GA37" s="81"/>
      <c r="GB37" s="81"/>
      <c r="GC37" s="81"/>
      <c r="GD37" s="81"/>
      <c r="GE37" s="81"/>
      <c r="GF37" s="81"/>
      <c r="GG37" s="81"/>
      <c r="GH37" s="81"/>
      <c r="GI37" s="81"/>
      <c r="GJ37" s="81"/>
      <c r="GK37" s="81"/>
      <c r="GL37" s="81"/>
      <c r="GM37" s="81"/>
      <c r="GN37" s="81"/>
      <c r="GO37" s="81"/>
      <c r="GP37" s="81"/>
      <c r="GQ37" s="81"/>
      <c r="GR37" s="81"/>
      <c r="GS37" s="81"/>
      <c r="GT37" s="81"/>
      <c r="GU37" s="81"/>
      <c r="GV37" s="81"/>
      <c r="GW37" s="81"/>
      <c r="GX37" s="81"/>
      <c r="GY37" s="81"/>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c r="IE37" s="81"/>
      <c r="IF37" s="81"/>
      <c r="IG37" s="81"/>
      <c r="IH37" s="81"/>
      <c r="II37" s="81"/>
      <c r="IJ37" s="81"/>
      <c r="IK37" s="81"/>
      <c r="IL37" s="81"/>
      <c r="IM37" s="81"/>
      <c r="IN37" s="81"/>
      <c r="IO37" s="81"/>
      <c r="IP37" s="81"/>
      <c r="IQ37" s="81"/>
      <c r="IR37" s="81"/>
      <c r="IS37" s="81"/>
      <c r="IT37" s="81"/>
      <c r="IU37" s="81"/>
      <c r="IV37" s="81"/>
      <c r="IW37" s="81"/>
      <c r="IX37" s="81"/>
      <c r="IY37" s="81"/>
      <c r="IZ37" s="81"/>
      <c r="JA37" s="81"/>
      <c r="JB37" s="81"/>
    </row>
    <row r="38" spans="1:262" s="83" customFormat="1" ht="14.25" customHeight="1">
      <c r="A38" s="88" t="str">
        <f t="shared" si="4"/>
        <v>[Project management-28]</v>
      </c>
      <c r="B38" s="89" t="s">
        <v>745</v>
      </c>
      <c r="C38" s="89" t="s">
        <v>792</v>
      </c>
      <c r="D38" s="89" t="s">
        <v>746</v>
      </c>
      <c r="E38" s="154"/>
      <c r="F38" s="89" t="s">
        <v>3</v>
      </c>
      <c r="G38" s="89" t="s">
        <v>3</v>
      </c>
      <c r="H38" s="96">
        <v>42323</v>
      </c>
      <c r="I38" s="196"/>
      <c r="J38" s="200" t="s">
        <v>1055</v>
      </c>
      <c r="K38" s="200" t="s">
        <v>1054</v>
      </c>
      <c r="L38" s="200" t="s">
        <v>1049</v>
      </c>
      <c r="M38" s="201">
        <v>42323</v>
      </c>
      <c r="N38" s="201"/>
      <c r="O38" s="201"/>
      <c r="P38" s="81"/>
      <c r="Q38" s="81">
        <v>28</v>
      </c>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c r="CV38" s="81"/>
      <c r="CW38" s="81"/>
      <c r="CX38" s="81"/>
      <c r="CY38" s="81"/>
      <c r="CZ38" s="81"/>
      <c r="DA38" s="81"/>
      <c r="DB38" s="81"/>
      <c r="DC38" s="81"/>
      <c r="DD38" s="81"/>
      <c r="DE38" s="81"/>
      <c r="DF38" s="81"/>
      <c r="DG38" s="81"/>
      <c r="DH38" s="81"/>
      <c r="DI38" s="81"/>
      <c r="DJ38" s="81"/>
      <c r="DK38" s="81"/>
      <c r="DL38" s="81"/>
      <c r="DM38" s="81"/>
      <c r="DN38" s="81"/>
      <c r="DO38" s="81"/>
      <c r="DP38" s="81"/>
      <c r="DQ38" s="81"/>
      <c r="DR38" s="81"/>
      <c r="DS38" s="81"/>
      <c r="DT38" s="81"/>
      <c r="DU38" s="81"/>
      <c r="DV38" s="81"/>
      <c r="DW38" s="81"/>
      <c r="DX38" s="81"/>
      <c r="DY38" s="81"/>
      <c r="DZ38" s="81"/>
      <c r="EA38" s="81"/>
      <c r="EB38" s="81"/>
      <c r="EC38" s="81"/>
      <c r="ED38" s="81"/>
      <c r="EE38" s="81"/>
      <c r="EF38" s="81"/>
      <c r="EG38" s="81"/>
      <c r="EH38" s="81"/>
      <c r="EI38" s="81"/>
      <c r="EJ38" s="81"/>
      <c r="EK38" s="81"/>
      <c r="EL38" s="81"/>
      <c r="EM38" s="81"/>
      <c r="EN38" s="81"/>
      <c r="EO38" s="81"/>
      <c r="EP38" s="81"/>
      <c r="EQ38" s="81"/>
      <c r="ER38" s="81"/>
      <c r="ES38" s="81"/>
      <c r="ET38" s="81"/>
      <c r="EU38" s="81"/>
      <c r="EV38" s="81"/>
      <c r="EW38" s="81"/>
      <c r="EX38" s="81"/>
      <c r="EY38" s="81"/>
      <c r="EZ38" s="81"/>
      <c r="FA38" s="81"/>
      <c r="FB38" s="81"/>
      <c r="FC38" s="81"/>
      <c r="FD38" s="81"/>
      <c r="FE38" s="81"/>
      <c r="FF38" s="81"/>
      <c r="FG38" s="81"/>
      <c r="FH38" s="81"/>
      <c r="FI38" s="81"/>
      <c r="FJ38" s="81"/>
      <c r="FK38" s="81"/>
      <c r="FL38" s="81"/>
      <c r="FM38" s="81"/>
      <c r="FN38" s="81"/>
      <c r="FO38" s="81"/>
      <c r="FP38" s="81"/>
      <c r="FQ38" s="81"/>
      <c r="FR38" s="81"/>
      <c r="FS38" s="81"/>
      <c r="FT38" s="81"/>
      <c r="FU38" s="81"/>
      <c r="FV38" s="81"/>
      <c r="FW38" s="81"/>
      <c r="FX38" s="81"/>
      <c r="FY38" s="81"/>
      <c r="FZ38" s="81"/>
      <c r="GA38" s="81"/>
      <c r="GB38" s="81"/>
      <c r="GC38" s="81"/>
      <c r="GD38" s="81"/>
      <c r="GE38" s="81"/>
      <c r="GF38" s="81"/>
      <c r="GG38" s="81"/>
      <c r="GH38" s="81"/>
      <c r="GI38" s="81"/>
      <c r="GJ38" s="81"/>
      <c r="GK38" s="81"/>
      <c r="GL38" s="81"/>
      <c r="GM38" s="81"/>
      <c r="GN38" s="81"/>
      <c r="GO38" s="81"/>
      <c r="GP38" s="81"/>
      <c r="GQ38" s="81"/>
      <c r="GR38" s="81"/>
      <c r="GS38" s="81"/>
      <c r="GT38" s="81"/>
      <c r="GU38" s="81"/>
      <c r="GV38" s="81"/>
      <c r="GW38" s="81"/>
      <c r="GX38" s="81"/>
      <c r="GY38" s="81"/>
      <c r="GZ38" s="81"/>
      <c r="HA38" s="81"/>
      <c r="HB38" s="81"/>
      <c r="HC38" s="81"/>
      <c r="HD38" s="81"/>
      <c r="HE38" s="81"/>
      <c r="HF38" s="81"/>
      <c r="HG38" s="81"/>
      <c r="HH38" s="81"/>
      <c r="HI38" s="81"/>
      <c r="HJ38" s="81"/>
      <c r="HK38" s="81"/>
      <c r="HL38" s="81"/>
      <c r="HM38" s="81"/>
      <c r="HN38" s="81"/>
      <c r="HO38" s="81"/>
      <c r="HP38" s="81"/>
      <c r="HQ38" s="81"/>
      <c r="HR38" s="81"/>
      <c r="HS38" s="81"/>
      <c r="HT38" s="81"/>
      <c r="HU38" s="81"/>
      <c r="HV38" s="81"/>
      <c r="HW38" s="81"/>
      <c r="HX38" s="81"/>
      <c r="HY38" s="81"/>
      <c r="HZ38" s="81"/>
      <c r="IA38" s="81"/>
      <c r="IB38" s="81"/>
      <c r="IC38" s="81"/>
      <c r="ID38" s="81"/>
      <c r="IE38" s="81"/>
      <c r="IF38" s="81"/>
      <c r="IG38" s="81"/>
      <c r="IH38" s="81"/>
      <c r="II38" s="81"/>
      <c r="IJ38" s="81"/>
      <c r="IK38" s="81"/>
      <c r="IL38" s="81"/>
      <c r="IM38" s="81"/>
      <c r="IN38" s="81"/>
      <c r="IO38" s="81"/>
      <c r="IP38" s="81"/>
      <c r="IQ38" s="81"/>
      <c r="IR38" s="81"/>
      <c r="IS38" s="81"/>
      <c r="IT38" s="81"/>
      <c r="IU38" s="81"/>
      <c r="IV38" s="81"/>
      <c r="IW38" s="81"/>
      <c r="IX38" s="81"/>
      <c r="IY38" s="81"/>
      <c r="IZ38" s="81"/>
      <c r="JA38" s="81"/>
      <c r="JB38" s="81"/>
    </row>
    <row r="39" spans="1:262" s="83" customFormat="1" ht="14.25" customHeight="1">
      <c r="A39" s="88" t="str">
        <f t="shared" si="4"/>
        <v>[Project management-29]</v>
      </c>
      <c r="B39" s="89" t="s">
        <v>742</v>
      </c>
      <c r="C39" s="89" t="s">
        <v>743</v>
      </c>
      <c r="D39" s="89" t="s">
        <v>744</v>
      </c>
      <c r="E39" s="154"/>
      <c r="F39" s="89" t="s">
        <v>3</v>
      </c>
      <c r="G39" s="89" t="s">
        <v>3</v>
      </c>
      <c r="H39" s="96">
        <v>42323</v>
      </c>
      <c r="I39" s="196"/>
      <c r="J39" s="200" t="s">
        <v>1055</v>
      </c>
      <c r="K39" s="200" t="s">
        <v>1054</v>
      </c>
      <c r="L39" s="200" t="s">
        <v>1049</v>
      </c>
      <c r="M39" s="201">
        <v>42323</v>
      </c>
      <c r="N39" s="201"/>
      <c r="O39" s="201"/>
      <c r="P39" s="81"/>
      <c r="Q39" s="81">
        <v>29</v>
      </c>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c r="CV39" s="81"/>
      <c r="CW39" s="81"/>
      <c r="CX39" s="81"/>
      <c r="CY39" s="81"/>
      <c r="CZ39" s="81"/>
      <c r="DA39" s="81"/>
      <c r="DB39" s="81"/>
      <c r="DC39" s="81"/>
      <c r="DD39" s="81"/>
      <c r="DE39" s="81"/>
      <c r="DF39" s="81"/>
      <c r="DG39" s="81"/>
      <c r="DH39" s="81"/>
      <c r="DI39" s="81"/>
      <c r="DJ39" s="81"/>
      <c r="DK39" s="81"/>
      <c r="DL39" s="81"/>
      <c r="DM39" s="81"/>
      <c r="DN39" s="81"/>
      <c r="DO39" s="81"/>
      <c r="DP39" s="81"/>
      <c r="DQ39" s="81"/>
      <c r="DR39" s="81"/>
      <c r="DS39" s="81"/>
      <c r="DT39" s="81"/>
      <c r="DU39" s="81"/>
      <c r="DV39" s="81"/>
      <c r="DW39" s="81"/>
      <c r="DX39" s="81"/>
      <c r="DY39" s="81"/>
      <c r="DZ39" s="81"/>
      <c r="EA39" s="81"/>
      <c r="EB39" s="81"/>
      <c r="EC39" s="81"/>
      <c r="ED39" s="81"/>
      <c r="EE39" s="81"/>
      <c r="EF39" s="81"/>
      <c r="EG39" s="81"/>
      <c r="EH39" s="81"/>
      <c r="EI39" s="81"/>
      <c r="EJ39" s="81"/>
      <c r="EK39" s="81"/>
      <c r="EL39" s="81"/>
      <c r="EM39" s="81"/>
      <c r="EN39" s="81"/>
      <c r="EO39" s="81"/>
      <c r="EP39" s="81"/>
      <c r="EQ39" s="81"/>
      <c r="ER39" s="81"/>
      <c r="ES39" s="81"/>
      <c r="ET39" s="81"/>
      <c r="EU39" s="81"/>
      <c r="EV39" s="81"/>
      <c r="EW39" s="81"/>
      <c r="EX39" s="81"/>
      <c r="EY39" s="81"/>
      <c r="EZ39" s="81"/>
      <c r="FA39" s="81"/>
      <c r="FB39" s="81"/>
      <c r="FC39" s="81"/>
      <c r="FD39" s="81"/>
      <c r="FE39" s="81"/>
      <c r="FF39" s="81"/>
      <c r="FG39" s="81"/>
      <c r="FH39" s="81"/>
      <c r="FI39" s="81"/>
      <c r="FJ39" s="81"/>
      <c r="FK39" s="81"/>
      <c r="FL39" s="81"/>
      <c r="FM39" s="81"/>
      <c r="FN39" s="81"/>
      <c r="FO39" s="81"/>
      <c r="FP39" s="81"/>
      <c r="FQ39" s="81"/>
      <c r="FR39" s="81"/>
      <c r="FS39" s="81"/>
      <c r="FT39" s="81"/>
      <c r="FU39" s="81"/>
      <c r="FV39" s="81"/>
      <c r="FW39" s="81"/>
      <c r="FX39" s="81"/>
      <c r="FY39" s="81"/>
      <c r="FZ39" s="81"/>
      <c r="GA39" s="81"/>
      <c r="GB39" s="81"/>
      <c r="GC39" s="81"/>
      <c r="GD39" s="81"/>
      <c r="GE39" s="81"/>
      <c r="GF39" s="81"/>
      <c r="GG39" s="81"/>
      <c r="GH39" s="81"/>
      <c r="GI39" s="81"/>
      <c r="GJ39" s="81"/>
      <c r="GK39" s="81"/>
      <c r="GL39" s="81"/>
      <c r="GM39" s="81"/>
      <c r="GN39" s="81"/>
      <c r="GO39" s="81"/>
      <c r="GP39" s="81"/>
      <c r="GQ39" s="81"/>
      <c r="GR39" s="81"/>
      <c r="GS39" s="81"/>
      <c r="GT39" s="81"/>
      <c r="GU39" s="81"/>
      <c r="GV39" s="81"/>
      <c r="GW39" s="81"/>
      <c r="GX39" s="81"/>
      <c r="GY39" s="81"/>
      <c r="GZ39" s="81"/>
      <c r="HA39" s="81"/>
      <c r="HB39" s="81"/>
      <c r="HC39" s="81"/>
      <c r="HD39" s="81"/>
      <c r="HE39" s="81"/>
      <c r="HF39" s="81"/>
      <c r="HG39" s="81"/>
      <c r="HH39" s="81"/>
      <c r="HI39" s="81"/>
      <c r="HJ39" s="81"/>
      <c r="HK39" s="81"/>
      <c r="HL39" s="81"/>
      <c r="HM39" s="81"/>
      <c r="HN39" s="81"/>
      <c r="HO39" s="81"/>
      <c r="HP39" s="81"/>
      <c r="HQ39" s="81"/>
      <c r="HR39" s="81"/>
      <c r="HS39" s="81"/>
      <c r="HT39" s="81"/>
      <c r="HU39" s="81"/>
      <c r="HV39" s="81"/>
      <c r="HW39" s="81"/>
      <c r="HX39" s="81"/>
      <c r="HY39" s="81"/>
      <c r="HZ39" s="81"/>
      <c r="IA39" s="81"/>
      <c r="IB39" s="81"/>
      <c r="IC39" s="81"/>
      <c r="ID39" s="81"/>
      <c r="IE39" s="81"/>
      <c r="IF39" s="81"/>
      <c r="IG39" s="81"/>
      <c r="IH39" s="81"/>
      <c r="II39" s="81"/>
      <c r="IJ39" s="81"/>
      <c r="IK39" s="81"/>
      <c r="IL39" s="81"/>
      <c r="IM39" s="81"/>
      <c r="IN39" s="81"/>
      <c r="IO39" s="81"/>
      <c r="IP39" s="81"/>
      <c r="IQ39" s="81"/>
      <c r="IR39" s="81"/>
      <c r="IS39" s="81"/>
      <c r="IT39" s="81"/>
      <c r="IU39" s="81"/>
      <c r="IV39" s="81"/>
      <c r="IW39" s="81"/>
      <c r="IX39" s="81"/>
      <c r="IY39" s="81"/>
      <c r="IZ39" s="81"/>
      <c r="JA39" s="81"/>
      <c r="JB39" s="81"/>
    </row>
    <row r="40" spans="1:262" ht="14.25" hidden="1" customHeight="1">
      <c r="A40" s="153"/>
      <c r="B40" s="153" t="s">
        <v>708</v>
      </c>
      <c r="C40" s="153"/>
      <c r="D40" s="153"/>
      <c r="E40" s="153"/>
      <c r="F40" s="153"/>
      <c r="G40" s="153"/>
      <c r="H40" s="153"/>
      <c r="I40" s="229"/>
      <c r="J40" s="229"/>
      <c r="K40" s="229"/>
      <c r="L40" s="229"/>
      <c r="M40" s="229"/>
      <c r="N40" s="229"/>
      <c r="O40" s="229"/>
      <c r="P40" s="172"/>
      <c r="Q40" s="81">
        <v>30</v>
      </c>
    </row>
    <row r="41" spans="1:262" ht="14.25" hidden="1" customHeight="1">
      <c r="A41" s="88" t="str">
        <f>IF(OR(B41&lt;&gt;"",D41&lt;E40&gt;""),"["&amp;TEXT($B$2,"##")&amp;"-"&amp;TEXT(ROW()-10,"##")&amp;"]","")</f>
        <v>[Project management-31]</v>
      </c>
      <c r="B41" s="89" t="s">
        <v>757</v>
      </c>
      <c r="C41" s="89" t="s">
        <v>793</v>
      </c>
      <c r="D41" s="89" t="s">
        <v>758</v>
      </c>
      <c r="E41" s="154"/>
      <c r="F41" s="89" t="s">
        <v>2</v>
      </c>
      <c r="G41" s="89" t="s">
        <v>2</v>
      </c>
      <c r="H41" s="96">
        <v>42323</v>
      </c>
      <c r="I41" s="196"/>
      <c r="J41" s="200"/>
      <c r="K41" s="200"/>
      <c r="L41" s="200"/>
      <c r="M41" s="201"/>
      <c r="N41" s="201"/>
      <c r="O41" s="201"/>
      <c r="Q41" s="81">
        <v>31</v>
      </c>
    </row>
    <row r="42" spans="1:262" ht="14.25" hidden="1" customHeight="1">
      <c r="A42" s="88" t="str">
        <f>IF(OR(B42&lt;&gt;"",D42&lt;E41&gt;""),"["&amp;TEXT($B$2,"##")&amp;"-"&amp;TEXT(ROW()-10,"##")&amp;"]","")</f>
        <v>[Project management-32]</v>
      </c>
      <c r="B42" s="89" t="s">
        <v>759</v>
      </c>
      <c r="C42" s="89" t="s">
        <v>793</v>
      </c>
      <c r="D42" s="89" t="s">
        <v>758</v>
      </c>
      <c r="E42" s="154"/>
      <c r="F42" s="89" t="s">
        <v>2</v>
      </c>
      <c r="G42" s="89" t="s">
        <v>2</v>
      </c>
      <c r="H42" s="96">
        <v>42323</v>
      </c>
      <c r="I42" s="196"/>
      <c r="J42" s="200"/>
      <c r="K42" s="200"/>
      <c r="L42" s="200"/>
      <c r="M42" s="201"/>
      <c r="N42" s="201"/>
      <c r="O42" s="201"/>
      <c r="Q42" s="81">
        <v>32</v>
      </c>
    </row>
    <row r="43" spans="1:262" ht="14.25" hidden="1" customHeight="1">
      <c r="A43" s="88" t="str">
        <f t="shared" ref="A43:A48" si="5">IF(OR(B43&lt;&gt;"",D43&lt;E42&gt;""),"["&amp;TEXT($B$2,"##")&amp;"-"&amp;TEXT(ROW()-10,"##")&amp;"]","")</f>
        <v>[Project management-33]</v>
      </c>
      <c r="B43" s="89" t="s">
        <v>764</v>
      </c>
      <c r="C43" s="89" t="s">
        <v>793</v>
      </c>
      <c r="D43" s="89" t="s">
        <v>760</v>
      </c>
      <c r="E43" s="154"/>
      <c r="F43" s="89" t="s">
        <v>2</v>
      </c>
      <c r="G43" s="89" t="s">
        <v>2</v>
      </c>
      <c r="H43" s="96">
        <v>42323</v>
      </c>
      <c r="I43" s="196"/>
      <c r="J43" s="200"/>
      <c r="K43" s="200"/>
      <c r="L43" s="200"/>
      <c r="M43" s="201"/>
      <c r="N43" s="201"/>
      <c r="O43" s="201"/>
      <c r="Q43" s="81">
        <v>33</v>
      </c>
    </row>
    <row r="44" spans="1:262" ht="14.25" hidden="1" customHeight="1">
      <c r="A44" s="88" t="str">
        <f t="shared" si="5"/>
        <v>[Project management-34]</v>
      </c>
      <c r="B44" s="89" t="s">
        <v>765</v>
      </c>
      <c r="C44" s="89" t="s">
        <v>794</v>
      </c>
      <c r="D44" s="89" t="s">
        <v>761</v>
      </c>
      <c r="E44" s="154"/>
      <c r="F44" s="89" t="s">
        <v>2</v>
      </c>
      <c r="G44" s="89" t="s">
        <v>2</v>
      </c>
      <c r="H44" s="96">
        <v>42323</v>
      </c>
      <c r="I44" s="196"/>
      <c r="J44" s="200"/>
      <c r="K44" s="200"/>
      <c r="L44" s="200"/>
      <c r="M44" s="201"/>
      <c r="N44" s="201"/>
      <c r="O44" s="201"/>
      <c r="Q44" s="81">
        <v>34</v>
      </c>
    </row>
    <row r="45" spans="1:262" ht="14.25" hidden="1" customHeight="1">
      <c r="A45" s="88" t="str">
        <f t="shared" si="5"/>
        <v>[Project management-35]</v>
      </c>
      <c r="B45" s="89" t="s">
        <v>766</v>
      </c>
      <c r="C45" s="89" t="s">
        <v>795</v>
      </c>
      <c r="D45" s="89" t="s">
        <v>762</v>
      </c>
      <c r="E45" s="154"/>
      <c r="F45" s="89" t="s">
        <v>2</v>
      </c>
      <c r="G45" s="89" t="s">
        <v>2</v>
      </c>
      <c r="H45" s="96">
        <v>42323</v>
      </c>
      <c r="I45" s="196"/>
      <c r="J45" s="200"/>
      <c r="K45" s="200"/>
      <c r="L45" s="200"/>
      <c r="M45" s="201"/>
      <c r="N45" s="201"/>
      <c r="O45" s="201"/>
      <c r="Q45" s="81">
        <v>35</v>
      </c>
    </row>
    <row r="46" spans="1:262" ht="14.25" customHeight="1">
      <c r="A46" s="88" t="str">
        <f t="shared" si="5"/>
        <v>[Project management-36]</v>
      </c>
      <c r="B46" s="89" t="s">
        <v>767</v>
      </c>
      <c r="C46" s="89" t="s">
        <v>796</v>
      </c>
      <c r="D46" s="89" t="s">
        <v>763</v>
      </c>
      <c r="E46" s="154"/>
      <c r="F46" s="89" t="s">
        <v>3</v>
      </c>
      <c r="G46" s="89" t="s">
        <v>3</v>
      </c>
      <c r="H46" s="96">
        <v>42323</v>
      </c>
      <c r="I46" s="196"/>
      <c r="J46" s="200" t="s">
        <v>1055</v>
      </c>
      <c r="K46" s="200" t="s">
        <v>1054</v>
      </c>
      <c r="L46" s="200" t="s">
        <v>1049</v>
      </c>
      <c r="M46" s="201">
        <v>42323</v>
      </c>
      <c r="N46" s="201"/>
      <c r="O46" s="201"/>
      <c r="Q46" s="81">
        <v>36</v>
      </c>
    </row>
    <row r="47" spans="1:262" ht="14.25" hidden="1" customHeight="1">
      <c r="A47" s="88" t="str">
        <f t="shared" si="5"/>
        <v>[Project management-37]</v>
      </c>
      <c r="B47" s="89" t="s">
        <v>768</v>
      </c>
      <c r="C47" s="89" t="s">
        <v>797</v>
      </c>
      <c r="D47" s="89" t="s">
        <v>769</v>
      </c>
      <c r="E47" s="154"/>
      <c r="F47" s="89" t="s">
        <v>2</v>
      </c>
      <c r="G47" s="89" t="s">
        <v>2</v>
      </c>
      <c r="H47" s="96">
        <v>42323</v>
      </c>
      <c r="I47" s="196"/>
      <c r="J47" s="200"/>
      <c r="K47" s="200"/>
      <c r="L47" s="200"/>
      <c r="M47" s="201"/>
      <c r="N47" s="201"/>
      <c r="O47" s="201"/>
      <c r="Q47" s="81">
        <v>37</v>
      </c>
    </row>
    <row r="48" spans="1:262" ht="14.25" hidden="1" customHeight="1">
      <c r="A48" s="88" t="str">
        <f t="shared" si="5"/>
        <v>[Project management-38]</v>
      </c>
      <c r="B48" s="89" t="s">
        <v>770</v>
      </c>
      <c r="C48" s="89" t="s">
        <v>771</v>
      </c>
      <c r="D48" s="89" t="s">
        <v>772</v>
      </c>
      <c r="E48" s="154"/>
      <c r="F48" s="89" t="s">
        <v>2</v>
      </c>
      <c r="G48" s="89" t="s">
        <v>2</v>
      </c>
      <c r="H48" s="96">
        <v>42323</v>
      </c>
      <c r="I48" s="196"/>
      <c r="J48" s="200"/>
      <c r="K48" s="200"/>
      <c r="L48" s="200"/>
      <c r="M48" s="201"/>
      <c r="N48" s="201"/>
      <c r="O48" s="201"/>
      <c r="Q48" s="81">
        <v>38</v>
      </c>
    </row>
  </sheetData>
  <autoFilter ref="J10:O48">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41:G48 F32:G39 F12:G30">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J32:J39 J41:J48</xm:sqref>
        </x14:dataValidation>
        <x14:dataValidation type="list" allowBlank="1" showInputMessage="1" showErrorMessage="1">
          <x14:formula1>
            <xm:f>Calculate!$A$11:$A$12</xm:f>
          </x14:formula1>
          <xm:sqref>K41:K48 K32:K39 K12:K30</xm:sqref>
        </x14:dataValidation>
        <x14:dataValidation type="list" allowBlank="1" showInputMessage="1" showErrorMessage="1">
          <x14:formula1>
            <xm:f>Calculate!$B$4:$B$7</xm:f>
          </x14:formula1>
          <xm:sqref>L41:L48 L32:L39 L12:L30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zoomScale="85" zoomScaleNormal="85" workbookViewId="0">
      <selection activeCell="A10" sqref="A10:I10"/>
    </sheetView>
  </sheetViews>
  <sheetFormatPr defaultRowHeight="12.75"/>
  <cols>
    <col min="1" max="1" width="22.62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14.125" style="83" customWidth="1"/>
    <col min="11" max="11" width="9" style="81" customWidth="1"/>
    <col min="12" max="12" width="11.125" style="81" customWidth="1"/>
    <col min="13" max="13" width="14.25" style="81" customWidth="1"/>
    <col min="14" max="14" width="12" style="81" customWidth="1"/>
    <col min="15" max="15" width="14" style="81" customWidth="1"/>
    <col min="16"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50" t="s">
        <v>1291</v>
      </c>
      <c r="B2" s="276" t="s">
        <v>798</v>
      </c>
      <c r="C2" s="276"/>
      <c r="D2" s="276"/>
      <c r="E2" s="276"/>
      <c r="F2" s="276"/>
      <c r="G2" s="276"/>
      <c r="H2" s="70"/>
      <c r="I2" s="207" t="s">
        <v>1057</v>
      </c>
      <c r="J2" s="192">
        <f>COUNTIFS(J12:J200,"ManhNL",L12:L200,"Open")</f>
        <v>0</v>
      </c>
      <c r="K2" s="192">
        <f>COUNTIFS(J12:J200,"ManhNL",L12:L200,"Accepted")</f>
        <v>0</v>
      </c>
      <c r="L2" s="192">
        <f>COUNTIFS(J12:J200,"ManhNL",L12:L200,"Ready for test")</f>
        <v>0</v>
      </c>
      <c r="M2" s="192">
        <f>COUNTIFS(J12:J200,"ManhNL",L12:L200,"Closed")</f>
        <v>0</v>
      </c>
      <c r="N2" s="192">
        <f>COUNTIFS(J12:J200,"ManhNL",L12:L200,"")</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50" t="s">
        <v>1292</v>
      </c>
      <c r="B3" s="276" t="s">
        <v>799</v>
      </c>
      <c r="C3" s="276"/>
      <c r="D3" s="276"/>
      <c r="E3" s="276"/>
      <c r="F3" s="276"/>
      <c r="G3" s="276"/>
      <c r="H3" s="70"/>
      <c r="I3" s="207" t="s">
        <v>1058</v>
      </c>
      <c r="J3" s="192">
        <f>COUNTIFS(J12:J200,"HuyNM",L12:L200,"Open")</f>
        <v>0</v>
      </c>
      <c r="K3" s="192">
        <f>COUNTIFS(J12:J200,"HuyNM",L12:L200,"Accepted")</f>
        <v>0</v>
      </c>
      <c r="L3" s="192">
        <f>COUNTIFS(J12:J200,"HuyNM",L12:L200,"Ready for test")</f>
        <v>0</v>
      </c>
      <c r="M3" s="192">
        <f>COUNTIFS(J12:J200,"HuyNM",L12:L200,"Closed")</f>
        <v>0</v>
      </c>
      <c r="N3" s="192">
        <f>COUNTIFS(J12:J200,"HuyNM",L12:L200,"")</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50" t="s">
        <v>1293</v>
      </c>
      <c r="B4" s="278" t="s">
        <v>35</v>
      </c>
      <c r="C4" s="278"/>
      <c r="D4" s="278"/>
      <c r="E4" s="278"/>
      <c r="F4" s="278"/>
      <c r="G4" s="278"/>
      <c r="H4" s="70"/>
      <c r="I4" s="207" t="s">
        <v>1062</v>
      </c>
      <c r="J4" s="192">
        <f>COUNTIFS(J12:J200,"AnhDD",L12:L200,"Open")</f>
        <v>0</v>
      </c>
      <c r="K4" s="192">
        <f>COUNTIFS(J12:J200,"AnhDD",L12:L200,"Accepted")</f>
        <v>0</v>
      </c>
      <c r="L4" s="192">
        <f>COUNTIFS(J12:J200,"AnhDD",L12:L200,"Ready for test")</f>
        <v>0</v>
      </c>
      <c r="M4" s="192">
        <f>COUNTIFS(J12:J200,"AnhDD",L12:L200,"Closed")</f>
        <v>0</v>
      </c>
      <c r="N4" s="192">
        <f>COUNTIFS(J12:J200,"AnhDD",L12:L200,"")</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50" t="s">
        <v>1294</v>
      </c>
      <c r="B5" s="252" t="s">
        <v>1284</v>
      </c>
      <c r="C5" s="252" t="s">
        <v>1295</v>
      </c>
      <c r="D5" s="251" t="s">
        <v>6</v>
      </c>
      <c r="E5" s="279" t="s">
        <v>1296</v>
      </c>
      <c r="F5" s="280"/>
      <c r="G5" s="281"/>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COUNTIF(F11:G84,"Pass")</f>
        <v>18</v>
      </c>
      <c r="B6" s="78">
        <f>COUNTIF(F11:G84,"Fail")</f>
        <v>0</v>
      </c>
      <c r="C6" s="78">
        <f>E6-D6-B6-A6</f>
        <v>0</v>
      </c>
      <c r="D6" s="79">
        <f>COUNTIF(F11:G84,"N/A")</f>
        <v>0</v>
      </c>
      <c r="E6" s="282">
        <f>COUNTA(A11:A84)*2</f>
        <v>18</v>
      </c>
      <c r="F6" s="282"/>
      <c r="G6" s="282"/>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0</v>
      </c>
      <c r="K8" s="215">
        <f t="shared" ref="K8:O8" si="1">SUM(K2:K7)</f>
        <v>0</v>
      </c>
      <c r="L8" s="215">
        <f t="shared" si="1"/>
        <v>0</v>
      </c>
      <c r="M8" s="215">
        <f t="shared" si="1"/>
        <v>0</v>
      </c>
      <c r="N8" s="215">
        <f t="shared" si="1"/>
        <v>0</v>
      </c>
      <c r="O8" s="215">
        <f t="shared" si="1"/>
        <v>0</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8.5" customHeight="1">
      <c r="A10" s="41" t="s">
        <v>8</v>
      </c>
      <c r="B10" s="253" t="s">
        <v>1297</v>
      </c>
      <c r="C10" s="253" t="s">
        <v>1298</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customHeight="1">
      <c r="A11" s="140"/>
      <c r="B11" s="140" t="s">
        <v>798</v>
      </c>
      <c r="C11" s="141"/>
      <c r="D11" s="141"/>
      <c r="E11" s="141"/>
      <c r="F11" s="141"/>
      <c r="G11" s="141"/>
      <c r="H11" s="141"/>
      <c r="I11" s="142"/>
      <c r="J11" s="141"/>
      <c r="K11" s="141"/>
      <c r="L11" s="141"/>
      <c r="M11" s="141"/>
      <c r="N11" s="141"/>
      <c r="O11" s="174"/>
      <c r="P11" s="81">
        <v>1</v>
      </c>
    </row>
    <row r="12" spans="1:257" ht="14.25" customHeight="1">
      <c r="A12" s="88" t="str">
        <f>IF(OR(B12&lt;&gt;"",D12&lt;E11&gt;""),"["&amp;TEXT($B$2,"##")&amp;"-"&amp;TEXT(ROW()-10,"##")&amp;"]","")</f>
        <v>[Discover-2]</v>
      </c>
      <c r="B12" s="89" t="s">
        <v>800</v>
      </c>
      <c r="C12" s="89" t="s">
        <v>849</v>
      </c>
      <c r="D12" s="89" t="s">
        <v>801</v>
      </c>
      <c r="E12" s="95"/>
      <c r="F12" s="89" t="s">
        <v>2</v>
      </c>
      <c r="G12" s="89" t="s">
        <v>2</v>
      </c>
      <c r="H12" s="96">
        <v>42323</v>
      </c>
      <c r="I12" s="97"/>
      <c r="J12" s="200"/>
      <c r="K12" s="200"/>
      <c r="L12" s="200"/>
      <c r="M12" s="201"/>
      <c r="N12" s="201"/>
      <c r="O12" s="201"/>
      <c r="P12" s="81">
        <v>2</v>
      </c>
    </row>
    <row r="13" spans="1:257" ht="14.25" customHeight="1">
      <c r="A13" s="88" t="str">
        <f t="shared" ref="A13:A20" si="2">IF(OR(B13&lt;&gt;"",D13&lt;E12&gt;""),"["&amp;TEXT($B$2,"##")&amp;"-"&amp;TEXT(ROW()-10,"##")&amp;"]","")</f>
        <v>[Discover-3]</v>
      </c>
      <c r="B13" s="89" t="s">
        <v>802</v>
      </c>
      <c r="C13" s="89" t="s">
        <v>849</v>
      </c>
      <c r="D13" s="89" t="s">
        <v>801</v>
      </c>
      <c r="E13" s="95"/>
      <c r="F13" s="89" t="s">
        <v>2</v>
      </c>
      <c r="G13" s="89" t="s">
        <v>2</v>
      </c>
      <c r="H13" s="96">
        <v>42323</v>
      </c>
      <c r="I13" s="97"/>
      <c r="J13" s="200"/>
      <c r="K13" s="200"/>
      <c r="L13" s="200"/>
      <c r="M13" s="201"/>
      <c r="N13" s="201"/>
      <c r="O13" s="201"/>
      <c r="P13" s="81">
        <v>3</v>
      </c>
    </row>
    <row r="14" spans="1:257" ht="14.25" customHeight="1">
      <c r="A14" s="88" t="str">
        <f t="shared" si="2"/>
        <v>[Discover-4]</v>
      </c>
      <c r="B14" s="89" t="s">
        <v>803</v>
      </c>
      <c r="C14" s="89" t="s">
        <v>850</v>
      </c>
      <c r="D14" s="89" t="s">
        <v>804</v>
      </c>
      <c r="E14" s="95"/>
      <c r="F14" s="89" t="s">
        <v>2</v>
      </c>
      <c r="G14" s="89" t="s">
        <v>2</v>
      </c>
      <c r="H14" s="96">
        <v>42323</v>
      </c>
      <c r="I14" s="97"/>
      <c r="J14" s="200"/>
      <c r="K14" s="200"/>
      <c r="L14" s="200"/>
      <c r="M14" s="201"/>
      <c r="N14" s="201"/>
      <c r="O14" s="201"/>
      <c r="P14" s="81">
        <v>4</v>
      </c>
    </row>
    <row r="15" spans="1:257" ht="14.25" customHeight="1">
      <c r="A15" s="88" t="str">
        <f t="shared" si="2"/>
        <v>[Discover-5]</v>
      </c>
      <c r="B15" s="89" t="s">
        <v>805</v>
      </c>
      <c r="C15" s="89" t="s">
        <v>851</v>
      </c>
      <c r="D15" s="89" t="s">
        <v>806</v>
      </c>
      <c r="E15" s="95"/>
      <c r="F15" s="89" t="s">
        <v>2</v>
      </c>
      <c r="G15" s="89" t="s">
        <v>2</v>
      </c>
      <c r="H15" s="96">
        <v>42323</v>
      </c>
      <c r="I15" s="97"/>
      <c r="J15" s="200"/>
      <c r="K15" s="200"/>
      <c r="L15" s="200"/>
      <c r="M15" s="201"/>
      <c r="N15" s="201"/>
      <c r="O15" s="201"/>
      <c r="P15" s="81">
        <v>5</v>
      </c>
    </row>
    <row r="16" spans="1:257" ht="14.25" customHeight="1">
      <c r="A16" s="88" t="str">
        <f t="shared" si="2"/>
        <v>[Discover-6]</v>
      </c>
      <c r="B16" s="89" t="s">
        <v>811</v>
      </c>
      <c r="C16" s="89" t="s">
        <v>852</v>
      </c>
      <c r="D16" s="89" t="s">
        <v>812</v>
      </c>
      <c r="E16" s="95"/>
      <c r="F16" s="89" t="s">
        <v>2</v>
      </c>
      <c r="G16" s="89" t="s">
        <v>2</v>
      </c>
      <c r="H16" s="96">
        <v>42323</v>
      </c>
      <c r="I16" s="97"/>
      <c r="J16" s="200"/>
      <c r="K16" s="200"/>
      <c r="L16" s="200"/>
      <c r="M16" s="201"/>
      <c r="N16" s="201"/>
      <c r="O16" s="201"/>
      <c r="P16" s="81">
        <v>6</v>
      </c>
    </row>
    <row r="17" spans="1:16" ht="14.25" customHeight="1">
      <c r="A17" s="88" t="str">
        <f t="shared" si="2"/>
        <v>[Discover-7]</v>
      </c>
      <c r="B17" s="89" t="s">
        <v>808</v>
      </c>
      <c r="C17" s="89" t="s">
        <v>853</v>
      </c>
      <c r="D17" s="89" t="s">
        <v>809</v>
      </c>
      <c r="E17" s="95"/>
      <c r="F17" s="89" t="s">
        <v>2</v>
      </c>
      <c r="G17" s="89" t="s">
        <v>2</v>
      </c>
      <c r="H17" s="96">
        <v>42323</v>
      </c>
      <c r="I17" s="97"/>
      <c r="J17" s="200"/>
      <c r="K17" s="200"/>
      <c r="L17" s="200"/>
      <c r="M17" s="201"/>
      <c r="N17" s="201"/>
      <c r="O17" s="201"/>
      <c r="P17" s="81">
        <v>7</v>
      </c>
    </row>
    <row r="18" spans="1:16" ht="14.25" customHeight="1">
      <c r="A18" s="88" t="str">
        <f t="shared" si="2"/>
        <v>[Discover-8]</v>
      </c>
      <c r="B18" s="89" t="s">
        <v>807</v>
      </c>
      <c r="C18" s="89" t="s">
        <v>854</v>
      </c>
      <c r="D18" s="89" t="s">
        <v>810</v>
      </c>
      <c r="E18" s="95"/>
      <c r="F18" s="89" t="s">
        <v>2</v>
      </c>
      <c r="G18" s="89" t="s">
        <v>2</v>
      </c>
      <c r="H18" s="96">
        <v>42323</v>
      </c>
      <c r="I18" s="97"/>
      <c r="J18" s="200"/>
      <c r="K18" s="200"/>
      <c r="L18" s="200"/>
      <c r="M18" s="201"/>
      <c r="N18" s="201"/>
      <c r="O18" s="201"/>
      <c r="P18" s="81">
        <v>8</v>
      </c>
    </row>
    <row r="19" spans="1:16" ht="14.25" customHeight="1">
      <c r="A19" s="88" t="str">
        <f t="shared" si="2"/>
        <v>[Discover-9]</v>
      </c>
      <c r="B19" s="89" t="s">
        <v>813</v>
      </c>
      <c r="C19" s="89" t="s">
        <v>855</v>
      </c>
      <c r="D19" s="89" t="s">
        <v>815</v>
      </c>
      <c r="E19" s="95"/>
      <c r="F19" s="89" t="s">
        <v>2</v>
      </c>
      <c r="G19" s="89" t="s">
        <v>2</v>
      </c>
      <c r="H19" s="96">
        <v>42323</v>
      </c>
      <c r="I19" s="97"/>
      <c r="J19" s="200"/>
      <c r="K19" s="200"/>
      <c r="L19" s="200"/>
      <c r="M19" s="201"/>
      <c r="N19" s="201"/>
      <c r="O19" s="201"/>
      <c r="P19" s="81">
        <v>9</v>
      </c>
    </row>
    <row r="20" spans="1:16" ht="14.25" customHeight="1">
      <c r="A20" s="88" t="str">
        <f t="shared" si="2"/>
        <v>[Discover-10]</v>
      </c>
      <c r="B20" s="89" t="s">
        <v>814</v>
      </c>
      <c r="C20" s="89" t="s">
        <v>856</v>
      </c>
      <c r="D20" s="89" t="s">
        <v>816</v>
      </c>
      <c r="E20" s="95"/>
      <c r="F20" s="89" t="s">
        <v>2</v>
      </c>
      <c r="G20" s="89" t="s">
        <v>2</v>
      </c>
      <c r="H20" s="96">
        <v>42323</v>
      </c>
      <c r="I20" s="97"/>
      <c r="J20" s="200"/>
      <c r="K20" s="200"/>
      <c r="L20" s="200"/>
      <c r="M20" s="201"/>
      <c r="N20" s="201"/>
      <c r="O20" s="201"/>
      <c r="P20" s="81">
        <v>10</v>
      </c>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3"/>
  <sheetViews>
    <sheetView topLeftCell="B1" zoomScaleNormal="100" workbookViewId="0">
      <selection activeCell="C30" sqref="C30"/>
    </sheetView>
  </sheetViews>
  <sheetFormatPr defaultRowHeight="12.75"/>
  <cols>
    <col min="1" max="1" width="22.62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50" t="s">
        <v>1291</v>
      </c>
      <c r="B2" s="276" t="s">
        <v>817</v>
      </c>
      <c r="C2" s="276"/>
      <c r="D2" s="276"/>
      <c r="E2" s="276"/>
      <c r="F2" s="276"/>
      <c r="G2" s="276"/>
      <c r="H2" s="70"/>
      <c r="I2" s="207" t="s">
        <v>1057</v>
      </c>
      <c r="J2" s="192">
        <f>COUNTIFS(J12:J203,"ManhNL",L12:L203,"Open")</f>
        <v>0</v>
      </c>
      <c r="K2" s="192">
        <f>COUNTIFS(J12:J203,"ManhNL",L12:L203,"Accepted")</f>
        <v>0</v>
      </c>
      <c r="L2" s="192">
        <f>COUNTIFS(J12:J203,"ManhNL",L12:L203,"Ready for test")</f>
        <v>0</v>
      </c>
      <c r="M2" s="192">
        <f>COUNTIFS(J12:J203,"ManhNL",L12:L203,"Closed")</f>
        <v>0</v>
      </c>
      <c r="N2" s="192">
        <f>COUNTIFS(J12:J203,"ManhNL",L12:L203,"")</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50" t="s">
        <v>1292</v>
      </c>
      <c r="B3" s="276" t="s">
        <v>819</v>
      </c>
      <c r="C3" s="276"/>
      <c r="D3" s="276"/>
      <c r="E3" s="276"/>
      <c r="F3" s="276"/>
      <c r="G3" s="276"/>
      <c r="H3" s="70"/>
      <c r="I3" s="207" t="s">
        <v>1058</v>
      </c>
      <c r="J3" s="192">
        <f>COUNTIFS(J12:J203,"HuyNM",L12:L203,"Open")</f>
        <v>0</v>
      </c>
      <c r="K3" s="192">
        <f>COUNTIFS(J12:J203,"HuyNM",L12:L203,"Accepted")</f>
        <v>0</v>
      </c>
      <c r="L3" s="192">
        <f>COUNTIFS(J12:J203,"HuyNM",L12:L203,"Ready for test")</f>
        <v>0</v>
      </c>
      <c r="M3" s="192">
        <f>COUNTIFS(J12:J203,"HuyNM",L12:L203,"Closed")</f>
        <v>0</v>
      </c>
      <c r="N3" s="192">
        <f>COUNTIFS(J12:J203,"HuyNM",L12:L203,"")</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50" t="s">
        <v>1293</v>
      </c>
      <c r="B4" s="278" t="s">
        <v>35</v>
      </c>
      <c r="C4" s="278"/>
      <c r="D4" s="278"/>
      <c r="E4" s="278"/>
      <c r="F4" s="278"/>
      <c r="G4" s="278"/>
      <c r="H4" s="70"/>
      <c r="I4" s="207" t="s">
        <v>1062</v>
      </c>
      <c r="J4" s="192">
        <f>COUNTIFS(J12:J203,"AnhDD",L12:L203,"Open")</f>
        <v>0</v>
      </c>
      <c r="K4" s="192">
        <f>COUNTIFS(J12:J203,"AnhDD",L12:L203,"Accepted")</f>
        <v>0</v>
      </c>
      <c r="L4" s="192">
        <f>COUNTIFS(J12:J203,"AnhDD",L12:L203,"Ready for test")</f>
        <v>0</v>
      </c>
      <c r="M4" s="192">
        <f>COUNTIFS(J12:J203,"AnhDD",L12:L203,"Closed")</f>
        <v>0</v>
      </c>
      <c r="N4" s="192">
        <f>COUNTIFS(J12:J203,"AnhDD",L12:L203,"")</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50" t="s">
        <v>1294</v>
      </c>
      <c r="B5" s="252" t="s">
        <v>1284</v>
      </c>
      <c r="C5" s="252" t="s">
        <v>1295</v>
      </c>
      <c r="D5" s="251" t="s">
        <v>6</v>
      </c>
      <c r="E5" s="279" t="s">
        <v>1296</v>
      </c>
      <c r="F5" s="280"/>
      <c r="G5" s="281"/>
      <c r="H5" s="75"/>
      <c r="I5" s="207" t="s">
        <v>1059</v>
      </c>
      <c r="J5" s="192">
        <f>COUNTIFS(J12:J203,"TrungVN",L12:L203,"Open")</f>
        <v>8</v>
      </c>
      <c r="K5" s="192">
        <f>COUNTIFS(J12:J203,"TrungVN",L12:L203,"Accepted")</f>
        <v>0</v>
      </c>
      <c r="L5" s="192">
        <f>COUNTIFS(J12:J203,"TrungVN",L12:L203,"Ready for test")</f>
        <v>0</v>
      </c>
      <c r="M5" s="192">
        <f>COUNTIFS(J12:J203,"TrungVN",L12:L203,"Closed")</f>
        <v>0</v>
      </c>
      <c r="N5" s="192">
        <f>COUNTIFS(J12:J203,"TrungVN",L12:L203,"")</f>
        <v>0</v>
      </c>
      <c r="O5" s="217">
        <f t="shared" si="0"/>
        <v>8</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COUNTIF(F11:G87,"Pass")</f>
        <v>5</v>
      </c>
      <c r="B6" s="78">
        <f>COUNTIF(F11:G87,"Fail")</f>
        <v>17</v>
      </c>
      <c r="C6" s="78">
        <f>E6-D6-B6-A6</f>
        <v>0</v>
      </c>
      <c r="D6" s="79">
        <f>COUNTIF(F11:G87,"N/A")</f>
        <v>2</v>
      </c>
      <c r="E6" s="282">
        <f>COUNTA(A11:A87)*2</f>
        <v>24</v>
      </c>
      <c r="F6" s="282"/>
      <c r="G6" s="282"/>
      <c r="H6" s="75"/>
      <c r="I6" s="207" t="s">
        <v>1055</v>
      </c>
      <c r="J6" s="192">
        <f>COUNTIFS(J12:J203,"MaiCTP",L12:L203,"Open")</f>
        <v>0</v>
      </c>
      <c r="K6" s="192">
        <f>COUNTIFS(J12:J203,"MaiCTP",L12:L203,"Accepted")</f>
        <v>0</v>
      </c>
      <c r="L6" s="192">
        <f>COUNTIFS(J12:J203,"MaiCTP",L12:L203,"Ready for test")</f>
        <v>0</v>
      </c>
      <c r="M6" s="192">
        <f>COUNTIFS(J12:J203,"MaiCTP",L12:L203,"Closed")</f>
        <v>0</v>
      </c>
      <c r="N6" s="192">
        <f>COUNTIFS(J12:J203,"MaiCTP",L12:L203,"")</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COUNTIFS(J12:J203,"ChinhVC",L12:L203,"Open")</f>
        <v>0</v>
      </c>
      <c r="K7" s="192">
        <f>COUNTIFS(J12:J203,"ChinhVC",L12:L203,"Accepted")</f>
        <v>0</v>
      </c>
      <c r="L7" s="192">
        <f>COUNTIFS(J12:J203,"ChinhVC",L12:L203,"Ready for test")</f>
        <v>0</v>
      </c>
      <c r="M7" s="192">
        <f>COUNTIFS(J12:J203,"ChinhVC",L12:L203,"Closed")</f>
        <v>0</v>
      </c>
      <c r="N7" s="192">
        <f>COUNTIFS(J12:J203,"ChinhVC",L12:L203,"")</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8</v>
      </c>
      <c r="K8" s="215">
        <f t="shared" ref="K8:O8" si="1">SUM(K2:K7)</f>
        <v>0</v>
      </c>
      <c r="L8" s="215">
        <f t="shared" si="1"/>
        <v>0</v>
      </c>
      <c r="M8" s="215">
        <f t="shared" si="1"/>
        <v>0</v>
      </c>
      <c r="N8" s="215">
        <f t="shared" si="1"/>
        <v>0</v>
      </c>
      <c r="O8" s="215">
        <f t="shared" si="1"/>
        <v>8</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5.5">
      <c r="A10" s="41" t="s">
        <v>8</v>
      </c>
      <c r="B10" s="253" t="s">
        <v>1297</v>
      </c>
      <c r="C10" s="253" t="s">
        <v>1298</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idden="1">
      <c r="A11" s="140"/>
      <c r="B11" s="140" t="s">
        <v>817</v>
      </c>
      <c r="C11" s="141"/>
      <c r="D11" s="141"/>
      <c r="E11" s="141"/>
      <c r="F11" s="141"/>
      <c r="G11" s="141"/>
      <c r="H11" s="141"/>
      <c r="I11" s="142"/>
      <c r="J11" s="141"/>
      <c r="K11" s="141"/>
      <c r="L11" s="141"/>
      <c r="M11" s="141"/>
      <c r="N11" s="141"/>
      <c r="O11" s="174"/>
      <c r="P11" s="81">
        <v>1</v>
      </c>
    </row>
    <row r="12" spans="1:257" ht="14.25" customHeight="1">
      <c r="A12" s="88" t="str">
        <f>IF(OR(B12&lt;&gt;"",D12&lt;E11&gt;""),"["&amp;TEXT($B$2,"##")&amp;"-"&amp;TEXT(ROW()-10,"##")&amp;"]","")</f>
        <v>[Statistic-2]</v>
      </c>
      <c r="B12" s="89" t="s">
        <v>820</v>
      </c>
      <c r="C12" s="89" t="s">
        <v>848</v>
      </c>
      <c r="D12" s="89" t="s">
        <v>823</v>
      </c>
      <c r="E12" s="95"/>
      <c r="F12" s="89" t="s">
        <v>3</v>
      </c>
      <c r="G12" s="89" t="s">
        <v>3</v>
      </c>
      <c r="H12" s="96">
        <v>42323</v>
      </c>
      <c r="I12" s="225" t="s">
        <v>1175</v>
      </c>
      <c r="J12" s="200" t="s">
        <v>1059</v>
      </c>
      <c r="K12" s="200" t="s">
        <v>1054</v>
      </c>
      <c r="L12" s="200" t="s">
        <v>1049</v>
      </c>
      <c r="M12" s="201">
        <v>42323</v>
      </c>
      <c r="N12" s="201"/>
      <c r="O12" s="218" t="s">
        <v>1173</v>
      </c>
      <c r="P12" s="81">
        <v>2</v>
      </c>
    </row>
    <row r="13" spans="1:257" ht="14.25" customHeight="1">
      <c r="A13" s="88" t="str">
        <f t="shared" ref="A13:A23" si="2">IF(OR(B13&lt;&gt;"",D13&lt;E12&gt;""),"["&amp;TEXT($B$2,"##")&amp;"-"&amp;TEXT(ROW()-10,"##")&amp;"]","")</f>
        <v>[Statistic-3]</v>
      </c>
      <c r="B13" s="89" t="s">
        <v>821</v>
      </c>
      <c r="C13" s="89" t="s">
        <v>848</v>
      </c>
      <c r="D13" s="89" t="s">
        <v>823</v>
      </c>
      <c r="E13" s="95"/>
      <c r="F13" s="89" t="s">
        <v>3</v>
      </c>
      <c r="G13" s="89" t="s">
        <v>3</v>
      </c>
      <c r="H13" s="96">
        <v>42323</v>
      </c>
      <c r="I13" s="225" t="s">
        <v>1175</v>
      </c>
      <c r="J13" s="200" t="s">
        <v>1059</v>
      </c>
      <c r="K13" s="200" t="s">
        <v>1054</v>
      </c>
      <c r="L13" s="200" t="s">
        <v>1049</v>
      </c>
      <c r="M13" s="201">
        <v>42323</v>
      </c>
      <c r="N13" s="201"/>
      <c r="O13" s="218" t="s">
        <v>1174</v>
      </c>
      <c r="P13" s="81">
        <v>3</v>
      </c>
    </row>
    <row r="14" spans="1:257" ht="14.25" hidden="1" customHeight="1">
      <c r="A14" s="88" t="str">
        <f t="shared" si="2"/>
        <v>[Statistic-4]</v>
      </c>
      <c r="B14" s="89" t="s">
        <v>822</v>
      </c>
      <c r="C14" s="89" t="s">
        <v>824</v>
      </c>
      <c r="D14" s="89" t="s">
        <v>825</v>
      </c>
      <c r="E14" s="95"/>
      <c r="F14" s="89" t="s">
        <v>2</v>
      </c>
      <c r="G14" s="89" t="s">
        <v>3</v>
      </c>
      <c r="H14" s="96">
        <v>42323</v>
      </c>
      <c r="I14" s="97"/>
      <c r="J14" s="200"/>
      <c r="K14" s="200"/>
      <c r="L14" s="200"/>
      <c r="M14" s="201"/>
      <c r="N14" s="201"/>
      <c r="O14" s="201"/>
      <c r="P14" s="81">
        <v>4</v>
      </c>
    </row>
    <row r="15" spans="1:257" ht="14.25" customHeight="1">
      <c r="A15" s="88" t="str">
        <f t="shared" si="2"/>
        <v>[Statistic-5]</v>
      </c>
      <c r="B15" s="89" t="s">
        <v>1182</v>
      </c>
      <c r="C15" s="89" t="s">
        <v>1176</v>
      </c>
      <c r="D15" s="89" t="s">
        <v>1177</v>
      </c>
      <c r="E15" s="95"/>
      <c r="F15" s="89" t="s">
        <v>3</v>
      </c>
      <c r="G15" s="89" t="s">
        <v>3</v>
      </c>
      <c r="H15" s="96">
        <v>42323</v>
      </c>
      <c r="I15" s="97"/>
      <c r="J15" s="200" t="s">
        <v>1059</v>
      </c>
      <c r="K15" s="200" t="s">
        <v>1054</v>
      </c>
      <c r="L15" s="200" t="s">
        <v>1049</v>
      </c>
      <c r="M15" s="201">
        <v>42323</v>
      </c>
      <c r="N15" s="201"/>
      <c r="O15" s="218" t="s">
        <v>1174</v>
      </c>
      <c r="P15" s="81">
        <v>5</v>
      </c>
    </row>
    <row r="16" spans="1:257" ht="14.25" customHeight="1">
      <c r="A16" s="88" t="str">
        <f t="shared" ref="A16:A17" si="3">IF(OR(B16&lt;&gt;"",D16&lt;E15&gt;""),"["&amp;TEXT($B$2,"##")&amp;"-"&amp;TEXT(ROW()-10,"##")&amp;"]","")</f>
        <v>[Statistic-6]</v>
      </c>
      <c r="B16" s="89" t="s">
        <v>1183</v>
      </c>
      <c r="C16" s="89" t="s">
        <v>1178</v>
      </c>
      <c r="D16" s="89" t="s">
        <v>1181</v>
      </c>
      <c r="E16" s="95"/>
      <c r="F16" s="89" t="s">
        <v>3</v>
      </c>
      <c r="G16" s="89" t="s">
        <v>3</v>
      </c>
      <c r="H16" s="96">
        <v>42323</v>
      </c>
      <c r="I16" s="97"/>
      <c r="J16" s="200" t="s">
        <v>1059</v>
      </c>
      <c r="K16" s="200" t="s">
        <v>1054</v>
      </c>
      <c r="L16" s="200" t="s">
        <v>1049</v>
      </c>
      <c r="M16" s="201">
        <v>42323</v>
      </c>
      <c r="N16" s="201"/>
      <c r="O16" s="218" t="s">
        <v>1174</v>
      </c>
      <c r="P16" s="81">
        <v>6</v>
      </c>
    </row>
    <row r="17" spans="1:16" ht="14.25" customHeight="1">
      <c r="A17" s="88" t="str">
        <f t="shared" si="3"/>
        <v>[Statistic-7]</v>
      </c>
      <c r="B17" s="89" t="s">
        <v>1184</v>
      </c>
      <c r="C17" s="89" t="s">
        <v>1179</v>
      </c>
      <c r="D17" s="89" t="s">
        <v>1180</v>
      </c>
      <c r="E17" s="95"/>
      <c r="F17" s="89" t="s">
        <v>3</v>
      </c>
      <c r="G17" s="89" t="s">
        <v>3</v>
      </c>
      <c r="H17" s="96">
        <v>42323</v>
      </c>
      <c r="I17" s="97"/>
      <c r="J17" s="200" t="s">
        <v>1059</v>
      </c>
      <c r="K17" s="200" t="s">
        <v>1054</v>
      </c>
      <c r="L17" s="200" t="s">
        <v>1049</v>
      </c>
      <c r="M17" s="201">
        <v>42323</v>
      </c>
      <c r="N17" s="201"/>
      <c r="O17" s="218" t="s">
        <v>1174</v>
      </c>
      <c r="P17" s="81">
        <v>7</v>
      </c>
    </row>
    <row r="18" spans="1:16" ht="14.25" hidden="1" customHeight="1">
      <c r="A18" s="88" t="str">
        <f>IF(OR(B18&lt;&gt;"",D18&lt;E14&gt;""),"["&amp;TEXT($B$2,"##")&amp;"-"&amp;TEXT(ROW()-10,"##")&amp;"]","")</f>
        <v>[Statistic-8]</v>
      </c>
      <c r="B18" s="89" t="s">
        <v>826</v>
      </c>
      <c r="C18" s="89" t="s">
        <v>830</v>
      </c>
      <c r="D18" s="89" t="s">
        <v>831</v>
      </c>
      <c r="E18" s="95"/>
      <c r="F18" s="89" t="s">
        <v>2</v>
      </c>
      <c r="G18" s="89" t="s">
        <v>2</v>
      </c>
      <c r="H18" s="96">
        <v>42323</v>
      </c>
      <c r="I18" s="97"/>
      <c r="J18" s="200"/>
      <c r="K18" s="200"/>
      <c r="L18" s="200"/>
      <c r="M18" s="201"/>
      <c r="N18" s="201"/>
      <c r="O18" s="201"/>
      <c r="P18" s="81">
        <v>8</v>
      </c>
    </row>
    <row r="19" spans="1:16" ht="14.25" hidden="1" customHeight="1">
      <c r="A19" s="88" t="str">
        <f t="shared" si="2"/>
        <v>[Statistic-9]</v>
      </c>
      <c r="B19" s="89" t="s">
        <v>827</v>
      </c>
      <c r="C19" s="89" t="s">
        <v>828</v>
      </c>
      <c r="D19" s="89" t="s">
        <v>829</v>
      </c>
      <c r="E19" s="95"/>
      <c r="F19" s="89" t="s">
        <v>2</v>
      </c>
      <c r="G19" s="89" t="s">
        <v>2</v>
      </c>
      <c r="H19" s="96">
        <v>42323</v>
      </c>
      <c r="I19" s="97"/>
      <c r="J19" s="200"/>
      <c r="K19" s="200"/>
      <c r="L19" s="200"/>
      <c r="M19" s="201"/>
      <c r="N19" s="201"/>
      <c r="O19" s="201"/>
      <c r="P19" s="81">
        <v>9</v>
      </c>
    </row>
    <row r="20" spans="1:16" ht="14.25" hidden="1" customHeight="1">
      <c r="A20" s="88" t="str">
        <f t="shared" si="2"/>
        <v>[Statistic-10]</v>
      </c>
      <c r="B20" s="89" t="s">
        <v>832</v>
      </c>
      <c r="C20" s="89" t="s">
        <v>833</v>
      </c>
      <c r="D20" s="89" t="s">
        <v>837</v>
      </c>
      <c r="E20" s="95"/>
      <c r="F20" s="89" t="s">
        <v>6</v>
      </c>
      <c r="G20" s="89" t="s">
        <v>6</v>
      </c>
      <c r="H20" s="96">
        <v>42323</v>
      </c>
      <c r="I20" s="97"/>
      <c r="J20" s="200"/>
      <c r="K20" s="200"/>
      <c r="L20" s="200"/>
      <c r="M20" s="201"/>
      <c r="N20" s="201"/>
      <c r="O20" s="201"/>
      <c r="P20" s="81">
        <v>10</v>
      </c>
    </row>
    <row r="21" spans="1:16" ht="14.25" customHeight="1">
      <c r="A21" s="88" t="str">
        <f t="shared" si="2"/>
        <v>[Statistic-11]</v>
      </c>
      <c r="B21" s="89" t="s">
        <v>834</v>
      </c>
      <c r="C21" s="89" t="s">
        <v>835</v>
      </c>
      <c r="D21" s="89" t="s">
        <v>836</v>
      </c>
      <c r="E21" s="95"/>
      <c r="F21" s="89" t="s">
        <v>3</v>
      </c>
      <c r="G21" s="89" t="s">
        <v>3</v>
      </c>
      <c r="H21" s="96">
        <v>42323</v>
      </c>
      <c r="I21" s="225" t="s">
        <v>1175</v>
      </c>
      <c r="J21" s="200" t="s">
        <v>1059</v>
      </c>
      <c r="K21" s="200" t="s">
        <v>1054</v>
      </c>
      <c r="L21" s="200" t="s">
        <v>1049</v>
      </c>
      <c r="M21" s="201">
        <v>42323</v>
      </c>
      <c r="N21" s="201"/>
      <c r="O21" s="201"/>
      <c r="P21" s="81">
        <v>11</v>
      </c>
    </row>
    <row r="22" spans="1:16" ht="14.25" customHeight="1">
      <c r="A22" s="88" t="str">
        <f t="shared" si="2"/>
        <v>[Statistic-12]</v>
      </c>
      <c r="B22" s="89" t="s">
        <v>838</v>
      </c>
      <c r="C22" s="89" t="s">
        <v>839</v>
      </c>
      <c r="D22" s="89" t="s">
        <v>840</v>
      </c>
      <c r="E22" s="95"/>
      <c r="F22" s="89" t="s">
        <v>3</v>
      </c>
      <c r="G22" s="89" t="s">
        <v>3</v>
      </c>
      <c r="H22" s="96">
        <v>42323</v>
      </c>
      <c r="I22" s="225" t="s">
        <v>1175</v>
      </c>
      <c r="J22" s="200" t="s">
        <v>1059</v>
      </c>
      <c r="K22" s="200" t="s">
        <v>1054</v>
      </c>
      <c r="L22" s="200" t="s">
        <v>1049</v>
      </c>
      <c r="M22" s="201">
        <v>42323</v>
      </c>
      <c r="N22" s="201"/>
      <c r="O22" s="201"/>
      <c r="P22" s="81">
        <v>12</v>
      </c>
    </row>
    <row r="23" spans="1:16" ht="14.25" customHeight="1">
      <c r="A23" s="88" t="str">
        <f t="shared" si="2"/>
        <v>[Statistic-13]</v>
      </c>
      <c r="B23" s="89" t="s">
        <v>841</v>
      </c>
      <c r="C23" s="89" t="s">
        <v>842</v>
      </c>
      <c r="D23" s="89" t="s">
        <v>843</v>
      </c>
      <c r="E23" s="95"/>
      <c r="F23" s="89" t="s">
        <v>3</v>
      </c>
      <c r="G23" s="89" t="s">
        <v>3</v>
      </c>
      <c r="H23" s="96">
        <v>42323</v>
      </c>
      <c r="I23" s="225" t="s">
        <v>1175</v>
      </c>
      <c r="J23" s="200" t="s">
        <v>1059</v>
      </c>
      <c r="K23" s="200" t="s">
        <v>1054</v>
      </c>
      <c r="L23" s="200" t="s">
        <v>1049</v>
      </c>
      <c r="M23" s="201">
        <v>42323</v>
      </c>
      <c r="N23" s="201"/>
      <c r="O23" s="201"/>
      <c r="P23" s="81">
        <v>13</v>
      </c>
    </row>
  </sheetData>
  <autoFilter ref="J10:O2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7"/>
  <sheetViews>
    <sheetView zoomScale="85" zoomScaleNormal="85" workbookViewId="0">
      <selection activeCell="H10" sqref="H10"/>
    </sheetView>
  </sheetViews>
  <sheetFormatPr defaultRowHeight="14.25" customHeight="1"/>
  <cols>
    <col min="1" max="1" width="22.62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14.25" customHeight="1"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4.25" customHeight="1">
      <c r="A2" s="250" t="s">
        <v>1291</v>
      </c>
      <c r="B2" s="276" t="s">
        <v>818</v>
      </c>
      <c r="C2" s="276"/>
      <c r="D2" s="276"/>
      <c r="E2" s="276"/>
      <c r="F2" s="276"/>
      <c r="G2" s="276"/>
      <c r="H2" s="70"/>
      <c r="I2" s="207" t="s">
        <v>1057</v>
      </c>
      <c r="J2" s="192">
        <f>COUNTIFS(J12:J200,"ManhNL",L12:L200,"Open")</f>
        <v>2</v>
      </c>
      <c r="K2" s="192">
        <f>COUNTIFS(J12:J200,"ManhNL",L12:L200,"Accepted")</f>
        <v>0</v>
      </c>
      <c r="L2" s="192">
        <f>COUNTIFS(J12:J200,"ManhNL",L12:L200,"Ready for test")</f>
        <v>0</v>
      </c>
      <c r="M2" s="192">
        <f>COUNTIFS(J12:J200,"ManhNL",L12:L200,"Closed")</f>
        <v>0</v>
      </c>
      <c r="N2" s="192">
        <f>COUNTIFS(J12:J200,"ManhNL",L12:L200,"")</f>
        <v>0</v>
      </c>
      <c r="O2" s="216">
        <f t="shared" ref="O2:O7" si="0">SUM(J2:N2)</f>
        <v>2</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4.25" customHeight="1">
      <c r="A3" s="250" t="s">
        <v>1292</v>
      </c>
      <c r="B3" s="276" t="s">
        <v>844</v>
      </c>
      <c r="C3" s="276"/>
      <c r="D3" s="276"/>
      <c r="E3" s="276"/>
      <c r="F3" s="276"/>
      <c r="G3" s="276"/>
      <c r="H3" s="70"/>
      <c r="I3" s="207" t="s">
        <v>1058</v>
      </c>
      <c r="J3" s="192">
        <f>COUNTIFS(J12:J200,"HuyNM",L12:L200,"Open")</f>
        <v>0</v>
      </c>
      <c r="K3" s="192">
        <f>COUNTIFS(J12:J200,"HuyNM",L12:L200,"Accepted")</f>
        <v>0</v>
      </c>
      <c r="L3" s="192">
        <f>COUNTIFS(J12:J200,"HuyNM",L12:L200,"Ready for test")</f>
        <v>0</v>
      </c>
      <c r="M3" s="192">
        <f>COUNTIFS(J12:J200,"HuyNM",L12:L200,"Closed")</f>
        <v>0</v>
      </c>
      <c r="N3" s="192">
        <f>COUNTIFS(J12:J200,"HuyNM",L12:L200,"")</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4.25" customHeight="1">
      <c r="A4" s="250" t="s">
        <v>1293</v>
      </c>
      <c r="B4" s="278" t="s">
        <v>35</v>
      </c>
      <c r="C4" s="278"/>
      <c r="D4" s="278"/>
      <c r="E4" s="278"/>
      <c r="F4" s="278"/>
      <c r="G4" s="278"/>
      <c r="H4" s="70"/>
      <c r="I4" s="207" t="s">
        <v>1062</v>
      </c>
      <c r="J4" s="192">
        <f>COUNTIFS(J12:J200,"AnhDD",L12:L200,"Open")</f>
        <v>0</v>
      </c>
      <c r="K4" s="192">
        <f>COUNTIFS(J12:J200,"AnhDD",L12:L200,"Accepted")</f>
        <v>0</v>
      </c>
      <c r="L4" s="192">
        <f>COUNTIFS(J12:J200,"AnhDD",L12:L200,"Ready for test")</f>
        <v>0</v>
      </c>
      <c r="M4" s="192">
        <f>COUNTIFS(J12:J200,"AnhDD",L12:L200,"Closed")</f>
        <v>0</v>
      </c>
      <c r="N4" s="192">
        <f>COUNTIFS(J12:J200,"AnhDD",L12:L200,"")</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4.25" customHeight="1">
      <c r="A5" s="250" t="s">
        <v>1294</v>
      </c>
      <c r="B5" s="252" t="s">
        <v>1284</v>
      </c>
      <c r="C5" s="252" t="s">
        <v>1295</v>
      </c>
      <c r="D5" s="251" t="s">
        <v>6</v>
      </c>
      <c r="E5" s="279" t="s">
        <v>1296</v>
      </c>
      <c r="F5" s="280"/>
      <c r="G5" s="281"/>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4.25" customHeight="1" thickBot="1">
      <c r="A6" s="77">
        <f>COUNTIF(F11:G100,"Pass")</f>
        <v>46</v>
      </c>
      <c r="B6" s="78">
        <f>COUNTIF(F11:G100,"Fail")</f>
        <v>4</v>
      </c>
      <c r="C6" s="78">
        <f>E6-D6-B6-A6</f>
        <v>0</v>
      </c>
      <c r="D6" s="79">
        <f>COUNTIF(F11:G100,"N/A")</f>
        <v>0</v>
      </c>
      <c r="E6" s="282">
        <f>COUNTA(A11:A100)*2</f>
        <v>50</v>
      </c>
      <c r="F6" s="282"/>
      <c r="G6" s="282"/>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4.25" customHeight="1">
      <c r="A7" s="210"/>
      <c r="B7" s="210"/>
      <c r="C7" s="210"/>
      <c r="D7" s="210"/>
      <c r="E7" s="211"/>
      <c r="F7" s="211"/>
      <c r="G7" s="211"/>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4.25" customHeight="1" thickBot="1">
      <c r="A8" s="210"/>
      <c r="B8" s="210"/>
      <c r="C8" s="210"/>
      <c r="D8" s="210"/>
      <c r="E8" s="211"/>
      <c r="F8" s="211"/>
      <c r="G8" s="211"/>
      <c r="H8" s="75"/>
      <c r="I8" s="208" t="s">
        <v>1053</v>
      </c>
      <c r="J8" s="215">
        <f>SUM(J2:J7)</f>
        <v>2</v>
      </c>
      <c r="K8" s="215">
        <f t="shared" ref="K8:O8" si="1">SUM(K2:K7)</f>
        <v>0</v>
      </c>
      <c r="L8" s="215">
        <f t="shared" si="1"/>
        <v>0</v>
      </c>
      <c r="M8" s="215">
        <f t="shared" si="1"/>
        <v>0</v>
      </c>
      <c r="N8" s="215">
        <f t="shared" si="1"/>
        <v>0</v>
      </c>
      <c r="O8" s="215">
        <f t="shared" si="1"/>
        <v>2</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4.25" customHeight="1"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6.25" customHeight="1">
      <c r="A10" s="41" t="s">
        <v>8</v>
      </c>
      <c r="B10" s="253" t="s">
        <v>1297</v>
      </c>
      <c r="C10" s="253" t="s">
        <v>1298</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140"/>
      <c r="B11" s="140" t="s">
        <v>818</v>
      </c>
      <c r="C11" s="141"/>
      <c r="D11" s="141"/>
      <c r="E11" s="141"/>
      <c r="F11" s="141"/>
      <c r="G11" s="141"/>
      <c r="H11" s="141"/>
      <c r="I11" s="142"/>
      <c r="J11" s="141"/>
      <c r="K11" s="141"/>
      <c r="L11" s="141"/>
      <c r="M11" s="141"/>
      <c r="N11" s="141"/>
      <c r="O11" s="174"/>
      <c r="P11" s="81">
        <v>1</v>
      </c>
    </row>
    <row r="12" spans="1:257" ht="14.25" hidden="1" customHeight="1">
      <c r="A12" s="88" t="str">
        <f>IF(OR(B12&lt;&gt;"",D12&lt;E11&gt;""),"["&amp;TEXT($B$2,"##")&amp;"-"&amp;TEXT(ROW()-10,"##")&amp;"]","")</f>
        <v>[Message-2]</v>
      </c>
      <c r="B12" s="89" t="s">
        <v>846</v>
      </c>
      <c r="C12" s="89" t="s">
        <v>857</v>
      </c>
      <c r="D12" s="89" t="s">
        <v>858</v>
      </c>
      <c r="E12" s="95"/>
      <c r="F12" s="89" t="s">
        <v>2</v>
      </c>
      <c r="G12" s="89" t="s">
        <v>2</v>
      </c>
      <c r="H12" s="96">
        <v>42323</v>
      </c>
      <c r="I12" s="97"/>
      <c r="J12" s="200"/>
      <c r="K12" s="200"/>
      <c r="L12" s="200"/>
      <c r="M12" s="201"/>
      <c r="N12" s="201"/>
      <c r="O12" s="201"/>
      <c r="P12" s="81">
        <v>2</v>
      </c>
    </row>
    <row r="13" spans="1:257" ht="14.25" hidden="1" customHeight="1">
      <c r="A13" s="88" t="str">
        <f t="shared" ref="A13:A14" si="2">IF(OR(B13&lt;&gt;"",D13&lt;E12&gt;""),"["&amp;TEXT($B$2,"##")&amp;"-"&amp;TEXT(ROW()-10,"##")&amp;"]","")</f>
        <v>[Message-3]</v>
      </c>
      <c r="B13" s="89" t="s">
        <v>847</v>
      </c>
      <c r="C13" s="89" t="s">
        <v>860</v>
      </c>
      <c r="D13" s="89" t="s">
        <v>858</v>
      </c>
      <c r="E13" s="95"/>
      <c r="F13" s="89" t="s">
        <v>2</v>
      </c>
      <c r="G13" s="89" t="s">
        <v>2</v>
      </c>
      <c r="H13" s="96">
        <v>42323</v>
      </c>
      <c r="I13" s="97"/>
      <c r="J13" s="200"/>
      <c r="K13" s="200"/>
      <c r="L13" s="200"/>
      <c r="M13" s="201"/>
      <c r="N13" s="201"/>
      <c r="O13" s="201"/>
      <c r="P13" s="81">
        <v>3</v>
      </c>
    </row>
    <row r="14" spans="1:257" ht="14.25" hidden="1" customHeight="1">
      <c r="A14" s="88" t="str">
        <f t="shared" si="2"/>
        <v>[Message-4]</v>
      </c>
      <c r="B14" s="89" t="s">
        <v>861</v>
      </c>
      <c r="C14" s="89" t="s">
        <v>862</v>
      </c>
      <c r="D14" s="89" t="s">
        <v>863</v>
      </c>
      <c r="E14" s="95"/>
      <c r="F14" s="89" t="s">
        <v>2</v>
      </c>
      <c r="G14" s="89" t="s">
        <v>2</v>
      </c>
      <c r="H14" s="96">
        <v>42323</v>
      </c>
      <c r="I14" s="97"/>
      <c r="J14" s="200"/>
      <c r="K14" s="200"/>
      <c r="L14" s="200"/>
      <c r="M14" s="201"/>
      <c r="N14" s="201"/>
      <c r="O14" s="201"/>
      <c r="P14" s="81">
        <v>4</v>
      </c>
    </row>
    <row r="15" spans="1:257" ht="14.25" hidden="1" customHeight="1">
      <c r="A15" s="88" t="str">
        <f t="shared" ref="A15" si="3">IF(OR(B15&lt;&gt;"",D15&lt;E14&gt;""),"["&amp;TEXT($B$2,"##")&amp;"-"&amp;TEXT(ROW()-10,"##")&amp;"]","")</f>
        <v>[Message-5]</v>
      </c>
      <c r="B15" s="89" t="s">
        <v>864</v>
      </c>
      <c r="C15" s="89" t="s">
        <v>865</v>
      </c>
      <c r="D15" s="89" t="s">
        <v>866</v>
      </c>
      <c r="E15" s="95"/>
      <c r="F15" s="89" t="s">
        <v>2</v>
      </c>
      <c r="G15" s="89" t="s">
        <v>2</v>
      </c>
      <c r="H15" s="96">
        <v>42323</v>
      </c>
      <c r="I15" s="97"/>
      <c r="J15" s="200"/>
      <c r="K15" s="200"/>
      <c r="L15" s="200"/>
      <c r="M15" s="201"/>
      <c r="N15" s="201"/>
      <c r="O15" s="201"/>
      <c r="P15" s="81">
        <v>5</v>
      </c>
    </row>
    <row r="16" spans="1:257" ht="14.25" hidden="1" customHeight="1">
      <c r="A16" s="88" t="str">
        <f t="shared" ref="A16" si="4">IF(OR(B16&lt;&gt;"",D16&lt;E15&gt;""),"["&amp;TEXT($B$2,"##")&amp;"-"&amp;TEXT(ROW()-10,"##")&amp;"]","")</f>
        <v>[Message-6]</v>
      </c>
      <c r="B16" s="89" t="s">
        <v>867</v>
      </c>
      <c r="C16" s="89" t="s">
        <v>868</v>
      </c>
      <c r="D16" s="89" t="s">
        <v>869</v>
      </c>
      <c r="E16" s="95"/>
      <c r="F16" s="89" t="s">
        <v>2</v>
      </c>
      <c r="G16" s="89" t="s">
        <v>2</v>
      </c>
      <c r="H16" s="96">
        <v>42323</v>
      </c>
      <c r="I16" s="97"/>
      <c r="J16" s="200"/>
      <c r="K16" s="200"/>
      <c r="L16" s="200"/>
      <c r="M16" s="201"/>
      <c r="N16" s="201"/>
      <c r="O16" s="201"/>
      <c r="P16" s="81">
        <v>6</v>
      </c>
    </row>
    <row r="17" spans="1:16" ht="14.25" hidden="1" customHeight="1">
      <c r="A17" s="88" t="str">
        <f t="shared" ref="A17:A37" si="5">IF(OR(B17&lt;&gt;"",D17&lt;E16&gt;""),"["&amp;TEXT($B$2,"##")&amp;"-"&amp;TEXT(ROW()-10,"##")&amp;"]","")</f>
        <v>[Message-7]</v>
      </c>
      <c r="B17" s="89" t="s">
        <v>870</v>
      </c>
      <c r="C17" s="89" t="s">
        <v>871</v>
      </c>
      <c r="D17" s="89" t="s">
        <v>872</v>
      </c>
      <c r="E17" s="95"/>
      <c r="F17" s="89" t="s">
        <v>2</v>
      </c>
      <c r="G17" s="89" t="s">
        <v>2</v>
      </c>
      <c r="H17" s="96">
        <v>42323</v>
      </c>
      <c r="I17" s="97"/>
      <c r="J17" s="200"/>
      <c r="K17" s="200"/>
      <c r="L17" s="200"/>
      <c r="M17" s="201"/>
      <c r="N17" s="201"/>
      <c r="O17" s="201"/>
      <c r="P17" s="81">
        <v>7</v>
      </c>
    </row>
    <row r="18" spans="1:16" ht="14.25" hidden="1" customHeight="1">
      <c r="A18" s="88" t="str">
        <f t="shared" si="5"/>
        <v>[Message-8]</v>
      </c>
      <c r="B18" s="89" t="s">
        <v>859</v>
      </c>
      <c r="C18" s="89" t="s">
        <v>873</v>
      </c>
      <c r="D18" s="89" t="s">
        <v>875</v>
      </c>
      <c r="E18" s="95"/>
      <c r="F18" s="89" t="s">
        <v>2</v>
      </c>
      <c r="G18" s="89" t="s">
        <v>2</v>
      </c>
      <c r="H18" s="96">
        <v>42323</v>
      </c>
      <c r="I18" s="97"/>
      <c r="J18" s="200"/>
      <c r="K18" s="200"/>
      <c r="L18" s="200"/>
      <c r="M18" s="201"/>
      <c r="N18" s="201"/>
      <c r="O18" s="201"/>
      <c r="P18" s="81">
        <v>8</v>
      </c>
    </row>
    <row r="19" spans="1:16" ht="14.25" hidden="1" customHeight="1">
      <c r="A19" s="88" t="str">
        <f t="shared" si="5"/>
        <v>[Message-9]</v>
      </c>
      <c r="B19" s="89" t="s">
        <v>874</v>
      </c>
      <c r="C19" s="89" t="s">
        <v>873</v>
      </c>
      <c r="D19" s="89" t="s">
        <v>875</v>
      </c>
      <c r="E19" s="95"/>
      <c r="F19" s="89" t="s">
        <v>2</v>
      </c>
      <c r="G19" s="89" t="s">
        <v>2</v>
      </c>
      <c r="H19" s="96">
        <v>42323</v>
      </c>
      <c r="I19" s="97"/>
      <c r="J19" s="200"/>
      <c r="K19" s="200"/>
      <c r="L19" s="200"/>
      <c r="M19" s="201"/>
      <c r="N19" s="201"/>
      <c r="O19" s="201"/>
      <c r="P19" s="81">
        <v>9</v>
      </c>
    </row>
    <row r="20" spans="1:16" ht="14.25" customHeight="1">
      <c r="A20" s="88" t="str">
        <f t="shared" si="5"/>
        <v>[Message-10]</v>
      </c>
      <c r="B20" s="89" t="s">
        <v>876</v>
      </c>
      <c r="C20" s="89" t="s">
        <v>877</v>
      </c>
      <c r="D20" s="89" t="s">
        <v>878</v>
      </c>
      <c r="E20" s="95"/>
      <c r="F20" s="89" t="s">
        <v>3</v>
      </c>
      <c r="G20" s="89" t="s">
        <v>3</v>
      </c>
      <c r="H20" s="96">
        <v>42323</v>
      </c>
      <c r="I20" s="97" t="s">
        <v>1194</v>
      </c>
      <c r="J20" s="200" t="s">
        <v>1057</v>
      </c>
      <c r="K20" s="200" t="s">
        <v>1054</v>
      </c>
      <c r="L20" s="200" t="s">
        <v>1049</v>
      </c>
      <c r="M20" s="201">
        <v>42323</v>
      </c>
      <c r="N20" s="201"/>
      <c r="O20" s="218" t="s">
        <v>1195</v>
      </c>
      <c r="P20" s="81">
        <v>10</v>
      </c>
    </row>
    <row r="21" spans="1:16" ht="14.25" hidden="1" customHeight="1">
      <c r="A21" s="88" t="str">
        <f t="shared" si="5"/>
        <v>[Message-11]</v>
      </c>
      <c r="B21" s="89" t="s">
        <v>879</v>
      </c>
      <c r="C21" s="89" t="s">
        <v>880</v>
      </c>
      <c r="D21" s="89" t="s">
        <v>878</v>
      </c>
      <c r="E21" s="95"/>
      <c r="F21" s="89" t="s">
        <v>2</v>
      </c>
      <c r="G21" s="89" t="s">
        <v>2</v>
      </c>
      <c r="H21" s="96">
        <v>42323</v>
      </c>
      <c r="I21" s="97"/>
      <c r="J21" s="200"/>
      <c r="K21" s="200"/>
      <c r="L21" s="200"/>
      <c r="M21" s="201"/>
      <c r="N21" s="201"/>
      <c r="O21" s="201"/>
      <c r="P21" s="81">
        <v>11</v>
      </c>
    </row>
    <row r="22" spans="1:16" ht="14.25" hidden="1" customHeight="1">
      <c r="A22" s="88" t="str">
        <f t="shared" si="5"/>
        <v>[Message-12]</v>
      </c>
      <c r="B22" s="89" t="s">
        <v>883</v>
      </c>
      <c r="C22" s="89" t="s">
        <v>881</v>
      </c>
      <c r="D22" s="89" t="s">
        <v>882</v>
      </c>
      <c r="E22" s="95"/>
      <c r="F22" s="89" t="s">
        <v>2</v>
      </c>
      <c r="G22" s="89" t="s">
        <v>2</v>
      </c>
      <c r="H22" s="96">
        <v>42323</v>
      </c>
      <c r="I22" s="97"/>
      <c r="J22" s="200"/>
      <c r="K22" s="200"/>
      <c r="L22" s="200"/>
      <c r="M22" s="201"/>
      <c r="N22" s="201"/>
      <c r="O22" s="201"/>
      <c r="P22" s="81">
        <v>12</v>
      </c>
    </row>
    <row r="23" spans="1:16" ht="14.25" hidden="1" customHeight="1">
      <c r="A23" s="88" t="str">
        <f t="shared" si="5"/>
        <v>[Message-13]</v>
      </c>
      <c r="B23" s="89" t="s">
        <v>884</v>
      </c>
      <c r="C23" s="89" t="s">
        <v>862</v>
      </c>
      <c r="D23" s="89" t="s">
        <v>885</v>
      </c>
      <c r="E23" s="88" t="s">
        <v>1196</v>
      </c>
      <c r="F23" s="89" t="s">
        <v>2</v>
      </c>
      <c r="G23" s="89" t="s">
        <v>2</v>
      </c>
      <c r="H23" s="96">
        <v>42323</v>
      </c>
      <c r="I23" s="97"/>
      <c r="J23" s="200"/>
      <c r="K23" s="200"/>
      <c r="L23" s="200"/>
      <c r="M23" s="201"/>
      <c r="N23" s="201"/>
      <c r="O23" s="201"/>
      <c r="P23" s="81">
        <v>13</v>
      </c>
    </row>
    <row r="24" spans="1:16" ht="14.25" hidden="1" customHeight="1">
      <c r="A24" s="88" t="str">
        <f t="shared" si="5"/>
        <v>[Message-14]</v>
      </c>
      <c r="B24" s="89" t="s">
        <v>886</v>
      </c>
      <c r="C24" s="89" t="s">
        <v>887</v>
      </c>
      <c r="D24" s="89" t="s">
        <v>888</v>
      </c>
      <c r="E24" s="88" t="s">
        <v>1196</v>
      </c>
      <c r="F24" s="89" t="s">
        <v>2</v>
      </c>
      <c r="G24" s="89" t="s">
        <v>2</v>
      </c>
      <c r="H24" s="96">
        <v>42323</v>
      </c>
      <c r="I24" s="97"/>
      <c r="J24" s="200"/>
      <c r="K24" s="200"/>
      <c r="L24" s="200"/>
      <c r="M24" s="201"/>
      <c r="N24" s="201"/>
      <c r="O24" s="201"/>
      <c r="P24" s="81">
        <v>14</v>
      </c>
    </row>
    <row r="25" spans="1:16" ht="14.25" hidden="1" customHeight="1">
      <c r="A25" s="88" t="str">
        <f t="shared" si="5"/>
        <v>[Message-15]</v>
      </c>
      <c r="B25" s="89" t="s">
        <v>889</v>
      </c>
      <c r="C25" s="89" t="s">
        <v>892</v>
      </c>
      <c r="D25" s="89" t="s">
        <v>890</v>
      </c>
      <c r="E25" s="88"/>
      <c r="F25" s="89" t="s">
        <v>2</v>
      </c>
      <c r="G25" s="89" t="s">
        <v>2</v>
      </c>
      <c r="H25" s="96">
        <v>42323</v>
      </c>
      <c r="I25" s="97"/>
      <c r="J25" s="200"/>
      <c r="K25" s="200"/>
      <c r="L25" s="200"/>
      <c r="M25" s="201"/>
      <c r="N25" s="201"/>
      <c r="O25" s="201"/>
      <c r="P25" s="81">
        <v>15</v>
      </c>
    </row>
    <row r="26" spans="1:16" ht="14.25" hidden="1" customHeight="1">
      <c r="A26" s="88" t="str">
        <f t="shared" si="5"/>
        <v>[Message-16]</v>
      </c>
      <c r="B26" s="89" t="s">
        <v>891</v>
      </c>
      <c r="C26" s="89" t="s">
        <v>893</v>
      </c>
      <c r="D26" s="89" t="s">
        <v>894</v>
      </c>
      <c r="E26" s="88"/>
      <c r="F26" s="89" t="s">
        <v>2</v>
      </c>
      <c r="G26" s="89" t="s">
        <v>2</v>
      </c>
      <c r="H26" s="96">
        <v>42323</v>
      </c>
      <c r="I26" s="97"/>
      <c r="J26" s="200"/>
      <c r="K26" s="200"/>
      <c r="L26" s="200"/>
      <c r="M26" s="201"/>
      <c r="N26" s="201"/>
      <c r="O26" s="201"/>
      <c r="P26" s="81">
        <v>16</v>
      </c>
    </row>
    <row r="27" spans="1:16" ht="14.25" hidden="1" customHeight="1">
      <c r="A27" s="88" t="str">
        <f t="shared" si="5"/>
        <v>[Message-17]</v>
      </c>
      <c r="B27" s="89" t="s">
        <v>896</v>
      </c>
      <c r="C27" s="89" t="s">
        <v>900</v>
      </c>
      <c r="D27" s="89" t="s">
        <v>897</v>
      </c>
      <c r="E27" s="95"/>
      <c r="F27" s="89" t="s">
        <v>2</v>
      </c>
      <c r="G27" s="89" t="s">
        <v>2</v>
      </c>
      <c r="H27" s="96">
        <v>42323</v>
      </c>
      <c r="I27" s="97"/>
      <c r="J27" s="200"/>
      <c r="K27" s="200"/>
      <c r="L27" s="200"/>
      <c r="M27" s="201"/>
      <c r="N27" s="201"/>
      <c r="O27" s="201"/>
      <c r="P27" s="81">
        <v>17</v>
      </c>
    </row>
    <row r="28" spans="1:16" ht="14.25" hidden="1" customHeight="1">
      <c r="A28" s="88" t="str">
        <f t="shared" si="5"/>
        <v>[Message-18]</v>
      </c>
      <c r="B28" s="89" t="s">
        <v>898</v>
      </c>
      <c r="C28" s="89" t="s">
        <v>899</v>
      </c>
      <c r="D28" s="89" t="s">
        <v>901</v>
      </c>
      <c r="E28" s="95"/>
      <c r="F28" s="89" t="s">
        <v>2</v>
      </c>
      <c r="G28" s="89" t="s">
        <v>2</v>
      </c>
      <c r="H28" s="96">
        <v>42323</v>
      </c>
      <c r="I28" s="97"/>
      <c r="J28" s="200"/>
      <c r="K28" s="200"/>
      <c r="L28" s="200"/>
      <c r="M28" s="201"/>
      <c r="N28" s="201"/>
      <c r="O28" s="201"/>
      <c r="P28" s="81">
        <v>18</v>
      </c>
    </row>
    <row r="29" spans="1:16" ht="14.25" hidden="1" customHeight="1">
      <c r="A29" s="153"/>
      <c r="B29" s="153" t="s">
        <v>845</v>
      </c>
      <c r="C29" s="153"/>
      <c r="D29" s="153"/>
      <c r="E29" s="153"/>
      <c r="F29" s="153"/>
      <c r="G29" s="153"/>
      <c r="H29" s="153"/>
      <c r="I29" s="153"/>
      <c r="J29" s="153"/>
      <c r="K29" s="153"/>
      <c r="L29" s="153"/>
      <c r="M29" s="153"/>
      <c r="N29" s="153"/>
      <c r="O29" s="153"/>
      <c r="P29" s="81">
        <v>19</v>
      </c>
    </row>
    <row r="30" spans="1:16" ht="14.25" hidden="1" customHeight="1">
      <c r="A30" s="88" t="str">
        <f t="shared" si="5"/>
        <v>[Message-20]</v>
      </c>
      <c r="B30" s="89" t="s">
        <v>902</v>
      </c>
      <c r="C30" s="89" t="s">
        <v>904</v>
      </c>
      <c r="D30" s="89" t="s">
        <v>905</v>
      </c>
      <c r="E30" s="95"/>
      <c r="F30" s="89" t="s">
        <v>2</v>
      </c>
      <c r="G30" s="89" t="s">
        <v>2</v>
      </c>
      <c r="H30" s="96">
        <v>42323</v>
      </c>
      <c r="I30" s="97"/>
      <c r="J30" s="200"/>
      <c r="K30" s="200"/>
      <c r="L30" s="200"/>
      <c r="M30" s="201"/>
      <c r="N30" s="201"/>
      <c r="O30" s="201"/>
      <c r="P30" s="81">
        <v>20</v>
      </c>
    </row>
    <row r="31" spans="1:16" ht="14.25" hidden="1" customHeight="1">
      <c r="A31" s="88" t="str">
        <f t="shared" si="5"/>
        <v>[Message-21]</v>
      </c>
      <c r="B31" s="89" t="s">
        <v>903</v>
      </c>
      <c r="C31" s="89" t="s">
        <v>904</v>
      </c>
      <c r="D31" s="89" t="s">
        <v>905</v>
      </c>
      <c r="E31" s="95"/>
      <c r="F31" s="89" t="s">
        <v>2</v>
      </c>
      <c r="G31" s="89" t="s">
        <v>2</v>
      </c>
      <c r="H31" s="96">
        <v>42323</v>
      </c>
      <c r="I31" s="97"/>
      <c r="J31" s="200"/>
      <c r="K31" s="200"/>
      <c r="L31" s="200"/>
      <c r="M31" s="201"/>
      <c r="N31" s="201"/>
      <c r="O31" s="201"/>
      <c r="P31" s="81">
        <v>21</v>
      </c>
    </row>
    <row r="32" spans="1:16" ht="14.25" hidden="1" customHeight="1">
      <c r="A32" s="88" t="str">
        <f t="shared" si="5"/>
        <v>[Message-22]</v>
      </c>
      <c r="B32" s="89" t="s">
        <v>906</v>
      </c>
      <c r="C32" s="89" t="s">
        <v>907</v>
      </c>
      <c r="D32" s="89" t="s">
        <v>908</v>
      </c>
      <c r="E32" s="95"/>
      <c r="F32" s="89" t="s">
        <v>2</v>
      </c>
      <c r="G32" s="89" t="s">
        <v>2</v>
      </c>
      <c r="H32" s="96">
        <v>42323</v>
      </c>
      <c r="I32" s="97"/>
      <c r="J32" s="200"/>
      <c r="K32" s="200"/>
      <c r="L32" s="200"/>
      <c r="M32" s="201"/>
      <c r="N32" s="201"/>
      <c r="O32" s="201"/>
      <c r="P32" s="81">
        <v>22</v>
      </c>
    </row>
    <row r="33" spans="1:16" ht="14.25" customHeight="1">
      <c r="A33" s="88" t="str">
        <f t="shared" si="5"/>
        <v>[Message-23]</v>
      </c>
      <c r="B33" s="89" t="s">
        <v>911</v>
      </c>
      <c r="C33" s="89" t="s">
        <v>913</v>
      </c>
      <c r="D33" s="89" t="s">
        <v>912</v>
      </c>
      <c r="E33" s="95"/>
      <c r="F33" s="89" t="s">
        <v>3</v>
      </c>
      <c r="G33" s="89" t="s">
        <v>3</v>
      </c>
      <c r="H33" s="96">
        <v>42323</v>
      </c>
      <c r="I33" s="97" t="s">
        <v>1197</v>
      </c>
      <c r="J33" s="200" t="s">
        <v>1057</v>
      </c>
      <c r="K33" s="200" t="s">
        <v>1054</v>
      </c>
      <c r="L33" s="200" t="s">
        <v>1049</v>
      </c>
      <c r="M33" s="201">
        <v>42323</v>
      </c>
      <c r="N33" s="201"/>
      <c r="O33" s="201"/>
      <c r="P33" s="81">
        <v>23</v>
      </c>
    </row>
    <row r="34" spans="1:16" ht="14.25" hidden="1" customHeight="1">
      <c r="A34" s="88" t="str">
        <f t="shared" si="5"/>
        <v>[Message-24]</v>
      </c>
      <c r="B34" s="89" t="s">
        <v>886</v>
      </c>
      <c r="C34" s="89" t="s">
        <v>887</v>
      </c>
      <c r="D34" s="89" t="s">
        <v>888</v>
      </c>
      <c r="E34" s="95"/>
      <c r="F34" s="89" t="s">
        <v>2</v>
      </c>
      <c r="G34" s="89" t="s">
        <v>2</v>
      </c>
      <c r="H34" s="96">
        <v>42323</v>
      </c>
      <c r="I34" s="97"/>
      <c r="J34" s="200"/>
      <c r="K34" s="200"/>
      <c r="L34" s="200"/>
      <c r="M34" s="201"/>
      <c r="N34" s="201"/>
      <c r="O34" s="201"/>
      <c r="P34" s="81">
        <v>24</v>
      </c>
    </row>
    <row r="35" spans="1:16" ht="14.25" hidden="1" customHeight="1">
      <c r="A35" s="88" t="str">
        <f t="shared" si="5"/>
        <v>[Message-25]</v>
      </c>
      <c r="B35" s="89" t="s">
        <v>889</v>
      </c>
      <c r="C35" s="89" t="s">
        <v>892</v>
      </c>
      <c r="D35" s="89" t="s">
        <v>890</v>
      </c>
      <c r="E35" s="95"/>
      <c r="F35" s="89" t="s">
        <v>2</v>
      </c>
      <c r="G35" s="89" t="s">
        <v>2</v>
      </c>
      <c r="H35" s="96">
        <v>42323</v>
      </c>
      <c r="I35" s="97"/>
      <c r="J35" s="200"/>
      <c r="K35" s="200"/>
      <c r="L35" s="200"/>
      <c r="M35" s="201"/>
      <c r="N35" s="201"/>
      <c r="O35" s="201"/>
      <c r="P35" s="81">
        <v>25</v>
      </c>
    </row>
    <row r="36" spans="1:16" ht="14.25" hidden="1" customHeight="1">
      <c r="A36" s="88" t="str">
        <f t="shared" si="5"/>
        <v>[Message-26]</v>
      </c>
      <c r="B36" s="89" t="s">
        <v>891</v>
      </c>
      <c r="C36" s="89" t="s">
        <v>893</v>
      </c>
      <c r="D36" s="89" t="s">
        <v>909</v>
      </c>
      <c r="E36" s="95"/>
      <c r="F36" s="89" t="s">
        <v>2</v>
      </c>
      <c r="G36" s="89" t="s">
        <v>2</v>
      </c>
      <c r="H36" s="96">
        <v>42323</v>
      </c>
      <c r="I36" s="97"/>
      <c r="J36" s="200"/>
      <c r="K36" s="200"/>
      <c r="L36" s="200"/>
      <c r="M36" s="201"/>
      <c r="N36" s="201"/>
      <c r="O36" s="201"/>
      <c r="P36" s="81">
        <v>26</v>
      </c>
    </row>
    <row r="37" spans="1:16" ht="14.25" hidden="1" customHeight="1">
      <c r="A37" s="88" t="str">
        <f t="shared" si="5"/>
        <v>[Message-27]</v>
      </c>
      <c r="B37" s="89" t="s">
        <v>895</v>
      </c>
      <c r="C37" s="89" t="s">
        <v>900</v>
      </c>
      <c r="D37" s="89" t="s">
        <v>910</v>
      </c>
      <c r="E37" s="95"/>
      <c r="F37" s="89" t="s">
        <v>2</v>
      </c>
      <c r="G37" s="89" t="s">
        <v>2</v>
      </c>
      <c r="H37" s="96">
        <v>42323</v>
      </c>
      <c r="I37" s="97"/>
      <c r="J37" s="200"/>
      <c r="K37" s="200"/>
      <c r="L37" s="200"/>
      <c r="M37" s="201"/>
      <c r="N37" s="201"/>
      <c r="O37" s="201"/>
      <c r="P37" s="81">
        <v>27</v>
      </c>
    </row>
  </sheetData>
  <autoFilter ref="J10:O37">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 ref="O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J12:J28 J30:J37</xm:sqref>
        </x14:dataValidation>
        <x14:dataValidation type="list" allowBlank="1" showInputMessage="1" showErrorMessage="1">
          <x14:formula1>
            <xm:f>Calculate!$A$11:$A$12</xm:f>
          </x14:formula1>
          <xm:sqref>K12:K28 K30:K37</xm:sqref>
        </x14:dataValidation>
        <x14:dataValidation type="list" allowBlank="1" showInputMessage="1" showErrorMessage="1">
          <x14:formula1>
            <xm:f>Calculate!$B$4:$B$7</xm:f>
          </x14:formula1>
          <xm:sqref>L12:L28 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1"/>
  <sheetViews>
    <sheetView zoomScale="85" zoomScaleNormal="85" workbookViewId="0">
      <selection activeCell="I10" sqref="I10"/>
    </sheetView>
  </sheetViews>
  <sheetFormatPr defaultRowHeight="14.25" customHeight="1"/>
  <cols>
    <col min="1" max="1" width="16.875" style="81" customWidth="1"/>
    <col min="2" max="2" width="54" style="81" customWidth="1"/>
    <col min="3" max="3" width="34.375" style="81" customWidth="1"/>
    <col min="4" max="4" width="31.625" style="81" customWidth="1"/>
    <col min="5" max="6" width="16.5" style="81" customWidth="1"/>
    <col min="7" max="7" width="16.5" style="81" hidden="1" customWidth="1"/>
    <col min="8" max="8" width="9" style="84"/>
    <col min="9" max="9" width="16.25" style="81" customWidth="1"/>
    <col min="10" max="10" width="9.375" style="83" customWidth="1"/>
    <col min="11" max="11" width="9" style="81" customWidth="1"/>
    <col min="12" max="12" width="13.625" style="81" customWidth="1"/>
    <col min="13" max="13" width="14.75" style="81" customWidth="1"/>
    <col min="14" max="15" width="9" style="81"/>
    <col min="16" max="16" width="9" style="81" customWidth="1"/>
    <col min="17" max="17" width="0" style="81" hidden="1" customWidth="1"/>
    <col min="18" max="22" width="9" style="81"/>
    <col min="23" max="23" width="0" style="81" hidden="1" customWidth="1"/>
    <col min="24" max="16384" width="9" style="81"/>
  </cols>
  <sheetData>
    <row r="1" spans="1:257" ht="27" customHeight="1" thickTop="1" thickBot="1">
      <c r="A1" s="85" t="s">
        <v>13</v>
      </c>
      <c r="B1" s="67"/>
      <c r="C1" s="67"/>
      <c r="D1" s="67"/>
      <c r="E1" s="67"/>
      <c r="F1" s="67"/>
      <c r="G1" s="67"/>
      <c r="H1" s="68"/>
      <c r="I1" s="204" t="s">
        <v>1056</v>
      </c>
      <c r="J1" s="205" t="s">
        <v>1049</v>
      </c>
      <c r="K1" s="205" t="s">
        <v>1050</v>
      </c>
      <c r="L1" s="205" t="s">
        <v>1051</v>
      </c>
      <c r="M1" s="205" t="s">
        <v>1052</v>
      </c>
      <c r="N1" s="205" t="s">
        <v>1061</v>
      </c>
      <c r="O1" s="206" t="s">
        <v>1047</v>
      </c>
      <c r="Q1" s="69" t="s">
        <v>2</v>
      </c>
      <c r="V1" s="69"/>
      <c r="W1" s="69" t="s">
        <v>2</v>
      </c>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4.25" customHeight="1">
      <c r="A2" s="250" t="s">
        <v>1291</v>
      </c>
      <c r="B2" s="276" t="s">
        <v>914</v>
      </c>
      <c r="C2" s="276"/>
      <c r="D2" s="276"/>
      <c r="E2" s="276"/>
      <c r="F2" s="276"/>
      <c r="G2" s="276"/>
      <c r="H2" s="70"/>
      <c r="I2" s="207" t="s">
        <v>1057</v>
      </c>
      <c r="J2" s="192">
        <f>COUNTIFS(J12:J200,"ManhNL",L12:L200,"Open")</f>
        <v>6</v>
      </c>
      <c r="K2" s="192">
        <f>COUNTIFS(J12:J200,"ManhNL",L12:L200,"Accepted")</f>
        <v>0</v>
      </c>
      <c r="L2" s="192">
        <f>COUNTIFS(J12:J200,"ManhNL",L12:L200,"Ready for test")</f>
        <v>0</v>
      </c>
      <c r="M2" s="192">
        <f>COUNTIFS(J12:J200,"ManhNL",L12:L200,"Closed")</f>
        <v>0</v>
      </c>
      <c r="N2" s="192">
        <f>COUNTIFS(J12:J200,"ManhNL",L12:L200,"")</f>
        <v>0</v>
      </c>
      <c r="O2" s="202">
        <f t="shared" ref="O2:O7" si="0">SUM(J2:N2)</f>
        <v>6</v>
      </c>
      <c r="Q2" s="69" t="s">
        <v>3</v>
      </c>
      <c r="V2" s="69"/>
      <c r="W2" s="69" t="s">
        <v>3</v>
      </c>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4.25" customHeight="1">
      <c r="A3" s="250" t="s">
        <v>1292</v>
      </c>
      <c r="B3" s="276" t="s">
        <v>945</v>
      </c>
      <c r="C3" s="276"/>
      <c r="D3" s="276"/>
      <c r="E3" s="276"/>
      <c r="F3" s="276"/>
      <c r="G3" s="276"/>
      <c r="H3" s="70"/>
      <c r="I3" s="207" t="s">
        <v>1058</v>
      </c>
      <c r="J3" s="192">
        <f>COUNTIFS(J12:J200,"HuyNM",L12:L200,"Open")</f>
        <v>1</v>
      </c>
      <c r="K3" s="192">
        <f>COUNTIFS(J12:J200,"HuyNM",L12:L200,"Accepted")</f>
        <v>0</v>
      </c>
      <c r="L3" s="192">
        <f>COUNTIFS(J12:J200,"HuyNM",L12:L200,"Ready for test")</f>
        <v>0</v>
      </c>
      <c r="M3" s="192">
        <f>COUNTIFS(J12:J200,"HuyNM",L12:L200,"Closed")</f>
        <v>0</v>
      </c>
      <c r="N3" s="192">
        <f>COUNTIFS(J12:J200,"HuyNM",L12:L200,"")</f>
        <v>0</v>
      </c>
      <c r="O3" s="203">
        <f t="shared" si="0"/>
        <v>1</v>
      </c>
      <c r="Q3" s="71"/>
      <c r="V3" s="69"/>
      <c r="W3" s="71"/>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4.25" customHeight="1">
      <c r="A4" s="250" t="s">
        <v>1293</v>
      </c>
      <c r="B4" s="278" t="s">
        <v>35</v>
      </c>
      <c r="C4" s="278"/>
      <c r="D4" s="278"/>
      <c r="E4" s="278"/>
      <c r="F4" s="278"/>
      <c r="G4" s="278"/>
      <c r="H4" s="70"/>
      <c r="I4" s="207" t="s">
        <v>1062</v>
      </c>
      <c r="J4" s="192">
        <f>COUNTIFS(J12:J200,"AnhDD",L12:L200,"Open")</f>
        <v>1</v>
      </c>
      <c r="K4" s="192">
        <f>COUNTIFS(J12:J200,"AnhDD",L12:L200,"Accepted")</f>
        <v>0</v>
      </c>
      <c r="L4" s="192">
        <f>COUNTIFS(J12:J200,"AnhDD",L12:L200,"Ready for test")</f>
        <v>0</v>
      </c>
      <c r="M4" s="192">
        <f>COUNTIFS(J12:J200,"AnhDD",L12:L200,"Closed")</f>
        <v>0</v>
      </c>
      <c r="N4" s="192">
        <f>COUNTIFS(J12:J200,"AnhDD",L12:L200,"")</f>
        <v>0</v>
      </c>
      <c r="O4" s="203">
        <f t="shared" si="0"/>
        <v>1</v>
      </c>
      <c r="Q4" s="69" t="s">
        <v>7</v>
      </c>
      <c r="V4" s="69"/>
      <c r="W4" s="69" t="s">
        <v>7</v>
      </c>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4.25" customHeight="1">
      <c r="A5" s="250" t="s">
        <v>1294</v>
      </c>
      <c r="B5" s="252" t="s">
        <v>1284</v>
      </c>
      <c r="C5" s="252" t="s">
        <v>1295</v>
      </c>
      <c r="D5" s="251" t="s">
        <v>6</v>
      </c>
      <c r="E5" s="279" t="s">
        <v>1296</v>
      </c>
      <c r="F5" s="280"/>
      <c r="G5" s="281"/>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03">
        <f t="shared" si="0"/>
        <v>0</v>
      </c>
      <c r="Q5" s="69" t="s">
        <v>6</v>
      </c>
      <c r="V5" s="69"/>
      <c r="W5" s="69" t="s">
        <v>6</v>
      </c>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4.25" customHeight="1" thickBot="1">
      <c r="A6" s="77">
        <f>COUNTIF(F11:G94,"Pass")</f>
        <v>46</v>
      </c>
      <c r="B6" s="78">
        <f>COUNTIF(F11:G94,"Fail")</f>
        <v>8</v>
      </c>
      <c r="C6" s="78">
        <f>E6-D6-B6-A6</f>
        <v>65</v>
      </c>
      <c r="D6" s="79">
        <f>COUNTIF(F11:G94,"N/A")</f>
        <v>3</v>
      </c>
      <c r="E6" s="282">
        <f>COUNTA(A11:A94)*2</f>
        <v>122</v>
      </c>
      <c r="F6" s="282"/>
      <c r="G6" s="282"/>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03">
        <f t="shared" si="0"/>
        <v>0</v>
      </c>
      <c r="P6" s="116"/>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4.25" customHeight="1">
      <c r="A7" s="69"/>
      <c r="B7" s="69"/>
      <c r="C7" s="69"/>
      <c r="D7" s="80"/>
      <c r="E7" s="80"/>
      <c r="F7" s="80"/>
      <c r="G7" s="80"/>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03">
        <f t="shared" si="0"/>
        <v>0</v>
      </c>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4.25" customHeight="1" thickBot="1">
      <c r="A8" s="69"/>
      <c r="B8" s="69"/>
      <c r="C8" s="69"/>
      <c r="D8" s="80"/>
      <c r="E8" s="80"/>
      <c r="F8" s="80"/>
      <c r="G8" s="80"/>
      <c r="H8" s="75"/>
      <c r="I8" s="208" t="s">
        <v>1053</v>
      </c>
      <c r="J8" s="215">
        <f>SUM(J2:J6)</f>
        <v>8</v>
      </c>
      <c r="K8" s="215">
        <f t="shared" ref="K8:O8" si="1">SUM(K2:K6)</f>
        <v>0</v>
      </c>
      <c r="L8" s="215">
        <f t="shared" si="1"/>
        <v>0</v>
      </c>
      <c r="M8" s="215">
        <f t="shared" si="1"/>
        <v>0</v>
      </c>
      <c r="N8" s="215">
        <f t="shared" si="1"/>
        <v>0</v>
      </c>
      <c r="O8" s="232">
        <f t="shared" si="1"/>
        <v>8</v>
      </c>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4.25" customHeight="1" thickTop="1">
      <c r="A9" s="69"/>
      <c r="B9" s="69"/>
      <c r="C9" s="69"/>
      <c r="D9" s="80"/>
      <c r="E9" s="80"/>
      <c r="F9" s="80"/>
      <c r="G9" s="80"/>
      <c r="H9" s="75"/>
      <c r="I9" s="75"/>
      <c r="J9" s="76"/>
      <c r="K9" s="69"/>
      <c r="L9" s="69"/>
      <c r="M9" s="69"/>
      <c r="N9" s="69"/>
      <c r="O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8.5" customHeight="1">
      <c r="A10" s="177" t="s">
        <v>8</v>
      </c>
      <c r="B10" s="253" t="s">
        <v>1297</v>
      </c>
      <c r="C10" s="253" t="s">
        <v>1298</v>
      </c>
      <c r="D10" s="253" t="s">
        <v>1299</v>
      </c>
      <c r="E10" s="42" t="s">
        <v>1300</v>
      </c>
      <c r="F10" s="178" t="s">
        <v>536</v>
      </c>
      <c r="G10" s="178" t="s">
        <v>535</v>
      </c>
      <c r="H10" s="254" t="s">
        <v>1301</v>
      </c>
      <c r="I10" s="253" t="s">
        <v>1302</v>
      </c>
      <c r="J10" s="197" t="s">
        <v>1042</v>
      </c>
      <c r="K10" s="198" t="s">
        <v>4</v>
      </c>
      <c r="L10" s="199" t="s">
        <v>1043</v>
      </c>
      <c r="M10" s="199" t="s">
        <v>1045</v>
      </c>
      <c r="N10" s="197" t="s">
        <v>1044</v>
      </c>
      <c r="O10" s="199" t="s">
        <v>1060</v>
      </c>
      <c r="P10" s="81" t="s">
        <v>1207</v>
      </c>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167"/>
      <c r="B11" s="293" t="s">
        <v>60</v>
      </c>
      <c r="C11" s="293"/>
      <c r="D11" s="293"/>
      <c r="E11" s="293"/>
      <c r="F11" s="293"/>
      <c r="G11" s="293"/>
      <c r="H11" s="293"/>
      <c r="I11" s="293"/>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4.25" hidden="1" customHeight="1">
      <c r="A12" s="151" t="str">
        <f t="shared" ref="A12:A22" si="2">IF(OR(B12&lt;&gt;"",D12&lt;&gt;""),"["&amp;TEXT($B$2,"##")&amp;"-"&amp;TEXT(ROW()-10,"##")&amp;"]","")</f>
        <v>[Admin Module-2]</v>
      </c>
      <c r="B12" s="89" t="s">
        <v>915</v>
      </c>
      <c r="C12" s="89" t="s">
        <v>916</v>
      </c>
      <c r="D12" s="89" t="s">
        <v>1210</v>
      </c>
      <c r="E12" s="175"/>
      <c r="F12" s="89" t="s">
        <v>2</v>
      </c>
      <c r="G12" s="89"/>
      <c r="H12" s="96" t="s">
        <v>1206</v>
      </c>
      <c r="I12" s="179"/>
      <c r="J12" s="200"/>
      <c r="K12" s="200"/>
      <c r="L12" s="200"/>
      <c r="M12" s="201"/>
      <c r="N12" s="201"/>
      <c r="O12" s="201"/>
      <c r="P12" s="81">
        <v>2</v>
      </c>
    </row>
    <row r="13" spans="1:257" ht="14.25" hidden="1" customHeight="1">
      <c r="A13" s="151" t="str">
        <f t="shared" si="2"/>
        <v>[Admin Module-3]</v>
      </c>
      <c r="B13" s="89" t="s">
        <v>917</v>
      </c>
      <c r="C13" s="89" t="s">
        <v>918</v>
      </c>
      <c r="D13" s="89" t="s">
        <v>919</v>
      </c>
      <c r="E13" s="176" t="s">
        <v>920</v>
      </c>
      <c r="F13" s="89" t="s">
        <v>2</v>
      </c>
      <c r="G13" s="89"/>
      <c r="H13" s="96" t="s">
        <v>1206</v>
      </c>
      <c r="I13" s="168"/>
      <c r="J13" s="200"/>
      <c r="K13" s="200"/>
      <c r="L13" s="200"/>
      <c r="M13" s="201"/>
      <c r="N13" s="201"/>
      <c r="O13" s="201"/>
      <c r="P13" s="69">
        <v>3</v>
      </c>
    </row>
    <row r="14" spans="1:257" ht="14.25" hidden="1" customHeight="1">
      <c r="A14" s="151" t="str">
        <f t="shared" si="2"/>
        <v>[Admin Module-4]</v>
      </c>
      <c r="B14" s="89" t="s">
        <v>921</v>
      </c>
      <c r="C14" s="89" t="s">
        <v>922</v>
      </c>
      <c r="D14" s="89" t="s">
        <v>923</v>
      </c>
      <c r="E14" s="176" t="s">
        <v>920</v>
      </c>
      <c r="F14" s="89" t="s">
        <v>2</v>
      </c>
      <c r="G14" s="89"/>
      <c r="H14" s="96" t="s">
        <v>1206</v>
      </c>
      <c r="I14" s="168"/>
      <c r="J14" s="200"/>
      <c r="K14" s="200"/>
      <c r="L14" s="200"/>
      <c r="M14" s="201"/>
      <c r="N14" s="201"/>
      <c r="O14" s="201"/>
      <c r="P14" s="81">
        <v>4</v>
      </c>
    </row>
    <row r="15" spans="1:257" ht="14.25" hidden="1" customHeight="1">
      <c r="A15" s="151" t="str">
        <f t="shared" si="2"/>
        <v>[Admin Module-5]</v>
      </c>
      <c r="B15" s="89" t="s">
        <v>924</v>
      </c>
      <c r="C15" s="89" t="s">
        <v>925</v>
      </c>
      <c r="D15" s="89" t="s">
        <v>926</v>
      </c>
      <c r="E15" s="176" t="s">
        <v>920</v>
      </c>
      <c r="F15" s="89" t="s">
        <v>2</v>
      </c>
      <c r="G15" s="89"/>
      <c r="H15" s="96" t="s">
        <v>1206</v>
      </c>
      <c r="I15" s="168"/>
      <c r="J15" s="200"/>
      <c r="K15" s="200"/>
      <c r="L15" s="200"/>
      <c r="M15" s="201"/>
      <c r="N15" s="201"/>
      <c r="O15" s="201"/>
      <c r="P15" s="69">
        <v>5</v>
      </c>
    </row>
    <row r="16" spans="1:257" ht="14.25" hidden="1" customHeight="1">
      <c r="A16" s="151" t="str">
        <f t="shared" si="2"/>
        <v>[Admin Module-6]</v>
      </c>
      <c r="B16" s="89" t="s">
        <v>69</v>
      </c>
      <c r="C16" s="89" t="s">
        <v>943</v>
      </c>
      <c r="D16" s="89" t="s">
        <v>944</v>
      </c>
      <c r="E16" s="176" t="s">
        <v>920</v>
      </c>
      <c r="F16" s="89" t="s">
        <v>2</v>
      </c>
      <c r="G16" s="89"/>
      <c r="H16" s="96" t="s">
        <v>1206</v>
      </c>
      <c r="I16" s="168"/>
      <c r="J16" s="200"/>
      <c r="K16" s="200"/>
      <c r="L16" s="200"/>
      <c r="M16" s="201"/>
      <c r="N16" s="201"/>
      <c r="O16" s="201"/>
      <c r="P16" s="81">
        <v>6</v>
      </c>
    </row>
    <row r="17" spans="1:257" ht="14.25" hidden="1" customHeight="1">
      <c r="A17" s="151" t="str">
        <f t="shared" si="2"/>
        <v>[Admin Module-7]</v>
      </c>
      <c r="B17" s="89" t="s">
        <v>927</v>
      </c>
      <c r="C17" s="89" t="s">
        <v>928</v>
      </c>
      <c r="D17" s="89" t="s">
        <v>929</v>
      </c>
      <c r="E17" s="176" t="s">
        <v>920</v>
      </c>
      <c r="F17" s="89" t="s">
        <v>2</v>
      </c>
      <c r="G17" s="89"/>
      <c r="H17" s="96" t="s">
        <v>1206</v>
      </c>
      <c r="I17" s="168"/>
      <c r="J17" s="200"/>
      <c r="K17" s="200"/>
      <c r="L17" s="200"/>
      <c r="M17" s="201"/>
      <c r="N17" s="201"/>
      <c r="O17" s="201"/>
      <c r="P17" s="69">
        <v>7</v>
      </c>
    </row>
    <row r="18" spans="1:257" ht="14.25" hidden="1" customHeight="1">
      <c r="A18" s="151" t="str">
        <f t="shared" si="2"/>
        <v>[Admin Module-8]</v>
      </c>
      <c r="B18" s="89" t="s">
        <v>930</v>
      </c>
      <c r="C18" s="89" t="s">
        <v>931</v>
      </c>
      <c r="D18" s="89" t="s">
        <v>932</v>
      </c>
      <c r="E18" s="176" t="s">
        <v>920</v>
      </c>
      <c r="F18" s="89" t="s">
        <v>2</v>
      </c>
      <c r="G18" s="89"/>
      <c r="H18" s="96" t="s">
        <v>1206</v>
      </c>
      <c r="I18" s="168"/>
      <c r="J18" s="200"/>
      <c r="K18" s="200"/>
      <c r="L18" s="200"/>
      <c r="M18" s="201"/>
      <c r="N18" s="201"/>
      <c r="O18" s="201"/>
      <c r="P18" s="81">
        <v>8</v>
      </c>
    </row>
    <row r="19" spans="1:257" ht="14.25" hidden="1" customHeight="1">
      <c r="A19" s="151" t="str">
        <f t="shared" si="2"/>
        <v>[Admin Module-9]</v>
      </c>
      <c r="B19" s="89" t="s">
        <v>933</v>
      </c>
      <c r="C19" s="89" t="s">
        <v>934</v>
      </c>
      <c r="D19" s="89" t="s">
        <v>935</v>
      </c>
      <c r="E19" s="176" t="s">
        <v>920</v>
      </c>
      <c r="F19" s="89" t="s">
        <v>2</v>
      </c>
      <c r="G19" s="89"/>
      <c r="H19" s="96" t="s">
        <v>1206</v>
      </c>
      <c r="I19" s="168"/>
      <c r="J19" s="200"/>
      <c r="K19" s="200"/>
      <c r="L19" s="200"/>
      <c r="M19" s="201"/>
      <c r="N19" s="201"/>
      <c r="O19" s="201"/>
      <c r="P19" s="69">
        <v>9</v>
      </c>
      <c r="S19" s="201"/>
    </row>
    <row r="20" spans="1:257" ht="14.25" hidden="1" customHeight="1">
      <c r="A20" s="151" t="str">
        <f t="shared" si="2"/>
        <v>[Admin Module-10]</v>
      </c>
      <c r="B20" s="89" t="s">
        <v>936</v>
      </c>
      <c r="C20" s="89" t="s">
        <v>937</v>
      </c>
      <c r="D20" s="89" t="s">
        <v>938</v>
      </c>
      <c r="E20" s="176" t="s">
        <v>920</v>
      </c>
      <c r="F20" s="89" t="s">
        <v>2</v>
      </c>
      <c r="G20" s="89"/>
      <c r="H20" s="96" t="s">
        <v>1206</v>
      </c>
      <c r="I20" s="168"/>
      <c r="J20" s="200"/>
      <c r="K20" s="200"/>
      <c r="L20" s="200"/>
      <c r="M20" s="201"/>
      <c r="N20" s="201"/>
      <c r="O20" s="201"/>
      <c r="P20" s="81">
        <v>10</v>
      </c>
    </row>
    <row r="21" spans="1:257" ht="14.25" hidden="1" customHeight="1">
      <c r="A21" s="151" t="str">
        <f t="shared" si="2"/>
        <v>[Admin Module-11]</v>
      </c>
      <c r="B21" s="89" t="s">
        <v>939</v>
      </c>
      <c r="C21" s="89" t="s">
        <v>940</v>
      </c>
      <c r="D21" s="89" t="s">
        <v>938</v>
      </c>
      <c r="E21" s="176" t="s">
        <v>920</v>
      </c>
      <c r="F21" s="89" t="s">
        <v>2</v>
      </c>
      <c r="G21" s="89"/>
      <c r="H21" s="96" t="s">
        <v>1206</v>
      </c>
      <c r="I21" s="168"/>
      <c r="J21" s="200"/>
      <c r="K21" s="200"/>
      <c r="L21" s="200"/>
      <c r="M21" s="201"/>
      <c r="N21" s="201"/>
      <c r="O21" s="201"/>
      <c r="P21" s="69">
        <v>11</v>
      </c>
    </row>
    <row r="22" spans="1:257" s="83" customFormat="1" ht="14.25" hidden="1" customHeight="1">
      <c r="A22" s="151" t="str">
        <f t="shared" si="2"/>
        <v>[Admin Module-12]</v>
      </c>
      <c r="B22" s="89" t="s">
        <v>941</v>
      </c>
      <c r="C22" s="89" t="s">
        <v>942</v>
      </c>
      <c r="D22" s="89" t="s">
        <v>938</v>
      </c>
      <c r="E22" s="176" t="s">
        <v>920</v>
      </c>
      <c r="F22" s="89" t="s">
        <v>2</v>
      </c>
      <c r="G22" s="89"/>
      <c r="H22" s="96" t="s">
        <v>1206</v>
      </c>
      <c r="I22" s="169"/>
      <c r="J22" s="200"/>
      <c r="K22" s="200"/>
      <c r="L22" s="200"/>
      <c r="M22" s="201"/>
      <c r="N22" s="201"/>
      <c r="O22" s="201"/>
      <c r="P22" s="81">
        <v>12</v>
      </c>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c r="CF22" s="81"/>
      <c r="CG22" s="81"/>
      <c r="CH22" s="81"/>
      <c r="CI22" s="81"/>
      <c r="CJ22" s="81"/>
      <c r="CK22" s="81"/>
      <c r="CL22" s="81"/>
      <c r="CM22" s="81"/>
      <c r="CN22" s="81"/>
      <c r="CO22" s="81"/>
      <c r="CP22" s="81"/>
      <c r="CQ22" s="81"/>
      <c r="CR22" s="81"/>
      <c r="CS22" s="81"/>
      <c r="CT22" s="81"/>
      <c r="CU22" s="81"/>
      <c r="CV22" s="81"/>
      <c r="CW22" s="81"/>
      <c r="CX22" s="81"/>
      <c r="CY22" s="81"/>
      <c r="CZ22" s="81"/>
      <c r="DA22" s="81"/>
      <c r="DB22" s="81"/>
      <c r="DC22" s="81"/>
      <c r="DD22" s="81"/>
      <c r="DE22" s="81"/>
      <c r="DF22" s="81"/>
      <c r="DG22" s="81"/>
      <c r="DH22" s="81"/>
      <c r="DI22" s="81"/>
      <c r="DJ22" s="81"/>
      <c r="DK22" s="81"/>
      <c r="DL22" s="81"/>
      <c r="DM22" s="81"/>
      <c r="DN22" s="81"/>
      <c r="DO22" s="81"/>
      <c r="DP22" s="81"/>
      <c r="DQ22" s="81"/>
      <c r="DR22" s="81"/>
      <c r="DS22" s="81"/>
      <c r="DT22" s="81"/>
      <c r="DU22" s="81"/>
      <c r="DV22" s="81"/>
      <c r="DW22" s="81"/>
      <c r="DX22" s="81"/>
      <c r="DY22" s="81"/>
      <c r="DZ22" s="81"/>
      <c r="EA22" s="81"/>
      <c r="EB22" s="81"/>
      <c r="EC22" s="81"/>
      <c r="ED22" s="81"/>
      <c r="EE22" s="81"/>
      <c r="EF22" s="81"/>
      <c r="EG22" s="81"/>
      <c r="EH22" s="81"/>
      <c r="EI22" s="81"/>
      <c r="EJ22" s="81"/>
      <c r="EK22" s="81"/>
      <c r="EL22" s="81"/>
      <c r="EM22" s="81"/>
      <c r="EN22" s="81"/>
      <c r="EO22" s="81"/>
      <c r="EP22" s="81"/>
      <c r="EQ22" s="81"/>
      <c r="ER22" s="81"/>
      <c r="ES22" s="81"/>
      <c r="ET22" s="81"/>
      <c r="EU22" s="81"/>
      <c r="EV22" s="81"/>
      <c r="EW22" s="81"/>
      <c r="EX22" s="81"/>
      <c r="EY22" s="81"/>
      <c r="EZ22" s="81"/>
      <c r="FA22" s="81"/>
      <c r="FB22" s="81"/>
      <c r="FC22" s="81"/>
      <c r="FD22" s="81"/>
      <c r="FE22" s="81"/>
      <c r="FF22" s="81"/>
      <c r="FG22" s="81"/>
      <c r="FH22" s="81"/>
      <c r="FI22" s="81"/>
      <c r="FJ22" s="81"/>
      <c r="FK22" s="81"/>
      <c r="FL22" s="81"/>
      <c r="FM22" s="81"/>
      <c r="FN22" s="81"/>
      <c r="FO22" s="81"/>
      <c r="FP22" s="81"/>
      <c r="FQ22" s="81"/>
      <c r="FR22" s="81"/>
      <c r="FS22" s="81"/>
      <c r="FT22" s="81"/>
      <c r="FU22" s="81"/>
      <c r="FV22" s="81"/>
      <c r="FW22" s="81"/>
      <c r="FX22" s="81"/>
      <c r="FY22" s="81"/>
      <c r="FZ22" s="81"/>
      <c r="GA22" s="81"/>
      <c r="GB22" s="81"/>
      <c r="GC22" s="81"/>
      <c r="GD22" s="81"/>
      <c r="GE22" s="81"/>
      <c r="GF22" s="81"/>
      <c r="GG22" s="81"/>
      <c r="GH22" s="81"/>
      <c r="GI22" s="81"/>
      <c r="GJ22" s="81"/>
      <c r="GK22" s="81"/>
      <c r="GL22" s="81"/>
      <c r="GM22" s="81"/>
      <c r="GN22" s="81"/>
      <c r="GO22" s="81"/>
      <c r="GP22" s="81"/>
      <c r="GQ22" s="81"/>
      <c r="GR22" s="81"/>
      <c r="GS22" s="81"/>
      <c r="GT22" s="81"/>
      <c r="GU22" s="81"/>
      <c r="GV22" s="81"/>
      <c r="GW22" s="81"/>
      <c r="GX22" s="81"/>
      <c r="GY22" s="81"/>
      <c r="GZ22" s="81"/>
      <c r="HA22" s="81"/>
      <c r="HB22" s="81"/>
      <c r="HC22" s="81"/>
      <c r="HD22" s="81"/>
      <c r="HE22" s="81"/>
      <c r="HF22" s="81"/>
      <c r="HG22" s="81"/>
      <c r="HH22" s="81"/>
      <c r="HI22" s="81"/>
      <c r="HJ22" s="81"/>
      <c r="HK22" s="81"/>
      <c r="HL22" s="81"/>
      <c r="HM22" s="81"/>
      <c r="HN22" s="81"/>
      <c r="HO22" s="81"/>
      <c r="HP22" s="81"/>
      <c r="HQ22" s="81"/>
      <c r="HR22" s="81"/>
      <c r="HS22" s="81"/>
      <c r="HT22" s="81"/>
      <c r="HU22" s="81"/>
      <c r="HV22" s="81"/>
      <c r="HW22" s="81"/>
      <c r="HX22" s="81"/>
      <c r="HY22" s="81"/>
      <c r="HZ22" s="81"/>
      <c r="IA22" s="81"/>
      <c r="IB22" s="81"/>
      <c r="IC22" s="81"/>
      <c r="ID22" s="81"/>
      <c r="IE22" s="81"/>
      <c r="IF22" s="81"/>
      <c r="IG22" s="81"/>
      <c r="IH22" s="81"/>
      <c r="II22" s="81"/>
      <c r="IJ22" s="81"/>
      <c r="IK22" s="81"/>
      <c r="IL22" s="81"/>
      <c r="IM22" s="81"/>
      <c r="IN22" s="81"/>
      <c r="IO22" s="81"/>
      <c r="IP22" s="81"/>
      <c r="IQ22" s="81"/>
      <c r="IR22" s="81"/>
      <c r="IS22" s="81"/>
      <c r="IT22" s="81"/>
      <c r="IU22" s="81"/>
      <c r="IV22" s="81"/>
      <c r="IW22" s="81"/>
    </row>
    <row r="23" spans="1:257" s="83" customFormat="1" ht="14.25" hidden="1" customHeight="1">
      <c r="A23" s="173"/>
      <c r="B23" s="172" t="s">
        <v>946</v>
      </c>
      <c r="C23" s="173"/>
      <c r="D23" s="173"/>
      <c r="E23" s="173"/>
      <c r="F23" s="173"/>
      <c r="G23" s="173"/>
      <c r="H23" s="173"/>
      <c r="I23" s="174"/>
      <c r="J23" s="174"/>
      <c r="K23" s="174"/>
      <c r="L23" s="174"/>
      <c r="M23" s="174"/>
      <c r="N23" s="174"/>
      <c r="O23" s="174"/>
      <c r="P23" s="69">
        <v>13</v>
      </c>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c r="CF23" s="81"/>
      <c r="CG23" s="81"/>
      <c r="CH23" s="81"/>
      <c r="CI23" s="81"/>
      <c r="CJ23" s="81"/>
      <c r="CK23" s="81"/>
      <c r="CL23" s="81"/>
      <c r="CM23" s="81"/>
      <c r="CN23" s="81"/>
      <c r="CO23" s="81"/>
      <c r="CP23" s="81"/>
      <c r="CQ23" s="81"/>
      <c r="CR23" s="81"/>
      <c r="CS23" s="81"/>
      <c r="CT23" s="81"/>
      <c r="CU23" s="81"/>
      <c r="CV23" s="81"/>
      <c r="CW23" s="81"/>
      <c r="CX23" s="81"/>
      <c r="CY23" s="81"/>
      <c r="CZ23" s="81"/>
      <c r="DA23" s="81"/>
      <c r="DB23" s="81"/>
      <c r="DC23" s="81"/>
      <c r="DD23" s="81"/>
      <c r="DE23" s="81"/>
      <c r="DF23" s="81"/>
      <c r="DG23" s="81"/>
      <c r="DH23" s="81"/>
      <c r="DI23" s="81"/>
      <c r="DJ23" s="81"/>
      <c r="DK23" s="81"/>
      <c r="DL23" s="81"/>
      <c r="DM23" s="81"/>
      <c r="DN23" s="81"/>
      <c r="DO23" s="81"/>
      <c r="DP23" s="81"/>
      <c r="DQ23" s="81"/>
      <c r="DR23" s="81"/>
      <c r="DS23" s="81"/>
      <c r="DT23" s="81"/>
      <c r="DU23" s="81"/>
      <c r="DV23" s="81"/>
      <c r="DW23" s="81"/>
      <c r="DX23" s="81"/>
      <c r="DY23" s="81"/>
      <c r="DZ23" s="81"/>
      <c r="EA23" s="81"/>
      <c r="EB23" s="81"/>
      <c r="EC23" s="81"/>
      <c r="ED23" s="81"/>
      <c r="EE23" s="81"/>
      <c r="EF23" s="81"/>
      <c r="EG23" s="81"/>
      <c r="EH23" s="81"/>
      <c r="EI23" s="81"/>
      <c r="EJ23" s="81"/>
      <c r="EK23" s="81"/>
      <c r="EL23" s="81"/>
      <c r="EM23" s="81"/>
      <c r="EN23" s="81"/>
      <c r="EO23" s="81"/>
      <c r="EP23" s="81"/>
      <c r="EQ23" s="81"/>
      <c r="ER23" s="81"/>
      <c r="ES23" s="81"/>
      <c r="ET23" s="81"/>
      <c r="EU23" s="81"/>
      <c r="EV23" s="81"/>
      <c r="EW23" s="81"/>
      <c r="EX23" s="81"/>
      <c r="EY23" s="81"/>
      <c r="EZ23" s="81"/>
      <c r="FA23" s="81"/>
      <c r="FB23" s="81"/>
      <c r="FC23" s="81"/>
      <c r="FD23" s="81"/>
      <c r="FE23" s="81"/>
      <c r="FF23" s="81"/>
      <c r="FG23" s="81"/>
      <c r="FH23" s="81"/>
      <c r="FI23" s="81"/>
      <c r="FJ23" s="81"/>
      <c r="FK23" s="81"/>
      <c r="FL23" s="81"/>
      <c r="FM23" s="81"/>
      <c r="FN23" s="81"/>
      <c r="FO23" s="81"/>
      <c r="FP23" s="81"/>
      <c r="FQ23" s="81"/>
      <c r="FR23" s="81"/>
      <c r="FS23" s="81"/>
      <c r="FT23" s="81"/>
      <c r="FU23" s="81"/>
      <c r="FV23" s="81"/>
      <c r="FW23" s="81"/>
      <c r="FX23" s="81"/>
      <c r="FY23" s="81"/>
      <c r="FZ23" s="81"/>
      <c r="GA23" s="81"/>
      <c r="GB23" s="81"/>
      <c r="GC23" s="81"/>
      <c r="GD23" s="81"/>
      <c r="GE23" s="81"/>
      <c r="GF23" s="81"/>
      <c r="GG23" s="81"/>
      <c r="GH23" s="81"/>
      <c r="GI23" s="81"/>
      <c r="GJ23" s="81"/>
      <c r="GK23" s="81"/>
      <c r="GL23" s="81"/>
      <c r="GM23" s="81"/>
      <c r="GN23" s="81"/>
      <c r="GO23" s="81"/>
      <c r="GP23" s="81"/>
      <c r="GQ23" s="81"/>
      <c r="GR23" s="81"/>
      <c r="GS23" s="81"/>
      <c r="GT23" s="81"/>
      <c r="GU23" s="81"/>
      <c r="GV23" s="81"/>
      <c r="GW23" s="81"/>
      <c r="GX23" s="81"/>
      <c r="GY23" s="81"/>
      <c r="GZ23" s="81"/>
      <c r="HA23" s="81"/>
      <c r="HB23" s="81"/>
      <c r="HC23" s="81"/>
      <c r="HD23" s="81"/>
      <c r="HE23" s="81"/>
      <c r="HF23" s="81"/>
      <c r="HG23" s="81"/>
      <c r="HH23" s="81"/>
      <c r="HI23" s="81"/>
      <c r="HJ23" s="81"/>
      <c r="HK23" s="81"/>
      <c r="HL23" s="81"/>
      <c r="HM23" s="81"/>
      <c r="HN23" s="81"/>
      <c r="HO23" s="81"/>
      <c r="HP23" s="81"/>
      <c r="HQ23" s="81"/>
      <c r="HR23" s="81"/>
      <c r="HS23" s="81"/>
      <c r="HT23" s="81"/>
      <c r="HU23" s="81"/>
      <c r="HV23" s="81"/>
      <c r="HW23" s="81"/>
      <c r="HX23" s="81"/>
      <c r="HY23" s="81"/>
      <c r="HZ23" s="81"/>
      <c r="IA23" s="81"/>
      <c r="IB23" s="81"/>
      <c r="IC23" s="81"/>
      <c r="ID23" s="81"/>
      <c r="IE23" s="81"/>
      <c r="IF23" s="81"/>
      <c r="IG23" s="81"/>
      <c r="IH23" s="81"/>
      <c r="II23" s="81"/>
      <c r="IJ23" s="81"/>
      <c r="IK23" s="81"/>
      <c r="IL23" s="81"/>
      <c r="IM23" s="81"/>
      <c r="IN23" s="81"/>
      <c r="IO23" s="81"/>
      <c r="IP23" s="81"/>
      <c r="IQ23" s="81"/>
      <c r="IR23" s="81"/>
      <c r="IS23" s="81"/>
      <c r="IT23" s="81"/>
      <c r="IU23" s="81"/>
      <c r="IV23" s="81"/>
      <c r="IW23" s="81"/>
    </row>
    <row r="24" spans="1:257" s="83" customFormat="1" ht="14.25" hidden="1" customHeight="1">
      <c r="A24" s="151" t="str">
        <f t="shared" ref="A24:A36" si="3">IF(OR(B24&lt;&gt;"",D24&lt;&gt;""),"["&amp;TEXT($B$2,"##")&amp;"-"&amp;TEXT(ROW()-10,"##")&amp;"]","")</f>
        <v>[Admin Module-14]</v>
      </c>
      <c r="B24" s="89" t="s">
        <v>947</v>
      </c>
      <c r="C24" s="89" t="s">
        <v>1211</v>
      </c>
      <c r="D24" s="89" t="s">
        <v>1212</v>
      </c>
      <c r="E24" s="181"/>
      <c r="F24" s="89" t="s">
        <v>2</v>
      </c>
      <c r="G24" s="89"/>
      <c r="H24" s="96" t="s">
        <v>1206</v>
      </c>
      <c r="I24" s="169"/>
      <c r="J24" s="200"/>
      <c r="K24" s="200"/>
      <c r="L24" s="200"/>
      <c r="M24" s="201"/>
      <c r="N24" s="201"/>
      <c r="O24" s="201"/>
      <c r="P24" s="81">
        <v>14</v>
      </c>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row>
    <row r="25" spans="1:257" s="83" customFormat="1" ht="14.25" hidden="1" customHeight="1">
      <c r="A25" s="151" t="str">
        <f t="shared" si="3"/>
        <v>[Admin Module-15]</v>
      </c>
      <c r="B25" s="89" t="s">
        <v>948</v>
      </c>
      <c r="C25" s="89" t="s">
        <v>1211</v>
      </c>
      <c r="D25" s="89" t="s">
        <v>1212</v>
      </c>
      <c r="E25" s="181"/>
      <c r="F25" s="89" t="s">
        <v>2</v>
      </c>
      <c r="G25" s="89"/>
      <c r="H25" s="96" t="s">
        <v>1206</v>
      </c>
      <c r="I25" s="169"/>
      <c r="J25" s="200"/>
      <c r="K25" s="200"/>
      <c r="L25" s="200"/>
      <c r="M25" s="201"/>
      <c r="N25" s="201"/>
      <c r="O25" s="201"/>
      <c r="P25" s="69">
        <v>15</v>
      </c>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1"/>
      <c r="BT25" s="81"/>
      <c r="BU25" s="81"/>
      <c r="BV25" s="81"/>
      <c r="BW25" s="81"/>
      <c r="BX25" s="81"/>
      <c r="BY25" s="81"/>
      <c r="BZ25" s="81"/>
      <c r="CA25" s="81"/>
      <c r="CB25" s="81"/>
      <c r="CC25" s="81"/>
      <c r="CD25" s="81"/>
      <c r="CE25" s="81"/>
      <c r="CF25" s="81"/>
      <c r="CG25" s="81"/>
      <c r="CH25" s="81"/>
      <c r="CI25" s="81"/>
      <c r="CJ25" s="81"/>
      <c r="CK25" s="81"/>
      <c r="CL25" s="81"/>
      <c r="CM25" s="81"/>
      <c r="CN25" s="81"/>
      <c r="CO25" s="81"/>
      <c r="CP25" s="81"/>
      <c r="CQ25" s="81"/>
      <c r="CR25" s="81"/>
      <c r="CS25" s="81"/>
      <c r="CT25" s="81"/>
      <c r="CU25" s="81"/>
      <c r="CV25" s="81"/>
      <c r="CW25" s="81"/>
      <c r="CX25" s="81"/>
      <c r="CY25" s="81"/>
      <c r="CZ25" s="81"/>
      <c r="DA25" s="81"/>
      <c r="DB25" s="81"/>
      <c r="DC25" s="81"/>
      <c r="DD25" s="81"/>
      <c r="DE25" s="81"/>
      <c r="DF25" s="81"/>
      <c r="DG25" s="81"/>
      <c r="DH25" s="81"/>
      <c r="DI25" s="81"/>
      <c r="DJ25" s="81"/>
      <c r="DK25" s="81"/>
      <c r="DL25" s="81"/>
      <c r="DM25" s="81"/>
      <c r="DN25" s="81"/>
      <c r="DO25" s="81"/>
      <c r="DP25" s="81"/>
      <c r="DQ25" s="81"/>
      <c r="DR25" s="81"/>
      <c r="DS25" s="81"/>
      <c r="DT25" s="81"/>
      <c r="DU25" s="81"/>
      <c r="DV25" s="81"/>
      <c r="DW25" s="81"/>
      <c r="DX25" s="81"/>
      <c r="DY25" s="81"/>
      <c r="DZ25" s="81"/>
      <c r="EA25" s="81"/>
      <c r="EB25" s="81"/>
      <c r="EC25" s="81"/>
      <c r="ED25" s="81"/>
      <c r="EE25" s="81"/>
      <c r="EF25" s="81"/>
      <c r="EG25" s="81"/>
      <c r="EH25" s="81"/>
      <c r="EI25" s="81"/>
      <c r="EJ25" s="81"/>
      <c r="EK25" s="81"/>
      <c r="EL25" s="81"/>
      <c r="EM25" s="81"/>
      <c r="EN25" s="81"/>
      <c r="EO25" s="81"/>
      <c r="EP25" s="81"/>
      <c r="EQ25" s="81"/>
      <c r="ER25" s="81"/>
      <c r="ES25" s="81"/>
      <c r="ET25" s="81"/>
      <c r="EU25" s="81"/>
      <c r="EV25" s="81"/>
      <c r="EW25" s="81"/>
      <c r="EX25" s="81"/>
      <c r="EY25" s="81"/>
      <c r="EZ25" s="81"/>
      <c r="FA25" s="81"/>
      <c r="FB25" s="81"/>
      <c r="FC25" s="81"/>
      <c r="FD25" s="81"/>
      <c r="FE25" s="81"/>
      <c r="FF25" s="81"/>
      <c r="FG25" s="81"/>
      <c r="FH25" s="81"/>
      <c r="FI25" s="81"/>
      <c r="FJ25" s="81"/>
      <c r="FK25" s="81"/>
      <c r="FL25" s="81"/>
      <c r="FM25" s="81"/>
      <c r="FN25" s="81"/>
      <c r="FO25" s="81"/>
      <c r="FP25" s="81"/>
      <c r="FQ25" s="81"/>
      <c r="FR25" s="81"/>
      <c r="FS25" s="81"/>
      <c r="FT25" s="81"/>
      <c r="FU25" s="81"/>
      <c r="FV25" s="81"/>
      <c r="FW25" s="81"/>
      <c r="FX25" s="81"/>
      <c r="FY25" s="81"/>
      <c r="FZ25" s="81"/>
      <c r="GA25" s="81"/>
      <c r="GB25" s="81"/>
      <c r="GC25" s="81"/>
      <c r="GD25" s="81"/>
      <c r="GE25" s="81"/>
      <c r="GF25" s="81"/>
      <c r="GG25" s="81"/>
      <c r="GH25" s="81"/>
      <c r="GI25" s="81"/>
      <c r="GJ25" s="81"/>
      <c r="GK25" s="81"/>
      <c r="GL25" s="81"/>
      <c r="GM25" s="81"/>
      <c r="GN25" s="81"/>
      <c r="GO25" s="81"/>
      <c r="GP25" s="81"/>
      <c r="GQ25" s="81"/>
      <c r="GR25" s="81"/>
      <c r="GS25" s="81"/>
      <c r="GT25" s="81"/>
      <c r="GU25" s="81"/>
      <c r="GV25" s="81"/>
      <c r="GW25" s="81"/>
      <c r="GX25" s="81"/>
      <c r="GY25" s="81"/>
      <c r="GZ25" s="81"/>
      <c r="HA25" s="81"/>
      <c r="HB25" s="81"/>
      <c r="HC25" s="81"/>
      <c r="HD25" s="81"/>
      <c r="HE25" s="81"/>
      <c r="HF25" s="81"/>
      <c r="HG25" s="81"/>
      <c r="HH25" s="81"/>
      <c r="HI25" s="81"/>
      <c r="HJ25" s="81"/>
      <c r="HK25" s="81"/>
      <c r="HL25" s="81"/>
      <c r="HM25" s="81"/>
      <c r="HN25" s="81"/>
      <c r="HO25" s="81"/>
      <c r="HP25" s="81"/>
      <c r="HQ25" s="81"/>
      <c r="HR25" s="81"/>
      <c r="HS25" s="81"/>
      <c r="HT25" s="81"/>
      <c r="HU25" s="81"/>
      <c r="HV25" s="81"/>
      <c r="HW25" s="81"/>
      <c r="HX25" s="81"/>
      <c r="HY25" s="81"/>
      <c r="HZ25" s="81"/>
      <c r="IA25" s="81"/>
      <c r="IB25" s="81"/>
      <c r="IC25" s="81"/>
      <c r="ID25" s="81"/>
      <c r="IE25" s="81"/>
      <c r="IF25" s="81"/>
      <c r="IG25" s="81"/>
      <c r="IH25" s="81"/>
      <c r="II25" s="81"/>
      <c r="IJ25" s="81"/>
      <c r="IK25" s="81"/>
      <c r="IL25" s="81"/>
      <c r="IM25" s="81"/>
      <c r="IN25" s="81"/>
      <c r="IO25" s="81"/>
      <c r="IP25" s="81"/>
      <c r="IQ25" s="81"/>
      <c r="IR25" s="81"/>
      <c r="IS25" s="81"/>
      <c r="IT25" s="81"/>
      <c r="IU25" s="81"/>
      <c r="IV25" s="81"/>
      <c r="IW25" s="81"/>
    </row>
    <row r="26" spans="1:257" s="83" customFormat="1" ht="14.25" hidden="1" customHeight="1">
      <c r="A26" s="151" t="str">
        <f t="shared" si="3"/>
        <v>[Admin Module-16]</v>
      </c>
      <c r="B26" s="89" t="s">
        <v>949</v>
      </c>
      <c r="C26" s="89" t="s">
        <v>951</v>
      </c>
      <c r="D26" s="180" t="s">
        <v>950</v>
      </c>
      <c r="E26" s="181"/>
      <c r="F26" s="89" t="s">
        <v>2</v>
      </c>
      <c r="G26" s="89"/>
      <c r="H26" s="96" t="s">
        <v>1206</v>
      </c>
      <c r="I26" s="169"/>
      <c r="J26" s="200"/>
      <c r="K26" s="200"/>
      <c r="L26" s="200"/>
      <c r="M26" s="201"/>
      <c r="N26" s="201"/>
      <c r="O26" s="201"/>
      <c r="P26" s="81">
        <v>16</v>
      </c>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c r="CP26" s="81"/>
      <c r="CQ26" s="81"/>
      <c r="CR26" s="81"/>
      <c r="CS26" s="81"/>
      <c r="CT26" s="81"/>
      <c r="CU26" s="81"/>
      <c r="CV26" s="81"/>
      <c r="CW26" s="81"/>
      <c r="CX26" s="81"/>
      <c r="CY26" s="81"/>
      <c r="CZ26" s="81"/>
      <c r="DA26" s="81"/>
      <c r="DB26" s="81"/>
      <c r="DC26" s="81"/>
      <c r="DD26" s="81"/>
      <c r="DE26" s="81"/>
      <c r="DF26" s="81"/>
      <c r="DG26" s="81"/>
      <c r="DH26" s="81"/>
      <c r="DI26" s="81"/>
      <c r="DJ26" s="81"/>
      <c r="DK26" s="81"/>
      <c r="DL26" s="81"/>
      <c r="DM26" s="81"/>
      <c r="DN26" s="81"/>
      <c r="DO26" s="81"/>
      <c r="DP26" s="81"/>
      <c r="DQ26" s="81"/>
      <c r="DR26" s="81"/>
      <c r="DS26" s="81"/>
      <c r="DT26" s="81"/>
      <c r="DU26" s="81"/>
      <c r="DV26" s="81"/>
      <c r="DW26" s="81"/>
      <c r="DX26" s="81"/>
      <c r="DY26" s="81"/>
      <c r="DZ26" s="81"/>
      <c r="EA26" s="81"/>
      <c r="EB26" s="81"/>
      <c r="EC26" s="81"/>
      <c r="ED26" s="81"/>
      <c r="EE26" s="81"/>
      <c r="EF26" s="81"/>
      <c r="EG26" s="81"/>
      <c r="EH26" s="81"/>
      <c r="EI26" s="81"/>
      <c r="EJ26" s="81"/>
      <c r="EK26" s="81"/>
      <c r="EL26" s="81"/>
      <c r="EM26" s="81"/>
      <c r="EN26" s="81"/>
      <c r="EO26" s="81"/>
      <c r="EP26" s="81"/>
      <c r="EQ26" s="81"/>
      <c r="ER26" s="81"/>
      <c r="ES26" s="81"/>
      <c r="ET26" s="81"/>
      <c r="EU26" s="81"/>
      <c r="EV26" s="81"/>
      <c r="EW26" s="81"/>
      <c r="EX26" s="81"/>
      <c r="EY26" s="81"/>
      <c r="EZ26" s="81"/>
      <c r="FA26" s="81"/>
      <c r="FB26" s="81"/>
      <c r="FC26" s="81"/>
      <c r="FD26" s="81"/>
      <c r="FE26" s="81"/>
      <c r="FF26" s="81"/>
      <c r="FG26" s="81"/>
      <c r="FH26" s="81"/>
      <c r="FI26" s="81"/>
      <c r="FJ26" s="81"/>
      <c r="FK26" s="81"/>
      <c r="FL26" s="81"/>
      <c r="FM26" s="81"/>
      <c r="FN26" s="81"/>
      <c r="FO26" s="81"/>
      <c r="FP26" s="81"/>
      <c r="FQ26" s="81"/>
      <c r="FR26" s="81"/>
      <c r="FS26" s="81"/>
      <c r="FT26" s="81"/>
      <c r="FU26" s="81"/>
      <c r="FV26" s="81"/>
      <c r="FW26" s="81"/>
      <c r="FX26" s="81"/>
      <c r="FY26" s="81"/>
      <c r="FZ26" s="81"/>
      <c r="GA26" s="81"/>
      <c r="GB26" s="81"/>
      <c r="GC26" s="81"/>
      <c r="GD26" s="81"/>
      <c r="GE26" s="81"/>
      <c r="GF26" s="81"/>
      <c r="GG26" s="81"/>
      <c r="GH26" s="81"/>
      <c r="GI26" s="81"/>
      <c r="GJ26" s="81"/>
      <c r="GK26" s="81"/>
      <c r="GL26" s="81"/>
      <c r="GM26" s="81"/>
      <c r="GN26" s="81"/>
      <c r="GO26" s="81"/>
      <c r="GP26" s="81"/>
      <c r="GQ26" s="81"/>
      <c r="GR26" s="81"/>
      <c r="GS26" s="81"/>
      <c r="GT26" s="81"/>
      <c r="GU26" s="81"/>
      <c r="GV26" s="81"/>
      <c r="GW26" s="81"/>
      <c r="GX26" s="81"/>
      <c r="GY26" s="81"/>
      <c r="GZ26" s="81"/>
      <c r="HA26" s="81"/>
      <c r="HB26" s="81"/>
      <c r="HC26" s="81"/>
      <c r="HD26" s="81"/>
      <c r="HE26" s="81"/>
      <c r="HF26" s="81"/>
      <c r="HG26" s="81"/>
      <c r="HH26" s="81"/>
      <c r="HI26" s="81"/>
      <c r="HJ26" s="81"/>
      <c r="HK26" s="81"/>
      <c r="HL26" s="81"/>
      <c r="HM26" s="81"/>
      <c r="HN26" s="81"/>
      <c r="HO26" s="81"/>
      <c r="HP26" s="81"/>
      <c r="HQ26" s="81"/>
      <c r="HR26" s="81"/>
      <c r="HS26" s="81"/>
      <c r="HT26" s="81"/>
      <c r="HU26" s="81"/>
      <c r="HV26" s="81"/>
      <c r="HW26" s="81"/>
      <c r="HX26" s="81"/>
      <c r="HY26" s="81"/>
      <c r="HZ26" s="81"/>
      <c r="IA26" s="81"/>
      <c r="IB26" s="81"/>
      <c r="IC26" s="81"/>
      <c r="ID26" s="81"/>
      <c r="IE26" s="81"/>
      <c r="IF26" s="81"/>
      <c r="IG26" s="81"/>
      <c r="IH26" s="81"/>
      <c r="II26" s="81"/>
      <c r="IJ26" s="81"/>
      <c r="IK26" s="81"/>
      <c r="IL26" s="81"/>
      <c r="IM26" s="81"/>
      <c r="IN26" s="81"/>
      <c r="IO26" s="81"/>
      <c r="IP26" s="81"/>
      <c r="IQ26" s="81"/>
      <c r="IR26" s="81"/>
      <c r="IS26" s="81"/>
      <c r="IT26" s="81"/>
      <c r="IU26" s="81"/>
      <c r="IV26" s="81"/>
      <c r="IW26" s="81"/>
    </row>
    <row r="27" spans="1:257" s="83" customFormat="1" ht="14.25" hidden="1" customHeight="1">
      <c r="A27" s="151" t="str">
        <f t="shared" si="3"/>
        <v>[Admin Module-17]</v>
      </c>
      <c r="B27" s="89" t="s">
        <v>952</v>
      </c>
      <c r="C27" s="89" t="s">
        <v>953</v>
      </c>
      <c r="D27" s="180" t="s">
        <v>954</v>
      </c>
      <c r="E27" s="181"/>
      <c r="F27" s="89" t="s">
        <v>2</v>
      </c>
      <c r="G27" s="89"/>
      <c r="H27" s="96" t="s">
        <v>1206</v>
      </c>
      <c r="I27" s="169"/>
      <c r="J27" s="200"/>
      <c r="K27" s="200"/>
      <c r="L27" s="200"/>
      <c r="M27" s="201"/>
      <c r="N27" s="201"/>
      <c r="O27" s="201"/>
      <c r="P27" s="69">
        <v>17</v>
      </c>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1"/>
      <c r="BT27" s="81"/>
      <c r="BU27" s="81"/>
      <c r="BV27" s="81"/>
      <c r="BW27" s="81"/>
      <c r="BX27" s="81"/>
      <c r="BY27" s="81"/>
      <c r="BZ27" s="81"/>
      <c r="CA27" s="81"/>
      <c r="CB27" s="81"/>
      <c r="CC27" s="81"/>
      <c r="CD27" s="81"/>
      <c r="CE27" s="81"/>
      <c r="CF27" s="81"/>
      <c r="CG27" s="81"/>
      <c r="CH27" s="81"/>
      <c r="CI27" s="81"/>
      <c r="CJ27" s="81"/>
      <c r="CK27" s="81"/>
      <c r="CL27" s="81"/>
      <c r="CM27" s="81"/>
      <c r="CN27" s="81"/>
      <c r="CO27" s="81"/>
      <c r="CP27" s="81"/>
      <c r="CQ27" s="81"/>
      <c r="CR27" s="81"/>
      <c r="CS27" s="81"/>
      <c r="CT27" s="81"/>
      <c r="CU27" s="81"/>
      <c r="CV27" s="81"/>
      <c r="CW27" s="81"/>
      <c r="CX27" s="81"/>
      <c r="CY27" s="81"/>
      <c r="CZ27" s="81"/>
      <c r="DA27" s="81"/>
      <c r="DB27" s="81"/>
      <c r="DC27" s="81"/>
      <c r="DD27" s="81"/>
      <c r="DE27" s="81"/>
      <c r="DF27" s="81"/>
      <c r="DG27" s="81"/>
      <c r="DH27" s="81"/>
      <c r="DI27" s="81"/>
      <c r="DJ27" s="81"/>
      <c r="DK27" s="81"/>
      <c r="DL27" s="81"/>
      <c r="DM27" s="81"/>
      <c r="DN27" s="81"/>
      <c r="DO27" s="81"/>
      <c r="DP27" s="81"/>
      <c r="DQ27" s="81"/>
      <c r="DR27" s="81"/>
      <c r="DS27" s="81"/>
      <c r="DT27" s="81"/>
      <c r="DU27" s="81"/>
      <c r="DV27" s="81"/>
      <c r="DW27" s="81"/>
      <c r="DX27" s="81"/>
      <c r="DY27" s="81"/>
      <c r="DZ27" s="81"/>
      <c r="EA27" s="81"/>
      <c r="EB27" s="81"/>
      <c r="EC27" s="81"/>
      <c r="ED27" s="81"/>
      <c r="EE27" s="81"/>
      <c r="EF27" s="81"/>
      <c r="EG27" s="81"/>
      <c r="EH27" s="81"/>
      <c r="EI27" s="81"/>
      <c r="EJ27" s="81"/>
      <c r="EK27" s="81"/>
      <c r="EL27" s="81"/>
      <c r="EM27" s="81"/>
      <c r="EN27" s="81"/>
      <c r="EO27" s="81"/>
      <c r="EP27" s="81"/>
      <c r="EQ27" s="81"/>
      <c r="ER27" s="81"/>
      <c r="ES27" s="81"/>
      <c r="ET27" s="81"/>
      <c r="EU27" s="81"/>
      <c r="EV27" s="81"/>
      <c r="EW27" s="81"/>
      <c r="EX27" s="81"/>
      <c r="EY27" s="81"/>
      <c r="EZ27" s="81"/>
      <c r="FA27" s="81"/>
      <c r="FB27" s="81"/>
      <c r="FC27" s="81"/>
      <c r="FD27" s="81"/>
      <c r="FE27" s="81"/>
      <c r="FF27" s="81"/>
      <c r="FG27" s="81"/>
      <c r="FH27" s="81"/>
      <c r="FI27" s="81"/>
      <c r="FJ27" s="81"/>
      <c r="FK27" s="81"/>
      <c r="FL27" s="81"/>
      <c r="FM27" s="81"/>
      <c r="FN27" s="81"/>
      <c r="FO27" s="81"/>
      <c r="FP27" s="81"/>
      <c r="FQ27" s="81"/>
      <c r="FR27" s="81"/>
      <c r="FS27" s="81"/>
      <c r="FT27" s="81"/>
      <c r="FU27" s="81"/>
      <c r="FV27" s="81"/>
      <c r="FW27" s="81"/>
      <c r="FX27" s="81"/>
      <c r="FY27" s="81"/>
      <c r="FZ27" s="81"/>
      <c r="GA27" s="81"/>
      <c r="GB27" s="81"/>
      <c r="GC27" s="81"/>
      <c r="GD27" s="81"/>
      <c r="GE27" s="81"/>
      <c r="GF27" s="81"/>
      <c r="GG27" s="81"/>
      <c r="GH27" s="81"/>
      <c r="GI27" s="81"/>
      <c r="GJ27" s="81"/>
      <c r="GK27" s="81"/>
      <c r="GL27" s="81"/>
      <c r="GM27" s="81"/>
      <c r="GN27" s="81"/>
      <c r="GO27" s="81"/>
      <c r="GP27" s="81"/>
      <c r="GQ27" s="81"/>
      <c r="GR27" s="81"/>
      <c r="GS27" s="81"/>
      <c r="GT27" s="81"/>
      <c r="GU27" s="81"/>
      <c r="GV27" s="81"/>
      <c r="GW27" s="81"/>
      <c r="GX27" s="81"/>
      <c r="GY27" s="81"/>
      <c r="GZ27" s="81"/>
      <c r="HA27" s="81"/>
      <c r="HB27" s="81"/>
      <c r="HC27" s="81"/>
      <c r="HD27" s="81"/>
      <c r="HE27" s="81"/>
      <c r="HF27" s="81"/>
      <c r="HG27" s="81"/>
      <c r="HH27" s="81"/>
      <c r="HI27" s="81"/>
      <c r="HJ27" s="81"/>
      <c r="HK27" s="81"/>
      <c r="HL27" s="81"/>
      <c r="HM27" s="81"/>
      <c r="HN27" s="81"/>
      <c r="HO27" s="81"/>
      <c r="HP27" s="81"/>
      <c r="HQ27" s="81"/>
      <c r="HR27" s="81"/>
      <c r="HS27" s="81"/>
      <c r="HT27" s="81"/>
      <c r="HU27" s="81"/>
      <c r="HV27" s="81"/>
      <c r="HW27" s="81"/>
      <c r="HX27" s="81"/>
      <c r="HY27" s="81"/>
      <c r="HZ27" s="81"/>
      <c r="IA27" s="81"/>
      <c r="IB27" s="81"/>
      <c r="IC27" s="81"/>
      <c r="ID27" s="81"/>
      <c r="IE27" s="81"/>
      <c r="IF27" s="81"/>
      <c r="IG27" s="81"/>
      <c r="IH27" s="81"/>
      <c r="II27" s="81"/>
      <c r="IJ27" s="81"/>
      <c r="IK27" s="81"/>
      <c r="IL27" s="81"/>
      <c r="IM27" s="81"/>
      <c r="IN27" s="81"/>
      <c r="IO27" s="81"/>
      <c r="IP27" s="81"/>
      <c r="IQ27" s="81"/>
      <c r="IR27" s="81"/>
      <c r="IS27" s="81"/>
      <c r="IT27" s="81"/>
      <c r="IU27" s="81"/>
      <c r="IV27" s="81"/>
      <c r="IW27" s="81"/>
    </row>
    <row r="28" spans="1:257" s="83" customFormat="1" ht="14.25" hidden="1" customHeight="1">
      <c r="A28" s="173"/>
      <c r="B28" s="172" t="s">
        <v>955</v>
      </c>
      <c r="C28" s="173"/>
      <c r="D28" s="173"/>
      <c r="E28" s="173"/>
      <c r="F28" s="173"/>
      <c r="G28" s="173"/>
      <c r="H28" s="96" t="s">
        <v>1206</v>
      </c>
      <c r="I28" s="174"/>
      <c r="J28" s="174"/>
      <c r="K28" s="174"/>
      <c r="L28" s="174"/>
      <c r="M28" s="174"/>
      <c r="N28" s="174"/>
      <c r="O28" s="174"/>
      <c r="P28" s="81">
        <v>18</v>
      </c>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1"/>
      <c r="BT28" s="81"/>
      <c r="BU28" s="81"/>
      <c r="BV28" s="81"/>
      <c r="BW28" s="81"/>
      <c r="BX28" s="81"/>
      <c r="BY28" s="81"/>
      <c r="BZ28" s="81"/>
      <c r="CA28" s="81"/>
      <c r="CB28" s="81"/>
      <c r="CC28" s="81"/>
      <c r="CD28" s="81"/>
      <c r="CE28" s="81"/>
      <c r="CF28" s="81"/>
      <c r="CG28" s="81"/>
      <c r="CH28" s="81"/>
      <c r="CI28" s="81"/>
      <c r="CJ28" s="81"/>
      <c r="CK28" s="81"/>
      <c r="CL28" s="81"/>
      <c r="CM28" s="81"/>
      <c r="CN28" s="81"/>
      <c r="CO28" s="81"/>
      <c r="CP28" s="81"/>
      <c r="CQ28" s="81"/>
      <c r="CR28" s="81"/>
      <c r="CS28" s="81"/>
      <c r="CT28" s="81"/>
      <c r="CU28" s="81"/>
      <c r="CV28" s="81"/>
      <c r="CW28" s="81"/>
      <c r="CX28" s="81"/>
      <c r="CY28" s="81"/>
      <c r="CZ28" s="81"/>
      <c r="DA28" s="81"/>
      <c r="DB28" s="81"/>
      <c r="DC28" s="81"/>
      <c r="DD28" s="81"/>
      <c r="DE28" s="81"/>
      <c r="DF28" s="81"/>
      <c r="DG28" s="81"/>
      <c r="DH28" s="81"/>
      <c r="DI28" s="81"/>
      <c r="DJ28" s="81"/>
      <c r="DK28" s="81"/>
      <c r="DL28" s="81"/>
      <c r="DM28" s="81"/>
      <c r="DN28" s="81"/>
      <c r="DO28" s="81"/>
      <c r="DP28" s="81"/>
      <c r="DQ28" s="81"/>
      <c r="DR28" s="81"/>
      <c r="DS28" s="81"/>
      <c r="DT28" s="81"/>
      <c r="DU28" s="81"/>
      <c r="DV28" s="81"/>
      <c r="DW28" s="81"/>
      <c r="DX28" s="81"/>
      <c r="DY28" s="81"/>
      <c r="DZ28" s="81"/>
      <c r="EA28" s="81"/>
      <c r="EB28" s="81"/>
      <c r="EC28" s="81"/>
      <c r="ED28" s="81"/>
      <c r="EE28" s="81"/>
      <c r="EF28" s="81"/>
      <c r="EG28" s="81"/>
      <c r="EH28" s="81"/>
      <c r="EI28" s="81"/>
      <c r="EJ28" s="81"/>
      <c r="EK28" s="81"/>
      <c r="EL28" s="81"/>
      <c r="EM28" s="81"/>
      <c r="EN28" s="81"/>
      <c r="EO28" s="81"/>
      <c r="EP28" s="81"/>
      <c r="EQ28" s="81"/>
      <c r="ER28" s="81"/>
      <c r="ES28" s="81"/>
      <c r="ET28" s="81"/>
      <c r="EU28" s="81"/>
      <c r="EV28" s="81"/>
      <c r="EW28" s="81"/>
      <c r="EX28" s="81"/>
      <c r="EY28" s="81"/>
      <c r="EZ28" s="81"/>
      <c r="FA28" s="81"/>
      <c r="FB28" s="81"/>
      <c r="FC28" s="81"/>
      <c r="FD28" s="81"/>
      <c r="FE28" s="81"/>
      <c r="FF28" s="81"/>
      <c r="FG28" s="81"/>
      <c r="FH28" s="81"/>
      <c r="FI28" s="81"/>
      <c r="FJ28" s="81"/>
      <c r="FK28" s="81"/>
      <c r="FL28" s="81"/>
      <c r="FM28" s="81"/>
      <c r="FN28" s="81"/>
      <c r="FO28" s="81"/>
      <c r="FP28" s="81"/>
      <c r="FQ28" s="81"/>
      <c r="FR28" s="81"/>
      <c r="FS28" s="81"/>
      <c r="FT28" s="81"/>
      <c r="FU28" s="81"/>
      <c r="FV28" s="81"/>
      <c r="FW28" s="81"/>
      <c r="FX28" s="81"/>
      <c r="FY28" s="81"/>
      <c r="FZ28" s="81"/>
      <c r="GA28" s="81"/>
      <c r="GB28" s="81"/>
      <c r="GC28" s="81"/>
      <c r="GD28" s="81"/>
      <c r="GE28" s="81"/>
      <c r="GF28" s="81"/>
      <c r="GG28" s="81"/>
      <c r="GH28" s="81"/>
      <c r="GI28" s="81"/>
      <c r="GJ28" s="81"/>
      <c r="GK28" s="81"/>
      <c r="GL28" s="81"/>
      <c r="GM28" s="81"/>
      <c r="GN28" s="81"/>
      <c r="GO28" s="81"/>
      <c r="GP28" s="81"/>
      <c r="GQ28" s="81"/>
      <c r="GR28" s="81"/>
      <c r="GS28" s="81"/>
      <c r="GT28" s="81"/>
      <c r="GU28" s="81"/>
      <c r="GV28" s="81"/>
      <c r="GW28" s="81"/>
      <c r="GX28" s="81"/>
      <c r="GY28" s="81"/>
      <c r="GZ28" s="81"/>
      <c r="HA28" s="81"/>
      <c r="HB28" s="81"/>
      <c r="HC28" s="81"/>
      <c r="HD28" s="81"/>
      <c r="HE28" s="81"/>
      <c r="HF28" s="81"/>
      <c r="HG28" s="81"/>
      <c r="HH28" s="81"/>
      <c r="HI28" s="81"/>
      <c r="HJ28" s="81"/>
      <c r="HK28" s="81"/>
      <c r="HL28" s="81"/>
      <c r="HM28" s="81"/>
      <c r="HN28" s="81"/>
      <c r="HO28" s="81"/>
      <c r="HP28" s="81"/>
      <c r="HQ28" s="81"/>
      <c r="HR28" s="81"/>
      <c r="HS28" s="81"/>
      <c r="HT28" s="81"/>
      <c r="HU28" s="81"/>
      <c r="HV28" s="81"/>
      <c r="HW28" s="81"/>
      <c r="HX28" s="81"/>
      <c r="HY28" s="81"/>
      <c r="HZ28" s="81"/>
      <c r="IA28" s="81"/>
      <c r="IB28" s="81"/>
      <c r="IC28" s="81"/>
      <c r="ID28" s="81"/>
      <c r="IE28" s="81"/>
      <c r="IF28" s="81"/>
      <c r="IG28" s="81"/>
      <c r="IH28" s="81"/>
      <c r="II28" s="81"/>
      <c r="IJ28" s="81"/>
      <c r="IK28" s="81"/>
      <c r="IL28" s="81"/>
      <c r="IM28" s="81"/>
      <c r="IN28" s="81"/>
      <c r="IO28" s="81"/>
      <c r="IP28" s="81"/>
      <c r="IQ28" s="81"/>
      <c r="IR28" s="81"/>
      <c r="IS28" s="81"/>
      <c r="IT28" s="81"/>
      <c r="IU28" s="81"/>
      <c r="IV28" s="81"/>
      <c r="IW28" s="81"/>
    </row>
    <row r="29" spans="1:257" s="83" customFormat="1" ht="14.25" hidden="1" customHeight="1">
      <c r="A29" s="151" t="str">
        <f t="shared" ref="A29" si="4">IF(OR(B29&lt;&gt;"",D29&lt;&gt;""),"["&amp;TEXT($B$2,"##")&amp;"-"&amp;TEXT(ROW()-10,"##")&amp;"]","")</f>
        <v>[Admin Module-19]</v>
      </c>
      <c r="B29" s="89" t="s">
        <v>1213</v>
      </c>
      <c r="C29" s="89" t="s">
        <v>956</v>
      </c>
      <c r="D29" s="180" t="s">
        <v>957</v>
      </c>
      <c r="E29" s="181"/>
      <c r="F29" s="89" t="s">
        <v>2</v>
      </c>
      <c r="G29" s="89"/>
      <c r="H29" s="96" t="s">
        <v>1206</v>
      </c>
      <c r="I29" s="169"/>
      <c r="J29" s="200"/>
      <c r="K29" s="200"/>
      <c r="L29" s="200"/>
      <c r="M29" s="201"/>
      <c r="N29" s="201"/>
      <c r="O29" s="201"/>
      <c r="P29" s="69">
        <v>19</v>
      </c>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M29" s="81"/>
      <c r="DN29" s="81"/>
      <c r="DO29" s="81"/>
      <c r="DP29" s="81"/>
      <c r="DQ29" s="81"/>
      <c r="DR29" s="81"/>
      <c r="DS29" s="81"/>
      <c r="DT29" s="81"/>
      <c r="DU29" s="81"/>
      <c r="DV29" s="81"/>
      <c r="DW29" s="81"/>
      <c r="DX29" s="81"/>
      <c r="DY29" s="81"/>
      <c r="DZ29" s="81"/>
      <c r="EA29" s="81"/>
      <c r="EB29" s="81"/>
      <c r="EC29" s="81"/>
      <c r="ED29" s="81"/>
      <c r="EE29" s="81"/>
      <c r="EF29" s="81"/>
      <c r="EG29" s="81"/>
      <c r="EH29" s="81"/>
      <c r="EI29" s="81"/>
      <c r="EJ29" s="81"/>
      <c r="EK29" s="81"/>
      <c r="EL29" s="81"/>
      <c r="EM29" s="81"/>
      <c r="EN29" s="81"/>
      <c r="EO29" s="81"/>
      <c r="EP29" s="81"/>
      <c r="EQ29" s="81"/>
      <c r="ER29" s="81"/>
      <c r="ES29" s="81"/>
      <c r="ET29" s="81"/>
      <c r="EU29" s="81"/>
      <c r="EV29" s="81"/>
      <c r="EW29" s="81"/>
      <c r="EX29" s="81"/>
      <c r="EY29" s="81"/>
      <c r="EZ29" s="81"/>
      <c r="FA29" s="81"/>
      <c r="FB29" s="81"/>
      <c r="FC29" s="81"/>
      <c r="FD29" s="81"/>
      <c r="FE29" s="81"/>
      <c r="FF29" s="81"/>
      <c r="FG29" s="81"/>
      <c r="FH29" s="81"/>
      <c r="FI29" s="81"/>
      <c r="FJ29" s="81"/>
      <c r="FK29" s="81"/>
      <c r="FL29" s="81"/>
      <c r="FM29" s="81"/>
      <c r="FN29" s="81"/>
      <c r="FO29" s="81"/>
      <c r="FP29" s="81"/>
      <c r="FQ29" s="81"/>
      <c r="FR29" s="81"/>
      <c r="FS29" s="81"/>
      <c r="FT29" s="81"/>
      <c r="FU29" s="81"/>
      <c r="FV29" s="81"/>
      <c r="FW29" s="81"/>
      <c r="FX29" s="81"/>
      <c r="FY29" s="81"/>
      <c r="FZ29" s="81"/>
      <c r="GA29" s="81"/>
      <c r="GB29" s="81"/>
      <c r="GC29" s="81"/>
      <c r="GD29" s="81"/>
      <c r="GE29" s="81"/>
      <c r="GF29" s="81"/>
      <c r="GG29" s="81"/>
      <c r="GH29" s="81"/>
      <c r="GI29" s="81"/>
      <c r="GJ29" s="81"/>
      <c r="GK29" s="81"/>
      <c r="GL29" s="81"/>
      <c r="GM29" s="81"/>
      <c r="GN29" s="81"/>
      <c r="GO29" s="81"/>
      <c r="GP29" s="81"/>
      <c r="GQ29" s="81"/>
      <c r="GR29" s="81"/>
      <c r="GS29" s="81"/>
      <c r="GT29" s="81"/>
      <c r="GU29" s="81"/>
      <c r="GV29" s="81"/>
      <c r="GW29" s="81"/>
      <c r="GX29" s="81"/>
      <c r="GY29" s="81"/>
      <c r="GZ29" s="81"/>
      <c r="HA29" s="81"/>
      <c r="HB29" s="81"/>
      <c r="HC29" s="81"/>
      <c r="HD29" s="81"/>
      <c r="HE29" s="81"/>
      <c r="HF29" s="81"/>
      <c r="HG29" s="81"/>
      <c r="HH29" s="81"/>
      <c r="HI29" s="81"/>
      <c r="HJ29" s="81"/>
      <c r="HK29" s="81"/>
      <c r="HL29" s="81"/>
      <c r="HM29" s="81"/>
      <c r="HN29" s="81"/>
      <c r="HO29" s="81"/>
      <c r="HP29" s="81"/>
      <c r="HQ29" s="81"/>
      <c r="HR29" s="81"/>
      <c r="HS29" s="81"/>
      <c r="HT29" s="81"/>
      <c r="HU29" s="81"/>
      <c r="HV29" s="81"/>
      <c r="HW29" s="81"/>
      <c r="HX29" s="81"/>
      <c r="HY29" s="81"/>
      <c r="HZ29" s="81"/>
      <c r="IA29" s="81"/>
      <c r="IB29" s="81"/>
      <c r="IC29" s="81"/>
      <c r="ID29" s="81"/>
      <c r="IE29" s="81"/>
      <c r="IF29" s="81"/>
      <c r="IG29" s="81"/>
      <c r="IH29" s="81"/>
      <c r="II29" s="81"/>
      <c r="IJ29" s="81"/>
      <c r="IK29" s="81"/>
      <c r="IL29" s="81"/>
      <c r="IM29" s="81"/>
      <c r="IN29" s="81"/>
      <c r="IO29" s="81"/>
      <c r="IP29" s="81"/>
      <c r="IQ29" s="81"/>
      <c r="IR29" s="81"/>
      <c r="IS29" s="81"/>
      <c r="IT29" s="81"/>
      <c r="IU29" s="81"/>
      <c r="IV29" s="81"/>
      <c r="IW29" s="81"/>
    </row>
    <row r="30" spans="1:257" s="83" customFormat="1" ht="14.25" hidden="1" customHeight="1">
      <c r="A30" s="173"/>
      <c r="B30" s="172" t="s">
        <v>958</v>
      </c>
      <c r="C30" s="173"/>
      <c r="D30" s="173"/>
      <c r="E30" s="173"/>
      <c r="F30" s="173"/>
      <c r="G30" s="173"/>
      <c r="H30" s="173"/>
      <c r="I30" s="174"/>
      <c r="J30" s="174"/>
      <c r="K30" s="174"/>
      <c r="L30" s="174"/>
      <c r="M30" s="174"/>
      <c r="N30" s="174"/>
      <c r="O30" s="174"/>
      <c r="P30" s="81">
        <v>20</v>
      </c>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1"/>
      <c r="BT30" s="81"/>
      <c r="BU30" s="81"/>
      <c r="BV30" s="81"/>
      <c r="BW30" s="81"/>
      <c r="BX30" s="81"/>
      <c r="BY30" s="81"/>
      <c r="BZ30" s="81"/>
      <c r="CA30" s="81"/>
      <c r="CB30" s="81"/>
      <c r="CC30" s="81"/>
      <c r="CD30" s="81"/>
      <c r="CE30" s="81"/>
      <c r="CF30" s="81"/>
      <c r="CG30" s="81"/>
      <c r="CH30" s="81"/>
      <c r="CI30" s="81"/>
      <c r="CJ30" s="81"/>
      <c r="CK30" s="81"/>
      <c r="CL30" s="81"/>
      <c r="CM30" s="81"/>
      <c r="CN30" s="81"/>
      <c r="CO30" s="81"/>
      <c r="CP30" s="81"/>
      <c r="CQ30" s="81"/>
      <c r="CR30" s="81"/>
      <c r="CS30" s="81"/>
      <c r="CT30" s="81"/>
      <c r="CU30" s="81"/>
      <c r="CV30" s="81"/>
      <c r="CW30" s="81"/>
      <c r="CX30" s="81"/>
      <c r="CY30" s="81"/>
      <c r="CZ30" s="81"/>
      <c r="DA30" s="81"/>
      <c r="DB30" s="81"/>
      <c r="DC30" s="81"/>
      <c r="DD30" s="81"/>
      <c r="DE30" s="81"/>
      <c r="DF30" s="81"/>
      <c r="DG30" s="81"/>
      <c r="DH30" s="81"/>
      <c r="DI30" s="81"/>
      <c r="DJ30" s="81"/>
      <c r="DK30" s="81"/>
      <c r="DL30" s="81"/>
      <c r="DM30" s="81"/>
      <c r="DN30" s="81"/>
      <c r="DO30" s="81"/>
      <c r="DP30" s="81"/>
      <c r="DQ30" s="81"/>
      <c r="DR30" s="81"/>
      <c r="DS30" s="81"/>
      <c r="DT30" s="81"/>
      <c r="DU30" s="81"/>
      <c r="DV30" s="81"/>
      <c r="DW30" s="81"/>
      <c r="DX30" s="81"/>
      <c r="DY30" s="81"/>
      <c r="DZ30" s="81"/>
      <c r="EA30" s="81"/>
      <c r="EB30" s="81"/>
      <c r="EC30" s="81"/>
      <c r="ED30" s="81"/>
      <c r="EE30" s="81"/>
      <c r="EF30" s="81"/>
      <c r="EG30" s="81"/>
      <c r="EH30" s="81"/>
      <c r="EI30" s="81"/>
      <c r="EJ30" s="81"/>
      <c r="EK30" s="81"/>
      <c r="EL30" s="81"/>
      <c r="EM30" s="81"/>
      <c r="EN30" s="81"/>
      <c r="EO30" s="81"/>
      <c r="EP30" s="81"/>
      <c r="EQ30" s="81"/>
      <c r="ER30" s="81"/>
      <c r="ES30" s="81"/>
      <c r="ET30" s="81"/>
      <c r="EU30" s="81"/>
      <c r="EV30" s="81"/>
      <c r="EW30" s="81"/>
      <c r="EX30" s="81"/>
      <c r="EY30" s="81"/>
      <c r="EZ30" s="81"/>
      <c r="FA30" s="81"/>
      <c r="FB30" s="81"/>
      <c r="FC30" s="81"/>
      <c r="FD30" s="81"/>
      <c r="FE30" s="81"/>
      <c r="FF30" s="81"/>
      <c r="FG30" s="81"/>
      <c r="FH30" s="81"/>
      <c r="FI30" s="81"/>
      <c r="FJ30" s="81"/>
      <c r="FK30" s="81"/>
      <c r="FL30" s="81"/>
      <c r="FM30" s="81"/>
      <c r="FN30" s="81"/>
      <c r="FO30" s="81"/>
      <c r="FP30" s="81"/>
      <c r="FQ30" s="81"/>
      <c r="FR30" s="81"/>
      <c r="FS30" s="81"/>
      <c r="FT30" s="81"/>
      <c r="FU30" s="81"/>
      <c r="FV30" s="81"/>
      <c r="FW30" s="81"/>
      <c r="FX30" s="81"/>
      <c r="FY30" s="81"/>
      <c r="FZ30" s="81"/>
      <c r="GA30" s="81"/>
      <c r="GB30" s="81"/>
      <c r="GC30" s="81"/>
      <c r="GD30" s="81"/>
      <c r="GE30" s="81"/>
      <c r="GF30" s="81"/>
      <c r="GG30" s="81"/>
      <c r="GH30" s="81"/>
      <c r="GI30" s="81"/>
      <c r="GJ30" s="81"/>
      <c r="GK30" s="81"/>
      <c r="GL30" s="81"/>
      <c r="GM30" s="81"/>
      <c r="GN30" s="81"/>
      <c r="GO30" s="81"/>
      <c r="GP30" s="81"/>
      <c r="GQ30" s="81"/>
      <c r="GR30" s="81"/>
      <c r="GS30" s="81"/>
      <c r="GT30" s="81"/>
      <c r="GU30" s="81"/>
      <c r="GV30" s="81"/>
      <c r="GW30" s="81"/>
      <c r="GX30" s="81"/>
      <c r="GY30" s="81"/>
      <c r="GZ30" s="81"/>
      <c r="HA30" s="81"/>
      <c r="HB30" s="81"/>
      <c r="HC30" s="81"/>
      <c r="HD30" s="81"/>
      <c r="HE30" s="81"/>
      <c r="HF30" s="81"/>
      <c r="HG30" s="81"/>
      <c r="HH30" s="81"/>
      <c r="HI30" s="81"/>
      <c r="HJ30" s="81"/>
      <c r="HK30" s="81"/>
      <c r="HL30" s="81"/>
      <c r="HM30" s="81"/>
      <c r="HN30" s="81"/>
      <c r="HO30" s="81"/>
      <c r="HP30" s="81"/>
      <c r="HQ30" s="81"/>
      <c r="HR30" s="81"/>
      <c r="HS30" s="81"/>
      <c r="HT30" s="81"/>
      <c r="HU30" s="81"/>
      <c r="HV30" s="81"/>
      <c r="HW30" s="81"/>
      <c r="HX30" s="81"/>
      <c r="HY30" s="81"/>
      <c r="HZ30" s="81"/>
      <c r="IA30" s="81"/>
      <c r="IB30" s="81"/>
      <c r="IC30" s="81"/>
      <c r="ID30" s="81"/>
      <c r="IE30" s="81"/>
      <c r="IF30" s="81"/>
      <c r="IG30" s="81"/>
      <c r="IH30" s="81"/>
      <c r="II30" s="81"/>
      <c r="IJ30" s="81"/>
      <c r="IK30" s="81"/>
      <c r="IL30" s="81"/>
      <c r="IM30" s="81"/>
      <c r="IN30" s="81"/>
      <c r="IO30" s="81"/>
      <c r="IP30" s="81"/>
      <c r="IQ30" s="81"/>
      <c r="IR30" s="81"/>
      <c r="IS30" s="81"/>
      <c r="IT30" s="81"/>
      <c r="IU30" s="81"/>
      <c r="IV30" s="81"/>
      <c r="IW30" s="81"/>
    </row>
    <row r="31" spans="1:257" s="83" customFormat="1" ht="14.25" hidden="1" customHeight="1">
      <c r="A31" s="151" t="str">
        <f t="shared" ref="A31" si="5">IF(OR(B31&lt;&gt;"",D31&lt;&gt;""),"["&amp;TEXT($B$2,"##")&amp;"-"&amp;TEXT(ROW()-10,"##")&amp;"]","")</f>
        <v>[Admin Module-21]</v>
      </c>
      <c r="B31" s="89" t="s">
        <v>1214</v>
      </c>
      <c r="C31" s="89" t="s">
        <v>961</v>
      </c>
      <c r="D31" s="180" t="s">
        <v>959</v>
      </c>
      <c r="E31" s="181"/>
      <c r="F31" s="89" t="s">
        <v>2</v>
      </c>
      <c r="G31" s="89"/>
      <c r="H31" s="96" t="s">
        <v>1206</v>
      </c>
      <c r="I31" s="169"/>
      <c r="J31" s="200"/>
      <c r="K31" s="200"/>
      <c r="L31" s="200"/>
      <c r="M31" s="201"/>
      <c r="N31" s="201"/>
      <c r="O31" s="201"/>
      <c r="P31" s="69">
        <v>21</v>
      </c>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1"/>
      <c r="BT31" s="81"/>
      <c r="BU31" s="81"/>
      <c r="BV31" s="81"/>
      <c r="BW31" s="81"/>
      <c r="BX31" s="81"/>
      <c r="BY31" s="81"/>
      <c r="BZ31" s="81"/>
      <c r="CA31" s="81"/>
      <c r="CB31" s="81"/>
      <c r="CC31" s="81"/>
      <c r="CD31" s="81"/>
      <c r="CE31" s="81"/>
      <c r="CF31" s="81"/>
      <c r="CG31" s="81"/>
      <c r="CH31" s="81"/>
      <c r="CI31" s="81"/>
      <c r="CJ31" s="81"/>
      <c r="CK31" s="81"/>
      <c r="CL31" s="81"/>
      <c r="CM31" s="81"/>
      <c r="CN31" s="81"/>
      <c r="CO31" s="81"/>
      <c r="CP31" s="81"/>
      <c r="CQ31" s="81"/>
      <c r="CR31" s="81"/>
      <c r="CS31" s="81"/>
      <c r="CT31" s="81"/>
      <c r="CU31" s="81"/>
      <c r="CV31" s="81"/>
      <c r="CW31" s="81"/>
      <c r="CX31" s="81"/>
      <c r="CY31" s="81"/>
      <c r="CZ31" s="81"/>
      <c r="DA31" s="81"/>
      <c r="DB31" s="81"/>
      <c r="DC31" s="81"/>
      <c r="DD31" s="81"/>
      <c r="DE31" s="81"/>
      <c r="DF31" s="81"/>
      <c r="DG31" s="81"/>
      <c r="DH31" s="81"/>
      <c r="DI31" s="81"/>
      <c r="DJ31" s="81"/>
      <c r="DK31" s="81"/>
      <c r="DL31" s="81"/>
      <c r="DM31" s="81"/>
      <c r="DN31" s="81"/>
      <c r="DO31" s="81"/>
      <c r="DP31" s="81"/>
      <c r="DQ31" s="81"/>
      <c r="DR31" s="81"/>
      <c r="DS31" s="81"/>
      <c r="DT31" s="81"/>
      <c r="DU31" s="81"/>
      <c r="DV31" s="81"/>
      <c r="DW31" s="81"/>
      <c r="DX31" s="81"/>
      <c r="DY31" s="81"/>
      <c r="DZ31" s="81"/>
      <c r="EA31" s="81"/>
      <c r="EB31" s="81"/>
      <c r="EC31" s="81"/>
      <c r="ED31" s="81"/>
      <c r="EE31" s="81"/>
      <c r="EF31" s="81"/>
      <c r="EG31" s="81"/>
      <c r="EH31" s="81"/>
      <c r="EI31" s="81"/>
      <c r="EJ31" s="81"/>
      <c r="EK31" s="81"/>
      <c r="EL31" s="81"/>
      <c r="EM31" s="81"/>
      <c r="EN31" s="81"/>
      <c r="EO31" s="81"/>
      <c r="EP31" s="81"/>
      <c r="EQ31" s="81"/>
      <c r="ER31" s="81"/>
      <c r="ES31" s="81"/>
      <c r="ET31" s="81"/>
      <c r="EU31" s="81"/>
      <c r="EV31" s="81"/>
      <c r="EW31" s="81"/>
      <c r="EX31" s="81"/>
      <c r="EY31" s="81"/>
      <c r="EZ31" s="81"/>
      <c r="FA31" s="81"/>
      <c r="FB31" s="81"/>
      <c r="FC31" s="81"/>
      <c r="FD31" s="81"/>
      <c r="FE31" s="81"/>
      <c r="FF31" s="81"/>
      <c r="FG31" s="81"/>
      <c r="FH31" s="81"/>
      <c r="FI31" s="81"/>
      <c r="FJ31" s="81"/>
      <c r="FK31" s="81"/>
      <c r="FL31" s="81"/>
      <c r="FM31" s="81"/>
      <c r="FN31" s="81"/>
      <c r="FO31" s="81"/>
      <c r="FP31" s="81"/>
      <c r="FQ31" s="81"/>
      <c r="FR31" s="81"/>
      <c r="FS31" s="81"/>
      <c r="FT31" s="81"/>
      <c r="FU31" s="81"/>
      <c r="FV31" s="81"/>
      <c r="FW31" s="81"/>
      <c r="FX31" s="81"/>
      <c r="FY31" s="81"/>
      <c r="FZ31" s="81"/>
      <c r="GA31" s="81"/>
      <c r="GB31" s="81"/>
      <c r="GC31" s="81"/>
      <c r="GD31" s="81"/>
      <c r="GE31" s="81"/>
      <c r="GF31" s="81"/>
      <c r="GG31" s="81"/>
      <c r="GH31" s="81"/>
      <c r="GI31" s="81"/>
      <c r="GJ31" s="81"/>
      <c r="GK31" s="81"/>
      <c r="GL31" s="81"/>
      <c r="GM31" s="81"/>
      <c r="GN31" s="81"/>
      <c r="GO31" s="81"/>
      <c r="GP31" s="81"/>
      <c r="GQ31" s="81"/>
      <c r="GR31" s="81"/>
      <c r="GS31" s="81"/>
      <c r="GT31" s="81"/>
      <c r="GU31" s="81"/>
      <c r="GV31" s="81"/>
      <c r="GW31" s="81"/>
      <c r="GX31" s="81"/>
      <c r="GY31" s="81"/>
      <c r="GZ31" s="81"/>
      <c r="HA31" s="81"/>
      <c r="HB31" s="81"/>
      <c r="HC31" s="81"/>
      <c r="HD31" s="81"/>
      <c r="HE31" s="81"/>
      <c r="HF31" s="81"/>
      <c r="HG31" s="81"/>
      <c r="HH31" s="81"/>
      <c r="HI31" s="81"/>
      <c r="HJ31" s="81"/>
      <c r="HK31" s="81"/>
      <c r="HL31" s="81"/>
      <c r="HM31" s="81"/>
      <c r="HN31" s="81"/>
      <c r="HO31" s="81"/>
      <c r="HP31" s="81"/>
      <c r="HQ31" s="81"/>
      <c r="HR31" s="81"/>
      <c r="HS31" s="81"/>
      <c r="HT31" s="81"/>
      <c r="HU31" s="81"/>
      <c r="HV31" s="81"/>
      <c r="HW31" s="81"/>
      <c r="HX31" s="81"/>
      <c r="HY31" s="81"/>
      <c r="HZ31" s="81"/>
      <c r="IA31" s="81"/>
      <c r="IB31" s="81"/>
      <c r="IC31" s="81"/>
      <c r="ID31" s="81"/>
      <c r="IE31" s="81"/>
      <c r="IF31" s="81"/>
      <c r="IG31" s="81"/>
      <c r="IH31" s="81"/>
      <c r="II31" s="81"/>
      <c r="IJ31" s="81"/>
      <c r="IK31" s="81"/>
      <c r="IL31" s="81"/>
      <c r="IM31" s="81"/>
      <c r="IN31" s="81"/>
      <c r="IO31" s="81"/>
      <c r="IP31" s="81"/>
      <c r="IQ31" s="81"/>
      <c r="IR31" s="81"/>
      <c r="IS31" s="81"/>
      <c r="IT31" s="81"/>
      <c r="IU31" s="81"/>
      <c r="IV31" s="81"/>
      <c r="IW31" s="81"/>
    </row>
    <row r="32" spans="1:257" s="83" customFormat="1" ht="14.25" hidden="1" customHeight="1">
      <c r="A32" s="151" t="str">
        <f t="shared" si="3"/>
        <v>[Admin Module-22]</v>
      </c>
      <c r="B32" s="89" t="s">
        <v>960</v>
      </c>
      <c r="C32" s="89" t="s">
        <v>962</v>
      </c>
      <c r="D32" s="180" t="s">
        <v>963</v>
      </c>
      <c r="E32" s="181"/>
      <c r="F32" s="89" t="s">
        <v>2</v>
      </c>
      <c r="G32" s="89"/>
      <c r="H32" s="96" t="s">
        <v>1206</v>
      </c>
      <c r="I32" s="169"/>
      <c r="J32" s="200"/>
      <c r="K32" s="200"/>
      <c r="L32" s="200"/>
      <c r="M32" s="201"/>
      <c r="N32" s="201"/>
      <c r="O32" s="201"/>
      <c r="P32" s="81">
        <v>22</v>
      </c>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M32" s="81"/>
      <c r="DN32" s="81"/>
      <c r="DO32" s="81"/>
      <c r="DP32" s="81"/>
      <c r="DQ32" s="81"/>
      <c r="DR32" s="81"/>
      <c r="DS32" s="81"/>
      <c r="DT32" s="81"/>
      <c r="DU32" s="81"/>
      <c r="DV32" s="81"/>
      <c r="DW32" s="81"/>
      <c r="DX32" s="81"/>
      <c r="DY32" s="81"/>
      <c r="DZ32" s="81"/>
      <c r="EA32" s="81"/>
      <c r="EB32" s="81"/>
      <c r="EC32" s="81"/>
      <c r="ED32" s="81"/>
      <c r="EE32" s="81"/>
      <c r="EF32" s="81"/>
      <c r="EG32" s="81"/>
      <c r="EH32" s="81"/>
      <c r="EI32" s="81"/>
      <c r="EJ32" s="81"/>
      <c r="EK32" s="81"/>
      <c r="EL32" s="81"/>
      <c r="EM32" s="81"/>
      <c r="EN32" s="81"/>
      <c r="EO32" s="81"/>
      <c r="EP32" s="81"/>
      <c r="EQ32" s="81"/>
      <c r="ER32" s="81"/>
      <c r="ES32" s="81"/>
      <c r="ET32" s="81"/>
      <c r="EU32" s="81"/>
      <c r="EV32" s="81"/>
      <c r="EW32" s="81"/>
      <c r="EX32" s="81"/>
      <c r="EY32" s="81"/>
      <c r="EZ32" s="81"/>
      <c r="FA32" s="81"/>
      <c r="FB32" s="81"/>
      <c r="FC32" s="81"/>
      <c r="FD32" s="81"/>
      <c r="FE32" s="81"/>
      <c r="FF32" s="81"/>
      <c r="FG32" s="81"/>
      <c r="FH32" s="81"/>
      <c r="FI32" s="81"/>
      <c r="FJ32" s="81"/>
      <c r="FK32" s="81"/>
      <c r="FL32" s="81"/>
      <c r="FM32" s="81"/>
      <c r="FN32" s="81"/>
      <c r="FO32" s="81"/>
      <c r="FP32" s="81"/>
      <c r="FQ32" s="81"/>
      <c r="FR32" s="81"/>
      <c r="FS32" s="81"/>
      <c r="FT32" s="81"/>
      <c r="FU32" s="81"/>
      <c r="FV32" s="81"/>
      <c r="FW32" s="81"/>
      <c r="FX32" s="81"/>
      <c r="FY32" s="81"/>
      <c r="FZ32" s="81"/>
      <c r="GA32" s="81"/>
      <c r="GB32" s="81"/>
      <c r="GC32" s="81"/>
      <c r="GD32" s="81"/>
      <c r="GE32" s="81"/>
      <c r="GF32" s="81"/>
      <c r="GG32" s="81"/>
      <c r="GH32" s="81"/>
      <c r="GI32" s="81"/>
      <c r="GJ32" s="81"/>
      <c r="GK32" s="81"/>
      <c r="GL32" s="81"/>
      <c r="GM32" s="81"/>
      <c r="GN32" s="81"/>
      <c r="GO32" s="81"/>
      <c r="GP32" s="81"/>
      <c r="GQ32" s="81"/>
      <c r="GR32" s="81"/>
      <c r="GS32" s="81"/>
      <c r="GT32" s="81"/>
      <c r="GU32" s="81"/>
      <c r="GV32" s="81"/>
      <c r="GW32" s="81"/>
      <c r="GX32" s="81"/>
      <c r="GY32" s="81"/>
      <c r="GZ32" s="81"/>
      <c r="HA32" s="81"/>
      <c r="HB32" s="81"/>
      <c r="HC32" s="81"/>
      <c r="HD32" s="81"/>
      <c r="HE32" s="81"/>
      <c r="HF32" s="81"/>
      <c r="HG32" s="81"/>
      <c r="HH32" s="81"/>
      <c r="HI32" s="81"/>
      <c r="HJ32" s="81"/>
      <c r="HK32" s="81"/>
      <c r="HL32" s="81"/>
      <c r="HM32" s="81"/>
      <c r="HN32" s="81"/>
      <c r="HO32" s="81"/>
      <c r="HP32" s="81"/>
      <c r="HQ32" s="81"/>
      <c r="HR32" s="81"/>
      <c r="HS32" s="81"/>
      <c r="HT32" s="81"/>
      <c r="HU32" s="81"/>
      <c r="HV32" s="81"/>
      <c r="HW32" s="81"/>
      <c r="HX32" s="81"/>
      <c r="HY32" s="81"/>
      <c r="HZ32" s="81"/>
      <c r="IA32" s="81"/>
      <c r="IB32" s="81"/>
      <c r="IC32" s="81"/>
      <c r="ID32" s="81"/>
      <c r="IE32" s="81"/>
      <c r="IF32" s="81"/>
      <c r="IG32" s="81"/>
      <c r="IH32" s="81"/>
      <c r="II32" s="81"/>
      <c r="IJ32" s="81"/>
      <c r="IK32" s="81"/>
      <c r="IL32" s="81"/>
      <c r="IM32" s="81"/>
      <c r="IN32" s="81"/>
      <c r="IO32" s="81"/>
      <c r="IP32" s="81"/>
      <c r="IQ32" s="81"/>
      <c r="IR32" s="81"/>
      <c r="IS32" s="81"/>
      <c r="IT32" s="81"/>
      <c r="IU32" s="81"/>
      <c r="IV32" s="81"/>
      <c r="IW32" s="81"/>
    </row>
    <row r="33" spans="1:257" s="83" customFormat="1" ht="14.25" hidden="1" customHeight="1">
      <c r="A33" s="151" t="str">
        <f t="shared" si="3"/>
        <v>[Admin Module-23]</v>
      </c>
      <c r="B33" s="89" t="s">
        <v>964</v>
      </c>
      <c r="C33" s="89" t="s">
        <v>965</v>
      </c>
      <c r="D33" s="180" t="s">
        <v>967</v>
      </c>
      <c r="E33" s="181"/>
      <c r="F33" s="89" t="s">
        <v>2</v>
      </c>
      <c r="G33" s="89"/>
      <c r="H33" s="96" t="s">
        <v>1206</v>
      </c>
      <c r="I33" s="169"/>
      <c r="J33" s="200"/>
      <c r="K33" s="200"/>
      <c r="L33" s="200"/>
      <c r="M33" s="201"/>
      <c r="N33" s="201"/>
      <c r="O33" s="201"/>
      <c r="P33" s="69">
        <v>23</v>
      </c>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c r="DI33" s="81"/>
      <c r="DJ33" s="81"/>
      <c r="DK33" s="81"/>
      <c r="DL33" s="81"/>
      <c r="DM33" s="81"/>
      <c r="DN33" s="81"/>
      <c r="DO33" s="81"/>
      <c r="DP33" s="81"/>
      <c r="DQ33" s="81"/>
      <c r="DR33" s="81"/>
      <c r="DS33" s="81"/>
      <c r="DT33" s="81"/>
      <c r="DU33" s="81"/>
      <c r="DV33" s="81"/>
      <c r="DW33" s="81"/>
      <c r="DX33" s="81"/>
      <c r="DY33" s="81"/>
      <c r="DZ33" s="81"/>
      <c r="EA33" s="81"/>
      <c r="EB33" s="81"/>
      <c r="EC33" s="81"/>
      <c r="ED33" s="81"/>
      <c r="EE33" s="81"/>
      <c r="EF33" s="81"/>
      <c r="EG33" s="81"/>
      <c r="EH33" s="81"/>
      <c r="EI33" s="81"/>
      <c r="EJ33" s="81"/>
      <c r="EK33" s="81"/>
      <c r="EL33" s="81"/>
      <c r="EM33" s="81"/>
      <c r="EN33" s="81"/>
      <c r="EO33" s="81"/>
      <c r="EP33" s="81"/>
      <c r="EQ33" s="81"/>
      <c r="ER33" s="81"/>
      <c r="ES33" s="81"/>
      <c r="ET33" s="81"/>
      <c r="EU33" s="81"/>
      <c r="EV33" s="81"/>
      <c r="EW33" s="81"/>
      <c r="EX33" s="81"/>
      <c r="EY33" s="81"/>
      <c r="EZ33" s="81"/>
      <c r="FA33" s="81"/>
      <c r="FB33" s="81"/>
      <c r="FC33" s="81"/>
      <c r="FD33" s="81"/>
      <c r="FE33" s="81"/>
      <c r="FF33" s="81"/>
      <c r="FG33" s="81"/>
      <c r="FH33" s="81"/>
      <c r="FI33" s="81"/>
      <c r="FJ33" s="81"/>
      <c r="FK33" s="81"/>
      <c r="FL33" s="81"/>
      <c r="FM33" s="81"/>
      <c r="FN33" s="81"/>
      <c r="FO33" s="81"/>
      <c r="FP33" s="81"/>
      <c r="FQ33" s="81"/>
      <c r="FR33" s="81"/>
      <c r="FS33" s="81"/>
      <c r="FT33" s="81"/>
      <c r="FU33" s="81"/>
      <c r="FV33" s="81"/>
      <c r="FW33" s="81"/>
      <c r="FX33" s="81"/>
      <c r="FY33" s="81"/>
      <c r="FZ33" s="81"/>
      <c r="GA33" s="81"/>
      <c r="GB33" s="81"/>
      <c r="GC33" s="81"/>
      <c r="GD33" s="81"/>
      <c r="GE33" s="81"/>
      <c r="GF33" s="81"/>
      <c r="GG33" s="81"/>
      <c r="GH33" s="81"/>
      <c r="GI33" s="81"/>
      <c r="GJ33" s="81"/>
      <c r="GK33" s="81"/>
      <c r="GL33" s="81"/>
      <c r="GM33" s="81"/>
      <c r="GN33" s="81"/>
      <c r="GO33" s="81"/>
      <c r="GP33" s="81"/>
      <c r="GQ33" s="81"/>
      <c r="GR33" s="81"/>
      <c r="GS33" s="81"/>
      <c r="GT33" s="81"/>
      <c r="GU33" s="81"/>
      <c r="GV33" s="81"/>
      <c r="GW33" s="81"/>
      <c r="GX33" s="81"/>
      <c r="GY33" s="81"/>
      <c r="GZ33" s="81"/>
      <c r="HA33" s="81"/>
      <c r="HB33" s="81"/>
      <c r="HC33" s="81"/>
      <c r="HD33" s="81"/>
      <c r="HE33" s="81"/>
      <c r="HF33" s="81"/>
      <c r="HG33" s="81"/>
      <c r="HH33" s="81"/>
      <c r="HI33" s="81"/>
      <c r="HJ33" s="81"/>
      <c r="HK33" s="81"/>
      <c r="HL33" s="81"/>
      <c r="HM33" s="81"/>
      <c r="HN33" s="81"/>
      <c r="HO33" s="81"/>
      <c r="HP33" s="81"/>
      <c r="HQ33" s="81"/>
      <c r="HR33" s="81"/>
      <c r="HS33" s="81"/>
      <c r="HT33" s="81"/>
      <c r="HU33" s="81"/>
      <c r="HV33" s="81"/>
      <c r="HW33" s="81"/>
      <c r="HX33" s="81"/>
      <c r="HY33" s="81"/>
      <c r="HZ33" s="81"/>
      <c r="IA33" s="81"/>
      <c r="IB33" s="81"/>
      <c r="IC33" s="81"/>
      <c r="ID33" s="81"/>
      <c r="IE33" s="81"/>
      <c r="IF33" s="81"/>
      <c r="IG33" s="81"/>
      <c r="IH33" s="81"/>
      <c r="II33" s="81"/>
      <c r="IJ33" s="81"/>
      <c r="IK33" s="81"/>
      <c r="IL33" s="81"/>
      <c r="IM33" s="81"/>
      <c r="IN33" s="81"/>
      <c r="IO33" s="81"/>
      <c r="IP33" s="81"/>
      <c r="IQ33" s="81"/>
      <c r="IR33" s="81"/>
      <c r="IS33" s="81"/>
      <c r="IT33" s="81"/>
      <c r="IU33" s="81"/>
      <c r="IV33" s="81"/>
      <c r="IW33" s="81"/>
    </row>
    <row r="34" spans="1:257" s="83" customFormat="1" ht="14.25" customHeight="1">
      <c r="A34" s="151" t="str">
        <f t="shared" si="3"/>
        <v>[Admin Module-24]</v>
      </c>
      <c r="B34" s="89" t="s">
        <v>966</v>
      </c>
      <c r="C34" s="89" t="s">
        <v>970</v>
      </c>
      <c r="D34" s="180" t="s">
        <v>1215</v>
      </c>
      <c r="E34" s="181" t="s">
        <v>1216</v>
      </c>
      <c r="F34" s="89" t="s">
        <v>3</v>
      </c>
      <c r="G34" s="89"/>
      <c r="H34" s="96" t="s">
        <v>1206</v>
      </c>
      <c r="I34" s="169" t="s">
        <v>1217</v>
      </c>
      <c r="J34" s="200" t="s">
        <v>1062</v>
      </c>
      <c r="K34" s="200" t="s">
        <v>1055</v>
      </c>
      <c r="L34" s="200" t="s">
        <v>1049</v>
      </c>
      <c r="M34" s="201" t="s">
        <v>1206</v>
      </c>
      <c r="N34" s="201"/>
      <c r="O34" s="201"/>
      <c r="P34" s="81">
        <v>24</v>
      </c>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c r="CV34" s="81"/>
      <c r="CW34" s="81"/>
      <c r="CX34" s="81"/>
      <c r="CY34" s="81"/>
      <c r="CZ34" s="81"/>
      <c r="DA34" s="81"/>
      <c r="DB34" s="81"/>
      <c r="DC34" s="81"/>
      <c r="DD34" s="81"/>
      <c r="DE34" s="81"/>
      <c r="DF34" s="81"/>
      <c r="DG34" s="81"/>
      <c r="DH34" s="81"/>
      <c r="DI34" s="81"/>
      <c r="DJ34" s="81"/>
      <c r="DK34" s="81"/>
      <c r="DL34" s="81"/>
      <c r="DM34" s="81"/>
      <c r="DN34" s="81"/>
      <c r="DO34" s="81"/>
      <c r="DP34" s="81"/>
      <c r="DQ34" s="81"/>
      <c r="DR34" s="81"/>
      <c r="DS34" s="81"/>
      <c r="DT34" s="81"/>
      <c r="DU34" s="81"/>
      <c r="DV34" s="81"/>
      <c r="DW34" s="81"/>
      <c r="DX34" s="81"/>
      <c r="DY34" s="81"/>
      <c r="DZ34" s="81"/>
      <c r="EA34" s="81"/>
      <c r="EB34" s="81"/>
      <c r="EC34" s="81"/>
      <c r="ED34" s="81"/>
      <c r="EE34" s="81"/>
      <c r="EF34" s="81"/>
      <c r="EG34" s="81"/>
      <c r="EH34" s="81"/>
      <c r="EI34" s="81"/>
      <c r="EJ34" s="81"/>
      <c r="EK34" s="81"/>
      <c r="EL34" s="81"/>
      <c r="EM34" s="81"/>
      <c r="EN34" s="81"/>
      <c r="EO34" s="81"/>
      <c r="EP34" s="81"/>
      <c r="EQ34" s="81"/>
      <c r="ER34" s="81"/>
      <c r="ES34" s="81"/>
      <c r="ET34" s="81"/>
      <c r="EU34" s="81"/>
      <c r="EV34" s="81"/>
      <c r="EW34" s="81"/>
      <c r="EX34" s="81"/>
      <c r="EY34" s="81"/>
      <c r="EZ34" s="81"/>
      <c r="FA34" s="81"/>
      <c r="FB34" s="81"/>
      <c r="FC34" s="81"/>
      <c r="FD34" s="81"/>
      <c r="FE34" s="81"/>
      <c r="FF34" s="81"/>
      <c r="FG34" s="81"/>
      <c r="FH34" s="81"/>
      <c r="FI34" s="81"/>
      <c r="FJ34" s="81"/>
      <c r="FK34" s="81"/>
      <c r="FL34" s="81"/>
      <c r="FM34" s="81"/>
      <c r="FN34" s="81"/>
      <c r="FO34" s="81"/>
      <c r="FP34" s="81"/>
      <c r="FQ34" s="81"/>
      <c r="FR34" s="81"/>
      <c r="FS34" s="81"/>
      <c r="FT34" s="81"/>
      <c r="FU34" s="81"/>
      <c r="FV34" s="81"/>
      <c r="FW34" s="81"/>
      <c r="FX34" s="81"/>
      <c r="FY34" s="81"/>
      <c r="FZ34" s="81"/>
      <c r="GA34" s="81"/>
      <c r="GB34" s="81"/>
      <c r="GC34" s="81"/>
      <c r="GD34" s="81"/>
      <c r="GE34" s="81"/>
      <c r="GF34" s="81"/>
      <c r="GG34" s="81"/>
      <c r="GH34" s="81"/>
      <c r="GI34" s="81"/>
      <c r="GJ34" s="81"/>
      <c r="GK34" s="81"/>
      <c r="GL34" s="81"/>
      <c r="GM34" s="81"/>
      <c r="GN34" s="81"/>
      <c r="GO34" s="81"/>
      <c r="GP34" s="81"/>
      <c r="GQ34" s="81"/>
      <c r="GR34" s="81"/>
      <c r="GS34" s="81"/>
      <c r="GT34" s="81"/>
      <c r="GU34" s="81"/>
      <c r="GV34" s="81"/>
      <c r="GW34" s="81"/>
      <c r="GX34" s="81"/>
      <c r="GY34" s="81"/>
      <c r="GZ34" s="81"/>
      <c r="HA34" s="81"/>
      <c r="HB34" s="81"/>
      <c r="HC34" s="81"/>
      <c r="HD34" s="81"/>
      <c r="HE34" s="81"/>
      <c r="HF34" s="81"/>
      <c r="HG34" s="81"/>
      <c r="HH34" s="81"/>
      <c r="HI34" s="81"/>
      <c r="HJ34" s="81"/>
      <c r="HK34" s="81"/>
      <c r="HL34" s="81"/>
      <c r="HM34" s="81"/>
      <c r="HN34" s="81"/>
      <c r="HO34" s="81"/>
      <c r="HP34" s="81"/>
      <c r="HQ34" s="81"/>
      <c r="HR34" s="81"/>
      <c r="HS34" s="81"/>
      <c r="HT34" s="81"/>
      <c r="HU34" s="81"/>
      <c r="HV34" s="81"/>
      <c r="HW34" s="81"/>
      <c r="HX34" s="81"/>
      <c r="HY34" s="81"/>
      <c r="HZ34" s="81"/>
      <c r="IA34" s="81"/>
      <c r="IB34" s="81"/>
      <c r="IC34" s="81"/>
      <c r="ID34" s="81"/>
      <c r="IE34" s="81"/>
      <c r="IF34" s="81"/>
      <c r="IG34" s="81"/>
      <c r="IH34" s="81"/>
      <c r="II34" s="81"/>
      <c r="IJ34" s="81"/>
      <c r="IK34" s="81"/>
      <c r="IL34" s="81"/>
      <c r="IM34" s="81"/>
      <c r="IN34" s="81"/>
      <c r="IO34" s="81"/>
      <c r="IP34" s="81"/>
      <c r="IQ34" s="81"/>
      <c r="IR34" s="81"/>
      <c r="IS34" s="81"/>
      <c r="IT34" s="81"/>
      <c r="IU34" s="81"/>
      <c r="IV34" s="81"/>
      <c r="IW34" s="81"/>
    </row>
    <row r="35" spans="1:257" s="83" customFormat="1" ht="14.25" hidden="1" customHeight="1">
      <c r="A35" s="151" t="str">
        <f t="shared" si="3"/>
        <v>[Admin Module-25]</v>
      </c>
      <c r="B35" s="89" t="s">
        <v>968</v>
      </c>
      <c r="C35" s="89" t="s">
        <v>969</v>
      </c>
      <c r="D35" s="180" t="s">
        <v>971</v>
      </c>
      <c r="E35" s="181"/>
      <c r="F35" s="89" t="s">
        <v>2</v>
      </c>
      <c r="G35" s="89"/>
      <c r="H35" s="96" t="s">
        <v>1206</v>
      </c>
      <c r="I35" s="170"/>
      <c r="J35" s="200"/>
      <c r="K35" s="200"/>
      <c r="L35" s="200"/>
      <c r="M35" s="201"/>
      <c r="N35" s="201"/>
      <c r="O35" s="201"/>
      <c r="P35" s="69">
        <v>25</v>
      </c>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c r="EE35" s="81"/>
      <c r="EF35" s="81"/>
      <c r="EG35" s="81"/>
      <c r="EH35" s="81"/>
      <c r="EI35" s="81"/>
      <c r="EJ35" s="81"/>
      <c r="EK35" s="81"/>
      <c r="EL35" s="81"/>
      <c r="EM35" s="81"/>
      <c r="EN35" s="81"/>
      <c r="EO35" s="81"/>
      <c r="EP35" s="81"/>
      <c r="EQ35" s="81"/>
      <c r="ER35" s="81"/>
      <c r="ES35" s="81"/>
      <c r="ET35" s="81"/>
      <c r="EU35" s="81"/>
      <c r="EV35" s="81"/>
      <c r="EW35" s="81"/>
      <c r="EX35" s="81"/>
      <c r="EY35" s="81"/>
      <c r="EZ35" s="81"/>
      <c r="FA35" s="81"/>
      <c r="FB35" s="81"/>
      <c r="FC35" s="81"/>
      <c r="FD35" s="81"/>
      <c r="FE35" s="81"/>
      <c r="FF35" s="81"/>
      <c r="FG35" s="81"/>
      <c r="FH35" s="81"/>
      <c r="FI35" s="81"/>
      <c r="FJ35" s="81"/>
      <c r="FK35" s="81"/>
      <c r="FL35" s="81"/>
      <c r="FM35" s="81"/>
      <c r="FN35" s="81"/>
      <c r="FO35" s="81"/>
      <c r="FP35" s="81"/>
      <c r="FQ35" s="81"/>
      <c r="FR35" s="81"/>
      <c r="FS35" s="81"/>
      <c r="FT35" s="81"/>
      <c r="FU35" s="81"/>
      <c r="FV35" s="81"/>
      <c r="FW35" s="81"/>
      <c r="FX35" s="81"/>
      <c r="FY35" s="81"/>
      <c r="FZ35" s="81"/>
      <c r="GA35" s="81"/>
      <c r="GB35" s="81"/>
      <c r="GC35" s="81"/>
      <c r="GD35" s="81"/>
      <c r="GE35" s="81"/>
      <c r="GF35" s="81"/>
      <c r="GG35" s="81"/>
      <c r="GH35" s="81"/>
      <c r="GI35" s="81"/>
      <c r="GJ35" s="81"/>
      <c r="GK35" s="81"/>
      <c r="GL35" s="81"/>
      <c r="GM35" s="81"/>
      <c r="GN35" s="81"/>
      <c r="GO35" s="81"/>
      <c r="GP35" s="81"/>
      <c r="GQ35" s="81"/>
      <c r="GR35" s="81"/>
      <c r="GS35" s="81"/>
      <c r="GT35" s="81"/>
      <c r="GU35" s="81"/>
      <c r="GV35" s="81"/>
      <c r="GW35" s="81"/>
      <c r="GX35" s="81"/>
      <c r="GY35" s="81"/>
      <c r="GZ35" s="81"/>
      <c r="HA35" s="81"/>
      <c r="HB35" s="81"/>
      <c r="HC35" s="81"/>
      <c r="HD35" s="81"/>
      <c r="HE35" s="81"/>
      <c r="HF35" s="81"/>
      <c r="HG35" s="81"/>
      <c r="HH35" s="81"/>
      <c r="HI35" s="81"/>
      <c r="HJ35" s="81"/>
      <c r="HK35" s="81"/>
      <c r="HL35" s="81"/>
      <c r="HM35" s="81"/>
      <c r="HN35" s="81"/>
      <c r="HO35" s="81"/>
      <c r="HP35" s="81"/>
      <c r="HQ35" s="81"/>
      <c r="HR35" s="81"/>
      <c r="HS35" s="81"/>
      <c r="HT35" s="81"/>
      <c r="HU35" s="81"/>
      <c r="HV35" s="81"/>
      <c r="HW35" s="81"/>
      <c r="HX35" s="81"/>
      <c r="HY35" s="81"/>
      <c r="HZ35" s="81"/>
      <c r="IA35" s="81"/>
      <c r="IB35" s="81"/>
      <c r="IC35" s="81"/>
      <c r="ID35" s="81"/>
      <c r="IE35" s="81"/>
      <c r="IF35" s="81"/>
      <c r="IG35" s="81"/>
      <c r="IH35" s="81"/>
      <c r="II35" s="81"/>
      <c r="IJ35" s="81"/>
      <c r="IK35" s="81"/>
      <c r="IL35" s="81"/>
      <c r="IM35" s="81"/>
      <c r="IN35" s="81"/>
      <c r="IO35" s="81"/>
      <c r="IP35" s="81"/>
      <c r="IQ35" s="81"/>
      <c r="IR35" s="81"/>
      <c r="IS35" s="81"/>
      <c r="IT35" s="81"/>
      <c r="IU35" s="81"/>
      <c r="IV35" s="81"/>
      <c r="IW35" s="81"/>
    </row>
    <row r="36" spans="1:257" s="83" customFormat="1" ht="14.25" hidden="1" customHeight="1">
      <c r="A36" s="151" t="str">
        <f t="shared" si="3"/>
        <v>[Admin Module-26]</v>
      </c>
      <c r="B36" s="89" t="s">
        <v>968</v>
      </c>
      <c r="C36" s="89" t="s">
        <v>972</v>
      </c>
      <c r="D36" s="180" t="s">
        <v>973</v>
      </c>
      <c r="E36" s="181"/>
      <c r="F36" s="89" t="s">
        <v>2</v>
      </c>
      <c r="G36" s="89"/>
      <c r="H36" s="96" t="s">
        <v>1206</v>
      </c>
      <c r="I36" s="170"/>
      <c r="J36" s="200"/>
      <c r="K36" s="200"/>
      <c r="L36" s="200"/>
      <c r="M36" s="201"/>
      <c r="N36" s="201"/>
      <c r="O36" s="201"/>
      <c r="P36" s="81">
        <v>26</v>
      </c>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c r="CV36" s="81"/>
      <c r="CW36" s="81"/>
      <c r="CX36" s="81"/>
      <c r="CY36" s="81"/>
      <c r="CZ36" s="81"/>
      <c r="DA36" s="81"/>
      <c r="DB36" s="81"/>
      <c r="DC36" s="81"/>
      <c r="DD36" s="81"/>
      <c r="DE36" s="81"/>
      <c r="DF36" s="81"/>
      <c r="DG36" s="81"/>
      <c r="DH36" s="81"/>
      <c r="DI36" s="81"/>
      <c r="DJ36" s="81"/>
      <c r="DK36" s="81"/>
      <c r="DL36" s="81"/>
      <c r="DM36" s="81"/>
      <c r="DN36" s="81"/>
      <c r="DO36" s="81"/>
      <c r="DP36" s="81"/>
      <c r="DQ36" s="81"/>
      <c r="DR36" s="81"/>
      <c r="DS36" s="81"/>
      <c r="DT36" s="81"/>
      <c r="DU36" s="81"/>
      <c r="DV36" s="81"/>
      <c r="DW36" s="81"/>
      <c r="DX36" s="81"/>
      <c r="DY36" s="81"/>
      <c r="DZ36" s="81"/>
      <c r="EA36" s="81"/>
      <c r="EB36" s="81"/>
      <c r="EC36" s="81"/>
      <c r="ED36" s="81"/>
      <c r="EE36" s="81"/>
      <c r="EF36" s="81"/>
      <c r="EG36" s="81"/>
      <c r="EH36" s="81"/>
      <c r="EI36" s="81"/>
      <c r="EJ36" s="81"/>
      <c r="EK36" s="81"/>
      <c r="EL36" s="81"/>
      <c r="EM36" s="81"/>
      <c r="EN36" s="81"/>
      <c r="EO36" s="81"/>
      <c r="EP36" s="81"/>
      <c r="EQ36" s="81"/>
      <c r="ER36" s="81"/>
      <c r="ES36" s="81"/>
      <c r="ET36" s="81"/>
      <c r="EU36" s="81"/>
      <c r="EV36" s="81"/>
      <c r="EW36" s="81"/>
      <c r="EX36" s="81"/>
      <c r="EY36" s="81"/>
      <c r="EZ36" s="81"/>
      <c r="FA36" s="81"/>
      <c r="FB36" s="81"/>
      <c r="FC36" s="81"/>
      <c r="FD36" s="81"/>
      <c r="FE36" s="81"/>
      <c r="FF36" s="81"/>
      <c r="FG36" s="81"/>
      <c r="FH36" s="81"/>
      <c r="FI36" s="81"/>
      <c r="FJ36" s="81"/>
      <c r="FK36" s="81"/>
      <c r="FL36" s="81"/>
      <c r="FM36" s="81"/>
      <c r="FN36" s="81"/>
      <c r="FO36" s="81"/>
      <c r="FP36" s="81"/>
      <c r="FQ36" s="81"/>
      <c r="FR36" s="81"/>
      <c r="FS36" s="81"/>
      <c r="FT36" s="81"/>
      <c r="FU36" s="81"/>
      <c r="FV36" s="81"/>
      <c r="FW36" s="81"/>
      <c r="FX36" s="81"/>
      <c r="FY36" s="81"/>
      <c r="FZ36" s="81"/>
      <c r="GA36" s="81"/>
      <c r="GB36" s="81"/>
      <c r="GC36" s="81"/>
      <c r="GD36" s="81"/>
      <c r="GE36" s="81"/>
      <c r="GF36" s="81"/>
      <c r="GG36" s="81"/>
      <c r="GH36" s="81"/>
      <c r="GI36" s="81"/>
      <c r="GJ36" s="81"/>
      <c r="GK36" s="81"/>
      <c r="GL36" s="81"/>
      <c r="GM36" s="81"/>
      <c r="GN36" s="81"/>
      <c r="GO36" s="81"/>
      <c r="GP36" s="81"/>
      <c r="GQ36" s="81"/>
      <c r="GR36" s="81"/>
      <c r="GS36" s="81"/>
      <c r="GT36" s="81"/>
      <c r="GU36" s="81"/>
      <c r="GV36" s="81"/>
      <c r="GW36" s="81"/>
      <c r="GX36" s="81"/>
      <c r="GY36" s="81"/>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c r="IE36" s="81"/>
      <c r="IF36" s="81"/>
      <c r="IG36" s="81"/>
      <c r="IH36" s="81"/>
      <c r="II36" s="81"/>
      <c r="IJ36" s="81"/>
      <c r="IK36" s="81"/>
      <c r="IL36" s="81"/>
      <c r="IM36" s="81"/>
      <c r="IN36" s="81"/>
      <c r="IO36" s="81"/>
      <c r="IP36" s="81"/>
      <c r="IQ36" s="81"/>
      <c r="IR36" s="81"/>
      <c r="IS36" s="81"/>
      <c r="IT36" s="81"/>
      <c r="IU36" s="81"/>
      <c r="IV36" s="81"/>
      <c r="IW36" s="81"/>
    </row>
    <row r="37" spans="1:257" s="83" customFormat="1" ht="14.25" hidden="1" customHeight="1">
      <c r="A37" s="173"/>
      <c r="B37" s="172" t="s">
        <v>974</v>
      </c>
      <c r="C37" s="173"/>
      <c r="D37" s="173"/>
      <c r="E37" s="173"/>
      <c r="F37" s="173"/>
      <c r="G37" s="173"/>
      <c r="H37" s="173"/>
      <c r="I37" s="174"/>
      <c r="J37" s="174"/>
      <c r="K37" s="174"/>
      <c r="L37" s="174"/>
      <c r="M37" s="174"/>
      <c r="N37" s="174"/>
      <c r="O37" s="174"/>
      <c r="P37" s="69">
        <v>27</v>
      </c>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c r="CV37" s="81"/>
      <c r="CW37" s="81"/>
      <c r="CX37" s="81"/>
      <c r="CY37" s="81"/>
      <c r="CZ37" s="81"/>
      <c r="DA37" s="81"/>
      <c r="DB37" s="81"/>
      <c r="DC37" s="81"/>
      <c r="DD37" s="81"/>
      <c r="DE37" s="81"/>
      <c r="DF37" s="81"/>
      <c r="DG37" s="81"/>
      <c r="DH37" s="81"/>
      <c r="DI37" s="81"/>
      <c r="DJ37" s="81"/>
      <c r="DK37" s="81"/>
      <c r="DL37" s="81"/>
      <c r="DM37" s="81"/>
      <c r="DN37" s="81"/>
      <c r="DO37" s="81"/>
      <c r="DP37" s="81"/>
      <c r="DQ37" s="81"/>
      <c r="DR37" s="81"/>
      <c r="DS37" s="81"/>
      <c r="DT37" s="81"/>
      <c r="DU37" s="81"/>
      <c r="DV37" s="81"/>
      <c r="DW37" s="81"/>
      <c r="DX37" s="81"/>
      <c r="DY37" s="81"/>
      <c r="DZ37" s="81"/>
      <c r="EA37" s="81"/>
      <c r="EB37" s="81"/>
      <c r="EC37" s="81"/>
      <c r="ED37" s="81"/>
      <c r="EE37" s="81"/>
      <c r="EF37" s="81"/>
      <c r="EG37" s="81"/>
      <c r="EH37" s="81"/>
      <c r="EI37" s="81"/>
      <c r="EJ37" s="81"/>
      <c r="EK37" s="81"/>
      <c r="EL37" s="81"/>
      <c r="EM37" s="81"/>
      <c r="EN37" s="81"/>
      <c r="EO37" s="81"/>
      <c r="EP37" s="81"/>
      <c r="EQ37" s="81"/>
      <c r="ER37" s="81"/>
      <c r="ES37" s="81"/>
      <c r="ET37" s="81"/>
      <c r="EU37" s="81"/>
      <c r="EV37" s="81"/>
      <c r="EW37" s="81"/>
      <c r="EX37" s="81"/>
      <c r="EY37" s="81"/>
      <c r="EZ37" s="81"/>
      <c r="FA37" s="81"/>
      <c r="FB37" s="81"/>
      <c r="FC37" s="81"/>
      <c r="FD37" s="81"/>
      <c r="FE37" s="81"/>
      <c r="FF37" s="81"/>
      <c r="FG37" s="81"/>
      <c r="FH37" s="81"/>
      <c r="FI37" s="81"/>
      <c r="FJ37" s="81"/>
      <c r="FK37" s="81"/>
      <c r="FL37" s="81"/>
      <c r="FM37" s="81"/>
      <c r="FN37" s="81"/>
      <c r="FO37" s="81"/>
      <c r="FP37" s="81"/>
      <c r="FQ37" s="81"/>
      <c r="FR37" s="81"/>
      <c r="FS37" s="81"/>
      <c r="FT37" s="81"/>
      <c r="FU37" s="81"/>
      <c r="FV37" s="81"/>
      <c r="FW37" s="81"/>
      <c r="FX37" s="81"/>
      <c r="FY37" s="81"/>
      <c r="FZ37" s="81"/>
      <c r="GA37" s="81"/>
      <c r="GB37" s="81"/>
      <c r="GC37" s="81"/>
      <c r="GD37" s="81"/>
      <c r="GE37" s="81"/>
      <c r="GF37" s="81"/>
      <c r="GG37" s="81"/>
      <c r="GH37" s="81"/>
      <c r="GI37" s="81"/>
      <c r="GJ37" s="81"/>
      <c r="GK37" s="81"/>
      <c r="GL37" s="81"/>
      <c r="GM37" s="81"/>
      <c r="GN37" s="81"/>
      <c r="GO37" s="81"/>
      <c r="GP37" s="81"/>
      <c r="GQ37" s="81"/>
      <c r="GR37" s="81"/>
      <c r="GS37" s="81"/>
      <c r="GT37" s="81"/>
      <c r="GU37" s="81"/>
      <c r="GV37" s="81"/>
      <c r="GW37" s="81"/>
      <c r="GX37" s="81"/>
      <c r="GY37" s="81"/>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c r="IE37" s="81"/>
      <c r="IF37" s="81"/>
      <c r="IG37" s="81"/>
      <c r="IH37" s="81"/>
      <c r="II37" s="81"/>
      <c r="IJ37" s="81"/>
      <c r="IK37" s="81"/>
      <c r="IL37" s="81"/>
      <c r="IM37" s="81"/>
      <c r="IN37" s="81"/>
      <c r="IO37" s="81"/>
      <c r="IP37" s="81"/>
      <c r="IQ37" s="81"/>
      <c r="IR37" s="81"/>
      <c r="IS37" s="81"/>
      <c r="IT37" s="81"/>
      <c r="IU37" s="81"/>
      <c r="IV37" s="81"/>
      <c r="IW37" s="81"/>
    </row>
    <row r="38" spans="1:257" s="83" customFormat="1" ht="14.25" hidden="1" customHeight="1">
      <c r="A38" s="151" t="str">
        <f t="shared" ref="A38:A45" si="6">IF(OR(B38&lt;&gt;"",D38&lt;&gt;""),"["&amp;TEXT($B$2,"##")&amp;"-"&amp;TEXT(ROW()-10,"##")&amp;"]","")</f>
        <v>[Admin Module-28]</v>
      </c>
      <c r="B38" s="89" t="s">
        <v>975</v>
      </c>
      <c r="C38" s="89" t="s">
        <v>1218</v>
      </c>
      <c r="D38" s="180" t="s">
        <v>976</v>
      </c>
      <c r="E38" s="181"/>
      <c r="F38" s="89" t="s">
        <v>2</v>
      </c>
      <c r="G38" s="89"/>
      <c r="H38" s="96" t="s">
        <v>1206</v>
      </c>
      <c r="I38" s="170"/>
      <c r="J38" s="200"/>
      <c r="K38" s="200"/>
      <c r="L38" s="200"/>
      <c r="M38" s="201"/>
      <c r="N38" s="201"/>
      <c r="O38" s="201"/>
      <c r="P38" s="81">
        <v>28</v>
      </c>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c r="CV38" s="81"/>
      <c r="CW38" s="81"/>
      <c r="CX38" s="81"/>
      <c r="CY38" s="81"/>
      <c r="CZ38" s="81"/>
      <c r="DA38" s="81"/>
      <c r="DB38" s="81"/>
      <c r="DC38" s="81"/>
      <c r="DD38" s="81"/>
      <c r="DE38" s="81"/>
      <c r="DF38" s="81"/>
      <c r="DG38" s="81"/>
      <c r="DH38" s="81"/>
      <c r="DI38" s="81"/>
      <c r="DJ38" s="81"/>
      <c r="DK38" s="81"/>
      <c r="DL38" s="81"/>
      <c r="DM38" s="81"/>
      <c r="DN38" s="81"/>
      <c r="DO38" s="81"/>
      <c r="DP38" s="81"/>
      <c r="DQ38" s="81"/>
      <c r="DR38" s="81"/>
      <c r="DS38" s="81"/>
      <c r="DT38" s="81"/>
      <c r="DU38" s="81"/>
      <c r="DV38" s="81"/>
      <c r="DW38" s="81"/>
      <c r="DX38" s="81"/>
      <c r="DY38" s="81"/>
      <c r="DZ38" s="81"/>
      <c r="EA38" s="81"/>
      <c r="EB38" s="81"/>
      <c r="EC38" s="81"/>
      <c r="ED38" s="81"/>
      <c r="EE38" s="81"/>
      <c r="EF38" s="81"/>
      <c r="EG38" s="81"/>
      <c r="EH38" s="81"/>
      <c r="EI38" s="81"/>
      <c r="EJ38" s="81"/>
      <c r="EK38" s="81"/>
      <c r="EL38" s="81"/>
      <c r="EM38" s="81"/>
      <c r="EN38" s="81"/>
      <c r="EO38" s="81"/>
      <c r="EP38" s="81"/>
      <c r="EQ38" s="81"/>
      <c r="ER38" s="81"/>
      <c r="ES38" s="81"/>
      <c r="ET38" s="81"/>
      <c r="EU38" s="81"/>
      <c r="EV38" s="81"/>
      <c r="EW38" s="81"/>
      <c r="EX38" s="81"/>
      <c r="EY38" s="81"/>
      <c r="EZ38" s="81"/>
      <c r="FA38" s="81"/>
      <c r="FB38" s="81"/>
      <c r="FC38" s="81"/>
      <c r="FD38" s="81"/>
      <c r="FE38" s="81"/>
      <c r="FF38" s="81"/>
      <c r="FG38" s="81"/>
      <c r="FH38" s="81"/>
      <c r="FI38" s="81"/>
      <c r="FJ38" s="81"/>
      <c r="FK38" s="81"/>
      <c r="FL38" s="81"/>
      <c r="FM38" s="81"/>
      <c r="FN38" s="81"/>
      <c r="FO38" s="81"/>
      <c r="FP38" s="81"/>
      <c r="FQ38" s="81"/>
      <c r="FR38" s="81"/>
      <c r="FS38" s="81"/>
      <c r="FT38" s="81"/>
      <c r="FU38" s="81"/>
      <c r="FV38" s="81"/>
      <c r="FW38" s="81"/>
      <c r="FX38" s="81"/>
      <c r="FY38" s="81"/>
      <c r="FZ38" s="81"/>
      <c r="GA38" s="81"/>
      <c r="GB38" s="81"/>
      <c r="GC38" s="81"/>
      <c r="GD38" s="81"/>
      <c r="GE38" s="81"/>
      <c r="GF38" s="81"/>
      <c r="GG38" s="81"/>
      <c r="GH38" s="81"/>
      <c r="GI38" s="81"/>
      <c r="GJ38" s="81"/>
      <c r="GK38" s="81"/>
      <c r="GL38" s="81"/>
      <c r="GM38" s="81"/>
      <c r="GN38" s="81"/>
      <c r="GO38" s="81"/>
      <c r="GP38" s="81"/>
      <c r="GQ38" s="81"/>
      <c r="GR38" s="81"/>
      <c r="GS38" s="81"/>
      <c r="GT38" s="81"/>
      <c r="GU38" s="81"/>
      <c r="GV38" s="81"/>
      <c r="GW38" s="81"/>
      <c r="GX38" s="81"/>
      <c r="GY38" s="81"/>
      <c r="GZ38" s="81"/>
      <c r="HA38" s="81"/>
      <c r="HB38" s="81"/>
      <c r="HC38" s="81"/>
      <c r="HD38" s="81"/>
      <c r="HE38" s="81"/>
      <c r="HF38" s="81"/>
      <c r="HG38" s="81"/>
      <c r="HH38" s="81"/>
      <c r="HI38" s="81"/>
      <c r="HJ38" s="81"/>
      <c r="HK38" s="81"/>
      <c r="HL38" s="81"/>
      <c r="HM38" s="81"/>
      <c r="HN38" s="81"/>
      <c r="HO38" s="81"/>
      <c r="HP38" s="81"/>
      <c r="HQ38" s="81"/>
      <c r="HR38" s="81"/>
      <c r="HS38" s="81"/>
      <c r="HT38" s="81"/>
      <c r="HU38" s="81"/>
      <c r="HV38" s="81"/>
      <c r="HW38" s="81"/>
      <c r="HX38" s="81"/>
      <c r="HY38" s="81"/>
      <c r="HZ38" s="81"/>
      <c r="IA38" s="81"/>
      <c r="IB38" s="81"/>
      <c r="IC38" s="81"/>
      <c r="ID38" s="81"/>
      <c r="IE38" s="81"/>
      <c r="IF38" s="81"/>
      <c r="IG38" s="81"/>
      <c r="IH38" s="81"/>
      <c r="II38" s="81"/>
      <c r="IJ38" s="81"/>
      <c r="IK38" s="81"/>
      <c r="IL38" s="81"/>
      <c r="IM38" s="81"/>
      <c r="IN38" s="81"/>
      <c r="IO38" s="81"/>
      <c r="IP38" s="81"/>
      <c r="IQ38" s="81"/>
      <c r="IR38" s="81"/>
      <c r="IS38" s="81"/>
      <c r="IT38" s="81"/>
      <c r="IU38" s="81"/>
      <c r="IV38" s="81"/>
      <c r="IW38" s="81"/>
    </row>
    <row r="39" spans="1:257" s="83" customFormat="1" ht="14.25" hidden="1" customHeight="1">
      <c r="A39" s="151" t="str">
        <f t="shared" si="6"/>
        <v>[Admin Module-29]</v>
      </c>
      <c r="B39" s="89" t="s">
        <v>978</v>
      </c>
      <c r="C39" s="89" t="s">
        <v>977</v>
      </c>
      <c r="D39" s="180" t="s">
        <v>979</v>
      </c>
      <c r="E39" s="181"/>
      <c r="F39" s="89" t="s">
        <v>2</v>
      </c>
      <c r="G39" s="89"/>
      <c r="H39" s="96" t="s">
        <v>1206</v>
      </c>
      <c r="I39" s="170"/>
      <c r="J39" s="200"/>
      <c r="K39" s="200"/>
      <c r="L39" s="200"/>
      <c r="M39" s="201"/>
      <c r="N39" s="201"/>
      <c r="O39" s="201"/>
      <c r="P39" s="69">
        <v>29</v>
      </c>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c r="CV39" s="81"/>
      <c r="CW39" s="81"/>
      <c r="CX39" s="81"/>
      <c r="CY39" s="81"/>
      <c r="CZ39" s="81"/>
      <c r="DA39" s="81"/>
      <c r="DB39" s="81"/>
      <c r="DC39" s="81"/>
      <c r="DD39" s="81"/>
      <c r="DE39" s="81"/>
      <c r="DF39" s="81"/>
      <c r="DG39" s="81"/>
      <c r="DH39" s="81"/>
      <c r="DI39" s="81"/>
      <c r="DJ39" s="81"/>
      <c r="DK39" s="81"/>
      <c r="DL39" s="81"/>
      <c r="DM39" s="81"/>
      <c r="DN39" s="81"/>
      <c r="DO39" s="81"/>
      <c r="DP39" s="81"/>
      <c r="DQ39" s="81"/>
      <c r="DR39" s="81"/>
      <c r="DS39" s="81"/>
      <c r="DT39" s="81"/>
      <c r="DU39" s="81"/>
      <c r="DV39" s="81"/>
      <c r="DW39" s="81"/>
      <c r="DX39" s="81"/>
      <c r="DY39" s="81"/>
      <c r="DZ39" s="81"/>
      <c r="EA39" s="81"/>
      <c r="EB39" s="81"/>
      <c r="EC39" s="81"/>
      <c r="ED39" s="81"/>
      <c r="EE39" s="81"/>
      <c r="EF39" s="81"/>
      <c r="EG39" s="81"/>
      <c r="EH39" s="81"/>
      <c r="EI39" s="81"/>
      <c r="EJ39" s="81"/>
      <c r="EK39" s="81"/>
      <c r="EL39" s="81"/>
      <c r="EM39" s="81"/>
      <c r="EN39" s="81"/>
      <c r="EO39" s="81"/>
      <c r="EP39" s="81"/>
      <c r="EQ39" s="81"/>
      <c r="ER39" s="81"/>
      <c r="ES39" s="81"/>
      <c r="ET39" s="81"/>
      <c r="EU39" s="81"/>
      <c r="EV39" s="81"/>
      <c r="EW39" s="81"/>
      <c r="EX39" s="81"/>
      <c r="EY39" s="81"/>
      <c r="EZ39" s="81"/>
      <c r="FA39" s="81"/>
      <c r="FB39" s="81"/>
      <c r="FC39" s="81"/>
      <c r="FD39" s="81"/>
      <c r="FE39" s="81"/>
      <c r="FF39" s="81"/>
      <c r="FG39" s="81"/>
      <c r="FH39" s="81"/>
      <c r="FI39" s="81"/>
      <c r="FJ39" s="81"/>
      <c r="FK39" s="81"/>
      <c r="FL39" s="81"/>
      <c r="FM39" s="81"/>
      <c r="FN39" s="81"/>
      <c r="FO39" s="81"/>
      <c r="FP39" s="81"/>
      <c r="FQ39" s="81"/>
      <c r="FR39" s="81"/>
      <c r="FS39" s="81"/>
      <c r="FT39" s="81"/>
      <c r="FU39" s="81"/>
      <c r="FV39" s="81"/>
      <c r="FW39" s="81"/>
      <c r="FX39" s="81"/>
      <c r="FY39" s="81"/>
      <c r="FZ39" s="81"/>
      <c r="GA39" s="81"/>
      <c r="GB39" s="81"/>
      <c r="GC39" s="81"/>
      <c r="GD39" s="81"/>
      <c r="GE39" s="81"/>
      <c r="GF39" s="81"/>
      <c r="GG39" s="81"/>
      <c r="GH39" s="81"/>
      <c r="GI39" s="81"/>
      <c r="GJ39" s="81"/>
      <c r="GK39" s="81"/>
      <c r="GL39" s="81"/>
      <c r="GM39" s="81"/>
      <c r="GN39" s="81"/>
      <c r="GO39" s="81"/>
      <c r="GP39" s="81"/>
      <c r="GQ39" s="81"/>
      <c r="GR39" s="81"/>
      <c r="GS39" s="81"/>
      <c r="GT39" s="81"/>
      <c r="GU39" s="81"/>
      <c r="GV39" s="81"/>
      <c r="GW39" s="81"/>
      <c r="GX39" s="81"/>
      <c r="GY39" s="81"/>
      <c r="GZ39" s="81"/>
      <c r="HA39" s="81"/>
      <c r="HB39" s="81"/>
      <c r="HC39" s="81"/>
      <c r="HD39" s="81"/>
      <c r="HE39" s="81"/>
      <c r="HF39" s="81"/>
      <c r="HG39" s="81"/>
      <c r="HH39" s="81"/>
      <c r="HI39" s="81"/>
      <c r="HJ39" s="81"/>
      <c r="HK39" s="81"/>
      <c r="HL39" s="81"/>
      <c r="HM39" s="81"/>
      <c r="HN39" s="81"/>
      <c r="HO39" s="81"/>
      <c r="HP39" s="81"/>
      <c r="HQ39" s="81"/>
      <c r="HR39" s="81"/>
      <c r="HS39" s="81"/>
      <c r="HT39" s="81"/>
      <c r="HU39" s="81"/>
      <c r="HV39" s="81"/>
      <c r="HW39" s="81"/>
      <c r="HX39" s="81"/>
      <c r="HY39" s="81"/>
      <c r="HZ39" s="81"/>
      <c r="IA39" s="81"/>
      <c r="IB39" s="81"/>
      <c r="IC39" s="81"/>
      <c r="ID39" s="81"/>
      <c r="IE39" s="81"/>
      <c r="IF39" s="81"/>
      <c r="IG39" s="81"/>
      <c r="IH39" s="81"/>
      <c r="II39" s="81"/>
      <c r="IJ39" s="81"/>
      <c r="IK39" s="81"/>
      <c r="IL39" s="81"/>
      <c r="IM39" s="81"/>
      <c r="IN39" s="81"/>
      <c r="IO39" s="81"/>
      <c r="IP39" s="81"/>
      <c r="IQ39" s="81"/>
      <c r="IR39" s="81"/>
      <c r="IS39" s="81"/>
      <c r="IT39" s="81"/>
      <c r="IU39" s="81"/>
      <c r="IV39" s="81"/>
      <c r="IW39" s="81"/>
    </row>
    <row r="40" spans="1:257" s="83" customFormat="1" ht="14.25" hidden="1" customHeight="1">
      <c r="A40" s="151" t="str">
        <f t="shared" si="6"/>
        <v>[Admin Module-30]</v>
      </c>
      <c r="B40" s="89" t="s">
        <v>980</v>
      </c>
      <c r="C40" s="89" t="s">
        <v>981</v>
      </c>
      <c r="D40" s="180" t="s">
        <v>982</v>
      </c>
      <c r="E40" s="181" t="s">
        <v>1219</v>
      </c>
      <c r="F40" s="89" t="s">
        <v>2</v>
      </c>
      <c r="G40" s="89"/>
      <c r="H40" s="96" t="s">
        <v>1206</v>
      </c>
      <c r="I40" s="170"/>
      <c r="J40" s="200"/>
      <c r="K40" s="200"/>
      <c r="L40" s="200"/>
      <c r="M40" s="201"/>
      <c r="N40" s="201"/>
      <c r="O40" s="201"/>
      <c r="P40" s="81">
        <v>30</v>
      </c>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81"/>
      <c r="BO40" s="81"/>
      <c r="BP40" s="81"/>
      <c r="BQ40" s="81"/>
      <c r="BR40" s="81"/>
      <c r="BS40" s="81"/>
      <c r="BT40" s="81"/>
      <c r="BU40" s="81"/>
      <c r="BV40" s="81"/>
      <c r="BW40" s="81"/>
      <c r="BX40" s="81"/>
      <c r="BY40" s="81"/>
      <c r="BZ40" s="81"/>
      <c r="CA40" s="81"/>
      <c r="CB40" s="81"/>
      <c r="CC40" s="81"/>
      <c r="CD40" s="81"/>
      <c r="CE40" s="81"/>
      <c r="CF40" s="81"/>
      <c r="CG40" s="81"/>
      <c r="CH40" s="81"/>
      <c r="CI40" s="81"/>
      <c r="CJ40" s="81"/>
      <c r="CK40" s="81"/>
      <c r="CL40" s="81"/>
      <c r="CM40" s="81"/>
      <c r="CN40" s="81"/>
      <c r="CO40" s="81"/>
      <c r="CP40" s="81"/>
      <c r="CQ40" s="81"/>
      <c r="CR40" s="81"/>
      <c r="CS40" s="81"/>
      <c r="CT40" s="81"/>
      <c r="CU40" s="81"/>
      <c r="CV40" s="81"/>
      <c r="CW40" s="81"/>
      <c r="CX40" s="81"/>
      <c r="CY40" s="81"/>
      <c r="CZ40" s="81"/>
      <c r="DA40" s="81"/>
      <c r="DB40" s="81"/>
      <c r="DC40" s="81"/>
      <c r="DD40" s="81"/>
      <c r="DE40" s="81"/>
      <c r="DF40" s="81"/>
      <c r="DG40" s="81"/>
      <c r="DH40" s="81"/>
      <c r="DI40" s="81"/>
      <c r="DJ40" s="81"/>
      <c r="DK40" s="81"/>
      <c r="DL40" s="81"/>
      <c r="DM40" s="81"/>
      <c r="DN40" s="81"/>
      <c r="DO40" s="81"/>
      <c r="DP40" s="81"/>
      <c r="DQ40" s="81"/>
      <c r="DR40" s="81"/>
      <c r="DS40" s="81"/>
      <c r="DT40" s="81"/>
      <c r="DU40" s="81"/>
      <c r="DV40" s="81"/>
      <c r="DW40" s="81"/>
      <c r="DX40" s="81"/>
      <c r="DY40" s="81"/>
      <c r="DZ40" s="81"/>
      <c r="EA40" s="81"/>
      <c r="EB40" s="81"/>
      <c r="EC40" s="81"/>
      <c r="ED40" s="81"/>
      <c r="EE40" s="81"/>
      <c r="EF40" s="81"/>
      <c r="EG40" s="81"/>
      <c r="EH40" s="81"/>
      <c r="EI40" s="81"/>
      <c r="EJ40" s="81"/>
      <c r="EK40" s="81"/>
      <c r="EL40" s="81"/>
      <c r="EM40" s="81"/>
      <c r="EN40" s="81"/>
      <c r="EO40" s="81"/>
      <c r="EP40" s="81"/>
      <c r="EQ40" s="81"/>
      <c r="ER40" s="81"/>
      <c r="ES40" s="81"/>
      <c r="ET40" s="81"/>
      <c r="EU40" s="81"/>
      <c r="EV40" s="81"/>
      <c r="EW40" s="81"/>
      <c r="EX40" s="81"/>
      <c r="EY40" s="81"/>
      <c r="EZ40" s="81"/>
      <c r="FA40" s="81"/>
      <c r="FB40" s="81"/>
      <c r="FC40" s="81"/>
      <c r="FD40" s="81"/>
      <c r="FE40" s="81"/>
      <c r="FF40" s="81"/>
      <c r="FG40" s="81"/>
      <c r="FH40" s="81"/>
      <c r="FI40" s="81"/>
      <c r="FJ40" s="81"/>
      <c r="FK40" s="81"/>
      <c r="FL40" s="81"/>
      <c r="FM40" s="81"/>
      <c r="FN40" s="81"/>
      <c r="FO40" s="81"/>
      <c r="FP40" s="81"/>
      <c r="FQ40" s="81"/>
      <c r="FR40" s="81"/>
      <c r="FS40" s="81"/>
      <c r="FT40" s="81"/>
      <c r="FU40" s="81"/>
      <c r="FV40" s="81"/>
      <c r="FW40" s="81"/>
      <c r="FX40" s="81"/>
      <c r="FY40" s="81"/>
      <c r="FZ40" s="81"/>
      <c r="GA40" s="81"/>
      <c r="GB40" s="81"/>
      <c r="GC40" s="81"/>
      <c r="GD40" s="81"/>
      <c r="GE40" s="81"/>
      <c r="GF40" s="81"/>
      <c r="GG40" s="81"/>
      <c r="GH40" s="81"/>
      <c r="GI40" s="81"/>
      <c r="GJ40" s="81"/>
      <c r="GK40" s="81"/>
      <c r="GL40" s="81"/>
      <c r="GM40" s="81"/>
      <c r="GN40" s="81"/>
      <c r="GO40" s="81"/>
      <c r="GP40" s="81"/>
      <c r="GQ40" s="81"/>
      <c r="GR40" s="81"/>
      <c r="GS40" s="81"/>
      <c r="GT40" s="81"/>
      <c r="GU40" s="81"/>
      <c r="GV40" s="81"/>
      <c r="GW40" s="81"/>
      <c r="GX40" s="81"/>
      <c r="GY40" s="81"/>
      <c r="GZ40" s="81"/>
      <c r="HA40" s="81"/>
      <c r="HB40" s="81"/>
      <c r="HC40" s="81"/>
      <c r="HD40" s="81"/>
      <c r="HE40" s="81"/>
      <c r="HF40" s="81"/>
      <c r="HG40" s="81"/>
      <c r="HH40" s="81"/>
      <c r="HI40" s="81"/>
      <c r="HJ40" s="81"/>
      <c r="HK40" s="81"/>
      <c r="HL40" s="81"/>
      <c r="HM40" s="81"/>
      <c r="HN40" s="81"/>
      <c r="HO40" s="81"/>
      <c r="HP40" s="81"/>
      <c r="HQ40" s="81"/>
      <c r="HR40" s="81"/>
      <c r="HS40" s="81"/>
      <c r="HT40" s="81"/>
      <c r="HU40" s="81"/>
      <c r="HV40" s="81"/>
      <c r="HW40" s="81"/>
      <c r="HX40" s="81"/>
      <c r="HY40" s="81"/>
      <c r="HZ40" s="81"/>
      <c r="IA40" s="81"/>
      <c r="IB40" s="81"/>
      <c r="IC40" s="81"/>
      <c r="ID40" s="81"/>
      <c r="IE40" s="81"/>
      <c r="IF40" s="81"/>
      <c r="IG40" s="81"/>
      <c r="IH40" s="81"/>
      <c r="II40" s="81"/>
      <c r="IJ40" s="81"/>
      <c r="IK40" s="81"/>
      <c r="IL40" s="81"/>
      <c r="IM40" s="81"/>
      <c r="IN40" s="81"/>
      <c r="IO40" s="81"/>
      <c r="IP40" s="81"/>
      <c r="IQ40" s="81"/>
      <c r="IR40" s="81"/>
      <c r="IS40" s="81"/>
      <c r="IT40" s="81"/>
      <c r="IU40" s="81"/>
      <c r="IV40" s="81"/>
      <c r="IW40" s="81"/>
    </row>
    <row r="41" spans="1:257" s="83" customFormat="1" ht="14.25" customHeight="1">
      <c r="A41" s="151" t="str">
        <f t="shared" si="6"/>
        <v>[Admin Module-31]</v>
      </c>
      <c r="B41" s="89" t="s">
        <v>983</v>
      </c>
      <c r="C41" s="89" t="s">
        <v>984</v>
      </c>
      <c r="D41" s="180" t="s">
        <v>985</v>
      </c>
      <c r="E41" s="181" t="s">
        <v>1220</v>
      </c>
      <c r="F41" s="89" t="s">
        <v>3</v>
      </c>
      <c r="G41" s="89"/>
      <c r="H41" s="96" t="s">
        <v>1206</v>
      </c>
      <c r="I41" s="170" t="s">
        <v>1221</v>
      </c>
      <c r="J41" s="200" t="s">
        <v>1058</v>
      </c>
      <c r="K41" s="200" t="s">
        <v>1055</v>
      </c>
      <c r="L41" s="200" t="s">
        <v>1049</v>
      </c>
      <c r="M41" s="201" t="s">
        <v>1206</v>
      </c>
      <c r="N41" s="201"/>
      <c r="O41" s="218" t="s">
        <v>1222</v>
      </c>
      <c r="P41" s="69">
        <v>31</v>
      </c>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81"/>
      <c r="BO41" s="81"/>
      <c r="BP41" s="81"/>
      <c r="BQ41" s="81"/>
      <c r="BR41" s="81"/>
      <c r="BS41" s="81"/>
      <c r="BT41" s="81"/>
      <c r="BU41" s="81"/>
      <c r="BV41" s="81"/>
      <c r="BW41" s="81"/>
      <c r="BX41" s="81"/>
      <c r="BY41" s="81"/>
      <c r="BZ41" s="81"/>
      <c r="CA41" s="81"/>
      <c r="CB41" s="81"/>
      <c r="CC41" s="81"/>
      <c r="CD41" s="81"/>
      <c r="CE41" s="81"/>
      <c r="CF41" s="81"/>
      <c r="CG41" s="81"/>
      <c r="CH41" s="81"/>
      <c r="CI41" s="81"/>
      <c r="CJ41" s="81"/>
      <c r="CK41" s="81"/>
      <c r="CL41" s="81"/>
      <c r="CM41" s="81"/>
      <c r="CN41" s="81"/>
      <c r="CO41" s="81"/>
      <c r="CP41" s="81"/>
      <c r="CQ41" s="81"/>
      <c r="CR41" s="81"/>
      <c r="CS41" s="81"/>
      <c r="CT41" s="81"/>
      <c r="CU41" s="81"/>
      <c r="CV41" s="81"/>
      <c r="CW41" s="81"/>
      <c r="CX41" s="81"/>
      <c r="CY41" s="81"/>
      <c r="CZ41" s="81"/>
      <c r="DA41" s="81"/>
      <c r="DB41" s="81"/>
      <c r="DC41" s="81"/>
      <c r="DD41" s="81"/>
      <c r="DE41" s="81"/>
      <c r="DF41" s="81"/>
      <c r="DG41" s="81"/>
      <c r="DH41" s="81"/>
      <c r="DI41" s="81"/>
      <c r="DJ41" s="81"/>
      <c r="DK41" s="81"/>
      <c r="DL41" s="81"/>
      <c r="DM41" s="81"/>
      <c r="DN41" s="81"/>
      <c r="DO41" s="81"/>
      <c r="DP41" s="81"/>
      <c r="DQ41" s="81"/>
      <c r="DR41" s="81"/>
      <c r="DS41" s="81"/>
      <c r="DT41" s="81"/>
      <c r="DU41" s="81"/>
      <c r="DV41" s="81"/>
      <c r="DW41" s="81"/>
      <c r="DX41" s="81"/>
      <c r="DY41" s="81"/>
      <c r="DZ41" s="81"/>
      <c r="EA41" s="81"/>
      <c r="EB41" s="81"/>
      <c r="EC41" s="81"/>
      <c r="ED41" s="81"/>
      <c r="EE41" s="81"/>
      <c r="EF41" s="81"/>
      <c r="EG41" s="81"/>
      <c r="EH41" s="81"/>
      <c r="EI41" s="81"/>
      <c r="EJ41" s="81"/>
      <c r="EK41" s="81"/>
      <c r="EL41" s="81"/>
      <c r="EM41" s="81"/>
      <c r="EN41" s="81"/>
      <c r="EO41" s="81"/>
      <c r="EP41" s="81"/>
      <c r="EQ41" s="81"/>
      <c r="ER41" s="81"/>
      <c r="ES41" s="81"/>
      <c r="ET41" s="81"/>
      <c r="EU41" s="81"/>
      <c r="EV41" s="81"/>
      <c r="EW41" s="81"/>
      <c r="EX41" s="81"/>
      <c r="EY41" s="81"/>
      <c r="EZ41" s="81"/>
      <c r="FA41" s="81"/>
      <c r="FB41" s="81"/>
      <c r="FC41" s="81"/>
      <c r="FD41" s="81"/>
      <c r="FE41" s="81"/>
      <c r="FF41" s="81"/>
      <c r="FG41" s="81"/>
      <c r="FH41" s="81"/>
      <c r="FI41" s="81"/>
      <c r="FJ41" s="81"/>
      <c r="FK41" s="81"/>
      <c r="FL41" s="81"/>
      <c r="FM41" s="81"/>
      <c r="FN41" s="81"/>
      <c r="FO41" s="81"/>
      <c r="FP41" s="81"/>
      <c r="FQ41" s="81"/>
      <c r="FR41" s="81"/>
      <c r="FS41" s="81"/>
      <c r="FT41" s="81"/>
      <c r="FU41" s="81"/>
      <c r="FV41" s="81"/>
      <c r="FW41" s="81"/>
      <c r="FX41" s="81"/>
      <c r="FY41" s="81"/>
      <c r="FZ41" s="81"/>
      <c r="GA41" s="81"/>
      <c r="GB41" s="81"/>
      <c r="GC41" s="81"/>
      <c r="GD41" s="81"/>
      <c r="GE41" s="81"/>
      <c r="GF41" s="81"/>
      <c r="GG41" s="81"/>
      <c r="GH41" s="81"/>
      <c r="GI41" s="81"/>
      <c r="GJ41" s="81"/>
      <c r="GK41" s="81"/>
      <c r="GL41" s="81"/>
      <c r="GM41" s="81"/>
      <c r="GN41" s="81"/>
      <c r="GO41" s="81"/>
      <c r="GP41" s="81"/>
      <c r="GQ41" s="81"/>
      <c r="GR41" s="81"/>
      <c r="GS41" s="81"/>
      <c r="GT41" s="81"/>
      <c r="GU41" s="81"/>
      <c r="GV41" s="81"/>
      <c r="GW41" s="81"/>
      <c r="GX41" s="81"/>
      <c r="GY41" s="81"/>
      <c r="GZ41" s="81"/>
      <c r="HA41" s="81"/>
      <c r="HB41" s="81"/>
      <c r="HC41" s="81"/>
      <c r="HD41" s="81"/>
      <c r="HE41" s="81"/>
      <c r="HF41" s="81"/>
      <c r="HG41" s="81"/>
      <c r="HH41" s="81"/>
      <c r="HI41" s="81"/>
      <c r="HJ41" s="81"/>
      <c r="HK41" s="81"/>
      <c r="HL41" s="81"/>
      <c r="HM41" s="81"/>
      <c r="HN41" s="81"/>
      <c r="HO41" s="81"/>
      <c r="HP41" s="81"/>
      <c r="HQ41" s="81"/>
      <c r="HR41" s="81"/>
      <c r="HS41" s="81"/>
      <c r="HT41" s="81"/>
      <c r="HU41" s="81"/>
      <c r="HV41" s="81"/>
      <c r="HW41" s="81"/>
      <c r="HX41" s="81"/>
      <c r="HY41" s="81"/>
      <c r="HZ41" s="81"/>
      <c r="IA41" s="81"/>
      <c r="IB41" s="81"/>
      <c r="IC41" s="81"/>
      <c r="ID41" s="81"/>
      <c r="IE41" s="81"/>
      <c r="IF41" s="81"/>
      <c r="IG41" s="81"/>
      <c r="IH41" s="81"/>
      <c r="II41" s="81"/>
      <c r="IJ41" s="81"/>
      <c r="IK41" s="81"/>
      <c r="IL41" s="81"/>
      <c r="IM41" s="81"/>
      <c r="IN41" s="81"/>
      <c r="IO41" s="81"/>
      <c r="IP41" s="81"/>
      <c r="IQ41" s="81"/>
      <c r="IR41" s="81"/>
      <c r="IS41" s="81"/>
      <c r="IT41" s="81"/>
      <c r="IU41" s="81"/>
      <c r="IV41" s="81"/>
      <c r="IW41" s="81"/>
    </row>
    <row r="42" spans="1:257" s="83" customFormat="1" ht="14.25" hidden="1" customHeight="1">
      <c r="A42" s="151" t="str">
        <f t="shared" si="6"/>
        <v>[Admin Module-32]</v>
      </c>
      <c r="B42" s="89" t="s">
        <v>986</v>
      </c>
      <c r="C42" s="89" t="s">
        <v>1223</v>
      </c>
      <c r="D42" s="180" t="s">
        <v>1224</v>
      </c>
      <c r="E42" s="181" t="s">
        <v>1220</v>
      </c>
      <c r="F42" s="89" t="s">
        <v>2</v>
      </c>
      <c r="G42" s="89"/>
      <c r="H42" s="96" t="s">
        <v>1206</v>
      </c>
      <c r="I42" s="170"/>
      <c r="J42" s="200"/>
      <c r="K42" s="200"/>
      <c r="L42" s="200"/>
      <c r="M42" s="201"/>
      <c r="N42" s="201"/>
      <c r="O42" s="201"/>
      <c r="P42" s="81">
        <v>32</v>
      </c>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81"/>
      <c r="BO42" s="81"/>
      <c r="BP42" s="81"/>
      <c r="BQ42" s="81"/>
      <c r="BR42" s="81"/>
      <c r="BS42" s="81"/>
      <c r="BT42" s="81"/>
      <c r="BU42" s="81"/>
      <c r="BV42" s="81"/>
      <c r="BW42" s="81"/>
      <c r="BX42" s="81"/>
      <c r="BY42" s="81"/>
      <c r="BZ42" s="81"/>
      <c r="CA42" s="81"/>
      <c r="CB42" s="81"/>
      <c r="CC42" s="81"/>
      <c r="CD42" s="81"/>
      <c r="CE42" s="81"/>
      <c r="CF42" s="81"/>
      <c r="CG42" s="81"/>
      <c r="CH42" s="81"/>
      <c r="CI42" s="81"/>
      <c r="CJ42" s="81"/>
      <c r="CK42" s="81"/>
      <c r="CL42" s="81"/>
      <c r="CM42" s="81"/>
      <c r="CN42" s="81"/>
      <c r="CO42" s="81"/>
      <c r="CP42" s="81"/>
      <c r="CQ42" s="81"/>
      <c r="CR42" s="81"/>
      <c r="CS42" s="81"/>
      <c r="CT42" s="81"/>
      <c r="CU42" s="81"/>
      <c r="CV42" s="81"/>
      <c r="CW42" s="81"/>
      <c r="CX42" s="81"/>
      <c r="CY42" s="81"/>
      <c r="CZ42" s="81"/>
      <c r="DA42" s="81"/>
      <c r="DB42" s="81"/>
      <c r="DC42" s="81"/>
      <c r="DD42" s="81"/>
      <c r="DE42" s="81"/>
      <c r="DF42" s="81"/>
      <c r="DG42" s="81"/>
      <c r="DH42" s="81"/>
      <c r="DI42" s="81"/>
      <c r="DJ42" s="81"/>
      <c r="DK42" s="81"/>
      <c r="DL42" s="81"/>
      <c r="DM42" s="81"/>
      <c r="DN42" s="81"/>
      <c r="DO42" s="81"/>
      <c r="DP42" s="81"/>
      <c r="DQ42" s="81"/>
      <c r="DR42" s="81"/>
      <c r="DS42" s="81"/>
      <c r="DT42" s="81"/>
      <c r="DU42" s="81"/>
      <c r="DV42" s="81"/>
      <c r="DW42" s="81"/>
      <c r="DX42" s="81"/>
      <c r="DY42" s="81"/>
      <c r="DZ42" s="81"/>
      <c r="EA42" s="81"/>
      <c r="EB42" s="81"/>
      <c r="EC42" s="81"/>
      <c r="ED42" s="81"/>
      <c r="EE42" s="81"/>
      <c r="EF42" s="81"/>
      <c r="EG42" s="81"/>
      <c r="EH42" s="81"/>
      <c r="EI42" s="81"/>
      <c r="EJ42" s="81"/>
      <c r="EK42" s="81"/>
      <c r="EL42" s="81"/>
      <c r="EM42" s="81"/>
      <c r="EN42" s="81"/>
      <c r="EO42" s="81"/>
      <c r="EP42" s="81"/>
      <c r="EQ42" s="81"/>
      <c r="ER42" s="81"/>
      <c r="ES42" s="81"/>
      <c r="ET42" s="81"/>
      <c r="EU42" s="81"/>
      <c r="EV42" s="81"/>
      <c r="EW42" s="81"/>
      <c r="EX42" s="81"/>
      <c r="EY42" s="81"/>
      <c r="EZ42" s="81"/>
      <c r="FA42" s="81"/>
      <c r="FB42" s="81"/>
      <c r="FC42" s="81"/>
      <c r="FD42" s="81"/>
      <c r="FE42" s="81"/>
      <c r="FF42" s="81"/>
      <c r="FG42" s="81"/>
      <c r="FH42" s="81"/>
      <c r="FI42" s="81"/>
      <c r="FJ42" s="81"/>
      <c r="FK42" s="81"/>
      <c r="FL42" s="81"/>
      <c r="FM42" s="81"/>
      <c r="FN42" s="81"/>
      <c r="FO42" s="81"/>
      <c r="FP42" s="81"/>
      <c r="FQ42" s="81"/>
      <c r="FR42" s="81"/>
      <c r="FS42" s="81"/>
      <c r="FT42" s="81"/>
      <c r="FU42" s="81"/>
      <c r="FV42" s="81"/>
      <c r="FW42" s="81"/>
      <c r="FX42" s="81"/>
      <c r="FY42" s="81"/>
      <c r="FZ42" s="81"/>
      <c r="GA42" s="81"/>
      <c r="GB42" s="81"/>
      <c r="GC42" s="81"/>
      <c r="GD42" s="81"/>
      <c r="GE42" s="81"/>
      <c r="GF42" s="81"/>
      <c r="GG42" s="81"/>
      <c r="GH42" s="81"/>
      <c r="GI42" s="81"/>
      <c r="GJ42" s="81"/>
      <c r="GK42" s="81"/>
      <c r="GL42" s="81"/>
      <c r="GM42" s="81"/>
      <c r="GN42" s="81"/>
      <c r="GO42" s="81"/>
      <c r="GP42" s="81"/>
      <c r="GQ42" s="81"/>
      <c r="GR42" s="81"/>
      <c r="GS42" s="81"/>
      <c r="GT42" s="81"/>
      <c r="GU42" s="81"/>
      <c r="GV42" s="81"/>
      <c r="GW42" s="81"/>
      <c r="GX42" s="81"/>
      <c r="GY42" s="81"/>
      <c r="GZ42" s="81"/>
      <c r="HA42" s="81"/>
      <c r="HB42" s="81"/>
      <c r="HC42" s="81"/>
      <c r="HD42" s="81"/>
      <c r="HE42" s="81"/>
      <c r="HF42" s="81"/>
      <c r="HG42" s="81"/>
      <c r="HH42" s="81"/>
      <c r="HI42" s="81"/>
      <c r="HJ42" s="81"/>
      <c r="HK42" s="81"/>
      <c r="HL42" s="81"/>
      <c r="HM42" s="81"/>
      <c r="HN42" s="81"/>
      <c r="HO42" s="81"/>
      <c r="HP42" s="81"/>
      <c r="HQ42" s="81"/>
      <c r="HR42" s="81"/>
      <c r="HS42" s="81"/>
      <c r="HT42" s="81"/>
      <c r="HU42" s="81"/>
      <c r="HV42" s="81"/>
      <c r="HW42" s="81"/>
      <c r="HX42" s="81"/>
      <c r="HY42" s="81"/>
      <c r="HZ42" s="81"/>
      <c r="IA42" s="81"/>
      <c r="IB42" s="81"/>
      <c r="IC42" s="81"/>
      <c r="ID42" s="81"/>
      <c r="IE42" s="81"/>
      <c r="IF42" s="81"/>
      <c r="IG42" s="81"/>
      <c r="IH42" s="81"/>
      <c r="II42" s="81"/>
      <c r="IJ42" s="81"/>
      <c r="IK42" s="81"/>
      <c r="IL42" s="81"/>
      <c r="IM42" s="81"/>
      <c r="IN42" s="81"/>
      <c r="IO42" s="81"/>
      <c r="IP42" s="81"/>
      <c r="IQ42" s="81"/>
      <c r="IR42" s="81"/>
      <c r="IS42" s="81"/>
      <c r="IT42" s="81"/>
      <c r="IU42" s="81"/>
      <c r="IV42" s="81"/>
      <c r="IW42" s="81"/>
    </row>
    <row r="43" spans="1:257" s="83" customFormat="1" ht="14.25" hidden="1" customHeight="1">
      <c r="A43" s="151" t="str">
        <f t="shared" si="6"/>
        <v>[Admin Module-33]</v>
      </c>
      <c r="B43" s="89" t="s">
        <v>989</v>
      </c>
      <c r="C43" s="89" t="s">
        <v>1225</v>
      </c>
      <c r="D43" s="180" t="s">
        <v>1226</v>
      </c>
      <c r="E43" s="181" t="s">
        <v>1220</v>
      </c>
      <c r="F43" s="89" t="s">
        <v>2</v>
      </c>
      <c r="G43" s="89"/>
      <c r="H43" s="96" t="s">
        <v>1206</v>
      </c>
      <c r="I43" s="170"/>
      <c r="J43" s="200"/>
      <c r="K43" s="200"/>
      <c r="L43" s="200"/>
      <c r="M43" s="201"/>
      <c r="N43" s="201"/>
      <c r="O43" s="201"/>
      <c r="P43" s="69">
        <v>33</v>
      </c>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81"/>
      <c r="BO43" s="81"/>
      <c r="BP43" s="81"/>
      <c r="BQ43" s="81"/>
      <c r="BR43" s="81"/>
      <c r="BS43" s="81"/>
      <c r="BT43" s="81"/>
      <c r="BU43" s="81"/>
      <c r="BV43" s="81"/>
      <c r="BW43" s="81"/>
      <c r="BX43" s="81"/>
      <c r="BY43" s="81"/>
      <c r="BZ43" s="81"/>
      <c r="CA43" s="81"/>
      <c r="CB43" s="81"/>
      <c r="CC43" s="81"/>
      <c r="CD43" s="81"/>
      <c r="CE43" s="81"/>
      <c r="CF43" s="81"/>
      <c r="CG43" s="81"/>
      <c r="CH43" s="81"/>
      <c r="CI43" s="81"/>
      <c r="CJ43" s="81"/>
      <c r="CK43" s="81"/>
      <c r="CL43" s="81"/>
      <c r="CM43" s="81"/>
      <c r="CN43" s="81"/>
      <c r="CO43" s="81"/>
      <c r="CP43" s="81"/>
      <c r="CQ43" s="81"/>
      <c r="CR43" s="81"/>
      <c r="CS43" s="81"/>
      <c r="CT43" s="81"/>
      <c r="CU43" s="81"/>
      <c r="CV43" s="81"/>
      <c r="CW43" s="81"/>
      <c r="CX43" s="81"/>
      <c r="CY43" s="81"/>
      <c r="CZ43" s="81"/>
      <c r="DA43" s="81"/>
      <c r="DB43" s="81"/>
      <c r="DC43" s="81"/>
      <c r="DD43" s="81"/>
      <c r="DE43" s="81"/>
      <c r="DF43" s="81"/>
      <c r="DG43" s="81"/>
      <c r="DH43" s="81"/>
      <c r="DI43" s="81"/>
      <c r="DJ43" s="81"/>
      <c r="DK43" s="81"/>
      <c r="DL43" s="81"/>
      <c r="DM43" s="81"/>
      <c r="DN43" s="81"/>
      <c r="DO43" s="81"/>
      <c r="DP43" s="81"/>
      <c r="DQ43" s="81"/>
      <c r="DR43" s="81"/>
      <c r="DS43" s="81"/>
      <c r="DT43" s="81"/>
      <c r="DU43" s="81"/>
      <c r="DV43" s="81"/>
      <c r="DW43" s="81"/>
      <c r="DX43" s="81"/>
      <c r="DY43" s="81"/>
      <c r="DZ43" s="81"/>
      <c r="EA43" s="81"/>
      <c r="EB43" s="81"/>
      <c r="EC43" s="81"/>
      <c r="ED43" s="81"/>
      <c r="EE43" s="81"/>
      <c r="EF43" s="81"/>
      <c r="EG43" s="81"/>
      <c r="EH43" s="81"/>
      <c r="EI43" s="81"/>
      <c r="EJ43" s="81"/>
      <c r="EK43" s="81"/>
      <c r="EL43" s="81"/>
      <c r="EM43" s="81"/>
      <c r="EN43" s="81"/>
      <c r="EO43" s="81"/>
      <c r="EP43" s="81"/>
      <c r="EQ43" s="81"/>
      <c r="ER43" s="81"/>
      <c r="ES43" s="81"/>
      <c r="ET43" s="81"/>
      <c r="EU43" s="81"/>
      <c r="EV43" s="81"/>
      <c r="EW43" s="81"/>
      <c r="EX43" s="81"/>
      <c r="EY43" s="81"/>
      <c r="EZ43" s="81"/>
      <c r="FA43" s="81"/>
      <c r="FB43" s="81"/>
      <c r="FC43" s="81"/>
      <c r="FD43" s="81"/>
      <c r="FE43" s="81"/>
      <c r="FF43" s="81"/>
      <c r="FG43" s="81"/>
      <c r="FH43" s="81"/>
      <c r="FI43" s="81"/>
      <c r="FJ43" s="81"/>
      <c r="FK43" s="81"/>
      <c r="FL43" s="81"/>
      <c r="FM43" s="81"/>
      <c r="FN43" s="81"/>
      <c r="FO43" s="81"/>
      <c r="FP43" s="81"/>
      <c r="FQ43" s="81"/>
      <c r="FR43" s="81"/>
      <c r="FS43" s="81"/>
      <c r="FT43" s="81"/>
      <c r="FU43" s="81"/>
      <c r="FV43" s="81"/>
      <c r="FW43" s="81"/>
      <c r="FX43" s="81"/>
      <c r="FY43" s="81"/>
      <c r="FZ43" s="81"/>
      <c r="GA43" s="81"/>
      <c r="GB43" s="81"/>
      <c r="GC43" s="81"/>
      <c r="GD43" s="81"/>
      <c r="GE43" s="81"/>
      <c r="GF43" s="81"/>
      <c r="GG43" s="81"/>
      <c r="GH43" s="81"/>
      <c r="GI43" s="81"/>
      <c r="GJ43" s="81"/>
      <c r="GK43" s="81"/>
      <c r="GL43" s="81"/>
      <c r="GM43" s="81"/>
      <c r="GN43" s="81"/>
      <c r="GO43" s="81"/>
      <c r="GP43" s="81"/>
      <c r="GQ43" s="81"/>
      <c r="GR43" s="81"/>
      <c r="GS43" s="81"/>
      <c r="GT43" s="81"/>
      <c r="GU43" s="81"/>
      <c r="GV43" s="81"/>
      <c r="GW43" s="81"/>
      <c r="GX43" s="81"/>
      <c r="GY43" s="81"/>
      <c r="GZ43" s="81"/>
      <c r="HA43" s="81"/>
      <c r="HB43" s="81"/>
      <c r="HC43" s="81"/>
      <c r="HD43" s="81"/>
      <c r="HE43" s="81"/>
      <c r="HF43" s="81"/>
      <c r="HG43" s="81"/>
      <c r="HH43" s="81"/>
      <c r="HI43" s="81"/>
      <c r="HJ43" s="81"/>
      <c r="HK43" s="81"/>
      <c r="HL43" s="81"/>
      <c r="HM43" s="81"/>
      <c r="HN43" s="81"/>
      <c r="HO43" s="81"/>
      <c r="HP43" s="81"/>
      <c r="HQ43" s="81"/>
      <c r="HR43" s="81"/>
      <c r="HS43" s="81"/>
      <c r="HT43" s="81"/>
      <c r="HU43" s="81"/>
      <c r="HV43" s="81"/>
      <c r="HW43" s="81"/>
      <c r="HX43" s="81"/>
      <c r="HY43" s="81"/>
      <c r="HZ43" s="81"/>
      <c r="IA43" s="81"/>
      <c r="IB43" s="81"/>
      <c r="IC43" s="81"/>
      <c r="ID43" s="81"/>
      <c r="IE43" s="81"/>
      <c r="IF43" s="81"/>
      <c r="IG43" s="81"/>
      <c r="IH43" s="81"/>
      <c r="II43" s="81"/>
      <c r="IJ43" s="81"/>
      <c r="IK43" s="81"/>
      <c r="IL43" s="81"/>
      <c r="IM43" s="81"/>
      <c r="IN43" s="81"/>
      <c r="IO43" s="81"/>
      <c r="IP43" s="81"/>
      <c r="IQ43" s="81"/>
      <c r="IR43" s="81"/>
      <c r="IS43" s="81"/>
      <c r="IT43" s="81"/>
      <c r="IU43" s="81"/>
      <c r="IV43" s="81"/>
      <c r="IW43" s="81"/>
    </row>
    <row r="44" spans="1:257" s="83" customFormat="1" ht="14.25" hidden="1" customHeight="1">
      <c r="A44" s="151" t="str">
        <f t="shared" si="6"/>
        <v>[Admin Module-34]</v>
      </c>
      <c r="B44" s="89" t="s">
        <v>988</v>
      </c>
      <c r="C44" s="89" t="s">
        <v>1227</v>
      </c>
      <c r="D44" s="180" t="s">
        <v>1228</v>
      </c>
      <c r="E44" s="181" t="s">
        <v>1220</v>
      </c>
      <c r="F44" s="89" t="s">
        <v>2</v>
      </c>
      <c r="G44" s="89"/>
      <c r="H44" s="96" t="s">
        <v>1206</v>
      </c>
      <c r="I44" s="170"/>
      <c r="J44" s="200"/>
      <c r="K44" s="200"/>
      <c r="L44" s="200"/>
      <c r="M44" s="201"/>
      <c r="N44" s="201"/>
      <c r="O44" s="201"/>
      <c r="P44" s="81">
        <v>34</v>
      </c>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81"/>
      <c r="BO44" s="81"/>
      <c r="BP44" s="81"/>
      <c r="BQ44" s="81"/>
      <c r="BR44" s="81"/>
      <c r="BS44" s="81"/>
      <c r="BT44" s="81"/>
      <c r="BU44" s="81"/>
      <c r="BV44" s="81"/>
      <c r="BW44" s="81"/>
      <c r="BX44" s="81"/>
      <c r="BY44" s="81"/>
      <c r="BZ44" s="81"/>
      <c r="CA44" s="81"/>
      <c r="CB44" s="81"/>
      <c r="CC44" s="81"/>
      <c r="CD44" s="81"/>
      <c r="CE44" s="81"/>
      <c r="CF44" s="81"/>
      <c r="CG44" s="81"/>
      <c r="CH44" s="81"/>
      <c r="CI44" s="81"/>
      <c r="CJ44" s="81"/>
      <c r="CK44" s="81"/>
      <c r="CL44" s="81"/>
      <c r="CM44" s="81"/>
      <c r="CN44" s="81"/>
      <c r="CO44" s="81"/>
      <c r="CP44" s="81"/>
      <c r="CQ44" s="81"/>
      <c r="CR44" s="81"/>
      <c r="CS44" s="81"/>
      <c r="CT44" s="81"/>
      <c r="CU44" s="81"/>
      <c r="CV44" s="81"/>
      <c r="CW44" s="81"/>
      <c r="CX44" s="81"/>
      <c r="CY44" s="81"/>
      <c r="CZ44" s="81"/>
      <c r="DA44" s="81"/>
      <c r="DB44" s="81"/>
      <c r="DC44" s="81"/>
      <c r="DD44" s="81"/>
      <c r="DE44" s="81"/>
      <c r="DF44" s="81"/>
      <c r="DG44" s="81"/>
      <c r="DH44" s="81"/>
      <c r="DI44" s="81"/>
      <c r="DJ44" s="81"/>
      <c r="DK44" s="81"/>
      <c r="DL44" s="81"/>
      <c r="DM44" s="81"/>
      <c r="DN44" s="81"/>
      <c r="DO44" s="81"/>
      <c r="DP44" s="81"/>
      <c r="DQ44" s="81"/>
      <c r="DR44" s="81"/>
      <c r="DS44" s="81"/>
      <c r="DT44" s="81"/>
      <c r="DU44" s="81"/>
      <c r="DV44" s="81"/>
      <c r="DW44" s="81"/>
      <c r="DX44" s="81"/>
      <c r="DY44" s="81"/>
      <c r="DZ44" s="81"/>
      <c r="EA44" s="81"/>
      <c r="EB44" s="81"/>
      <c r="EC44" s="81"/>
      <c r="ED44" s="81"/>
      <c r="EE44" s="81"/>
      <c r="EF44" s="81"/>
      <c r="EG44" s="81"/>
      <c r="EH44" s="81"/>
      <c r="EI44" s="81"/>
      <c r="EJ44" s="81"/>
      <c r="EK44" s="81"/>
      <c r="EL44" s="81"/>
      <c r="EM44" s="81"/>
      <c r="EN44" s="81"/>
      <c r="EO44" s="81"/>
      <c r="EP44" s="81"/>
      <c r="EQ44" s="81"/>
      <c r="ER44" s="81"/>
      <c r="ES44" s="81"/>
      <c r="ET44" s="81"/>
      <c r="EU44" s="81"/>
      <c r="EV44" s="81"/>
      <c r="EW44" s="81"/>
      <c r="EX44" s="81"/>
      <c r="EY44" s="81"/>
      <c r="EZ44" s="81"/>
      <c r="FA44" s="81"/>
      <c r="FB44" s="81"/>
      <c r="FC44" s="81"/>
      <c r="FD44" s="81"/>
      <c r="FE44" s="81"/>
      <c r="FF44" s="81"/>
      <c r="FG44" s="81"/>
      <c r="FH44" s="81"/>
      <c r="FI44" s="81"/>
      <c r="FJ44" s="81"/>
      <c r="FK44" s="81"/>
      <c r="FL44" s="81"/>
      <c r="FM44" s="81"/>
      <c r="FN44" s="81"/>
      <c r="FO44" s="81"/>
      <c r="FP44" s="81"/>
      <c r="FQ44" s="81"/>
      <c r="FR44" s="81"/>
      <c r="FS44" s="81"/>
      <c r="FT44" s="81"/>
      <c r="FU44" s="81"/>
      <c r="FV44" s="81"/>
      <c r="FW44" s="81"/>
      <c r="FX44" s="81"/>
      <c r="FY44" s="81"/>
      <c r="FZ44" s="81"/>
      <c r="GA44" s="81"/>
      <c r="GB44" s="81"/>
      <c r="GC44" s="81"/>
      <c r="GD44" s="81"/>
      <c r="GE44" s="81"/>
      <c r="GF44" s="81"/>
      <c r="GG44" s="81"/>
      <c r="GH44" s="81"/>
      <c r="GI44" s="81"/>
      <c r="GJ44" s="81"/>
      <c r="GK44" s="81"/>
      <c r="GL44" s="81"/>
      <c r="GM44" s="81"/>
      <c r="GN44" s="81"/>
      <c r="GO44" s="81"/>
      <c r="GP44" s="81"/>
      <c r="GQ44" s="81"/>
      <c r="GR44" s="81"/>
      <c r="GS44" s="81"/>
      <c r="GT44" s="81"/>
      <c r="GU44" s="81"/>
      <c r="GV44" s="81"/>
      <c r="GW44" s="81"/>
      <c r="GX44" s="81"/>
      <c r="GY44" s="81"/>
      <c r="GZ44" s="81"/>
      <c r="HA44" s="81"/>
      <c r="HB44" s="81"/>
      <c r="HC44" s="81"/>
      <c r="HD44" s="81"/>
      <c r="HE44" s="81"/>
      <c r="HF44" s="81"/>
      <c r="HG44" s="81"/>
      <c r="HH44" s="81"/>
      <c r="HI44" s="81"/>
      <c r="HJ44" s="81"/>
      <c r="HK44" s="81"/>
      <c r="HL44" s="81"/>
      <c r="HM44" s="81"/>
      <c r="HN44" s="81"/>
      <c r="HO44" s="81"/>
      <c r="HP44" s="81"/>
      <c r="HQ44" s="81"/>
      <c r="HR44" s="81"/>
      <c r="HS44" s="81"/>
      <c r="HT44" s="81"/>
      <c r="HU44" s="81"/>
      <c r="HV44" s="81"/>
      <c r="HW44" s="81"/>
      <c r="HX44" s="81"/>
      <c r="HY44" s="81"/>
      <c r="HZ44" s="81"/>
      <c r="IA44" s="81"/>
      <c r="IB44" s="81"/>
      <c r="IC44" s="81"/>
      <c r="ID44" s="81"/>
      <c r="IE44" s="81"/>
      <c r="IF44" s="81"/>
      <c r="IG44" s="81"/>
      <c r="IH44" s="81"/>
      <c r="II44" s="81"/>
      <c r="IJ44" s="81"/>
      <c r="IK44" s="81"/>
      <c r="IL44" s="81"/>
      <c r="IM44" s="81"/>
      <c r="IN44" s="81"/>
      <c r="IO44" s="81"/>
      <c r="IP44" s="81"/>
      <c r="IQ44" s="81"/>
      <c r="IR44" s="81"/>
      <c r="IS44" s="81"/>
      <c r="IT44" s="81"/>
      <c r="IU44" s="81"/>
      <c r="IV44" s="81"/>
      <c r="IW44" s="81"/>
    </row>
    <row r="45" spans="1:257" s="83" customFormat="1" ht="14.25" hidden="1" customHeight="1">
      <c r="A45" s="151" t="str">
        <f t="shared" si="6"/>
        <v>[Admin Module-35]</v>
      </c>
      <c r="B45" s="89" t="s">
        <v>987</v>
      </c>
      <c r="C45" s="89" t="s">
        <v>1229</v>
      </c>
      <c r="D45" s="180" t="s">
        <v>1230</v>
      </c>
      <c r="E45" s="181" t="s">
        <v>1220</v>
      </c>
      <c r="F45" s="89" t="s">
        <v>2</v>
      </c>
      <c r="G45" s="89"/>
      <c r="H45" s="96" t="s">
        <v>1206</v>
      </c>
      <c r="I45" s="170"/>
      <c r="J45" s="200"/>
      <c r="K45" s="200"/>
      <c r="L45" s="200"/>
      <c r="M45" s="201"/>
      <c r="N45" s="201"/>
      <c r="O45" s="201"/>
      <c r="P45" s="69">
        <v>35</v>
      </c>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81"/>
      <c r="BO45" s="81"/>
      <c r="BP45" s="81"/>
      <c r="BQ45" s="81"/>
      <c r="BR45" s="81"/>
      <c r="BS45" s="81"/>
      <c r="BT45" s="81"/>
      <c r="BU45" s="81"/>
      <c r="BV45" s="81"/>
      <c r="BW45" s="81"/>
      <c r="BX45" s="81"/>
      <c r="BY45" s="81"/>
      <c r="BZ45" s="81"/>
      <c r="CA45" s="81"/>
      <c r="CB45" s="81"/>
      <c r="CC45" s="81"/>
      <c r="CD45" s="81"/>
      <c r="CE45" s="81"/>
      <c r="CF45" s="81"/>
      <c r="CG45" s="81"/>
      <c r="CH45" s="81"/>
      <c r="CI45" s="81"/>
      <c r="CJ45" s="81"/>
      <c r="CK45" s="81"/>
      <c r="CL45" s="81"/>
      <c r="CM45" s="81"/>
      <c r="CN45" s="81"/>
      <c r="CO45" s="81"/>
      <c r="CP45" s="81"/>
      <c r="CQ45" s="81"/>
      <c r="CR45" s="81"/>
      <c r="CS45" s="81"/>
      <c r="CT45" s="81"/>
      <c r="CU45" s="81"/>
      <c r="CV45" s="81"/>
      <c r="CW45" s="81"/>
      <c r="CX45" s="81"/>
      <c r="CY45" s="81"/>
      <c r="CZ45" s="81"/>
      <c r="DA45" s="81"/>
      <c r="DB45" s="81"/>
      <c r="DC45" s="81"/>
      <c r="DD45" s="81"/>
      <c r="DE45" s="81"/>
      <c r="DF45" s="81"/>
      <c r="DG45" s="81"/>
      <c r="DH45" s="81"/>
      <c r="DI45" s="81"/>
      <c r="DJ45" s="81"/>
      <c r="DK45" s="81"/>
      <c r="DL45" s="81"/>
      <c r="DM45" s="81"/>
      <c r="DN45" s="81"/>
      <c r="DO45" s="81"/>
      <c r="DP45" s="81"/>
      <c r="DQ45" s="81"/>
      <c r="DR45" s="81"/>
      <c r="DS45" s="81"/>
      <c r="DT45" s="81"/>
      <c r="DU45" s="81"/>
      <c r="DV45" s="81"/>
      <c r="DW45" s="81"/>
      <c r="DX45" s="81"/>
      <c r="DY45" s="81"/>
      <c r="DZ45" s="81"/>
      <c r="EA45" s="81"/>
      <c r="EB45" s="81"/>
      <c r="EC45" s="81"/>
      <c r="ED45" s="81"/>
      <c r="EE45" s="81"/>
      <c r="EF45" s="81"/>
      <c r="EG45" s="81"/>
      <c r="EH45" s="81"/>
      <c r="EI45" s="81"/>
      <c r="EJ45" s="81"/>
      <c r="EK45" s="81"/>
      <c r="EL45" s="81"/>
      <c r="EM45" s="81"/>
      <c r="EN45" s="81"/>
      <c r="EO45" s="81"/>
      <c r="EP45" s="81"/>
      <c r="EQ45" s="81"/>
      <c r="ER45" s="81"/>
      <c r="ES45" s="81"/>
      <c r="ET45" s="81"/>
      <c r="EU45" s="81"/>
      <c r="EV45" s="81"/>
      <c r="EW45" s="81"/>
      <c r="EX45" s="81"/>
      <c r="EY45" s="81"/>
      <c r="EZ45" s="81"/>
      <c r="FA45" s="81"/>
      <c r="FB45" s="81"/>
      <c r="FC45" s="81"/>
      <c r="FD45" s="81"/>
      <c r="FE45" s="81"/>
      <c r="FF45" s="81"/>
      <c r="FG45" s="81"/>
      <c r="FH45" s="81"/>
      <c r="FI45" s="81"/>
      <c r="FJ45" s="81"/>
      <c r="FK45" s="81"/>
      <c r="FL45" s="81"/>
      <c r="FM45" s="81"/>
      <c r="FN45" s="81"/>
      <c r="FO45" s="81"/>
      <c r="FP45" s="81"/>
      <c r="FQ45" s="81"/>
      <c r="FR45" s="81"/>
      <c r="FS45" s="81"/>
      <c r="FT45" s="81"/>
      <c r="FU45" s="81"/>
      <c r="FV45" s="81"/>
      <c r="FW45" s="81"/>
      <c r="FX45" s="81"/>
      <c r="FY45" s="81"/>
      <c r="FZ45" s="81"/>
      <c r="GA45" s="81"/>
      <c r="GB45" s="81"/>
      <c r="GC45" s="81"/>
      <c r="GD45" s="81"/>
      <c r="GE45" s="81"/>
      <c r="GF45" s="81"/>
      <c r="GG45" s="81"/>
      <c r="GH45" s="81"/>
      <c r="GI45" s="81"/>
      <c r="GJ45" s="81"/>
      <c r="GK45" s="81"/>
      <c r="GL45" s="81"/>
      <c r="GM45" s="81"/>
      <c r="GN45" s="81"/>
      <c r="GO45" s="81"/>
      <c r="GP45" s="81"/>
      <c r="GQ45" s="81"/>
      <c r="GR45" s="81"/>
      <c r="GS45" s="81"/>
      <c r="GT45" s="81"/>
      <c r="GU45" s="81"/>
      <c r="GV45" s="81"/>
      <c r="GW45" s="81"/>
      <c r="GX45" s="81"/>
      <c r="GY45" s="81"/>
      <c r="GZ45" s="81"/>
      <c r="HA45" s="81"/>
      <c r="HB45" s="81"/>
      <c r="HC45" s="81"/>
      <c r="HD45" s="81"/>
      <c r="HE45" s="81"/>
      <c r="HF45" s="81"/>
      <c r="HG45" s="81"/>
      <c r="HH45" s="81"/>
      <c r="HI45" s="81"/>
      <c r="HJ45" s="81"/>
      <c r="HK45" s="81"/>
      <c r="HL45" s="81"/>
      <c r="HM45" s="81"/>
      <c r="HN45" s="81"/>
      <c r="HO45" s="81"/>
      <c r="HP45" s="81"/>
      <c r="HQ45" s="81"/>
      <c r="HR45" s="81"/>
      <c r="HS45" s="81"/>
      <c r="HT45" s="81"/>
      <c r="HU45" s="81"/>
      <c r="HV45" s="81"/>
      <c r="HW45" s="81"/>
      <c r="HX45" s="81"/>
      <c r="HY45" s="81"/>
      <c r="HZ45" s="81"/>
      <c r="IA45" s="81"/>
      <c r="IB45" s="81"/>
      <c r="IC45" s="81"/>
      <c r="ID45" s="81"/>
      <c r="IE45" s="81"/>
      <c r="IF45" s="81"/>
      <c r="IG45" s="81"/>
      <c r="IH45" s="81"/>
      <c r="II45" s="81"/>
      <c r="IJ45" s="81"/>
      <c r="IK45" s="81"/>
      <c r="IL45" s="81"/>
      <c r="IM45" s="81"/>
      <c r="IN45" s="81"/>
      <c r="IO45" s="81"/>
      <c r="IP45" s="81"/>
      <c r="IQ45" s="81"/>
      <c r="IR45" s="81"/>
      <c r="IS45" s="81"/>
      <c r="IT45" s="81"/>
      <c r="IU45" s="81"/>
      <c r="IV45" s="81"/>
      <c r="IW45" s="81"/>
    </row>
    <row r="46" spans="1:257" s="83" customFormat="1" ht="14.25" hidden="1" customHeight="1">
      <c r="A46" s="173"/>
      <c r="B46" s="172" t="s">
        <v>990</v>
      </c>
      <c r="C46" s="173"/>
      <c r="D46" s="173"/>
      <c r="E46" s="173"/>
      <c r="F46" s="173"/>
      <c r="G46" s="173"/>
      <c r="H46" s="173"/>
      <c r="I46" s="174"/>
      <c r="J46" s="174"/>
      <c r="K46" s="174"/>
      <c r="L46" s="174"/>
      <c r="M46" s="174"/>
      <c r="N46" s="174"/>
      <c r="O46" s="174"/>
      <c r="P46" s="81">
        <v>36</v>
      </c>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81"/>
      <c r="BO46" s="81"/>
      <c r="BP46" s="81"/>
      <c r="BQ46" s="81"/>
      <c r="BR46" s="81"/>
      <c r="BS46" s="81"/>
      <c r="BT46" s="81"/>
      <c r="BU46" s="81"/>
      <c r="BV46" s="81"/>
      <c r="BW46" s="81"/>
      <c r="BX46" s="81"/>
      <c r="BY46" s="81"/>
      <c r="BZ46" s="81"/>
      <c r="CA46" s="81"/>
      <c r="CB46" s="81"/>
      <c r="CC46" s="81"/>
      <c r="CD46" s="81"/>
      <c r="CE46" s="81"/>
      <c r="CF46" s="81"/>
      <c r="CG46" s="81"/>
      <c r="CH46" s="81"/>
      <c r="CI46" s="81"/>
      <c r="CJ46" s="81"/>
      <c r="CK46" s="81"/>
      <c r="CL46" s="81"/>
      <c r="CM46" s="81"/>
      <c r="CN46" s="81"/>
      <c r="CO46" s="81"/>
      <c r="CP46" s="81"/>
      <c r="CQ46" s="81"/>
      <c r="CR46" s="81"/>
      <c r="CS46" s="81"/>
      <c r="CT46" s="81"/>
      <c r="CU46" s="81"/>
      <c r="CV46" s="81"/>
      <c r="CW46" s="81"/>
      <c r="CX46" s="81"/>
      <c r="CY46" s="81"/>
      <c r="CZ46" s="81"/>
      <c r="DA46" s="81"/>
      <c r="DB46" s="81"/>
      <c r="DC46" s="81"/>
      <c r="DD46" s="81"/>
      <c r="DE46" s="81"/>
      <c r="DF46" s="81"/>
      <c r="DG46" s="81"/>
      <c r="DH46" s="81"/>
      <c r="DI46" s="81"/>
      <c r="DJ46" s="81"/>
      <c r="DK46" s="81"/>
      <c r="DL46" s="81"/>
      <c r="DM46" s="81"/>
      <c r="DN46" s="81"/>
      <c r="DO46" s="81"/>
      <c r="DP46" s="81"/>
      <c r="DQ46" s="81"/>
      <c r="DR46" s="81"/>
      <c r="DS46" s="81"/>
      <c r="DT46" s="81"/>
      <c r="DU46" s="81"/>
      <c r="DV46" s="81"/>
      <c r="DW46" s="81"/>
      <c r="DX46" s="81"/>
      <c r="DY46" s="81"/>
      <c r="DZ46" s="81"/>
      <c r="EA46" s="81"/>
      <c r="EB46" s="81"/>
      <c r="EC46" s="81"/>
      <c r="ED46" s="81"/>
      <c r="EE46" s="81"/>
      <c r="EF46" s="81"/>
      <c r="EG46" s="81"/>
      <c r="EH46" s="81"/>
      <c r="EI46" s="81"/>
      <c r="EJ46" s="81"/>
      <c r="EK46" s="81"/>
      <c r="EL46" s="81"/>
      <c r="EM46" s="81"/>
      <c r="EN46" s="81"/>
      <c r="EO46" s="81"/>
      <c r="EP46" s="81"/>
      <c r="EQ46" s="81"/>
      <c r="ER46" s="81"/>
      <c r="ES46" s="81"/>
      <c r="ET46" s="81"/>
      <c r="EU46" s="81"/>
      <c r="EV46" s="81"/>
      <c r="EW46" s="81"/>
      <c r="EX46" s="81"/>
      <c r="EY46" s="81"/>
      <c r="EZ46" s="81"/>
      <c r="FA46" s="81"/>
      <c r="FB46" s="81"/>
      <c r="FC46" s="81"/>
      <c r="FD46" s="81"/>
      <c r="FE46" s="81"/>
      <c r="FF46" s="81"/>
      <c r="FG46" s="81"/>
      <c r="FH46" s="81"/>
      <c r="FI46" s="81"/>
      <c r="FJ46" s="81"/>
      <c r="FK46" s="81"/>
      <c r="FL46" s="81"/>
      <c r="FM46" s="81"/>
      <c r="FN46" s="81"/>
      <c r="FO46" s="81"/>
      <c r="FP46" s="81"/>
      <c r="FQ46" s="81"/>
      <c r="FR46" s="81"/>
      <c r="FS46" s="81"/>
      <c r="FT46" s="81"/>
      <c r="FU46" s="81"/>
      <c r="FV46" s="81"/>
      <c r="FW46" s="81"/>
      <c r="FX46" s="81"/>
      <c r="FY46" s="81"/>
      <c r="FZ46" s="81"/>
      <c r="GA46" s="81"/>
      <c r="GB46" s="81"/>
      <c r="GC46" s="81"/>
      <c r="GD46" s="81"/>
      <c r="GE46" s="81"/>
      <c r="GF46" s="81"/>
      <c r="GG46" s="81"/>
      <c r="GH46" s="81"/>
      <c r="GI46" s="81"/>
      <c r="GJ46" s="81"/>
      <c r="GK46" s="81"/>
      <c r="GL46" s="81"/>
      <c r="GM46" s="81"/>
      <c r="GN46" s="81"/>
      <c r="GO46" s="81"/>
      <c r="GP46" s="81"/>
      <c r="GQ46" s="81"/>
      <c r="GR46" s="81"/>
      <c r="GS46" s="81"/>
      <c r="GT46" s="81"/>
      <c r="GU46" s="81"/>
      <c r="GV46" s="81"/>
      <c r="GW46" s="81"/>
      <c r="GX46" s="81"/>
      <c r="GY46" s="81"/>
      <c r="GZ46" s="81"/>
      <c r="HA46" s="81"/>
      <c r="HB46" s="81"/>
      <c r="HC46" s="81"/>
      <c r="HD46" s="81"/>
      <c r="HE46" s="81"/>
      <c r="HF46" s="81"/>
      <c r="HG46" s="81"/>
      <c r="HH46" s="81"/>
      <c r="HI46" s="81"/>
      <c r="HJ46" s="81"/>
      <c r="HK46" s="81"/>
      <c r="HL46" s="81"/>
      <c r="HM46" s="81"/>
      <c r="HN46" s="81"/>
      <c r="HO46" s="81"/>
      <c r="HP46" s="81"/>
      <c r="HQ46" s="81"/>
      <c r="HR46" s="81"/>
      <c r="HS46" s="81"/>
      <c r="HT46" s="81"/>
      <c r="HU46" s="81"/>
      <c r="HV46" s="81"/>
      <c r="HW46" s="81"/>
      <c r="HX46" s="81"/>
      <c r="HY46" s="81"/>
      <c r="HZ46" s="81"/>
      <c r="IA46" s="81"/>
      <c r="IB46" s="81"/>
      <c r="IC46" s="81"/>
      <c r="ID46" s="81"/>
      <c r="IE46" s="81"/>
      <c r="IF46" s="81"/>
      <c r="IG46" s="81"/>
      <c r="IH46" s="81"/>
      <c r="II46" s="81"/>
      <c r="IJ46" s="81"/>
      <c r="IK46" s="81"/>
      <c r="IL46" s="81"/>
      <c r="IM46" s="81"/>
      <c r="IN46" s="81"/>
      <c r="IO46" s="81"/>
      <c r="IP46" s="81"/>
      <c r="IQ46" s="81"/>
      <c r="IR46" s="81"/>
      <c r="IS46" s="81"/>
      <c r="IT46" s="81"/>
      <c r="IU46" s="81"/>
      <c r="IV46" s="81"/>
      <c r="IW46" s="81"/>
    </row>
    <row r="47" spans="1:257" s="83" customFormat="1" ht="14.25" hidden="1" customHeight="1">
      <c r="A47" s="151" t="str">
        <f t="shared" ref="A47:A48" si="7">IF(OR(B47&lt;&gt;"",D47&lt;&gt;""),"["&amp;TEXT($B$2,"##")&amp;"-"&amp;TEXT(ROW()-10,"##")&amp;"]","")</f>
        <v>[Admin Module-37]</v>
      </c>
      <c r="B47" s="89" t="s">
        <v>991</v>
      </c>
      <c r="C47" s="89" t="s">
        <v>993</v>
      </c>
      <c r="D47" s="180" t="s">
        <v>992</v>
      </c>
      <c r="E47" s="181"/>
      <c r="F47" s="89" t="s">
        <v>2</v>
      </c>
      <c r="G47" s="89"/>
      <c r="H47" s="96" t="s">
        <v>1206</v>
      </c>
      <c r="I47" s="171"/>
      <c r="J47" s="200"/>
      <c r="K47" s="200"/>
      <c r="L47" s="200"/>
      <c r="M47" s="201"/>
      <c r="N47" s="201"/>
      <c r="O47" s="201"/>
      <c r="P47" s="69">
        <v>37</v>
      </c>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1"/>
      <c r="BP47" s="81"/>
      <c r="BQ47" s="81"/>
      <c r="BR47" s="81"/>
      <c r="BS47" s="81"/>
      <c r="BT47" s="81"/>
      <c r="BU47" s="81"/>
      <c r="BV47" s="81"/>
      <c r="BW47" s="81"/>
      <c r="BX47" s="81"/>
      <c r="BY47" s="81"/>
      <c r="BZ47" s="81"/>
      <c r="CA47" s="81"/>
      <c r="CB47" s="81"/>
      <c r="CC47" s="81"/>
      <c r="CD47" s="81"/>
      <c r="CE47" s="81"/>
      <c r="CF47" s="81"/>
      <c r="CG47" s="81"/>
      <c r="CH47" s="81"/>
      <c r="CI47" s="81"/>
      <c r="CJ47" s="81"/>
      <c r="CK47" s="81"/>
      <c r="CL47" s="81"/>
      <c r="CM47" s="81"/>
      <c r="CN47" s="81"/>
      <c r="CO47" s="81"/>
      <c r="CP47" s="81"/>
      <c r="CQ47" s="81"/>
      <c r="CR47" s="81"/>
      <c r="CS47" s="81"/>
      <c r="CT47" s="81"/>
      <c r="CU47" s="81"/>
      <c r="CV47" s="81"/>
      <c r="CW47" s="81"/>
      <c r="CX47" s="81"/>
      <c r="CY47" s="81"/>
      <c r="CZ47" s="81"/>
      <c r="DA47" s="81"/>
      <c r="DB47" s="81"/>
      <c r="DC47" s="81"/>
      <c r="DD47" s="81"/>
      <c r="DE47" s="81"/>
      <c r="DF47" s="81"/>
      <c r="DG47" s="81"/>
      <c r="DH47" s="81"/>
      <c r="DI47" s="81"/>
      <c r="DJ47" s="81"/>
      <c r="DK47" s="81"/>
      <c r="DL47" s="81"/>
      <c r="DM47" s="81"/>
      <c r="DN47" s="81"/>
      <c r="DO47" s="81"/>
      <c r="DP47" s="81"/>
      <c r="DQ47" s="81"/>
      <c r="DR47" s="81"/>
      <c r="DS47" s="81"/>
      <c r="DT47" s="81"/>
      <c r="DU47" s="81"/>
      <c r="DV47" s="81"/>
      <c r="DW47" s="81"/>
      <c r="DX47" s="81"/>
      <c r="DY47" s="81"/>
      <c r="DZ47" s="81"/>
      <c r="EA47" s="81"/>
      <c r="EB47" s="81"/>
      <c r="EC47" s="81"/>
      <c r="ED47" s="81"/>
      <c r="EE47" s="81"/>
      <c r="EF47" s="81"/>
      <c r="EG47" s="81"/>
      <c r="EH47" s="81"/>
      <c r="EI47" s="81"/>
      <c r="EJ47" s="81"/>
      <c r="EK47" s="81"/>
      <c r="EL47" s="81"/>
      <c r="EM47" s="81"/>
      <c r="EN47" s="81"/>
      <c r="EO47" s="81"/>
      <c r="EP47" s="81"/>
      <c r="EQ47" s="81"/>
      <c r="ER47" s="81"/>
      <c r="ES47" s="81"/>
      <c r="ET47" s="81"/>
      <c r="EU47" s="81"/>
      <c r="EV47" s="81"/>
      <c r="EW47" s="81"/>
      <c r="EX47" s="81"/>
      <c r="EY47" s="81"/>
      <c r="EZ47" s="81"/>
      <c r="FA47" s="81"/>
      <c r="FB47" s="81"/>
      <c r="FC47" s="81"/>
      <c r="FD47" s="81"/>
      <c r="FE47" s="81"/>
      <c r="FF47" s="81"/>
      <c r="FG47" s="81"/>
      <c r="FH47" s="81"/>
      <c r="FI47" s="81"/>
      <c r="FJ47" s="81"/>
      <c r="FK47" s="81"/>
      <c r="FL47" s="81"/>
      <c r="FM47" s="81"/>
      <c r="FN47" s="81"/>
      <c r="FO47" s="81"/>
      <c r="FP47" s="81"/>
      <c r="FQ47" s="81"/>
      <c r="FR47" s="81"/>
      <c r="FS47" s="81"/>
      <c r="FT47" s="81"/>
      <c r="FU47" s="81"/>
      <c r="FV47" s="81"/>
      <c r="FW47" s="81"/>
      <c r="FX47" s="81"/>
      <c r="FY47" s="81"/>
      <c r="FZ47" s="81"/>
      <c r="GA47" s="81"/>
      <c r="GB47" s="81"/>
      <c r="GC47" s="81"/>
      <c r="GD47" s="81"/>
      <c r="GE47" s="81"/>
      <c r="GF47" s="81"/>
      <c r="GG47" s="81"/>
      <c r="GH47" s="81"/>
      <c r="GI47" s="81"/>
      <c r="GJ47" s="81"/>
      <c r="GK47" s="81"/>
      <c r="GL47" s="81"/>
      <c r="GM47" s="81"/>
      <c r="GN47" s="81"/>
      <c r="GO47" s="81"/>
      <c r="GP47" s="81"/>
      <c r="GQ47" s="81"/>
      <c r="GR47" s="81"/>
      <c r="GS47" s="81"/>
      <c r="GT47" s="81"/>
      <c r="GU47" s="81"/>
      <c r="GV47" s="81"/>
      <c r="GW47" s="81"/>
      <c r="GX47" s="81"/>
      <c r="GY47" s="81"/>
      <c r="GZ47" s="81"/>
      <c r="HA47" s="81"/>
      <c r="HB47" s="81"/>
      <c r="HC47" s="81"/>
      <c r="HD47" s="81"/>
      <c r="HE47" s="81"/>
      <c r="HF47" s="81"/>
      <c r="HG47" s="81"/>
      <c r="HH47" s="81"/>
      <c r="HI47" s="81"/>
      <c r="HJ47" s="81"/>
      <c r="HK47" s="81"/>
      <c r="HL47" s="81"/>
      <c r="HM47" s="81"/>
      <c r="HN47" s="81"/>
      <c r="HO47" s="81"/>
      <c r="HP47" s="81"/>
      <c r="HQ47" s="81"/>
      <c r="HR47" s="81"/>
      <c r="HS47" s="81"/>
      <c r="HT47" s="81"/>
      <c r="HU47" s="81"/>
      <c r="HV47" s="81"/>
      <c r="HW47" s="81"/>
      <c r="HX47" s="81"/>
      <c r="HY47" s="81"/>
      <c r="HZ47" s="81"/>
      <c r="IA47" s="81"/>
      <c r="IB47" s="81"/>
      <c r="IC47" s="81"/>
      <c r="ID47" s="81"/>
      <c r="IE47" s="81"/>
      <c r="IF47" s="81"/>
      <c r="IG47" s="81"/>
      <c r="IH47" s="81"/>
      <c r="II47" s="81"/>
      <c r="IJ47" s="81"/>
      <c r="IK47" s="81"/>
      <c r="IL47" s="81"/>
      <c r="IM47" s="81"/>
      <c r="IN47" s="81"/>
      <c r="IO47" s="81"/>
      <c r="IP47" s="81"/>
      <c r="IQ47" s="81"/>
      <c r="IR47" s="81"/>
      <c r="IS47" s="81"/>
      <c r="IT47" s="81"/>
      <c r="IU47" s="81"/>
      <c r="IV47" s="81"/>
      <c r="IW47" s="81"/>
    </row>
    <row r="48" spans="1:257" s="83" customFormat="1" ht="14.25" hidden="1" customHeight="1">
      <c r="A48" s="151" t="str">
        <f t="shared" si="7"/>
        <v>[Admin Module-38]</v>
      </c>
      <c r="B48" s="89" t="s">
        <v>994</v>
      </c>
      <c r="C48" s="89" t="s">
        <v>995</v>
      </c>
      <c r="D48" s="180" t="s">
        <v>996</v>
      </c>
      <c r="E48" s="181"/>
      <c r="F48" s="89" t="s">
        <v>2</v>
      </c>
      <c r="G48" s="89"/>
      <c r="H48" s="96" t="s">
        <v>1206</v>
      </c>
      <c r="I48" s="171"/>
      <c r="J48" s="200"/>
      <c r="K48" s="200"/>
      <c r="L48" s="200"/>
      <c r="M48" s="201"/>
      <c r="N48" s="201"/>
      <c r="O48" s="201"/>
      <c r="P48" s="81">
        <v>38</v>
      </c>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81"/>
      <c r="BO48" s="81"/>
      <c r="BP48" s="81"/>
      <c r="BQ48" s="81"/>
      <c r="BR48" s="81"/>
      <c r="BS48" s="81"/>
      <c r="BT48" s="81"/>
      <c r="BU48" s="81"/>
      <c r="BV48" s="81"/>
      <c r="BW48" s="81"/>
      <c r="BX48" s="81"/>
      <c r="BY48" s="81"/>
      <c r="BZ48" s="81"/>
      <c r="CA48" s="81"/>
      <c r="CB48" s="81"/>
      <c r="CC48" s="81"/>
      <c r="CD48" s="81"/>
      <c r="CE48" s="81"/>
      <c r="CF48" s="81"/>
      <c r="CG48" s="81"/>
      <c r="CH48" s="81"/>
      <c r="CI48" s="81"/>
      <c r="CJ48" s="81"/>
      <c r="CK48" s="81"/>
      <c r="CL48" s="81"/>
      <c r="CM48" s="81"/>
      <c r="CN48" s="81"/>
      <c r="CO48" s="81"/>
      <c r="CP48" s="81"/>
      <c r="CQ48" s="81"/>
      <c r="CR48" s="81"/>
      <c r="CS48" s="81"/>
      <c r="CT48" s="81"/>
      <c r="CU48" s="81"/>
      <c r="CV48" s="81"/>
      <c r="CW48" s="81"/>
      <c r="CX48" s="81"/>
      <c r="CY48" s="81"/>
      <c r="CZ48" s="81"/>
      <c r="DA48" s="81"/>
      <c r="DB48" s="81"/>
      <c r="DC48" s="81"/>
      <c r="DD48" s="81"/>
      <c r="DE48" s="81"/>
      <c r="DF48" s="81"/>
      <c r="DG48" s="81"/>
      <c r="DH48" s="81"/>
      <c r="DI48" s="81"/>
      <c r="DJ48" s="81"/>
      <c r="DK48" s="81"/>
      <c r="DL48" s="81"/>
      <c r="DM48" s="81"/>
      <c r="DN48" s="81"/>
      <c r="DO48" s="81"/>
      <c r="DP48" s="81"/>
      <c r="DQ48" s="81"/>
      <c r="DR48" s="81"/>
      <c r="DS48" s="81"/>
      <c r="DT48" s="81"/>
      <c r="DU48" s="81"/>
      <c r="DV48" s="81"/>
      <c r="DW48" s="81"/>
      <c r="DX48" s="81"/>
      <c r="DY48" s="81"/>
      <c r="DZ48" s="81"/>
      <c r="EA48" s="81"/>
      <c r="EB48" s="81"/>
      <c r="EC48" s="81"/>
      <c r="ED48" s="81"/>
      <c r="EE48" s="81"/>
      <c r="EF48" s="81"/>
      <c r="EG48" s="81"/>
      <c r="EH48" s="81"/>
      <c r="EI48" s="81"/>
      <c r="EJ48" s="81"/>
      <c r="EK48" s="81"/>
      <c r="EL48" s="81"/>
      <c r="EM48" s="81"/>
      <c r="EN48" s="81"/>
      <c r="EO48" s="81"/>
      <c r="EP48" s="81"/>
      <c r="EQ48" s="81"/>
      <c r="ER48" s="81"/>
      <c r="ES48" s="81"/>
      <c r="ET48" s="81"/>
      <c r="EU48" s="81"/>
      <c r="EV48" s="81"/>
      <c r="EW48" s="81"/>
      <c r="EX48" s="81"/>
      <c r="EY48" s="81"/>
      <c r="EZ48" s="81"/>
      <c r="FA48" s="81"/>
      <c r="FB48" s="81"/>
      <c r="FC48" s="81"/>
      <c r="FD48" s="81"/>
      <c r="FE48" s="81"/>
      <c r="FF48" s="81"/>
      <c r="FG48" s="81"/>
      <c r="FH48" s="81"/>
      <c r="FI48" s="81"/>
      <c r="FJ48" s="81"/>
      <c r="FK48" s="81"/>
      <c r="FL48" s="81"/>
      <c r="FM48" s="81"/>
      <c r="FN48" s="81"/>
      <c r="FO48" s="81"/>
      <c r="FP48" s="81"/>
      <c r="FQ48" s="81"/>
      <c r="FR48" s="81"/>
      <c r="FS48" s="81"/>
      <c r="FT48" s="81"/>
      <c r="FU48" s="81"/>
      <c r="FV48" s="81"/>
      <c r="FW48" s="81"/>
      <c r="FX48" s="81"/>
      <c r="FY48" s="81"/>
      <c r="FZ48" s="81"/>
      <c r="GA48" s="81"/>
      <c r="GB48" s="81"/>
      <c r="GC48" s="81"/>
      <c r="GD48" s="81"/>
      <c r="GE48" s="81"/>
      <c r="GF48" s="81"/>
      <c r="GG48" s="81"/>
      <c r="GH48" s="81"/>
      <c r="GI48" s="81"/>
      <c r="GJ48" s="81"/>
      <c r="GK48" s="81"/>
      <c r="GL48" s="81"/>
      <c r="GM48" s="81"/>
      <c r="GN48" s="81"/>
      <c r="GO48" s="81"/>
      <c r="GP48" s="81"/>
      <c r="GQ48" s="81"/>
      <c r="GR48" s="81"/>
      <c r="GS48" s="81"/>
      <c r="GT48" s="81"/>
      <c r="GU48" s="81"/>
      <c r="GV48" s="81"/>
      <c r="GW48" s="81"/>
      <c r="GX48" s="81"/>
      <c r="GY48" s="81"/>
      <c r="GZ48" s="81"/>
      <c r="HA48" s="81"/>
      <c r="HB48" s="81"/>
      <c r="HC48" s="81"/>
      <c r="HD48" s="81"/>
      <c r="HE48" s="81"/>
      <c r="HF48" s="81"/>
      <c r="HG48" s="81"/>
      <c r="HH48" s="81"/>
      <c r="HI48" s="81"/>
      <c r="HJ48" s="81"/>
      <c r="HK48" s="81"/>
      <c r="HL48" s="81"/>
      <c r="HM48" s="81"/>
      <c r="HN48" s="81"/>
      <c r="HO48" s="81"/>
      <c r="HP48" s="81"/>
      <c r="HQ48" s="81"/>
      <c r="HR48" s="81"/>
      <c r="HS48" s="81"/>
      <c r="HT48" s="81"/>
      <c r="HU48" s="81"/>
      <c r="HV48" s="81"/>
      <c r="HW48" s="81"/>
      <c r="HX48" s="81"/>
      <c r="HY48" s="81"/>
      <c r="HZ48" s="81"/>
      <c r="IA48" s="81"/>
      <c r="IB48" s="81"/>
      <c r="IC48" s="81"/>
      <c r="ID48" s="81"/>
      <c r="IE48" s="81"/>
      <c r="IF48" s="81"/>
      <c r="IG48" s="81"/>
      <c r="IH48" s="81"/>
      <c r="II48" s="81"/>
      <c r="IJ48" s="81"/>
      <c r="IK48" s="81"/>
      <c r="IL48" s="81"/>
      <c r="IM48" s="81"/>
      <c r="IN48" s="81"/>
      <c r="IO48" s="81"/>
      <c r="IP48" s="81"/>
      <c r="IQ48" s="81"/>
      <c r="IR48" s="81"/>
      <c r="IS48" s="81"/>
      <c r="IT48" s="81"/>
      <c r="IU48" s="81"/>
      <c r="IV48" s="81"/>
      <c r="IW48" s="81"/>
    </row>
    <row r="49" spans="1:257" s="83" customFormat="1" ht="14.25" hidden="1" customHeight="1">
      <c r="A49" s="173"/>
      <c r="B49" s="172" t="s">
        <v>997</v>
      </c>
      <c r="C49" s="173"/>
      <c r="D49" s="173"/>
      <c r="E49" s="173"/>
      <c r="F49" s="173"/>
      <c r="G49" s="173"/>
      <c r="H49" s="173"/>
      <c r="I49" s="174"/>
      <c r="J49" s="174"/>
      <c r="K49" s="174"/>
      <c r="L49" s="174"/>
      <c r="M49" s="174"/>
      <c r="N49" s="174"/>
      <c r="O49" s="174"/>
      <c r="P49" s="69">
        <v>39</v>
      </c>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81"/>
      <c r="BO49" s="81"/>
      <c r="BP49" s="81"/>
      <c r="BQ49" s="81"/>
      <c r="BR49" s="81"/>
      <c r="BS49" s="81"/>
      <c r="BT49" s="81"/>
      <c r="BU49" s="81"/>
      <c r="BV49" s="81"/>
      <c r="BW49" s="81"/>
      <c r="BX49" s="81"/>
      <c r="BY49" s="81"/>
      <c r="BZ49" s="81"/>
      <c r="CA49" s="81"/>
      <c r="CB49" s="81"/>
      <c r="CC49" s="81"/>
      <c r="CD49" s="81"/>
      <c r="CE49" s="81"/>
      <c r="CF49" s="81"/>
      <c r="CG49" s="81"/>
      <c r="CH49" s="81"/>
      <c r="CI49" s="81"/>
      <c r="CJ49" s="81"/>
      <c r="CK49" s="81"/>
      <c r="CL49" s="81"/>
      <c r="CM49" s="81"/>
      <c r="CN49" s="81"/>
      <c r="CO49" s="81"/>
      <c r="CP49" s="81"/>
      <c r="CQ49" s="81"/>
      <c r="CR49" s="81"/>
      <c r="CS49" s="81"/>
      <c r="CT49" s="81"/>
      <c r="CU49" s="81"/>
      <c r="CV49" s="81"/>
      <c r="CW49" s="81"/>
      <c r="CX49" s="81"/>
      <c r="CY49" s="81"/>
      <c r="CZ49" s="81"/>
      <c r="DA49" s="81"/>
      <c r="DB49" s="81"/>
      <c r="DC49" s="81"/>
      <c r="DD49" s="81"/>
      <c r="DE49" s="81"/>
      <c r="DF49" s="81"/>
      <c r="DG49" s="81"/>
      <c r="DH49" s="81"/>
      <c r="DI49" s="81"/>
      <c r="DJ49" s="81"/>
      <c r="DK49" s="81"/>
      <c r="DL49" s="81"/>
      <c r="DM49" s="81"/>
      <c r="DN49" s="81"/>
      <c r="DO49" s="81"/>
      <c r="DP49" s="81"/>
      <c r="DQ49" s="81"/>
      <c r="DR49" s="81"/>
      <c r="DS49" s="81"/>
      <c r="DT49" s="81"/>
      <c r="DU49" s="81"/>
      <c r="DV49" s="81"/>
      <c r="DW49" s="81"/>
      <c r="DX49" s="81"/>
      <c r="DY49" s="81"/>
      <c r="DZ49" s="81"/>
      <c r="EA49" s="81"/>
      <c r="EB49" s="81"/>
      <c r="EC49" s="81"/>
      <c r="ED49" s="81"/>
      <c r="EE49" s="81"/>
      <c r="EF49" s="81"/>
      <c r="EG49" s="81"/>
      <c r="EH49" s="81"/>
      <c r="EI49" s="81"/>
      <c r="EJ49" s="81"/>
      <c r="EK49" s="81"/>
      <c r="EL49" s="81"/>
      <c r="EM49" s="81"/>
      <c r="EN49" s="81"/>
      <c r="EO49" s="81"/>
      <c r="EP49" s="81"/>
      <c r="EQ49" s="81"/>
      <c r="ER49" s="81"/>
      <c r="ES49" s="81"/>
      <c r="ET49" s="81"/>
      <c r="EU49" s="81"/>
      <c r="EV49" s="81"/>
      <c r="EW49" s="81"/>
      <c r="EX49" s="81"/>
      <c r="EY49" s="81"/>
      <c r="EZ49" s="81"/>
      <c r="FA49" s="81"/>
      <c r="FB49" s="81"/>
      <c r="FC49" s="81"/>
      <c r="FD49" s="81"/>
      <c r="FE49" s="81"/>
      <c r="FF49" s="81"/>
      <c r="FG49" s="81"/>
      <c r="FH49" s="81"/>
      <c r="FI49" s="81"/>
      <c r="FJ49" s="81"/>
      <c r="FK49" s="81"/>
      <c r="FL49" s="81"/>
      <c r="FM49" s="81"/>
      <c r="FN49" s="81"/>
      <c r="FO49" s="81"/>
      <c r="FP49" s="81"/>
      <c r="FQ49" s="81"/>
      <c r="FR49" s="81"/>
      <c r="FS49" s="81"/>
      <c r="FT49" s="81"/>
      <c r="FU49" s="81"/>
      <c r="FV49" s="81"/>
      <c r="FW49" s="81"/>
      <c r="FX49" s="81"/>
      <c r="FY49" s="81"/>
      <c r="FZ49" s="81"/>
      <c r="GA49" s="81"/>
      <c r="GB49" s="81"/>
      <c r="GC49" s="81"/>
      <c r="GD49" s="81"/>
      <c r="GE49" s="81"/>
      <c r="GF49" s="81"/>
      <c r="GG49" s="81"/>
      <c r="GH49" s="81"/>
      <c r="GI49" s="81"/>
      <c r="GJ49" s="81"/>
      <c r="GK49" s="81"/>
      <c r="GL49" s="81"/>
      <c r="GM49" s="81"/>
      <c r="GN49" s="81"/>
      <c r="GO49" s="81"/>
      <c r="GP49" s="81"/>
      <c r="GQ49" s="81"/>
      <c r="GR49" s="81"/>
      <c r="GS49" s="81"/>
      <c r="GT49" s="81"/>
      <c r="GU49" s="81"/>
      <c r="GV49" s="81"/>
      <c r="GW49" s="81"/>
      <c r="GX49" s="81"/>
      <c r="GY49" s="81"/>
      <c r="GZ49" s="81"/>
      <c r="HA49" s="81"/>
      <c r="HB49" s="81"/>
      <c r="HC49" s="81"/>
      <c r="HD49" s="81"/>
      <c r="HE49" s="81"/>
      <c r="HF49" s="81"/>
      <c r="HG49" s="81"/>
      <c r="HH49" s="81"/>
      <c r="HI49" s="81"/>
      <c r="HJ49" s="81"/>
      <c r="HK49" s="81"/>
      <c r="HL49" s="81"/>
      <c r="HM49" s="81"/>
      <c r="HN49" s="81"/>
      <c r="HO49" s="81"/>
      <c r="HP49" s="81"/>
      <c r="HQ49" s="81"/>
      <c r="HR49" s="81"/>
      <c r="HS49" s="81"/>
      <c r="HT49" s="81"/>
      <c r="HU49" s="81"/>
      <c r="HV49" s="81"/>
      <c r="HW49" s="81"/>
      <c r="HX49" s="81"/>
      <c r="HY49" s="81"/>
      <c r="HZ49" s="81"/>
      <c r="IA49" s="81"/>
      <c r="IB49" s="81"/>
      <c r="IC49" s="81"/>
      <c r="ID49" s="81"/>
      <c r="IE49" s="81"/>
      <c r="IF49" s="81"/>
      <c r="IG49" s="81"/>
      <c r="IH49" s="81"/>
      <c r="II49" s="81"/>
      <c r="IJ49" s="81"/>
      <c r="IK49" s="81"/>
      <c r="IL49" s="81"/>
      <c r="IM49" s="81"/>
      <c r="IN49" s="81"/>
      <c r="IO49" s="81"/>
      <c r="IP49" s="81"/>
      <c r="IQ49" s="81"/>
      <c r="IR49" s="81"/>
      <c r="IS49" s="81"/>
      <c r="IT49" s="81"/>
      <c r="IU49" s="81"/>
      <c r="IV49" s="81"/>
      <c r="IW49" s="81"/>
    </row>
    <row r="50" spans="1:257" s="83" customFormat="1" ht="14.25" customHeight="1">
      <c r="A50" s="151" t="str">
        <f t="shared" ref="A50:A52" si="8">IF(OR(B50&lt;&gt;"",D50&lt;&gt;""),"["&amp;TEXT($B$2,"##")&amp;"-"&amp;TEXT(ROW()-10,"##")&amp;"]","")</f>
        <v>[Admin Module-40]</v>
      </c>
      <c r="B50" s="89" t="s">
        <v>998</v>
      </c>
      <c r="C50" s="89" t="s">
        <v>999</v>
      </c>
      <c r="D50" s="180" t="s">
        <v>1000</v>
      </c>
      <c r="E50" s="181"/>
      <c r="F50" s="89" t="s">
        <v>3</v>
      </c>
      <c r="G50" s="89"/>
      <c r="H50" s="96" t="s">
        <v>1206</v>
      </c>
      <c r="I50" s="171" t="s">
        <v>1231</v>
      </c>
      <c r="J50" s="200" t="s">
        <v>1057</v>
      </c>
      <c r="K50" s="200" t="s">
        <v>1055</v>
      </c>
      <c r="L50" s="200" t="s">
        <v>1049</v>
      </c>
      <c r="M50" s="201" t="s">
        <v>1206</v>
      </c>
      <c r="N50" s="201"/>
      <c r="O50" s="218" t="s">
        <v>1222</v>
      </c>
      <c r="P50" s="81">
        <v>40</v>
      </c>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81"/>
      <c r="BO50" s="81"/>
      <c r="BP50" s="81"/>
      <c r="BQ50" s="81"/>
      <c r="BR50" s="81"/>
      <c r="BS50" s="81"/>
      <c r="BT50" s="81"/>
      <c r="BU50" s="81"/>
      <c r="BV50" s="81"/>
      <c r="BW50" s="81"/>
      <c r="BX50" s="81"/>
      <c r="BY50" s="81"/>
      <c r="BZ50" s="81"/>
      <c r="CA50" s="81"/>
      <c r="CB50" s="81"/>
      <c r="CC50" s="81"/>
      <c r="CD50" s="81"/>
      <c r="CE50" s="81"/>
      <c r="CF50" s="81"/>
      <c r="CG50" s="81"/>
      <c r="CH50" s="81"/>
      <c r="CI50" s="81"/>
      <c r="CJ50" s="81"/>
      <c r="CK50" s="81"/>
      <c r="CL50" s="81"/>
      <c r="CM50" s="81"/>
      <c r="CN50" s="81"/>
      <c r="CO50" s="81"/>
      <c r="CP50" s="81"/>
      <c r="CQ50" s="81"/>
      <c r="CR50" s="81"/>
      <c r="CS50" s="81"/>
      <c r="CT50" s="81"/>
      <c r="CU50" s="81"/>
      <c r="CV50" s="81"/>
      <c r="CW50" s="81"/>
      <c r="CX50" s="81"/>
      <c r="CY50" s="81"/>
      <c r="CZ50" s="81"/>
      <c r="DA50" s="81"/>
      <c r="DB50" s="81"/>
      <c r="DC50" s="81"/>
      <c r="DD50" s="81"/>
      <c r="DE50" s="81"/>
      <c r="DF50" s="81"/>
      <c r="DG50" s="81"/>
      <c r="DH50" s="81"/>
      <c r="DI50" s="81"/>
      <c r="DJ50" s="81"/>
      <c r="DK50" s="81"/>
      <c r="DL50" s="81"/>
      <c r="DM50" s="81"/>
      <c r="DN50" s="81"/>
      <c r="DO50" s="81"/>
      <c r="DP50" s="81"/>
      <c r="DQ50" s="81"/>
      <c r="DR50" s="81"/>
      <c r="DS50" s="81"/>
      <c r="DT50" s="81"/>
      <c r="DU50" s="81"/>
      <c r="DV50" s="81"/>
      <c r="DW50" s="81"/>
      <c r="DX50" s="81"/>
      <c r="DY50" s="81"/>
      <c r="DZ50" s="81"/>
      <c r="EA50" s="81"/>
      <c r="EB50" s="81"/>
      <c r="EC50" s="81"/>
      <c r="ED50" s="81"/>
      <c r="EE50" s="81"/>
      <c r="EF50" s="81"/>
      <c r="EG50" s="81"/>
      <c r="EH50" s="81"/>
      <c r="EI50" s="81"/>
      <c r="EJ50" s="81"/>
      <c r="EK50" s="81"/>
      <c r="EL50" s="81"/>
      <c r="EM50" s="81"/>
      <c r="EN50" s="81"/>
      <c r="EO50" s="81"/>
      <c r="EP50" s="81"/>
      <c r="EQ50" s="81"/>
      <c r="ER50" s="81"/>
      <c r="ES50" s="81"/>
      <c r="ET50" s="81"/>
      <c r="EU50" s="81"/>
      <c r="EV50" s="81"/>
      <c r="EW50" s="81"/>
      <c r="EX50" s="81"/>
      <c r="EY50" s="81"/>
      <c r="EZ50" s="81"/>
      <c r="FA50" s="81"/>
      <c r="FB50" s="81"/>
      <c r="FC50" s="81"/>
      <c r="FD50" s="81"/>
      <c r="FE50" s="81"/>
      <c r="FF50" s="81"/>
      <c r="FG50" s="81"/>
      <c r="FH50" s="81"/>
      <c r="FI50" s="81"/>
      <c r="FJ50" s="81"/>
      <c r="FK50" s="81"/>
      <c r="FL50" s="81"/>
      <c r="FM50" s="81"/>
      <c r="FN50" s="81"/>
      <c r="FO50" s="81"/>
      <c r="FP50" s="81"/>
      <c r="FQ50" s="81"/>
      <c r="FR50" s="81"/>
      <c r="FS50" s="81"/>
      <c r="FT50" s="81"/>
      <c r="FU50" s="81"/>
      <c r="FV50" s="81"/>
      <c r="FW50" s="81"/>
      <c r="FX50" s="81"/>
      <c r="FY50" s="81"/>
      <c r="FZ50" s="81"/>
      <c r="GA50" s="81"/>
      <c r="GB50" s="81"/>
      <c r="GC50" s="81"/>
      <c r="GD50" s="81"/>
      <c r="GE50" s="81"/>
      <c r="GF50" s="81"/>
      <c r="GG50" s="81"/>
      <c r="GH50" s="81"/>
      <c r="GI50" s="81"/>
      <c r="GJ50" s="81"/>
      <c r="GK50" s="81"/>
      <c r="GL50" s="81"/>
      <c r="GM50" s="81"/>
      <c r="GN50" s="81"/>
      <c r="GO50" s="81"/>
      <c r="GP50" s="81"/>
      <c r="GQ50" s="81"/>
      <c r="GR50" s="81"/>
      <c r="GS50" s="81"/>
      <c r="GT50" s="81"/>
      <c r="GU50" s="81"/>
      <c r="GV50" s="81"/>
      <c r="GW50" s="81"/>
      <c r="GX50" s="81"/>
      <c r="GY50" s="81"/>
      <c r="GZ50" s="81"/>
      <c r="HA50" s="81"/>
      <c r="HB50" s="81"/>
      <c r="HC50" s="81"/>
      <c r="HD50" s="81"/>
      <c r="HE50" s="81"/>
      <c r="HF50" s="81"/>
      <c r="HG50" s="81"/>
      <c r="HH50" s="81"/>
      <c r="HI50" s="81"/>
      <c r="HJ50" s="81"/>
      <c r="HK50" s="81"/>
      <c r="HL50" s="81"/>
      <c r="HM50" s="81"/>
      <c r="HN50" s="81"/>
      <c r="HO50" s="81"/>
      <c r="HP50" s="81"/>
      <c r="HQ50" s="81"/>
      <c r="HR50" s="81"/>
      <c r="HS50" s="81"/>
      <c r="HT50" s="81"/>
      <c r="HU50" s="81"/>
      <c r="HV50" s="81"/>
      <c r="HW50" s="81"/>
      <c r="HX50" s="81"/>
      <c r="HY50" s="81"/>
      <c r="HZ50" s="81"/>
      <c r="IA50" s="81"/>
      <c r="IB50" s="81"/>
      <c r="IC50" s="81"/>
      <c r="ID50" s="81"/>
      <c r="IE50" s="81"/>
      <c r="IF50" s="81"/>
      <c r="IG50" s="81"/>
      <c r="IH50" s="81"/>
      <c r="II50" s="81"/>
      <c r="IJ50" s="81"/>
      <c r="IK50" s="81"/>
      <c r="IL50" s="81"/>
      <c r="IM50" s="81"/>
      <c r="IN50" s="81"/>
      <c r="IO50" s="81"/>
      <c r="IP50" s="81"/>
      <c r="IQ50" s="81"/>
      <c r="IR50" s="81"/>
      <c r="IS50" s="81"/>
      <c r="IT50" s="81"/>
      <c r="IU50" s="81"/>
      <c r="IV50" s="81"/>
      <c r="IW50" s="81"/>
    </row>
    <row r="51" spans="1:257" s="83" customFormat="1" ht="14.25" hidden="1" customHeight="1">
      <c r="A51" s="151" t="str">
        <f t="shared" si="8"/>
        <v>[Admin Module-41]</v>
      </c>
      <c r="B51" s="89" t="s">
        <v>1001</v>
      </c>
      <c r="C51" s="89" t="s">
        <v>1002</v>
      </c>
      <c r="D51" s="180" t="s">
        <v>1232</v>
      </c>
      <c r="E51" s="181"/>
      <c r="F51" s="89" t="s">
        <v>2</v>
      </c>
      <c r="G51" s="89"/>
      <c r="H51" s="96" t="s">
        <v>1206</v>
      </c>
      <c r="I51" s="171"/>
      <c r="J51" s="200"/>
      <c r="K51" s="200"/>
      <c r="L51" s="200"/>
      <c r="M51" s="201"/>
      <c r="N51" s="201"/>
      <c r="O51" s="201"/>
      <c r="P51" s="69">
        <v>41</v>
      </c>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81"/>
      <c r="BO51" s="81"/>
      <c r="BP51" s="81"/>
      <c r="BQ51" s="81"/>
      <c r="BR51" s="81"/>
      <c r="BS51" s="81"/>
      <c r="BT51" s="81"/>
      <c r="BU51" s="81"/>
      <c r="BV51" s="81"/>
      <c r="BW51" s="81"/>
      <c r="BX51" s="81"/>
      <c r="BY51" s="81"/>
      <c r="BZ51" s="81"/>
      <c r="CA51" s="81"/>
      <c r="CB51" s="81"/>
      <c r="CC51" s="81"/>
      <c r="CD51" s="81"/>
      <c r="CE51" s="81"/>
      <c r="CF51" s="81"/>
      <c r="CG51" s="81"/>
      <c r="CH51" s="81"/>
      <c r="CI51" s="81"/>
      <c r="CJ51" s="81"/>
      <c r="CK51" s="81"/>
      <c r="CL51" s="81"/>
      <c r="CM51" s="81"/>
      <c r="CN51" s="81"/>
      <c r="CO51" s="81"/>
      <c r="CP51" s="81"/>
      <c r="CQ51" s="81"/>
      <c r="CR51" s="81"/>
      <c r="CS51" s="81"/>
      <c r="CT51" s="81"/>
      <c r="CU51" s="81"/>
      <c r="CV51" s="81"/>
      <c r="CW51" s="81"/>
      <c r="CX51" s="81"/>
      <c r="CY51" s="81"/>
      <c r="CZ51" s="81"/>
      <c r="DA51" s="81"/>
      <c r="DB51" s="81"/>
      <c r="DC51" s="81"/>
      <c r="DD51" s="81"/>
      <c r="DE51" s="81"/>
      <c r="DF51" s="81"/>
      <c r="DG51" s="81"/>
      <c r="DH51" s="81"/>
      <c r="DI51" s="81"/>
      <c r="DJ51" s="81"/>
      <c r="DK51" s="81"/>
      <c r="DL51" s="81"/>
      <c r="DM51" s="81"/>
      <c r="DN51" s="81"/>
      <c r="DO51" s="81"/>
      <c r="DP51" s="81"/>
      <c r="DQ51" s="81"/>
      <c r="DR51" s="81"/>
      <c r="DS51" s="81"/>
      <c r="DT51" s="81"/>
      <c r="DU51" s="81"/>
      <c r="DV51" s="81"/>
      <c r="DW51" s="81"/>
      <c r="DX51" s="81"/>
      <c r="DY51" s="81"/>
      <c r="DZ51" s="81"/>
      <c r="EA51" s="81"/>
      <c r="EB51" s="81"/>
      <c r="EC51" s="81"/>
      <c r="ED51" s="81"/>
      <c r="EE51" s="81"/>
      <c r="EF51" s="81"/>
      <c r="EG51" s="81"/>
      <c r="EH51" s="81"/>
      <c r="EI51" s="81"/>
      <c r="EJ51" s="81"/>
      <c r="EK51" s="81"/>
      <c r="EL51" s="81"/>
      <c r="EM51" s="81"/>
      <c r="EN51" s="81"/>
      <c r="EO51" s="81"/>
      <c r="EP51" s="81"/>
      <c r="EQ51" s="81"/>
      <c r="ER51" s="81"/>
      <c r="ES51" s="81"/>
      <c r="ET51" s="81"/>
      <c r="EU51" s="81"/>
      <c r="EV51" s="81"/>
      <c r="EW51" s="81"/>
      <c r="EX51" s="81"/>
      <c r="EY51" s="81"/>
      <c r="EZ51" s="81"/>
      <c r="FA51" s="81"/>
      <c r="FB51" s="81"/>
      <c r="FC51" s="81"/>
      <c r="FD51" s="81"/>
      <c r="FE51" s="81"/>
      <c r="FF51" s="81"/>
      <c r="FG51" s="81"/>
      <c r="FH51" s="81"/>
      <c r="FI51" s="81"/>
      <c r="FJ51" s="81"/>
      <c r="FK51" s="81"/>
      <c r="FL51" s="81"/>
      <c r="FM51" s="81"/>
      <c r="FN51" s="81"/>
      <c r="FO51" s="81"/>
      <c r="FP51" s="81"/>
      <c r="FQ51" s="81"/>
      <c r="FR51" s="81"/>
      <c r="FS51" s="81"/>
      <c r="FT51" s="81"/>
      <c r="FU51" s="81"/>
      <c r="FV51" s="81"/>
      <c r="FW51" s="81"/>
      <c r="FX51" s="81"/>
      <c r="FY51" s="81"/>
      <c r="FZ51" s="81"/>
      <c r="GA51" s="81"/>
      <c r="GB51" s="81"/>
      <c r="GC51" s="81"/>
      <c r="GD51" s="81"/>
      <c r="GE51" s="81"/>
      <c r="GF51" s="81"/>
      <c r="GG51" s="81"/>
      <c r="GH51" s="81"/>
      <c r="GI51" s="81"/>
      <c r="GJ51" s="81"/>
      <c r="GK51" s="81"/>
      <c r="GL51" s="81"/>
      <c r="GM51" s="81"/>
      <c r="GN51" s="81"/>
      <c r="GO51" s="81"/>
      <c r="GP51" s="81"/>
      <c r="GQ51" s="81"/>
      <c r="GR51" s="81"/>
      <c r="GS51" s="81"/>
      <c r="GT51" s="81"/>
      <c r="GU51" s="81"/>
      <c r="GV51" s="81"/>
      <c r="GW51" s="81"/>
      <c r="GX51" s="81"/>
      <c r="GY51" s="81"/>
      <c r="GZ51" s="81"/>
      <c r="HA51" s="81"/>
      <c r="HB51" s="81"/>
      <c r="HC51" s="81"/>
      <c r="HD51" s="81"/>
      <c r="HE51" s="81"/>
      <c r="HF51" s="81"/>
      <c r="HG51" s="81"/>
      <c r="HH51" s="81"/>
      <c r="HI51" s="81"/>
      <c r="HJ51" s="81"/>
      <c r="HK51" s="81"/>
      <c r="HL51" s="81"/>
      <c r="HM51" s="81"/>
      <c r="HN51" s="81"/>
      <c r="HO51" s="81"/>
      <c r="HP51" s="81"/>
      <c r="HQ51" s="81"/>
      <c r="HR51" s="81"/>
      <c r="HS51" s="81"/>
      <c r="HT51" s="81"/>
      <c r="HU51" s="81"/>
      <c r="HV51" s="81"/>
      <c r="HW51" s="81"/>
      <c r="HX51" s="81"/>
      <c r="HY51" s="81"/>
      <c r="HZ51" s="81"/>
      <c r="IA51" s="81"/>
      <c r="IB51" s="81"/>
      <c r="IC51" s="81"/>
      <c r="ID51" s="81"/>
      <c r="IE51" s="81"/>
      <c r="IF51" s="81"/>
      <c r="IG51" s="81"/>
      <c r="IH51" s="81"/>
      <c r="II51" s="81"/>
      <c r="IJ51" s="81"/>
      <c r="IK51" s="81"/>
      <c r="IL51" s="81"/>
      <c r="IM51" s="81"/>
      <c r="IN51" s="81"/>
      <c r="IO51" s="81"/>
      <c r="IP51" s="81"/>
      <c r="IQ51" s="81"/>
      <c r="IR51" s="81"/>
      <c r="IS51" s="81"/>
      <c r="IT51" s="81"/>
      <c r="IU51" s="81"/>
      <c r="IV51" s="81"/>
      <c r="IW51" s="81"/>
    </row>
    <row r="52" spans="1:257" s="83" customFormat="1" ht="14.25" hidden="1" customHeight="1">
      <c r="A52" s="151" t="str">
        <f t="shared" si="8"/>
        <v>[Admin Module-42]</v>
      </c>
      <c r="B52" s="89" t="s">
        <v>1003</v>
      </c>
      <c r="C52" s="89" t="s">
        <v>1004</v>
      </c>
      <c r="D52" s="180" t="s">
        <v>1005</v>
      </c>
      <c r="E52" s="181"/>
      <c r="F52" s="89" t="s">
        <v>2</v>
      </c>
      <c r="G52" s="89"/>
      <c r="H52" s="96" t="s">
        <v>1206</v>
      </c>
      <c r="I52" s="171"/>
      <c r="J52" s="200"/>
      <c r="K52" s="200"/>
      <c r="L52" s="200"/>
      <c r="M52" s="201"/>
      <c r="N52" s="201"/>
      <c r="O52" s="201"/>
      <c r="P52" s="81">
        <v>42</v>
      </c>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81"/>
      <c r="BO52" s="81"/>
      <c r="BP52" s="81"/>
      <c r="BQ52" s="81"/>
      <c r="BR52" s="81"/>
      <c r="BS52" s="81"/>
      <c r="BT52" s="81"/>
      <c r="BU52" s="81"/>
      <c r="BV52" s="81"/>
      <c r="BW52" s="81"/>
      <c r="BX52" s="81"/>
      <c r="BY52" s="81"/>
      <c r="BZ52" s="81"/>
      <c r="CA52" s="81"/>
      <c r="CB52" s="81"/>
      <c r="CC52" s="81"/>
      <c r="CD52" s="81"/>
      <c r="CE52" s="81"/>
      <c r="CF52" s="81"/>
      <c r="CG52" s="81"/>
      <c r="CH52" s="81"/>
      <c r="CI52" s="81"/>
      <c r="CJ52" s="81"/>
      <c r="CK52" s="81"/>
      <c r="CL52" s="81"/>
      <c r="CM52" s="81"/>
      <c r="CN52" s="81"/>
      <c r="CO52" s="81"/>
      <c r="CP52" s="81"/>
      <c r="CQ52" s="81"/>
      <c r="CR52" s="81"/>
      <c r="CS52" s="81"/>
      <c r="CT52" s="81"/>
      <c r="CU52" s="81"/>
      <c r="CV52" s="81"/>
      <c r="CW52" s="81"/>
      <c r="CX52" s="81"/>
      <c r="CY52" s="81"/>
      <c r="CZ52" s="81"/>
      <c r="DA52" s="81"/>
      <c r="DB52" s="81"/>
      <c r="DC52" s="81"/>
      <c r="DD52" s="81"/>
      <c r="DE52" s="81"/>
      <c r="DF52" s="81"/>
      <c r="DG52" s="81"/>
      <c r="DH52" s="81"/>
      <c r="DI52" s="81"/>
      <c r="DJ52" s="81"/>
      <c r="DK52" s="81"/>
      <c r="DL52" s="81"/>
      <c r="DM52" s="81"/>
      <c r="DN52" s="81"/>
      <c r="DO52" s="81"/>
      <c r="DP52" s="81"/>
      <c r="DQ52" s="81"/>
      <c r="DR52" s="81"/>
      <c r="DS52" s="81"/>
      <c r="DT52" s="81"/>
      <c r="DU52" s="81"/>
      <c r="DV52" s="81"/>
      <c r="DW52" s="81"/>
      <c r="DX52" s="81"/>
      <c r="DY52" s="81"/>
      <c r="DZ52" s="81"/>
      <c r="EA52" s="81"/>
      <c r="EB52" s="81"/>
      <c r="EC52" s="81"/>
      <c r="ED52" s="81"/>
      <c r="EE52" s="81"/>
      <c r="EF52" s="81"/>
      <c r="EG52" s="81"/>
      <c r="EH52" s="81"/>
      <c r="EI52" s="81"/>
      <c r="EJ52" s="81"/>
      <c r="EK52" s="81"/>
      <c r="EL52" s="81"/>
      <c r="EM52" s="81"/>
      <c r="EN52" s="81"/>
      <c r="EO52" s="81"/>
      <c r="EP52" s="81"/>
      <c r="EQ52" s="81"/>
      <c r="ER52" s="81"/>
      <c r="ES52" s="81"/>
      <c r="ET52" s="81"/>
      <c r="EU52" s="81"/>
      <c r="EV52" s="81"/>
      <c r="EW52" s="81"/>
      <c r="EX52" s="81"/>
      <c r="EY52" s="81"/>
      <c r="EZ52" s="81"/>
      <c r="FA52" s="81"/>
      <c r="FB52" s="81"/>
      <c r="FC52" s="81"/>
      <c r="FD52" s="81"/>
      <c r="FE52" s="81"/>
      <c r="FF52" s="81"/>
      <c r="FG52" s="81"/>
      <c r="FH52" s="81"/>
      <c r="FI52" s="81"/>
      <c r="FJ52" s="81"/>
      <c r="FK52" s="81"/>
      <c r="FL52" s="81"/>
      <c r="FM52" s="81"/>
      <c r="FN52" s="81"/>
      <c r="FO52" s="81"/>
      <c r="FP52" s="81"/>
      <c r="FQ52" s="81"/>
      <c r="FR52" s="81"/>
      <c r="FS52" s="81"/>
      <c r="FT52" s="81"/>
      <c r="FU52" s="81"/>
      <c r="FV52" s="81"/>
      <c r="FW52" s="81"/>
      <c r="FX52" s="81"/>
      <c r="FY52" s="81"/>
      <c r="FZ52" s="81"/>
      <c r="GA52" s="81"/>
      <c r="GB52" s="81"/>
      <c r="GC52" s="81"/>
      <c r="GD52" s="81"/>
      <c r="GE52" s="81"/>
      <c r="GF52" s="81"/>
      <c r="GG52" s="81"/>
      <c r="GH52" s="81"/>
      <c r="GI52" s="81"/>
      <c r="GJ52" s="81"/>
      <c r="GK52" s="81"/>
      <c r="GL52" s="81"/>
      <c r="GM52" s="81"/>
      <c r="GN52" s="81"/>
      <c r="GO52" s="81"/>
      <c r="GP52" s="81"/>
      <c r="GQ52" s="81"/>
      <c r="GR52" s="81"/>
      <c r="GS52" s="81"/>
      <c r="GT52" s="81"/>
      <c r="GU52" s="81"/>
      <c r="GV52" s="81"/>
      <c r="GW52" s="81"/>
      <c r="GX52" s="81"/>
      <c r="GY52" s="81"/>
      <c r="GZ52" s="81"/>
      <c r="HA52" s="81"/>
      <c r="HB52" s="81"/>
      <c r="HC52" s="81"/>
      <c r="HD52" s="81"/>
      <c r="HE52" s="81"/>
      <c r="HF52" s="81"/>
      <c r="HG52" s="81"/>
      <c r="HH52" s="81"/>
      <c r="HI52" s="81"/>
      <c r="HJ52" s="81"/>
      <c r="HK52" s="81"/>
      <c r="HL52" s="81"/>
      <c r="HM52" s="81"/>
      <c r="HN52" s="81"/>
      <c r="HO52" s="81"/>
      <c r="HP52" s="81"/>
      <c r="HQ52" s="81"/>
      <c r="HR52" s="81"/>
      <c r="HS52" s="81"/>
      <c r="HT52" s="81"/>
      <c r="HU52" s="81"/>
      <c r="HV52" s="81"/>
      <c r="HW52" s="81"/>
      <c r="HX52" s="81"/>
      <c r="HY52" s="81"/>
      <c r="HZ52" s="81"/>
      <c r="IA52" s="81"/>
      <c r="IB52" s="81"/>
      <c r="IC52" s="81"/>
      <c r="ID52" s="81"/>
      <c r="IE52" s="81"/>
      <c r="IF52" s="81"/>
      <c r="IG52" s="81"/>
      <c r="IH52" s="81"/>
      <c r="II52" s="81"/>
      <c r="IJ52" s="81"/>
      <c r="IK52" s="81"/>
      <c r="IL52" s="81"/>
      <c r="IM52" s="81"/>
      <c r="IN52" s="81"/>
      <c r="IO52" s="81"/>
      <c r="IP52" s="81"/>
      <c r="IQ52" s="81"/>
      <c r="IR52" s="81"/>
      <c r="IS52" s="81"/>
      <c r="IT52" s="81"/>
      <c r="IU52" s="81"/>
      <c r="IV52" s="81"/>
      <c r="IW52" s="81"/>
    </row>
    <row r="53" spans="1:257" s="83" customFormat="1" ht="14.25" hidden="1" customHeight="1">
      <c r="A53" s="173"/>
      <c r="B53" s="172" t="s">
        <v>1006</v>
      </c>
      <c r="C53" s="173"/>
      <c r="D53" s="173"/>
      <c r="E53" s="173"/>
      <c r="F53" s="173"/>
      <c r="G53" s="173"/>
      <c r="H53" s="173"/>
      <c r="I53" s="174"/>
      <c r="J53" s="174"/>
      <c r="K53" s="174"/>
      <c r="L53" s="174"/>
      <c r="M53" s="174"/>
      <c r="N53" s="174"/>
      <c r="O53" s="174"/>
      <c r="P53" s="69">
        <v>43</v>
      </c>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81"/>
      <c r="BO53" s="81"/>
      <c r="BP53" s="81"/>
      <c r="BQ53" s="81"/>
      <c r="BR53" s="81"/>
      <c r="BS53" s="81"/>
      <c r="BT53" s="81"/>
      <c r="BU53" s="81"/>
      <c r="BV53" s="81"/>
      <c r="BW53" s="81"/>
      <c r="BX53" s="81"/>
      <c r="BY53" s="81"/>
      <c r="BZ53" s="81"/>
      <c r="CA53" s="81"/>
      <c r="CB53" s="81"/>
      <c r="CC53" s="81"/>
      <c r="CD53" s="81"/>
      <c r="CE53" s="81"/>
      <c r="CF53" s="81"/>
      <c r="CG53" s="81"/>
      <c r="CH53" s="81"/>
      <c r="CI53" s="81"/>
      <c r="CJ53" s="81"/>
      <c r="CK53" s="81"/>
      <c r="CL53" s="81"/>
      <c r="CM53" s="81"/>
      <c r="CN53" s="81"/>
      <c r="CO53" s="81"/>
      <c r="CP53" s="81"/>
      <c r="CQ53" s="81"/>
      <c r="CR53" s="81"/>
      <c r="CS53" s="81"/>
      <c r="CT53" s="81"/>
      <c r="CU53" s="81"/>
      <c r="CV53" s="81"/>
      <c r="CW53" s="81"/>
      <c r="CX53" s="81"/>
      <c r="CY53" s="81"/>
      <c r="CZ53" s="81"/>
      <c r="DA53" s="81"/>
      <c r="DB53" s="81"/>
      <c r="DC53" s="81"/>
      <c r="DD53" s="81"/>
      <c r="DE53" s="81"/>
      <c r="DF53" s="81"/>
      <c r="DG53" s="81"/>
      <c r="DH53" s="81"/>
      <c r="DI53" s="81"/>
      <c r="DJ53" s="81"/>
      <c r="DK53" s="81"/>
      <c r="DL53" s="81"/>
      <c r="DM53" s="81"/>
      <c r="DN53" s="81"/>
      <c r="DO53" s="81"/>
      <c r="DP53" s="81"/>
      <c r="DQ53" s="81"/>
      <c r="DR53" s="81"/>
      <c r="DS53" s="81"/>
      <c r="DT53" s="81"/>
      <c r="DU53" s="81"/>
      <c r="DV53" s="81"/>
      <c r="DW53" s="81"/>
      <c r="DX53" s="81"/>
      <c r="DY53" s="81"/>
      <c r="DZ53" s="81"/>
      <c r="EA53" s="81"/>
      <c r="EB53" s="81"/>
      <c r="EC53" s="81"/>
      <c r="ED53" s="81"/>
      <c r="EE53" s="81"/>
      <c r="EF53" s="81"/>
      <c r="EG53" s="81"/>
      <c r="EH53" s="81"/>
      <c r="EI53" s="81"/>
      <c r="EJ53" s="81"/>
      <c r="EK53" s="81"/>
      <c r="EL53" s="81"/>
      <c r="EM53" s="81"/>
      <c r="EN53" s="81"/>
      <c r="EO53" s="81"/>
      <c r="EP53" s="81"/>
      <c r="EQ53" s="81"/>
      <c r="ER53" s="81"/>
      <c r="ES53" s="81"/>
      <c r="ET53" s="81"/>
      <c r="EU53" s="81"/>
      <c r="EV53" s="81"/>
      <c r="EW53" s="81"/>
      <c r="EX53" s="81"/>
      <c r="EY53" s="81"/>
      <c r="EZ53" s="81"/>
      <c r="FA53" s="81"/>
      <c r="FB53" s="81"/>
      <c r="FC53" s="81"/>
      <c r="FD53" s="81"/>
      <c r="FE53" s="81"/>
      <c r="FF53" s="81"/>
      <c r="FG53" s="81"/>
      <c r="FH53" s="81"/>
      <c r="FI53" s="81"/>
      <c r="FJ53" s="81"/>
      <c r="FK53" s="81"/>
      <c r="FL53" s="81"/>
      <c r="FM53" s="81"/>
      <c r="FN53" s="81"/>
      <c r="FO53" s="81"/>
      <c r="FP53" s="81"/>
      <c r="FQ53" s="81"/>
      <c r="FR53" s="81"/>
      <c r="FS53" s="81"/>
      <c r="FT53" s="81"/>
      <c r="FU53" s="81"/>
      <c r="FV53" s="81"/>
      <c r="FW53" s="81"/>
      <c r="FX53" s="81"/>
      <c r="FY53" s="81"/>
      <c r="FZ53" s="81"/>
      <c r="GA53" s="81"/>
      <c r="GB53" s="81"/>
      <c r="GC53" s="81"/>
      <c r="GD53" s="81"/>
      <c r="GE53" s="81"/>
      <c r="GF53" s="81"/>
      <c r="GG53" s="81"/>
      <c r="GH53" s="81"/>
      <c r="GI53" s="81"/>
      <c r="GJ53" s="81"/>
      <c r="GK53" s="81"/>
      <c r="GL53" s="81"/>
      <c r="GM53" s="81"/>
      <c r="GN53" s="81"/>
      <c r="GO53" s="81"/>
      <c r="GP53" s="81"/>
      <c r="GQ53" s="81"/>
      <c r="GR53" s="81"/>
      <c r="GS53" s="81"/>
      <c r="GT53" s="81"/>
      <c r="GU53" s="81"/>
      <c r="GV53" s="81"/>
      <c r="GW53" s="81"/>
      <c r="GX53" s="81"/>
      <c r="GY53" s="81"/>
      <c r="GZ53" s="81"/>
      <c r="HA53" s="81"/>
      <c r="HB53" s="81"/>
      <c r="HC53" s="81"/>
      <c r="HD53" s="81"/>
      <c r="HE53" s="81"/>
      <c r="HF53" s="81"/>
      <c r="HG53" s="81"/>
      <c r="HH53" s="81"/>
      <c r="HI53" s="81"/>
      <c r="HJ53" s="81"/>
      <c r="HK53" s="81"/>
      <c r="HL53" s="81"/>
      <c r="HM53" s="81"/>
      <c r="HN53" s="81"/>
      <c r="HO53" s="81"/>
      <c r="HP53" s="81"/>
      <c r="HQ53" s="81"/>
      <c r="HR53" s="81"/>
      <c r="HS53" s="81"/>
      <c r="HT53" s="81"/>
      <c r="HU53" s="81"/>
      <c r="HV53" s="81"/>
      <c r="HW53" s="81"/>
      <c r="HX53" s="81"/>
      <c r="HY53" s="81"/>
      <c r="HZ53" s="81"/>
      <c r="IA53" s="81"/>
      <c r="IB53" s="81"/>
      <c r="IC53" s="81"/>
      <c r="ID53" s="81"/>
      <c r="IE53" s="81"/>
      <c r="IF53" s="81"/>
      <c r="IG53" s="81"/>
      <c r="IH53" s="81"/>
      <c r="II53" s="81"/>
      <c r="IJ53" s="81"/>
      <c r="IK53" s="81"/>
      <c r="IL53" s="81"/>
      <c r="IM53" s="81"/>
      <c r="IN53" s="81"/>
      <c r="IO53" s="81"/>
      <c r="IP53" s="81"/>
      <c r="IQ53" s="81"/>
      <c r="IR53" s="81"/>
      <c r="IS53" s="81"/>
      <c r="IT53" s="81"/>
      <c r="IU53" s="81"/>
      <c r="IV53" s="81"/>
      <c r="IW53" s="81"/>
    </row>
    <row r="54" spans="1:257" s="83" customFormat="1" ht="14.25" hidden="1" customHeight="1">
      <c r="A54" s="151" t="str">
        <f t="shared" ref="A54:A56" si="9">IF(OR(B54&lt;&gt;"",D54&lt;&gt;""),"["&amp;TEXT($B$2,"##")&amp;"-"&amp;TEXT(ROW()-10,"##")&amp;"]","")</f>
        <v>[Admin Module-44]</v>
      </c>
      <c r="B54" s="89" t="s">
        <v>1007</v>
      </c>
      <c r="C54" s="89" t="s">
        <v>1008</v>
      </c>
      <c r="D54" s="180" t="s">
        <v>1009</v>
      </c>
      <c r="E54" s="181"/>
      <c r="F54" s="89" t="s">
        <v>2</v>
      </c>
      <c r="G54" s="89"/>
      <c r="H54" s="96" t="s">
        <v>1206</v>
      </c>
      <c r="I54" s="171"/>
      <c r="J54" s="200"/>
      <c r="K54" s="200"/>
      <c r="L54" s="200"/>
      <c r="M54" s="201"/>
      <c r="N54" s="201"/>
      <c r="O54" s="201"/>
      <c r="P54" s="81">
        <v>44</v>
      </c>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81"/>
      <c r="BO54" s="81"/>
      <c r="BP54" s="81"/>
      <c r="BQ54" s="81"/>
      <c r="BR54" s="81"/>
      <c r="BS54" s="81"/>
      <c r="BT54" s="81"/>
      <c r="BU54" s="81"/>
      <c r="BV54" s="81"/>
      <c r="BW54" s="81"/>
      <c r="BX54" s="81"/>
      <c r="BY54" s="81"/>
      <c r="BZ54" s="81"/>
      <c r="CA54" s="81"/>
      <c r="CB54" s="81"/>
      <c r="CC54" s="81"/>
      <c r="CD54" s="81"/>
      <c r="CE54" s="81"/>
      <c r="CF54" s="81"/>
      <c r="CG54" s="81"/>
      <c r="CH54" s="81"/>
      <c r="CI54" s="81"/>
      <c r="CJ54" s="81"/>
      <c r="CK54" s="81"/>
      <c r="CL54" s="81"/>
      <c r="CM54" s="81"/>
      <c r="CN54" s="81"/>
      <c r="CO54" s="81"/>
      <c r="CP54" s="81"/>
      <c r="CQ54" s="81"/>
      <c r="CR54" s="81"/>
      <c r="CS54" s="81"/>
      <c r="CT54" s="81"/>
      <c r="CU54" s="81"/>
      <c r="CV54" s="81"/>
      <c r="CW54" s="81"/>
      <c r="CX54" s="81"/>
      <c r="CY54" s="81"/>
      <c r="CZ54" s="81"/>
      <c r="DA54" s="81"/>
      <c r="DB54" s="81"/>
      <c r="DC54" s="81"/>
      <c r="DD54" s="81"/>
      <c r="DE54" s="81"/>
      <c r="DF54" s="81"/>
      <c r="DG54" s="81"/>
      <c r="DH54" s="81"/>
      <c r="DI54" s="81"/>
      <c r="DJ54" s="81"/>
      <c r="DK54" s="81"/>
      <c r="DL54" s="81"/>
      <c r="DM54" s="81"/>
      <c r="DN54" s="81"/>
      <c r="DO54" s="81"/>
      <c r="DP54" s="81"/>
      <c r="DQ54" s="81"/>
      <c r="DR54" s="81"/>
      <c r="DS54" s="81"/>
      <c r="DT54" s="81"/>
      <c r="DU54" s="81"/>
      <c r="DV54" s="81"/>
      <c r="DW54" s="81"/>
      <c r="DX54" s="81"/>
      <c r="DY54" s="81"/>
      <c r="DZ54" s="81"/>
      <c r="EA54" s="81"/>
      <c r="EB54" s="81"/>
      <c r="EC54" s="81"/>
      <c r="ED54" s="81"/>
      <c r="EE54" s="81"/>
      <c r="EF54" s="81"/>
      <c r="EG54" s="81"/>
      <c r="EH54" s="81"/>
      <c r="EI54" s="81"/>
      <c r="EJ54" s="81"/>
      <c r="EK54" s="81"/>
      <c r="EL54" s="81"/>
      <c r="EM54" s="81"/>
      <c r="EN54" s="81"/>
      <c r="EO54" s="81"/>
      <c r="EP54" s="81"/>
      <c r="EQ54" s="81"/>
      <c r="ER54" s="81"/>
      <c r="ES54" s="81"/>
      <c r="ET54" s="81"/>
      <c r="EU54" s="81"/>
      <c r="EV54" s="81"/>
      <c r="EW54" s="81"/>
      <c r="EX54" s="81"/>
      <c r="EY54" s="81"/>
      <c r="EZ54" s="81"/>
      <c r="FA54" s="81"/>
      <c r="FB54" s="81"/>
      <c r="FC54" s="81"/>
      <c r="FD54" s="81"/>
      <c r="FE54" s="81"/>
      <c r="FF54" s="81"/>
      <c r="FG54" s="81"/>
      <c r="FH54" s="81"/>
      <c r="FI54" s="81"/>
      <c r="FJ54" s="81"/>
      <c r="FK54" s="81"/>
      <c r="FL54" s="81"/>
      <c r="FM54" s="81"/>
      <c r="FN54" s="81"/>
      <c r="FO54" s="81"/>
      <c r="FP54" s="81"/>
      <c r="FQ54" s="81"/>
      <c r="FR54" s="81"/>
      <c r="FS54" s="81"/>
      <c r="FT54" s="81"/>
      <c r="FU54" s="81"/>
      <c r="FV54" s="81"/>
      <c r="FW54" s="81"/>
      <c r="FX54" s="81"/>
      <c r="FY54" s="81"/>
      <c r="FZ54" s="81"/>
      <c r="GA54" s="81"/>
      <c r="GB54" s="81"/>
      <c r="GC54" s="81"/>
      <c r="GD54" s="81"/>
      <c r="GE54" s="81"/>
      <c r="GF54" s="81"/>
      <c r="GG54" s="81"/>
      <c r="GH54" s="81"/>
      <c r="GI54" s="81"/>
      <c r="GJ54" s="81"/>
      <c r="GK54" s="81"/>
      <c r="GL54" s="81"/>
      <c r="GM54" s="81"/>
      <c r="GN54" s="81"/>
      <c r="GO54" s="81"/>
      <c r="GP54" s="81"/>
      <c r="GQ54" s="81"/>
      <c r="GR54" s="81"/>
      <c r="GS54" s="81"/>
      <c r="GT54" s="81"/>
      <c r="GU54" s="81"/>
      <c r="GV54" s="81"/>
      <c r="GW54" s="81"/>
      <c r="GX54" s="81"/>
      <c r="GY54" s="81"/>
      <c r="GZ54" s="81"/>
      <c r="HA54" s="81"/>
      <c r="HB54" s="81"/>
      <c r="HC54" s="81"/>
      <c r="HD54" s="81"/>
      <c r="HE54" s="81"/>
      <c r="HF54" s="81"/>
      <c r="HG54" s="81"/>
      <c r="HH54" s="81"/>
      <c r="HI54" s="81"/>
      <c r="HJ54" s="81"/>
      <c r="HK54" s="81"/>
      <c r="HL54" s="81"/>
      <c r="HM54" s="81"/>
      <c r="HN54" s="81"/>
      <c r="HO54" s="81"/>
      <c r="HP54" s="81"/>
      <c r="HQ54" s="81"/>
      <c r="HR54" s="81"/>
      <c r="HS54" s="81"/>
      <c r="HT54" s="81"/>
      <c r="HU54" s="81"/>
      <c r="HV54" s="81"/>
      <c r="HW54" s="81"/>
      <c r="HX54" s="81"/>
      <c r="HY54" s="81"/>
      <c r="HZ54" s="81"/>
      <c r="IA54" s="81"/>
      <c r="IB54" s="81"/>
      <c r="IC54" s="81"/>
      <c r="ID54" s="81"/>
      <c r="IE54" s="81"/>
      <c r="IF54" s="81"/>
      <c r="IG54" s="81"/>
      <c r="IH54" s="81"/>
      <c r="II54" s="81"/>
      <c r="IJ54" s="81"/>
      <c r="IK54" s="81"/>
      <c r="IL54" s="81"/>
      <c r="IM54" s="81"/>
      <c r="IN54" s="81"/>
      <c r="IO54" s="81"/>
      <c r="IP54" s="81"/>
      <c r="IQ54" s="81"/>
      <c r="IR54" s="81"/>
      <c r="IS54" s="81"/>
      <c r="IT54" s="81"/>
      <c r="IU54" s="81"/>
      <c r="IV54" s="81"/>
      <c r="IW54" s="81"/>
    </row>
    <row r="55" spans="1:257" s="83" customFormat="1" ht="14.25" hidden="1" customHeight="1">
      <c r="A55" s="151" t="str">
        <f t="shared" si="9"/>
        <v>[Admin Module-45]</v>
      </c>
      <c r="B55" s="89" t="s">
        <v>1010</v>
      </c>
      <c r="C55" s="89" t="s">
        <v>1014</v>
      </c>
      <c r="D55" s="180" t="s">
        <v>1011</v>
      </c>
      <c r="E55" s="181"/>
      <c r="F55" s="89" t="s">
        <v>2</v>
      </c>
      <c r="G55" s="89"/>
      <c r="H55" s="96" t="s">
        <v>1206</v>
      </c>
      <c r="I55" s="171"/>
      <c r="J55" s="200"/>
      <c r="K55" s="200"/>
      <c r="L55" s="200"/>
      <c r="M55" s="201"/>
      <c r="N55" s="201"/>
      <c r="O55" s="201"/>
      <c r="P55" s="69">
        <v>45</v>
      </c>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81"/>
      <c r="BO55" s="81"/>
      <c r="BP55" s="81"/>
      <c r="BQ55" s="81"/>
      <c r="BR55" s="81"/>
      <c r="BS55" s="81"/>
      <c r="BT55" s="81"/>
      <c r="BU55" s="81"/>
      <c r="BV55" s="81"/>
      <c r="BW55" s="81"/>
      <c r="BX55" s="81"/>
      <c r="BY55" s="81"/>
      <c r="BZ55" s="81"/>
      <c r="CA55" s="81"/>
      <c r="CB55" s="81"/>
      <c r="CC55" s="81"/>
      <c r="CD55" s="81"/>
      <c r="CE55" s="81"/>
      <c r="CF55" s="81"/>
      <c r="CG55" s="81"/>
      <c r="CH55" s="81"/>
      <c r="CI55" s="81"/>
      <c r="CJ55" s="81"/>
      <c r="CK55" s="81"/>
      <c r="CL55" s="81"/>
      <c r="CM55" s="81"/>
      <c r="CN55" s="81"/>
      <c r="CO55" s="81"/>
      <c r="CP55" s="81"/>
      <c r="CQ55" s="81"/>
      <c r="CR55" s="81"/>
      <c r="CS55" s="81"/>
      <c r="CT55" s="81"/>
      <c r="CU55" s="81"/>
      <c r="CV55" s="81"/>
      <c r="CW55" s="81"/>
      <c r="CX55" s="81"/>
      <c r="CY55" s="81"/>
      <c r="CZ55" s="81"/>
      <c r="DA55" s="81"/>
      <c r="DB55" s="81"/>
      <c r="DC55" s="81"/>
      <c r="DD55" s="81"/>
      <c r="DE55" s="81"/>
      <c r="DF55" s="81"/>
      <c r="DG55" s="81"/>
      <c r="DH55" s="81"/>
      <c r="DI55" s="81"/>
      <c r="DJ55" s="81"/>
      <c r="DK55" s="81"/>
      <c r="DL55" s="81"/>
      <c r="DM55" s="81"/>
      <c r="DN55" s="81"/>
      <c r="DO55" s="81"/>
      <c r="DP55" s="81"/>
      <c r="DQ55" s="81"/>
      <c r="DR55" s="81"/>
      <c r="DS55" s="81"/>
      <c r="DT55" s="81"/>
      <c r="DU55" s="81"/>
      <c r="DV55" s="81"/>
      <c r="DW55" s="81"/>
      <c r="DX55" s="81"/>
      <c r="DY55" s="81"/>
      <c r="DZ55" s="81"/>
      <c r="EA55" s="81"/>
      <c r="EB55" s="81"/>
      <c r="EC55" s="81"/>
      <c r="ED55" s="81"/>
      <c r="EE55" s="81"/>
      <c r="EF55" s="81"/>
      <c r="EG55" s="81"/>
      <c r="EH55" s="81"/>
      <c r="EI55" s="81"/>
      <c r="EJ55" s="81"/>
      <c r="EK55" s="81"/>
      <c r="EL55" s="81"/>
      <c r="EM55" s="81"/>
      <c r="EN55" s="81"/>
      <c r="EO55" s="81"/>
      <c r="EP55" s="81"/>
      <c r="EQ55" s="81"/>
      <c r="ER55" s="81"/>
      <c r="ES55" s="81"/>
      <c r="ET55" s="81"/>
      <c r="EU55" s="81"/>
      <c r="EV55" s="81"/>
      <c r="EW55" s="81"/>
      <c r="EX55" s="81"/>
      <c r="EY55" s="81"/>
      <c r="EZ55" s="81"/>
      <c r="FA55" s="81"/>
      <c r="FB55" s="81"/>
      <c r="FC55" s="81"/>
      <c r="FD55" s="81"/>
      <c r="FE55" s="81"/>
      <c r="FF55" s="81"/>
      <c r="FG55" s="81"/>
      <c r="FH55" s="81"/>
      <c r="FI55" s="81"/>
      <c r="FJ55" s="81"/>
      <c r="FK55" s="81"/>
      <c r="FL55" s="81"/>
      <c r="FM55" s="81"/>
      <c r="FN55" s="81"/>
      <c r="FO55" s="81"/>
      <c r="FP55" s="81"/>
      <c r="FQ55" s="81"/>
      <c r="FR55" s="81"/>
      <c r="FS55" s="81"/>
      <c r="FT55" s="81"/>
      <c r="FU55" s="81"/>
      <c r="FV55" s="81"/>
      <c r="FW55" s="81"/>
      <c r="FX55" s="81"/>
      <c r="FY55" s="81"/>
      <c r="FZ55" s="81"/>
      <c r="GA55" s="81"/>
      <c r="GB55" s="81"/>
      <c r="GC55" s="81"/>
      <c r="GD55" s="81"/>
      <c r="GE55" s="81"/>
      <c r="GF55" s="81"/>
      <c r="GG55" s="81"/>
      <c r="GH55" s="81"/>
      <c r="GI55" s="81"/>
      <c r="GJ55" s="81"/>
      <c r="GK55" s="81"/>
      <c r="GL55" s="81"/>
      <c r="GM55" s="81"/>
      <c r="GN55" s="81"/>
      <c r="GO55" s="81"/>
      <c r="GP55" s="81"/>
      <c r="GQ55" s="81"/>
      <c r="GR55" s="81"/>
      <c r="GS55" s="81"/>
      <c r="GT55" s="81"/>
      <c r="GU55" s="81"/>
      <c r="GV55" s="81"/>
      <c r="GW55" s="81"/>
      <c r="GX55" s="81"/>
      <c r="GY55" s="81"/>
      <c r="GZ55" s="81"/>
      <c r="HA55" s="81"/>
      <c r="HB55" s="81"/>
      <c r="HC55" s="81"/>
      <c r="HD55" s="81"/>
      <c r="HE55" s="81"/>
      <c r="HF55" s="81"/>
      <c r="HG55" s="81"/>
      <c r="HH55" s="81"/>
      <c r="HI55" s="81"/>
      <c r="HJ55" s="81"/>
      <c r="HK55" s="81"/>
      <c r="HL55" s="81"/>
      <c r="HM55" s="81"/>
      <c r="HN55" s="81"/>
      <c r="HO55" s="81"/>
      <c r="HP55" s="81"/>
      <c r="HQ55" s="81"/>
      <c r="HR55" s="81"/>
      <c r="HS55" s="81"/>
      <c r="HT55" s="81"/>
      <c r="HU55" s="81"/>
      <c r="HV55" s="81"/>
      <c r="HW55" s="81"/>
      <c r="HX55" s="81"/>
      <c r="HY55" s="81"/>
      <c r="HZ55" s="81"/>
      <c r="IA55" s="81"/>
      <c r="IB55" s="81"/>
      <c r="IC55" s="81"/>
      <c r="ID55" s="81"/>
      <c r="IE55" s="81"/>
      <c r="IF55" s="81"/>
      <c r="IG55" s="81"/>
      <c r="IH55" s="81"/>
      <c r="II55" s="81"/>
      <c r="IJ55" s="81"/>
      <c r="IK55" s="81"/>
      <c r="IL55" s="81"/>
      <c r="IM55" s="81"/>
      <c r="IN55" s="81"/>
      <c r="IO55" s="81"/>
      <c r="IP55" s="81"/>
      <c r="IQ55" s="81"/>
      <c r="IR55" s="81"/>
      <c r="IS55" s="81"/>
      <c r="IT55" s="81"/>
      <c r="IU55" s="81"/>
      <c r="IV55" s="81"/>
      <c r="IW55" s="81"/>
    </row>
    <row r="56" spans="1:257" s="83" customFormat="1" ht="14.25" hidden="1" customHeight="1">
      <c r="A56" s="151" t="str">
        <f t="shared" si="9"/>
        <v>[Admin Module-46]</v>
      </c>
      <c r="B56" s="89" t="s">
        <v>1012</v>
      </c>
      <c r="C56" s="89" t="s">
        <v>1013</v>
      </c>
      <c r="D56" s="180" t="s">
        <v>1015</v>
      </c>
      <c r="E56" s="181"/>
      <c r="F56" s="89" t="s">
        <v>2</v>
      </c>
      <c r="G56" s="89"/>
      <c r="H56" s="96" t="s">
        <v>1206</v>
      </c>
      <c r="I56" s="171"/>
      <c r="J56" s="200"/>
      <c r="K56" s="200"/>
      <c r="L56" s="200"/>
      <c r="M56" s="201"/>
      <c r="N56" s="201"/>
      <c r="O56" s="201"/>
      <c r="P56" s="81">
        <v>46</v>
      </c>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81"/>
      <c r="BO56" s="81"/>
      <c r="BP56" s="81"/>
      <c r="BQ56" s="81"/>
      <c r="BR56" s="81"/>
      <c r="BS56" s="81"/>
      <c r="BT56" s="81"/>
      <c r="BU56" s="81"/>
      <c r="BV56" s="81"/>
      <c r="BW56" s="81"/>
      <c r="BX56" s="81"/>
      <c r="BY56" s="81"/>
      <c r="BZ56" s="81"/>
      <c r="CA56" s="81"/>
      <c r="CB56" s="81"/>
      <c r="CC56" s="81"/>
      <c r="CD56" s="81"/>
      <c r="CE56" s="81"/>
      <c r="CF56" s="81"/>
      <c r="CG56" s="81"/>
      <c r="CH56" s="81"/>
      <c r="CI56" s="81"/>
      <c r="CJ56" s="81"/>
      <c r="CK56" s="81"/>
      <c r="CL56" s="81"/>
      <c r="CM56" s="81"/>
      <c r="CN56" s="81"/>
      <c r="CO56" s="81"/>
      <c r="CP56" s="81"/>
      <c r="CQ56" s="81"/>
      <c r="CR56" s="81"/>
      <c r="CS56" s="81"/>
      <c r="CT56" s="81"/>
      <c r="CU56" s="81"/>
      <c r="CV56" s="81"/>
      <c r="CW56" s="81"/>
      <c r="CX56" s="81"/>
      <c r="CY56" s="81"/>
      <c r="CZ56" s="81"/>
      <c r="DA56" s="81"/>
      <c r="DB56" s="81"/>
      <c r="DC56" s="81"/>
      <c r="DD56" s="81"/>
      <c r="DE56" s="81"/>
      <c r="DF56" s="81"/>
      <c r="DG56" s="81"/>
      <c r="DH56" s="81"/>
      <c r="DI56" s="81"/>
      <c r="DJ56" s="81"/>
      <c r="DK56" s="81"/>
      <c r="DL56" s="81"/>
      <c r="DM56" s="81"/>
      <c r="DN56" s="81"/>
      <c r="DO56" s="81"/>
      <c r="DP56" s="81"/>
      <c r="DQ56" s="81"/>
      <c r="DR56" s="81"/>
      <c r="DS56" s="81"/>
      <c r="DT56" s="81"/>
      <c r="DU56" s="81"/>
      <c r="DV56" s="81"/>
      <c r="DW56" s="81"/>
      <c r="DX56" s="81"/>
      <c r="DY56" s="81"/>
      <c r="DZ56" s="81"/>
      <c r="EA56" s="81"/>
      <c r="EB56" s="81"/>
      <c r="EC56" s="81"/>
      <c r="ED56" s="81"/>
      <c r="EE56" s="81"/>
      <c r="EF56" s="81"/>
      <c r="EG56" s="81"/>
      <c r="EH56" s="81"/>
      <c r="EI56" s="81"/>
      <c r="EJ56" s="81"/>
      <c r="EK56" s="81"/>
      <c r="EL56" s="81"/>
      <c r="EM56" s="81"/>
      <c r="EN56" s="81"/>
      <c r="EO56" s="81"/>
      <c r="EP56" s="81"/>
      <c r="EQ56" s="81"/>
      <c r="ER56" s="81"/>
      <c r="ES56" s="81"/>
      <c r="ET56" s="81"/>
      <c r="EU56" s="81"/>
      <c r="EV56" s="81"/>
      <c r="EW56" s="81"/>
      <c r="EX56" s="81"/>
      <c r="EY56" s="81"/>
      <c r="EZ56" s="81"/>
      <c r="FA56" s="81"/>
      <c r="FB56" s="81"/>
      <c r="FC56" s="81"/>
      <c r="FD56" s="81"/>
      <c r="FE56" s="81"/>
      <c r="FF56" s="81"/>
      <c r="FG56" s="81"/>
      <c r="FH56" s="81"/>
      <c r="FI56" s="81"/>
      <c r="FJ56" s="81"/>
      <c r="FK56" s="81"/>
      <c r="FL56" s="81"/>
      <c r="FM56" s="81"/>
      <c r="FN56" s="81"/>
      <c r="FO56" s="81"/>
      <c r="FP56" s="81"/>
      <c r="FQ56" s="81"/>
      <c r="FR56" s="81"/>
      <c r="FS56" s="81"/>
      <c r="FT56" s="81"/>
      <c r="FU56" s="81"/>
      <c r="FV56" s="81"/>
      <c r="FW56" s="81"/>
      <c r="FX56" s="81"/>
      <c r="FY56" s="81"/>
      <c r="FZ56" s="81"/>
      <c r="GA56" s="81"/>
      <c r="GB56" s="81"/>
      <c r="GC56" s="81"/>
      <c r="GD56" s="81"/>
      <c r="GE56" s="81"/>
      <c r="GF56" s="81"/>
      <c r="GG56" s="81"/>
      <c r="GH56" s="81"/>
      <c r="GI56" s="81"/>
      <c r="GJ56" s="81"/>
      <c r="GK56" s="81"/>
      <c r="GL56" s="81"/>
      <c r="GM56" s="81"/>
      <c r="GN56" s="81"/>
      <c r="GO56" s="81"/>
      <c r="GP56" s="81"/>
      <c r="GQ56" s="81"/>
      <c r="GR56" s="81"/>
      <c r="GS56" s="81"/>
      <c r="GT56" s="81"/>
      <c r="GU56" s="81"/>
      <c r="GV56" s="81"/>
      <c r="GW56" s="81"/>
      <c r="GX56" s="81"/>
      <c r="GY56" s="81"/>
      <c r="GZ56" s="81"/>
      <c r="HA56" s="81"/>
      <c r="HB56" s="81"/>
      <c r="HC56" s="81"/>
      <c r="HD56" s="81"/>
      <c r="HE56" s="81"/>
      <c r="HF56" s="81"/>
      <c r="HG56" s="81"/>
      <c r="HH56" s="81"/>
      <c r="HI56" s="81"/>
      <c r="HJ56" s="81"/>
      <c r="HK56" s="81"/>
      <c r="HL56" s="81"/>
      <c r="HM56" s="81"/>
      <c r="HN56" s="81"/>
      <c r="HO56" s="81"/>
      <c r="HP56" s="81"/>
      <c r="HQ56" s="81"/>
      <c r="HR56" s="81"/>
      <c r="HS56" s="81"/>
      <c r="HT56" s="81"/>
      <c r="HU56" s="81"/>
      <c r="HV56" s="81"/>
      <c r="HW56" s="81"/>
      <c r="HX56" s="81"/>
      <c r="HY56" s="81"/>
      <c r="HZ56" s="81"/>
      <c r="IA56" s="81"/>
      <c r="IB56" s="81"/>
      <c r="IC56" s="81"/>
      <c r="ID56" s="81"/>
      <c r="IE56" s="81"/>
      <c r="IF56" s="81"/>
      <c r="IG56" s="81"/>
      <c r="IH56" s="81"/>
      <c r="II56" s="81"/>
      <c r="IJ56" s="81"/>
      <c r="IK56" s="81"/>
      <c r="IL56" s="81"/>
      <c r="IM56" s="81"/>
      <c r="IN56" s="81"/>
      <c r="IO56" s="81"/>
      <c r="IP56" s="81"/>
      <c r="IQ56" s="81"/>
      <c r="IR56" s="81"/>
      <c r="IS56" s="81"/>
      <c r="IT56" s="81"/>
      <c r="IU56" s="81"/>
      <c r="IV56" s="81"/>
      <c r="IW56" s="81"/>
    </row>
    <row r="57" spans="1:257" ht="14.25" hidden="1" customHeight="1">
      <c r="A57" s="173"/>
      <c r="B57" s="172" t="s">
        <v>1016</v>
      </c>
      <c r="C57" s="173"/>
      <c r="D57" s="173"/>
      <c r="E57" s="173"/>
      <c r="F57" s="173"/>
      <c r="G57" s="173"/>
      <c r="H57" s="173"/>
      <c r="I57" s="174"/>
      <c r="J57" s="174"/>
      <c r="K57" s="174"/>
      <c r="L57" s="174"/>
      <c r="M57" s="174"/>
      <c r="N57" s="174"/>
      <c r="O57" s="174"/>
      <c r="P57" s="69">
        <v>47</v>
      </c>
    </row>
    <row r="58" spans="1:257" ht="14.25" customHeight="1">
      <c r="A58" s="88" t="str">
        <f t="shared" ref="A58:A72" si="10">IF(OR(B58&lt;&gt;"",D58&lt;E57&gt;""),"["&amp;TEXT($B$2,"##")&amp;"-"&amp;TEXT(ROW()-10,"##")&amp;"]","")</f>
        <v>[Admin Module-48]</v>
      </c>
      <c r="B58" s="89" t="s">
        <v>1017</v>
      </c>
      <c r="C58" s="89" t="s">
        <v>862</v>
      </c>
      <c r="D58" s="89" t="s">
        <v>863</v>
      </c>
      <c r="E58" s="181"/>
      <c r="F58" s="89" t="s">
        <v>3</v>
      </c>
      <c r="G58" s="89"/>
      <c r="H58" s="96" t="s">
        <v>1206</v>
      </c>
      <c r="I58" s="171" t="s">
        <v>1231</v>
      </c>
      <c r="J58" s="200" t="s">
        <v>1057</v>
      </c>
      <c r="K58" s="200" t="s">
        <v>1055</v>
      </c>
      <c r="L58" s="200" t="s">
        <v>1049</v>
      </c>
      <c r="M58" s="201" t="s">
        <v>1206</v>
      </c>
      <c r="N58" s="201"/>
      <c r="O58" s="201"/>
      <c r="P58" s="81">
        <v>48</v>
      </c>
    </row>
    <row r="59" spans="1:257" ht="14.25" hidden="1" customHeight="1">
      <c r="A59" s="88" t="str">
        <f t="shared" si="10"/>
        <v>[Admin Module-49]</v>
      </c>
      <c r="B59" s="89" t="s">
        <v>864</v>
      </c>
      <c r="C59" s="89" t="s">
        <v>865</v>
      </c>
      <c r="D59" s="89" t="s">
        <v>866</v>
      </c>
      <c r="E59" s="181"/>
      <c r="F59" s="89" t="s">
        <v>6</v>
      </c>
      <c r="G59" s="89"/>
      <c r="H59" s="96" t="s">
        <v>1206</v>
      </c>
      <c r="I59" s="171"/>
      <c r="J59" s="200"/>
      <c r="K59" s="200"/>
      <c r="L59" s="200"/>
      <c r="M59" s="201"/>
      <c r="N59" s="201"/>
      <c r="O59" s="201"/>
      <c r="P59" s="69">
        <v>49</v>
      </c>
    </row>
    <row r="60" spans="1:257" ht="14.25" hidden="1" customHeight="1">
      <c r="A60" s="88" t="str">
        <f t="shared" si="10"/>
        <v>[Admin Module-50]</v>
      </c>
      <c r="B60" s="89" t="s">
        <v>867</v>
      </c>
      <c r="C60" s="89" t="s">
        <v>868</v>
      </c>
      <c r="D60" s="89" t="s">
        <v>869</v>
      </c>
      <c r="E60" s="181"/>
      <c r="F60" s="89" t="s">
        <v>6</v>
      </c>
      <c r="G60" s="89"/>
      <c r="H60" s="96" t="s">
        <v>1206</v>
      </c>
      <c r="I60" s="171"/>
      <c r="J60" s="200"/>
      <c r="K60" s="200"/>
      <c r="L60" s="200"/>
      <c r="M60" s="201"/>
      <c r="N60" s="201"/>
      <c r="O60" s="201"/>
      <c r="P60" s="81">
        <v>50</v>
      </c>
    </row>
    <row r="61" spans="1:257" ht="14.25" hidden="1" customHeight="1">
      <c r="A61" s="88" t="str">
        <f t="shared" si="10"/>
        <v>[Admin Module-51]</v>
      </c>
      <c r="B61" s="89" t="s">
        <v>870</v>
      </c>
      <c r="C61" s="89" t="s">
        <v>871</v>
      </c>
      <c r="D61" s="89" t="s">
        <v>872</v>
      </c>
      <c r="E61" s="181"/>
      <c r="F61" s="89" t="s">
        <v>6</v>
      </c>
      <c r="G61" s="89"/>
      <c r="H61" s="96" t="s">
        <v>1206</v>
      </c>
      <c r="I61" s="171"/>
      <c r="J61" s="200"/>
      <c r="K61" s="200"/>
      <c r="L61" s="200"/>
      <c r="M61" s="201"/>
      <c r="N61" s="201"/>
      <c r="O61" s="201"/>
      <c r="P61" s="69">
        <v>51</v>
      </c>
    </row>
    <row r="62" spans="1:257" ht="14.25" hidden="1" customHeight="1">
      <c r="A62" s="88" t="str">
        <f t="shared" si="10"/>
        <v>[Admin Module-52]</v>
      </c>
      <c r="B62" s="89" t="s">
        <v>859</v>
      </c>
      <c r="C62" s="89" t="s">
        <v>873</v>
      </c>
      <c r="D62" s="89" t="s">
        <v>1233</v>
      </c>
      <c r="E62" s="181"/>
      <c r="F62" s="89" t="s">
        <v>2</v>
      </c>
      <c r="G62" s="89"/>
      <c r="H62" s="96" t="s">
        <v>1206</v>
      </c>
      <c r="I62" s="171"/>
      <c r="J62" s="200"/>
      <c r="K62" s="200"/>
      <c r="L62" s="200"/>
      <c r="M62" s="201"/>
      <c r="N62" s="201"/>
      <c r="O62" s="201"/>
      <c r="P62" s="81">
        <v>52</v>
      </c>
    </row>
    <row r="63" spans="1:257" ht="14.25" hidden="1" customHeight="1">
      <c r="A63" s="88" t="str">
        <f t="shared" si="10"/>
        <v>[Admin Module-53]</v>
      </c>
      <c r="B63" s="89" t="s">
        <v>874</v>
      </c>
      <c r="C63" s="89" t="s">
        <v>873</v>
      </c>
      <c r="D63" s="89" t="s">
        <v>1233</v>
      </c>
      <c r="E63" s="181"/>
      <c r="F63" s="89" t="s">
        <v>2</v>
      </c>
      <c r="G63" s="89"/>
      <c r="H63" s="96" t="s">
        <v>1206</v>
      </c>
      <c r="I63" s="171"/>
      <c r="J63" s="200"/>
      <c r="K63" s="200"/>
      <c r="L63" s="200"/>
      <c r="M63" s="201"/>
      <c r="N63" s="201"/>
      <c r="O63" s="201"/>
      <c r="P63" s="69">
        <v>53</v>
      </c>
    </row>
    <row r="64" spans="1:257" ht="14.25" hidden="1" customHeight="1">
      <c r="A64" s="88" t="str">
        <f t="shared" si="10"/>
        <v>[Admin Module-54]</v>
      </c>
      <c r="B64" s="89" t="s">
        <v>876</v>
      </c>
      <c r="C64" s="89" t="s">
        <v>877</v>
      </c>
      <c r="D64" s="89" t="s">
        <v>878</v>
      </c>
      <c r="E64" s="181"/>
      <c r="F64" s="89" t="s">
        <v>2</v>
      </c>
      <c r="G64" s="89"/>
      <c r="H64" s="96" t="s">
        <v>1206</v>
      </c>
      <c r="I64" s="171"/>
      <c r="J64" s="200"/>
      <c r="K64" s="200"/>
      <c r="L64" s="200"/>
      <c r="M64" s="201"/>
      <c r="N64" s="201"/>
      <c r="O64" s="201"/>
      <c r="P64" s="81">
        <v>54</v>
      </c>
    </row>
    <row r="65" spans="1:16" ht="14.25" customHeight="1">
      <c r="A65" s="88" t="str">
        <f t="shared" si="10"/>
        <v>[Admin Module-55]</v>
      </c>
      <c r="B65" s="89" t="s">
        <v>879</v>
      </c>
      <c r="C65" s="89" t="s">
        <v>880</v>
      </c>
      <c r="D65" s="89" t="s">
        <v>878</v>
      </c>
      <c r="E65" s="181"/>
      <c r="F65" s="89" t="s">
        <v>3</v>
      </c>
      <c r="G65" s="89"/>
      <c r="H65" s="96" t="s">
        <v>1206</v>
      </c>
      <c r="I65" s="171" t="s">
        <v>1234</v>
      </c>
      <c r="J65" s="200" t="s">
        <v>1057</v>
      </c>
      <c r="K65" s="200" t="s">
        <v>1055</v>
      </c>
      <c r="L65" s="200" t="s">
        <v>1049</v>
      </c>
      <c r="M65" s="201" t="s">
        <v>1206</v>
      </c>
      <c r="N65" s="201"/>
      <c r="O65" s="201"/>
      <c r="P65" s="69">
        <v>55</v>
      </c>
    </row>
    <row r="66" spans="1:16" ht="14.25" hidden="1" customHeight="1">
      <c r="A66" s="88" t="str">
        <f t="shared" si="10"/>
        <v>[Admin Module-56]</v>
      </c>
      <c r="B66" s="89" t="s">
        <v>883</v>
      </c>
      <c r="C66" s="89" t="s">
        <v>881</v>
      </c>
      <c r="D66" s="89" t="s">
        <v>882</v>
      </c>
      <c r="E66" s="181"/>
      <c r="F66" s="89" t="s">
        <v>2</v>
      </c>
      <c r="G66" s="89"/>
      <c r="H66" s="96" t="s">
        <v>1206</v>
      </c>
      <c r="I66" s="171"/>
      <c r="J66" s="200"/>
      <c r="K66" s="200"/>
      <c r="L66" s="200"/>
      <c r="M66" s="201"/>
      <c r="N66" s="201"/>
      <c r="O66" s="201"/>
      <c r="P66" s="81">
        <v>56</v>
      </c>
    </row>
    <row r="67" spans="1:16" ht="14.25" hidden="1" customHeight="1">
      <c r="A67" s="88" t="str">
        <f t="shared" si="10"/>
        <v>[Admin Module-57]</v>
      </c>
      <c r="B67" s="89" t="s">
        <v>884</v>
      </c>
      <c r="C67" s="89" t="s">
        <v>862</v>
      </c>
      <c r="D67" s="89" t="s">
        <v>885</v>
      </c>
      <c r="E67" s="181"/>
      <c r="F67" s="89" t="s">
        <v>7</v>
      </c>
      <c r="G67" s="89"/>
      <c r="H67" s="96" t="s">
        <v>1206</v>
      </c>
      <c r="I67" s="171" t="s">
        <v>1235</v>
      </c>
      <c r="J67" s="200"/>
      <c r="K67" s="200"/>
      <c r="L67" s="200"/>
      <c r="M67" s="201"/>
      <c r="N67" s="201"/>
      <c r="O67" s="201"/>
      <c r="P67" s="69">
        <v>57</v>
      </c>
    </row>
    <row r="68" spans="1:16" ht="14.25" hidden="1" customHeight="1">
      <c r="A68" s="88" t="str">
        <f t="shared" si="10"/>
        <v>[Admin Module-58]</v>
      </c>
      <c r="B68" s="89" t="s">
        <v>886</v>
      </c>
      <c r="C68" s="89" t="s">
        <v>887</v>
      </c>
      <c r="D68" s="89" t="s">
        <v>888</v>
      </c>
      <c r="E68" s="181"/>
      <c r="F68" s="89" t="s">
        <v>2</v>
      </c>
      <c r="G68" s="89"/>
      <c r="H68" s="96" t="s">
        <v>1206</v>
      </c>
      <c r="I68" s="171"/>
      <c r="J68" s="200"/>
      <c r="K68" s="200"/>
      <c r="L68" s="200"/>
      <c r="M68" s="201"/>
      <c r="N68" s="201"/>
      <c r="O68" s="201"/>
      <c r="P68" s="81">
        <v>58</v>
      </c>
    </row>
    <row r="69" spans="1:16" ht="14.25" hidden="1" customHeight="1">
      <c r="A69" s="88" t="str">
        <f t="shared" si="10"/>
        <v>[Admin Module-59]</v>
      </c>
      <c r="B69" s="89" t="s">
        <v>896</v>
      </c>
      <c r="C69" s="89" t="s">
        <v>900</v>
      </c>
      <c r="D69" s="89" t="s">
        <v>897</v>
      </c>
      <c r="E69" s="181"/>
      <c r="F69" s="89" t="s">
        <v>2</v>
      </c>
      <c r="G69" s="89"/>
      <c r="H69" s="96" t="s">
        <v>1206</v>
      </c>
      <c r="I69" s="171"/>
      <c r="J69" s="200"/>
      <c r="K69" s="200"/>
      <c r="L69" s="200"/>
      <c r="M69" s="201"/>
      <c r="N69" s="201"/>
      <c r="O69" s="201"/>
      <c r="P69" s="69">
        <v>59</v>
      </c>
    </row>
    <row r="70" spans="1:16" ht="14.25" hidden="1" customHeight="1">
      <c r="A70" s="88" t="str">
        <f t="shared" si="10"/>
        <v>[Admin Module-60]</v>
      </c>
      <c r="B70" s="89" t="s">
        <v>898</v>
      </c>
      <c r="C70" s="89" t="s">
        <v>1236</v>
      </c>
      <c r="D70" s="89" t="s">
        <v>1237</v>
      </c>
      <c r="E70" s="154"/>
      <c r="F70" s="89" t="s">
        <v>2</v>
      </c>
      <c r="G70" s="89"/>
      <c r="H70" s="96" t="s">
        <v>1206</v>
      </c>
      <c r="I70" s="154"/>
      <c r="J70" s="200"/>
      <c r="K70" s="200"/>
      <c r="L70" s="200"/>
      <c r="M70" s="201"/>
      <c r="N70" s="201"/>
      <c r="O70" s="201"/>
      <c r="P70" s="81">
        <v>60</v>
      </c>
    </row>
    <row r="71" spans="1:16" ht="14.25" hidden="1" customHeight="1">
      <c r="A71" s="88" t="str">
        <f t="shared" si="10"/>
        <v>[Admin Module-61]</v>
      </c>
      <c r="B71" s="89" t="s">
        <v>906</v>
      </c>
      <c r="C71" s="89" t="s">
        <v>907</v>
      </c>
      <c r="D71" s="89" t="s">
        <v>1238</v>
      </c>
      <c r="E71" s="154"/>
      <c r="F71" s="89" t="s">
        <v>2</v>
      </c>
      <c r="G71" s="89"/>
      <c r="H71" s="96" t="s">
        <v>1206</v>
      </c>
      <c r="I71" s="154"/>
      <c r="J71" s="200"/>
      <c r="K71" s="200"/>
      <c r="L71" s="200"/>
      <c r="M71" s="201"/>
      <c r="N71" s="201"/>
      <c r="O71" s="201"/>
      <c r="P71" s="69">
        <v>61</v>
      </c>
    </row>
    <row r="72" spans="1:16" ht="14.25" hidden="1" customHeight="1">
      <c r="A72" s="88" t="str">
        <f t="shared" si="10"/>
        <v>[Admin Module-62]</v>
      </c>
      <c r="B72" s="89" t="s">
        <v>911</v>
      </c>
      <c r="C72" s="89" t="s">
        <v>913</v>
      </c>
      <c r="D72" s="89" t="s">
        <v>912</v>
      </c>
      <c r="E72" s="154"/>
      <c r="F72" s="89" t="s">
        <v>2</v>
      </c>
      <c r="G72" s="89"/>
      <c r="H72" s="96" t="s">
        <v>1206</v>
      </c>
      <c r="I72" s="154"/>
      <c r="J72" s="200"/>
      <c r="K72" s="200"/>
      <c r="L72" s="200"/>
      <c r="M72" s="201"/>
      <c r="N72" s="201"/>
      <c r="O72" s="201"/>
      <c r="P72" s="81">
        <v>62</v>
      </c>
    </row>
    <row r="73" spans="1:16" ht="14.25" hidden="1" customHeight="1">
      <c r="A73" s="173"/>
      <c r="B73" s="172" t="s">
        <v>1018</v>
      </c>
      <c r="C73" s="173"/>
      <c r="D73" s="173"/>
      <c r="E73" s="173"/>
      <c r="F73" s="173"/>
      <c r="G73" s="173"/>
      <c r="H73" s="173"/>
      <c r="I73" s="174"/>
      <c r="J73" s="174"/>
      <c r="K73" s="174"/>
      <c r="L73" s="174"/>
      <c r="M73" s="174"/>
      <c r="N73" s="174"/>
      <c r="O73" s="174"/>
      <c r="P73" s="69">
        <v>63</v>
      </c>
    </row>
    <row r="74" spans="1:16" ht="14.25" hidden="1" customHeight="1">
      <c r="A74" s="151" t="str">
        <f t="shared" ref="A74:A79" si="11">IF(OR(B74&lt;&gt;"",D74&lt;&gt;""),"["&amp;TEXT($B$2,"##")&amp;"-"&amp;TEXT(ROW()-10,"##")&amp;"]","")</f>
        <v>[Admin Module-64]</v>
      </c>
      <c r="B74" s="89" t="s">
        <v>1019</v>
      </c>
      <c r="C74" s="89" t="s">
        <v>1020</v>
      </c>
      <c r="D74" s="180" t="s">
        <v>1021</v>
      </c>
      <c r="E74" s="154"/>
      <c r="F74" s="89" t="s">
        <v>2</v>
      </c>
      <c r="G74" s="89"/>
      <c r="H74" s="96" t="s">
        <v>1206</v>
      </c>
      <c r="I74" s="154"/>
      <c r="J74" s="200"/>
      <c r="K74" s="200"/>
      <c r="L74" s="200"/>
      <c r="M74" s="201"/>
      <c r="N74" s="201"/>
      <c r="O74" s="201"/>
      <c r="P74" s="81">
        <v>64</v>
      </c>
    </row>
    <row r="75" spans="1:16" ht="14.25" hidden="1" customHeight="1">
      <c r="A75" s="151" t="str">
        <f t="shared" si="11"/>
        <v>[Admin Module-65]</v>
      </c>
      <c r="B75" s="89" t="s">
        <v>1019</v>
      </c>
      <c r="C75" s="89" t="s">
        <v>1022</v>
      </c>
      <c r="D75" s="180" t="s">
        <v>1023</v>
      </c>
      <c r="E75" s="154"/>
      <c r="F75" s="89" t="s">
        <v>2</v>
      </c>
      <c r="G75" s="89"/>
      <c r="H75" s="96" t="s">
        <v>1206</v>
      </c>
      <c r="I75" s="154"/>
      <c r="J75" s="200"/>
      <c r="K75" s="200"/>
      <c r="L75" s="200"/>
      <c r="M75" s="201"/>
      <c r="N75" s="201"/>
      <c r="O75" s="201"/>
      <c r="P75" s="69">
        <v>65</v>
      </c>
    </row>
    <row r="76" spans="1:16" ht="14.25" hidden="1" customHeight="1">
      <c r="A76" s="151" t="str">
        <f t="shared" si="11"/>
        <v>[Admin Module-66]</v>
      </c>
      <c r="B76" s="89" t="s">
        <v>1024</v>
      </c>
      <c r="C76" s="89" t="s">
        <v>1025</v>
      </c>
      <c r="D76" s="180" t="s">
        <v>1026</v>
      </c>
      <c r="E76" s="154"/>
      <c r="F76" s="89" t="s">
        <v>7</v>
      </c>
      <c r="G76" s="89"/>
      <c r="H76" s="96" t="s">
        <v>1206</v>
      </c>
      <c r="I76" s="89" t="s">
        <v>1239</v>
      </c>
      <c r="J76" s="200"/>
      <c r="K76" s="200"/>
      <c r="L76" s="200"/>
      <c r="M76" s="201"/>
      <c r="N76" s="201"/>
      <c r="O76" s="201"/>
      <c r="P76" s="81">
        <v>66</v>
      </c>
    </row>
    <row r="77" spans="1:16" ht="14.25" hidden="1" customHeight="1">
      <c r="A77" s="151" t="str">
        <f t="shared" si="11"/>
        <v>[Admin Module-67]</v>
      </c>
      <c r="B77" s="89" t="s">
        <v>1027</v>
      </c>
      <c r="C77" s="89" t="s">
        <v>1028</v>
      </c>
      <c r="D77" s="180" t="s">
        <v>1029</v>
      </c>
      <c r="E77" s="154"/>
      <c r="F77" s="89" t="s">
        <v>7</v>
      </c>
      <c r="G77" s="89"/>
      <c r="H77" s="96" t="s">
        <v>1206</v>
      </c>
      <c r="I77" s="89" t="s">
        <v>1239</v>
      </c>
      <c r="J77" s="200"/>
      <c r="K77" s="200"/>
      <c r="L77" s="200"/>
      <c r="M77" s="201"/>
      <c r="N77" s="201"/>
      <c r="O77" s="201"/>
      <c r="P77" s="69">
        <v>67</v>
      </c>
    </row>
    <row r="78" spans="1:16" ht="14.25" hidden="1" customHeight="1">
      <c r="A78" s="151" t="str">
        <f t="shared" si="11"/>
        <v>[Admin Module-68]</v>
      </c>
      <c r="B78" s="89" t="s">
        <v>1030</v>
      </c>
      <c r="C78" s="89" t="s">
        <v>1031</v>
      </c>
      <c r="D78" s="180" t="s">
        <v>1032</v>
      </c>
      <c r="E78" s="154"/>
      <c r="F78" s="89" t="s">
        <v>7</v>
      </c>
      <c r="G78" s="89"/>
      <c r="H78" s="96" t="s">
        <v>1206</v>
      </c>
      <c r="I78" s="89" t="s">
        <v>1239</v>
      </c>
      <c r="J78" s="200"/>
      <c r="K78" s="200"/>
      <c r="L78" s="200"/>
      <c r="M78" s="201"/>
      <c r="N78" s="201"/>
      <c r="O78" s="201"/>
      <c r="P78" s="81">
        <v>68</v>
      </c>
    </row>
    <row r="79" spans="1:16" ht="14.25" customHeight="1">
      <c r="A79" s="151" t="str">
        <f t="shared" si="11"/>
        <v>[Admin Module-69]</v>
      </c>
      <c r="B79" s="89" t="s">
        <v>1033</v>
      </c>
      <c r="C79" s="89" t="s">
        <v>1034</v>
      </c>
      <c r="D79" s="180" t="s">
        <v>1240</v>
      </c>
      <c r="E79" s="154"/>
      <c r="F79" s="89" t="s">
        <v>3</v>
      </c>
      <c r="G79" s="89"/>
      <c r="H79" s="96" t="s">
        <v>1206</v>
      </c>
      <c r="I79" s="89" t="s">
        <v>1241</v>
      </c>
      <c r="J79" s="200" t="s">
        <v>1057</v>
      </c>
      <c r="K79" s="200" t="s">
        <v>1055</v>
      </c>
      <c r="L79" s="200" t="s">
        <v>1049</v>
      </c>
      <c r="M79" s="201" t="s">
        <v>1206</v>
      </c>
      <c r="N79" s="201"/>
      <c r="O79" s="201"/>
      <c r="P79" s="69">
        <v>69</v>
      </c>
    </row>
    <row r="80" spans="1:16" ht="14.25" customHeight="1">
      <c r="A80" s="150" t="str">
        <f>IF(OR(B80&lt;&gt;"",D80&lt;&gt;""),"["&amp;TEXT($B$2,"##")&amp;"-"&amp;TEXT(ROW()-10,"##")&amp;"]","")</f>
        <v>[Admin Module-70]</v>
      </c>
      <c r="B80" s="89" t="s">
        <v>1035</v>
      </c>
      <c r="C80" s="89" t="s">
        <v>1037</v>
      </c>
      <c r="D80" s="180" t="s">
        <v>1242</v>
      </c>
      <c r="E80" s="154"/>
      <c r="F80" s="89" t="s">
        <v>3</v>
      </c>
      <c r="G80" s="89"/>
      <c r="H80" s="96" t="s">
        <v>1206</v>
      </c>
      <c r="I80" s="89" t="s">
        <v>1243</v>
      </c>
      <c r="J80" s="200" t="s">
        <v>1057</v>
      </c>
      <c r="K80" s="200" t="s">
        <v>1055</v>
      </c>
      <c r="L80" s="200" t="s">
        <v>1049</v>
      </c>
      <c r="M80" s="201" t="s">
        <v>1206</v>
      </c>
      <c r="N80" s="201"/>
      <c r="O80" s="201"/>
      <c r="P80" s="81">
        <v>70</v>
      </c>
    </row>
    <row r="81" spans="1:16" ht="14.25" customHeight="1">
      <c r="A81" s="89" t="str">
        <f>IF(OR(B81&lt;&gt;"",D81&lt;&gt;""),"["&amp;TEXT($B$2,"##")&amp;"-"&amp;TEXT(ROW()-10,"##")&amp;"]","")</f>
        <v>[Admin Module-71]</v>
      </c>
      <c r="B81" s="89" t="s">
        <v>1036</v>
      </c>
      <c r="C81" s="89" t="s">
        <v>1038</v>
      </c>
      <c r="D81" s="180" t="s">
        <v>1039</v>
      </c>
      <c r="E81" s="154"/>
      <c r="F81" s="89" t="s">
        <v>3</v>
      </c>
      <c r="G81" s="89"/>
      <c r="H81" s="96" t="s">
        <v>1206</v>
      </c>
      <c r="I81" s="89" t="s">
        <v>1244</v>
      </c>
      <c r="J81" s="200" t="s">
        <v>1057</v>
      </c>
      <c r="K81" s="200" t="s">
        <v>1055</v>
      </c>
      <c r="L81" s="200" t="s">
        <v>1049</v>
      </c>
      <c r="M81" s="201" t="s">
        <v>1206</v>
      </c>
      <c r="N81" s="201"/>
      <c r="O81" s="201"/>
      <c r="P81" s="69">
        <v>71</v>
      </c>
    </row>
  </sheetData>
  <autoFilter ref="J10:O81">
    <filterColumn colId="2">
      <customFilters>
        <customFilter operator="notEqual" val=" "/>
      </customFilters>
    </filterColumn>
  </autoFilter>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 ref="O50" r:id="rId1"/>
    <hyperlink ref="O41"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J12:J22 J24:J27 J29 J31:J36 J38:J45 J47:J48 J50:J52 J54:J56 J58:J72 J74:J81</xm:sqref>
        </x14:dataValidation>
        <x14:dataValidation type="list" allowBlank="1" showInputMessage="1" showErrorMessage="1">
          <x14:formula1>
            <xm:f>Calculate!$A$11:$A$12</xm:f>
          </x14:formula1>
          <xm:sqref>K12:K22 K24:K27 K29 K31:K36 K38:K45 K47:K48 K50:K52 K54:K56 K58:K72 K74:K81</xm:sqref>
        </x14:dataValidation>
        <x14:dataValidation type="list" allowBlank="1" showInputMessage="1" showErrorMessage="1">
          <x14:formula1>
            <xm:f>Calculate!$B$4:$B$7</xm:f>
          </x14:formula1>
          <xm:sqref>L12:L22 L24:L27 L29 L31:L36 L38:L45 L47:L48 L50:L52 L54:L56 L58:L72 L74:L81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C25" sqref="C25"/>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67" t="s">
        <v>1269</v>
      </c>
      <c r="C1" s="267"/>
      <c r="D1" s="267"/>
      <c r="E1" s="267"/>
      <c r="F1" s="267"/>
      <c r="G1" s="267"/>
      <c r="H1" s="267"/>
    </row>
    <row r="2" spans="1:8" ht="14.25" customHeight="1">
      <c r="A2" s="47"/>
      <c r="B2" s="47"/>
      <c r="C2" s="48"/>
      <c r="D2" s="48"/>
      <c r="E2" s="48"/>
      <c r="F2" s="48"/>
      <c r="G2" s="48"/>
      <c r="H2" s="49"/>
    </row>
    <row r="3" spans="1:8" ht="12" customHeight="1">
      <c r="B3" s="233" t="s">
        <v>1270</v>
      </c>
      <c r="C3" s="260" t="str">
        <f>表紙!C4</f>
        <v>Dandelion</v>
      </c>
      <c r="D3" s="261"/>
      <c r="E3" s="262" t="s">
        <v>1273</v>
      </c>
      <c r="F3" s="263"/>
      <c r="G3" s="50" t="s">
        <v>35</v>
      </c>
      <c r="H3" s="51"/>
    </row>
    <row r="4" spans="1:8" ht="12" customHeight="1">
      <c r="B4" s="10" t="s">
        <v>1271</v>
      </c>
      <c r="C4" s="260" t="str">
        <f>表紙!C5</f>
        <v>DDL</v>
      </c>
      <c r="D4" s="261"/>
      <c r="E4" s="262" t="s">
        <v>1274</v>
      </c>
      <c r="F4" s="263"/>
      <c r="G4" s="50" t="s">
        <v>36</v>
      </c>
      <c r="H4" s="51"/>
    </row>
    <row r="5" spans="1:8" ht="12" customHeight="1">
      <c r="B5" s="52" t="s">
        <v>0</v>
      </c>
      <c r="C5" s="260" t="str">
        <f>C4&amp;"_"&amp;"System Test Report"&amp;"_"&amp;"v1.0"</f>
        <v>DDL_System Test Report_v1.0</v>
      </c>
      <c r="D5" s="261"/>
      <c r="E5" s="262" t="s">
        <v>1275</v>
      </c>
      <c r="F5" s="263"/>
      <c r="G5" s="86">
        <v>42307</v>
      </c>
      <c r="H5" s="53"/>
    </row>
    <row r="6" spans="1:8" ht="22.5" customHeight="1">
      <c r="A6" s="47"/>
      <c r="B6" s="52" t="s">
        <v>1281</v>
      </c>
      <c r="C6" s="264"/>
      <c r="D6" s="265"/>
      <c r="E6" s="265"/>
      <c r="F6" s="265"/>
      <c r="G6" s="265"/>
      <c r="H6" s="266"/>
    </row>
    <row r="7" spans="1:8" ht="14.25" customHeight="1">
      <c r="A7" s="47"/>
      <c r="B7" s="54"/>
      <c r="C7" s="55"/>
      <c r="D7" s="48"/>
      <c r="E7" s="48"/>
      <c r="F7" s="48"/>
      <c r="G7" s="48"/>
      <c r="H7" s="49"/>
    </row>
    <row r="8" spans="1:8">
      <c r="B8" s="54"/>
      <c r="C8" s="55"/>
      <c r="D8" s="48"/>
      <c r="E8" s="48"/>
      <c r="F8" s="48"/>
      <c r="G8" s="48"/>
      <c r="H8" s="49"/>
    </row>
    <row r="9" spans="1:8">
      <c r="A9" s="56"/>
      <c r="B9" s="56"/>
      <c r="C9" s="56"/>
      <c r="D9" s="56"/>
      <c r="E9" s="56"/>
      <c r="F9" s="56"/>
      <c r="G9" s="56"/>
      <c r="H9" s="56"/>
    </row>
    <row r="10" spans="1:8">
      <c r="A10" s="57"/>
      <c r="B10" s="241" t="s">
        <v>1279</v>
      </c>
      <c r="C10" s="245" t="s">
        <v>1282</v>
      </c>
      <c r="D10" s="246" t="s">
        <v>1283</v>
      </c>
      <c r="E10" s="245" t="s">
        <v>1284</v>
      </c>
      <c r="F10" s="245" t="s">
        <v>1285</v>
      </c>
      <c r="G10" s="247" t="s">
        <v>6</v>
      </c>
      <c r="H10" s="248" t="s">
        <v>1286</v>
      </c>
    </row>
    <row r="11" spans="1:8" ht="14.45" customHeight="1">
      <c r="A11" s="35"/>
      <c r="B11" s="107">
        <v>1</v>
      </c>
      <c r="C11" s="110" t="s">
        <v>32</v>
      </c>
      <c r="D11" s="114">
        <f>Common!A6</f>
        <v>8</v>
      </c>
      <c r="E11" s="114">
        <f>Common!B6</f>
        <v>0</v>
      </c>
      <c r="F11" s="114">
        <f>Common!C6</f>
        <v>8</v>
      </c>
      <c r="G11" s="114">
        <f>Common!D6</f>
        <v>0</v>
      </c>
      <c r="H11" s="114">
        <f>Common!E6</f>
        <v>16</v>
      </c>
    </row>
    <row r="12" spans="1:8" ht="14.45" customHeight="1">
      <c r="A12" s="35"/>
      <c r="B12" s="107">
        <v>2</v>
      </c>
      <c r="C12" s="110" t="s">
        <v>33</v>
      </c>
      <c r="D12" s="114">
        <f>'Display Homepage'!A6</f>
        <v>26</v>
      </c>
      <c r="E12" s="114">
        <f>'Display Homepage'!B6</f>
        <v>4</v>
      </c>
      <c r="F12" s="114">
        <f>'Display Homepage'!C6</f>
        <v>0</v>
      </c>
      <c r="G12" s="114">
        <f>'Display Homepage'!D6</f>
        <v>0</v>
      </c>
      <c r="H12" s="114">
        <f>'Display Homepage'!E6</f>
        <v>30</v>
      </c>
    </row>
    <row r="13" spans="1:8" ht="14.45" customHeight="1">
      <c r="A13" s="56"/>
      <c r="B13" s="107">
        <v>3</v>
      </c>
      <c r="C13" s="110" t="s">
        <v>58</v>
      </c>
      <c r="D13" s="114">
        <f>'Account management'!A6</f>
        <v>57</v>
      </c>
      <c r="E13" s="114">
        <f>'Account management'!B6</f>
        <v>3</v>
      </c>
      <c r="F13" s="114">
        <f>'Account management'!C6</f>
        <v>60</v>
      </c>
      <c r="G13" s="114">
        <f>'Account management'!D6</f>
        <v>0</v>
      </c>
      <c r="H13" s="114">
        <f>'Account management'!E6</f>
        <v>120</v>
      </c>
    </row>
    <row r="14" spans="1:8" ht="14.45" customHeight="1">
      <c r="A14" s="56"/>
      <c r="B14" s="107">
        <v>4</v>
      </c>
      <c r="C14" s="110" t="s">
        <v>244</v>
      </c>
      <c r="D14" s="114">
        <f>'Create Edit Project'!A6</f>
        <v>138</v>
      </c>
      <c r="E14" s="114">
        <f>'Create Edit Project'!B6</f>
        <v>24</v>
      </c>
      <c r="F14" s="114">
        <f>'Create Edit Project'!C6</f>
        <v>66</v>
      </c>
      <c r="G14" s="114">
        <f>'Create Edit Project'!D6</f>
        <v>0</v>
      </c>
      <c r="H14" s="114">
        <f>'Create Edit Project'!E6</f>
        <v>228</v>
      </c>
    </row>
    <row r="15" spans="1:8" ht="14.45" customHeight="1">
      <c r="A15" s="56"/>
      <c r="B15" s="107">
        <v>5</v>
      </c>
      <c r="C15" s="110" t="s">
        <v>537</v>
      </c>
      <c r="D15" s="114">
        <f>'Project Detail'!A6</f>
        <v>37</v>
      </c>
      <c r="E15" s="114">
        <f>'Project Detail'!B6</f>
        <v>6</v>
      </c>
      <c r="F15" s="114">
        <f>'Project Detail'!C6</f>
        <v>43</v>
      </c>
      <c r="G15" s="114">
        <f>'Project Detail'!D6</f>
        <v>0</v>
      </c>
      <c r="H15" s="114">
        <f>'Project Detail'!E6</f>
        <v>86</v>
      </c>
    </row>
    <row r="16" spans="1:8" ht="14.45" customHeight="1">
      <c r="A16" s="56"/>
      <c r="B16" s="107">
        <v>6</v>
      </c>
      <c r="C16" s="108" t="s">
        <v>545</v>
      </c>
      <c r="D16" s="107">
        <f>'Back Project'!A6</f>
        <v>36</v>
      </c>
      <c r="E16" s="107">
        <f>'Back Project'!B6</f>
        <v>2</v>
      </c>
      <c r="F16" s="107">
        <f>'Back Project'!C6</f>
        <v>0</v>
      </c>
      <c r="G16" s="107">
        <f>'Back Project'!D6</f>
        <v>2</v>
      </c>
      <c r="H16" s="107">
        <f>'Back Project'!E6</f>
        <v>40</v>
      </c>
    </row>
    <row r="17" spans="1:8" ht="14.45" customHeight="1">
      <c r="A17" s="56"/>
      <c r="B17" s="107">
        <v>7</v>
      </c>
      <c r="C17" s="108" t="s">
        <v>704</v>
      </c>
      <c r="D17" s="107">
        <f>'Project management'!A6</f>
        <v>56</v>
      </c>
      <c r="E17" s="107">
        <f>'Project management'!B6</f>
        <v>14</v>
      </c>
      <c r="F17" s="107">
        <f>'Project management'!C6</f>
        <v>0</v>
      </c>
      <c r="G17" s="107">
        <f>'Project management'!D6</f>
        <v>0</v>
      </c>
      <c r="H17" s="107">
        <f>'Project management'!E6</f>
        <v>70</v>
      </c>
    </row>
    <row r="18" spans="1:8" ht="14.45" customHeight="1">
      <c r="A18" s="56"/>
      <c r="B18" s="107">
        <v>8</v>
      </c>
      <c r="C18" s="108" t="s">
        <v>798</v>
      </c>
      <c r="D18" s="107">
        <f>Discover!A6</f>
        <v>18</v>
      </c>
      <c r="E18" s="107">
        <f>Discover!B6</f>
        <v>0</v>
      </c>
      <c r="F18" s="107">
        <f>Discover!C6</f>
        <v>0</v>
      </c>
      <c r="G18" s="107">
        <f>Discover!D6</f>
        <v>0</v>
      </c>
      <c r="H18" s="107">
        <f>Discover!E6</f>
        <v>18</v>
      </c>
    </row>
    <row r="19" spans="1:8" ht="14.45" customHeight="1">
      <c r="A19" s="56"/>
      <c r="B19" s="107">
        <v>9</v>
      </c>
      <c r="C19" s="108" t="s">
        <v>817</v>
      </c>
      <c r="D19" s="107">
        <f>Statistic!A6</f>
        <v>5</v>
      </c>
      <c r="E19" s="107">
        <f>Statistic!B6</f>
        <v>17</v>
      </c>
      <c r="F19" s="107">
        <f>Statistic!C6</f>
        <v>0</v>
      </c>
      <c r="G19" s="107">
        <f>Statistic!D6</f>
        <v>2</v>
      </c>
      <c r="H19" s="107">
        <f>Statistic!E6</f>
        <v>24</v>
      </c>
    </row>
    <row r="20" spans="1:8" ht="14.45" customHeight="1">
      <c r="A20" s="56"/>
      <c r="B20" s="107">
        <v>10</v>
      </c>
      <c r="C20" s="108" t="s">
        <v>818</v>
      </c>
      <c r="D20" s="107">
        <f>Message!A6</f>
        <v>46</v>
      </c>
      <c r="E20" s="107">
        <f>Message!B6</f>
        <v>4</v>
      </c>
      <c r="F20" s="107">
        <f>Message!C6</f>
        <v>0</v>
      </c>
      <c r="G20" s="107">
        <f>Message!D6</f>
        <v>0</v>
      </c>
      <c r="H20" s="107">
        <f>Message!E6</f>
        <v>50</v>
      </c>
    </row>
    <row r="21" spans="1:8" ht="14.45" customHeight="1">
      <c r="A21" s="56"/>
      <c r="B21" s="107">
        <v>11</v>
      </c>
      <c r="C21" s="109" t="s">
        <v>914</v>
      </c>
      <c r="D21" s="107">
        <f>'Admin Module'!A6</f>
        <v>46</v>
      </c>
      <c r="E21" s="107">
        <f>'Admin Module'!B6</f>
        <v>8</v>
      </c>
      <c r="F21" s="107">
        <f>'Admin Module'!C6</f>
        <v>65</v>
      </c>
      <c r="G21" s="107">
        <f>'Admin Module'!D6</f>
        <v>3</v>
      </c>
      <c r="H21" s="107">
        <f>'Admin Module'!E6</f>
        <v>122</v>
      </c>
    </row>
    <row r="22" spans="1:8" ht="14.45" customHeight="1">
      <c r="A22" s="56"/>
      <c r="B22" s="107"/>
      <c r="C22" s="115"/>
      <c r="D22" s="107"/>
      <c r="E22" s="107"/>
      <c r="F22" s="107"/>
      <c r="G22" s="107"/>
      <c r="H22" s="107"/>
    </row>
    <row r="23" spans="1:8" ht="14.45" customHeight="1">
      <c r="A23" s="56"/>
      <c r="B23" s="107"/>
      <c r="C23" s="110"/>
      <c r="D23" s="107"/>
      <c r="E23" s="107"/>
      <c r="F23" s="107"/>
      <c r="G23" s="107"/>
      <c r="H23" s="107"/>
    </row>
    <row r="24" spans="1:8" ht="14.45" customHeight="1">
      <c r="A24" s="56"/>
      <c r="B24" s="166"/>
      <c r="C24" s="110"/>
      <c r="D24" s="107"/>
      <c r="E24" s="107"/>
      <c r="F24" s="107"/>
      <c r="G24" s="107"/>
      <c r="H24" s="107"/>
    </row>
    <row r="25" spans="1:8">
      <c r="A25" s="58"/>
      <c r="B25" s="103"/>
      <c r="C25" s="104" t="s">
        <v>9</v>
      </c>
      <c r="D25" s="105">
        <f>SUM(D9:D23)</f>
        <v>473</v>
      </c>
      <c r="E25" s="105">
        <f>SUM(E9:E23)</f>
        <v>82</v>
      </c>
      <c r="F25" s="105">
        <f>SUM(F11:F24)</f>
        <v>242</v>
      </c>
      <c r="G25" s="105">
        <f>SUM(G11:G24)</f>
        <v>7</v>
      </c>
      <c r="H25" s="106">
        <f>SUM(H11:H24)</f>
        <v>804</v>
      </c>
    </row>
    <row r="26" spans="1:8">
      <c r="A26" s="56"/>
      <c r="B26" s="59"/>
      <c r="C26" s="56"/>
      <c r="D26" s="60"/>
      <c r="E26" s="61"/>
      <c r="F26" s="61"/>
      <c r="G26" s="61"/>
      <c r="H26" s="61"/>
    </row>
    <row r="27" spans="1:8" ht="14.25">
      <c r="A27" s="56"/>
      <c r="B27" s="56"/>
      <c r="C27" s="249" t="s">
        <v>1289</v>
      </c>
      <c r="D27" s="56"/>
      <c r="E27" s="62">
        <f>(D25+E25)*100/(H25-G25)</f>
        <v>69.63613550815559</v>
      </c>
      <c r="F27" s="56" t="s">
        <v>10</v>
      </c>
      <c r="G27" s="56"/>
      <c r="H27" s="40"/>
    </row>
    <row r="28" spans="1:8" ht="14.25">
      <c r="A28" s="56"/>
      <c r="B28" s="56"/>
      <c r="C28" s="249" t="s">
        <v>1290</v>
      </c>
      <c r="D28" s="56"/>
      <c r="E28" s="62">
        <f>D25*100/(H25-G25)</f>
        <v>59.347553324968629</v>
      </c>
      <c r="F28" s="56" t="s">
        <v>10</v>
      </c>
      <c r="G28" s="56"/>
      <c r="H28" s="40"/>
    </row>
    <row r="29" spans="1:8">
      <c r="C29" s="56"/>
      <c r="D29" s="56"/>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A8" sqref="A8:F8"/>
    </sheetView>
  </sheetViews>
  <sheetFormatPr defaultRowHeight="12.75"/>
  <cols>
    <col min="1" max="1" width="1.375" style="8" customWidth="1"/>
    <col min="2" max="2" width="11.75" style="27" customWidth="1"/>
    <col min="3" max="3" width="26.5" style="28" customWidth="1"/>
    <col min="4" max="4" width="25.375" style="28" customWidth="1"/>
    <col min="5" max="5" width="28.125" style="28" customWidth="1"/>
    <col min="6" max="6" width="30.625" style="28" customWidth="1"/>
    <col min="7" max="16384" width="9" style="8"/>
  </cols>
  <sheetData>
    <row r="1" spans="2:6" ht="25.5">
      <c r="B1" s="29"/>
      <c r="D1" s="30" t="s">
        <v>1280</v>
      </c>
      <c r="E1" s="31"/>
    </row>
    <row r="2" spans="2:6" ht="13.5" customHeight="1">
      <c r="B2" s="29"/>
      <c r="D2" s="32"/>
      <c r="E2" s="32"/>
    </row>
    <row r="3" spans="2:6">
      <c r="B3" s="270" t="s">
        <v>1270</v>
      </c>
      <c r="C3" s="270"/>
      <c r="D3" s="271" t="str">
        <f>表紙!C4</f>
        <v>Dandelion</v>
      </c>
      <c r="E3" s="271"/>
      <c r="F3" s="271"/>
    </row>
    <row r="4" spans="2:6">
      <c r="B4" s="270" t="s">
        <v>1271</v>
      </c>
      <c r="C4" s="270"/>
      <c r="D4" s="271" t="str">
        <f>表紙!C5</f>
        <v>DDL</v>
      </c>
      <c r="E4" s="271"/>
      <c r="F4" s="271"/>
    </row>
    <row r="5" spans="2:6" s="33" customFormat="1" ht="84.75" customHeight="1">
      <c r="B5" s="268" t="s">
        <v>1272</v>
      </c>
      <c r="C5" s="268"/>
      <c r="D5" s="269" t="s">
        <v>1287</v>
      </c>
      <c r="E5" s="269"/>
      <c r="F5" s="269"/>
    </row>
    <row r="6" spans="2:6">
      <c r="B6" s="34"/>
      <c r="C6" s="35"/>
      <c r="D6" s="35"/>
      <c r="E6" s="35"/>
      <c r="F6" s="35"/>
    </row>
    <row r="7" spans="2:6" s="36" customFormat="1">
      <c r="B7" s="37"/>
      <c r="C7" s="38"/>
      <c r="D7" s="38"/>
      <c r="E7" s="38"/>
      <c r="F7" s="38"/>
    </row>
    <row r="8" spans="2:6" s="39" customFormat="1" ht="21" customHeight="1">
      <c r="B8" s="241" t="s">
        <v>1279</v>
      </c>
      <c r="C8" s="242" t="s">
        <v>1276</v>
      </c>
      <c r="D8" s="242" t="s">
        <v>1277</v>
      </c>
      <c r="E8" s="243" t="s">
        <v>1278</v>
      </c>
      <c r="F8" s="244" t="s">
        <v>1288</v>
      </c>
    </row>
    <row r="9" spans="2:6" ht="14.25">
      <c r="B9" s="107">
        <v>1</v>
      </c>
      <c r="C9" s="111" t="s">
        <v>32</v>
      </c>
      <c r="D9" s="110" t="s">
        <v>32</v>
      </c>
      <c r="E9" s="112"/>
      <c r="F9" s="113"/>
    </row>
    <row r="10" spans="2:6" ht="14.25">
      <c r="B10" s="107">
        <v>2</v>
      </c>
      <c r="C10" s="111" t="s">
        <v>33</v>
      </c>
      <c r="D10" s="110" t="s">
        <v>33</v>
      </c>
      <c r="E10" s="112"/>
      <c r="F10" s="113"/>
    </row>
    <row r="11" spans="2:6" ht="14.25">
      <c r="B11" s="107">
        <v>3</v>
      </c>
      <c r="C11" s="28" t="s">
        <v>58</v>
      </c>
      <c r="D11" s="110" t="s">
        <v>58</v>
      </c>
      <c r="E11" s="112"/>
      <c r="F11" s="113"/>
    </row>
    <row r="12" spans="2:6" ht="14.25">
      <c r="B12" s="107">
        <v>4</v>
      </c>
      <c r="C12" s="111" t="s">
        <v>1040</v>
      </c>
      <c r="D12" s="110" t="s">
        <v>244</v>
      </c>
      <c r="E12" s="112"/>
      <c r="F12" s="113"/>
    </row>
    <row r="13" spans="2:6" ht="14.25">
      <c r="B13" s="107">
        <v>5</v>
      </c>
      <c r="C13" s="111" t="s">
        <v>537</v>
      </c>
      <c r="D13" s="110" t="s">
        <v>537</v>
      </c>
      <c r="E13" s="112"/>
      <c r="F13" s="113"/>
    </row>
    <row r="14" spans="2:6" ht="14.25">
      <c r="B14" s="107">
        <v>6</v>
      </c>
      <c r="C14" s="111" t="s">
        <v>1041</v>
      </c>
      <c r="D14" s="108" t="s">
        <v>545</v>
      </c>
      <c r="E14" s="113"/>
      <c r="F14" s="113"/>
    </row>
    <row r="15" spans="2:6" ht="14.25">
      <c r="B15" s="107">
        <v>7</v>
      </c>
      <c r="C15" s="111" t="s">
        <v>704</v>
      </c>
      <c r="D15" s="108" t="s">
        <v>704</v>
      </c>
      <c r="E15" s="113"/>
      <c r="F15" s="113"/>
    </row>
    <row r="16" spans="2:6" ht="14.25">
      <c r="B16" s="107">
        <v>8</v>
      </c>
      <c r="C16" s="111" t="s">
        <v>798</v>
      </c>
      <c r="D16" s="108" t="s">
        <v>798</v>
      </c>
      <c r="E16" s="113"/>
      <c r="F16" s="113"/>
    </row>
    <row r="17" spans="2:6" ht="14.25">
      <c r="B17" s="107">
        <v>9</v>
      </c>
      <c r="C17" s="111" t="s">
        <v>817</v>
      </c>
      <c r="D17" s="108" t="s">
        <v>817</v>
      </c>
      <c r="E17" s="113"/>
      <c r="F17" s="113"/>
    </row>
    <row r="18" spans="2:6" ht="14.25">
      <c r="B18" s="107">
        <v>10</v>
      </c>
      <c r="C18" s="111" t="s">
        <v>818</v>
      </c>
      <c r="D18" s="108" t="s">
        <v>818</v>
      </c>
      <c r="E18" s="113"/>
      <c r="F18" s="113"/>
    </row>
    <row r="19" spans="2:6" ht="14.25">
      <c r="B19" s="107">
        <v>11</v>
      </c>
      <c r="C19" s="111" t="s">
        <v>914</v>
      </c>
      <c r="D19" s="109" t="s">
        <v>914</v>
      </c>
      <c r="E19" s="113"/>
      <c r="F19" s="113"/>
    </row>
    <row r="20" spans="2:6" ht="14.25">
      <c r="B20" s="107"/>
      <c r="C20" s="111"/>
      <c r="D20" s="110"/>
      <c r="E20" s="113"/>
      <c r="F20" s="113"/>
    </row>
    <row r="21" spans="2:6" ht="14.25">
      <c r="B21" s="107"/>
      <c r="C21" s="111"/>
      <c r="D21" s="110"/>
      <c r="E21" s="113"/>
      <c r="F21" s="113"/>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M24" sqref="M24"/>
    </sheetView>
  </sheetViews>
  <sheetFormatPr defaultRowHeight="15"/>
  <cols>
    <col min="1" max="1" width="9" style="133"/>
    <col min="2" max="2" width="12.375" style="133" customWidth="1"/>
    <col min="3" max="3" width="9" style="133" customWidth="1"/>
    <col min="4" max="4" width="13.375" style="133" customWidth="1"/>
    <col min="5" max="6" width="9" style="133" customWidth="1"/>
    <col min="7" max="7" width="13" style="133" customWidth="1"/>
    <col min="8" max="8" width="14.25" style="133" customWidth="1"/>
    <col min="9" max="16384" width="9" style="133"/>
  </cols>
  <sheetData>
    <row r="2" spans="1:6" ht="15.75" thickBot="1"/>
    <row r="3" spans="1:6" ht="15.75" thickBot="1">
      <c r="B3" s="182" t="s">
        <v>1046</v>
      </c>
      <c r="C3" s="183" t="s">
        <v>1047</v>
      </c>
    </row>
    <row r="4" spans="1:6" ht="15" customHeight="1">
      <c r="A4" s="272" t="s">
        <v>1048</v>
      </c>
      <c r="B4" s="184" t="s">
        <v>1049</v>
      </c>
      <c r="C4" s="221">
        <f>Common!J8 + 'Display Homepage'!J8+'Account management'!J8 + 'Create Edit Project'!J8 + 'Project Detail'!J8 + 'Back Project'!J8 + 'Project management'!J8 + Discover!J8+Statistic!J8 + Message!J8 + 'Admin Module'!J8</f>
        <v>48</v>
      </c>
    </row>
    <row r="5" spans="1:6">
      <c r="A5" s="273"/>
      <c r="B5" s="185" t="s">
        <v>1050</v>
      </c>
      <c r="C5" s="223">
        <f>Common!K8 + 'Display Homepage'!K8+'Account management'!K8 + 'Create Edit Project'!K8 + 'Project Detail'!K8 + 'Back Project'!K8 + 'Project management'!K8 + Discover!K8+Statistic!K8 + Message!K8 + 'Admin Module'!K8</f>
        <v>0</v>
      </c>
    </row>
    <row r="6" spans="1:6">
      <c r="A6" s="273"/>
      <c r="B6" s="185" t="s">
        <v>1051</v>
      </c>
      <c r="C6" s="224">
        <f>Common!L8 + 'Display Homepage'!L8+'Account management'!L8 + 'Create Edit Project'!L8 + 'Project Detail'!L8 + 'Back Project'!L8 + 'Project management'!L8 + Discover!L8+Statistic!L8 + Message!L8 + 'Admin Module'!L8</f>
        <v>0</v>
      </c>
    </row>
    <row r="7" spans="1:6">
      <c r="A7" s="273"/>
      <c r="B7" s="185" t="s">
        <v>1052</v>
      </c>
      <c r="C7" s="222">
        <f>Common!M8 + 'Display Homepage'!M8+'Account management'!M8 + 'Create Edit Project'!M8 + 'Project Detail'!M8 + 'Back Project'!M8 + 'Project management'!M8 + Discover!M8+Statistic!M8 + Message!M8 + 'Admin Module'!M8</f>
        <v>10</v>
      </c>
    </row>
    <row r="8" spans="1:6" ht="15.75" thickBot="1">
      <c r="A8" s="274"/>
      <c r="B8" s="186" t="s">
        <v>1053</v>
      </c>
      <c r="C8" s="187">
        <f>SUM(C4:C7)</f>
        <v>58</v>
      </c>
    </row>
    <row r="9" spans="1:6">
      <c r="A9" s="188"/>
      <c r="B9" s="188"/>
      <c r="C9" s="188"/>
      <c r="D9" s="188"/>
      <c r="E9" s="188"/>
    </row>
    <row r="10" spans="1:6">
      <c r="A10" s="194" t="s">
        <v>4</v>
      </c>
      <c r="B10" s="191"/>
      <c r="C10" s="191"/>
      <c r="D10" s="189"/>
      <c r="E10" s="188"/>
    </row>
    <row r="11" spans="1:6">
      <c r="A11" s="192" t="s">
        <v>1054</v>
      </c>
      <c r="B11" s="191"/>
      <c r="C11" s="191"/>
      <c r="D11" s="190"/>
      <c r="E11" s="188"/>
    </row>
    <row r="12" spans="1:6">
      <c r="A12" s="192" t="s">
        <v>1055</v>
      </c>
      <c r="B12" s="191"/>
      <c r="C12" s="191"/>
      <c r="D12" s="190"/>
      <c r="E12" s="188"/>
    </row>
    <row r="13" spans="1:6">
      <c r="B13" s="191"/>
      <c r="C13" s="191"/>
      <c r="D13" s="190"/>
      <c r="E13" s="188"/>
    </row>
    <row r="14" spans="1:6">
      <c r="A14" s="194" t="s">
        <v>1056</v>
      </c>
      <c r="B14" s="194" t="s">
        <v>1049</v>
      </c>
      <c r="C14" s="194" t="s">
        <v>1050</v>
      </c>
      <c r="D14" s="194" t="s">
        <v>1051</v>
      </c>
      <c r="E14" s="194" t="s">
        <v>1052</v>
      </c>
      <c r="F14" s="194" t="s">
        <v>1047</v>
      </c>
    </row>
    <row r="15" spans="1:6">
      <c r="A15" s="192" t="s">
        <v>1057</v>
      </c>
      <c r="B15" s="192">
        <f>Common!J2 + 'Display Homepage'!J2+'Account management'!J2 + 'Create Edit Project'!J2 + 'Project Detail'!J2 + 'Back Project'!J2 + 'Project management'!J2 + Discover!J2+Statistic!J2 + Message!J2 + 'Admin Module'!J2</f>
        <v>10</v>
      </c>
      <c r="C15" s="192">
        <f>Common!K2 + 'Display Homepage'!K2+'Account management'!K2 + 'Create Edit Project'!K2 + 'Project Detail'!K2 + 'Back Project'!K2 + 'Project management'!K2 + Discover!K2+Statistic!K2 + Message!K2 + 'Admin Module'!K2</f>
        <v>0</v>
      </c>
      <c r="D15" s="192">
        <f>Common!L2 + 'Display Homepage'!L2+'Account management'!L2 + 'Create Edit Project'!L2 + 'Project Detail'!L2 + 'Back Project'!L2 + 'Project management'!L2 + Discover!L2+Statistic!L2 + Message!L2 + 'Admin Module'!L2</f>
        <v>0</v>
      </c>
      <c r="E15" s="192">
        <f>Common!M2 + 'Display Homepage'!M2+'Account management'!M2 + 'Create Edit Project'!M2 + 'Project Detail'!M2 + 'Back Project'!M2 + 'Project management'!M2 + Discover!M2+Statistic!M2 + Message!M2 + 'Admin Module'!M2</f>
        <v>10</v>
      </c>
      <c r="F15" s="193">
        <f t="shared" ref="F15:F20" si="0">SUM(B15:E15)</f>
        <v>20</v>
      </c>
    </row>
    <row r="16" spans="1:6">
      <c r="A16" s="192" t="s">
        <v>1058</v>
      </c>
      <c r="B16" s="192">
        <f>Common!J3 + 'Display Homepage'!J3+'Account management'!J3 + 'Create Edit Project'!J3 + 'Project Detail'!J3 + 'Back Project'!J3 + 'Project management'!J3 + Discover!J3+Statistic!J3 + Message!J3 + 'Admin Module'!J3</f>
        <v>14</v>
      </c>
      <c r="C16" s="192">
        <f>Common!K3 + 'Display Homepage'!K3+'Account management'!K3 + 'Create Edit Project'!K3 + 'Project Detail'!K3 + 'Back Project'!K3 + 'Project management'!K3 + Discover!K3+Statistic!K3 + Message!K3 + 'Admin Module'!K3</f>
        <v>0</v>
      </c>
      <c r="D16" s="192">
        <f>Common!L3 + 'Display Homepage'!L3+'Account management'!L3 + 'Create Edit Project'!L3 + 'Project Detail'!L3 + 'Back Project'!L3 + 'Project management'!L3 + Discover!L3+Statistic!L3 + Message!L3 + 'Admin Module'!L3</f>
        <v>0</v>
      </c>
      <c r="E16" s="192">
        <f>Common!M3 + 'Display Homepage'!M3+'Account management'!M3 + 'Create Edit Project'!M3 + 'Project Detail'!M3 + 'Back Project'!M3 + 'Project management'!M3 + Discover!M3+Statistic!M3 + Message!M3 + 'Admin Module'!M3</f>
        <v>0</v>
      </c>
      <c r="F16" s="193">
        <f t="shared" si="0"/>
        <v>14</v>
      </c>
    </row>
    <row r="17" spans="1:6">
      <c r="A17" s="192" t="s">
        <v>1062</v>
      </c>
      <c r="B17" s="192">
        <f>Common!J4 + 'Display Homepage'!J4+'Account management'!J4 + 'Create Edit Project'!J4 + 'Project Detail'!J4 + 'Back Project'!J4 + 'Project management'!J4 + Discover!J4+Statistic!J4 + Message!J4 + 'Admin Module'!J4</f>
        <v>9</v>
      </c>
      <c r="C17" s="192">
        <f>Common!K4 + 'Display Homepage'!K4+'Account management'!K4 + 'Create Edit Project'!K4 + 'Project Detail'!K4 + 'Back Project'!K4 + 'Project management'!K4 + Discover!K4+Statistic!K4 + Message!K4 + 'Admin Module'!K4</f>
        <v>0</v>
      </c>
      <c r="D17" s="192">
        <f>Common!L4 + 'Display Homepage'!L4+'Account management'!L4 + 'Create Edit Project'!L4 + 'Project Detail'!L4 + 'Back Project'!L4 + 'Project management'!L4 + Discover!L4+Statistic!L4 + Message!L4 + 'Admin Module'!L4</f>
        <v>0</v>
      </c>
      <c r="E17" s="192">
        <f>Common!M4 + 'Display Homepage'!M4+'Account management'!M4 + 'Create Edit Project'!M4 + 'Project Detail'!M4 + 'Back Project'!M4 + 'Project management'!M4 + Discover!M4+Statistic!M4 + Message!M4 + 'Admin Module'!M4</f>
        <v>0</v>
      </c>
      <c r="F17" s="193">
        <f t="shared" si="0"/>
        <v>9</v>
      </c>
    </row>
    <row r="18" spans="1:6">
      <c r="A18" s="192" t="s">
        <v>1059</v>
      </c>
      <c r="B18" s="192">
        <f>Common!J5 + 'Display Homepage'!J5+'Account management'!J5 + 'Create Edit Project'!J5 + 'Project Detail'!J5 + 'Back Project'!J5 + 'Project management'!J5 + Discover!J5+Statistic!J5 + Message!J5 + 'Admin Module'!J5</f>
        <v>8</v>
      </c>
      <c r="C18" s="192">
        <f>Common!K5 + 'Display Homepage'!K5+'Account management'!K5 + 'Create Edit Project'!K5 + 'Project Detail'!K5 + 'Back Project'!K5 + 'Project management'!K5 + Discover!K5+Statistic!K5 + Message!K5 + 'Admin Module'!K5</f>
        <v>0</v>
      </c>
      <c r="D18" s="192">
        <f>Common!L5 + 'Display Homepage'!L5+'Account management'!L5 + 'Create Edit Project'!L5 + 'Project Detail'!L5 + 'Back Project'!L5 + 'Project management'!L5 + Discover!L5+Statistic!L5 + Message!L5 + 'Admin Module'!L5</f>
        <v>0</v>
      </c>
      <c r="E18" s="192">
        <f>Common!M5 + 'Display Homepage'!M5+'Account management'!M5 + 'Create Edit Project'!M5 + 'Project Detail'!M5 + 'Back Project'!M5 + 'Project management'!M5 + Discover!M5+Statistic!M5 + Message!M5 + 'Admin Module'!M5</f>
        <v>0</v>
      </c>
      <c r="F18" s="193">
        <f t="shared" si="0"/>
        <v>8</v>
      </c>
    </row>
    <row r="19" spans="1:6">
      <c r="A19" s="192" t="s">
        <v>1055</v>
      </c>
      <c r="B19" s="192">
        <f>Common!J6 + 'Display Homepage'!J6+'Account management'!J6 + 'Create Edit Project'!J6 + 'Project Detail'!J6 + 'Back Project'!J6 + 'Project management'!J6 + Discover!J6+Statistic!J6 + Message!J6 + 'Admin Module'!J6</f>
        <v>7</v>
      </c>
      <c r="C19" s="192">
        <f>Common!K6 + 'Display Homepage'!K6+'Account management'!K6 + 'Create Edit Project'!K6 + 'Project Detail'!K6 + 'Back Project'!K6 + 'Project management'!K6 + Discover!K6+Statistic!K6 + Message!K6 + 'Admin Module'!K6</f>
        <v>0</v>
      </c>
      <c r="D19" s="192">
        <f>Common!L6 + 'Display Homepage'!L6+'Account management'!L6 + 'Create Edit Project'!L6 + 'Project Detail'!L6 + 'Back Project'!L6 + 'Project management'!L6 + Discover!L6+Statistic!L6 + Message!L6 + 'Admin Module'!L6</f>
        <v>0</v>
      </c>
      <c r="E19" s="192">
        <f>Common!M6 + 'Display Homepage'!M6+'Account management'!M6 + 'Create Edit Project'!M6 + 'Project Detail'!M6 + 'Back Project'!M6 + 'Project management'!M6 + Discover!M6+Statistic!M6 + Message!M6 + 'Admin Module'!M6</f>
        <v>0</v>
      </c>
      <c r="F19" s="193">
        <f t="shared" si="0"/>
        <v>7</v>
      </c>
    </row>
    <row r="20" spans="1:6">
      <c r="A20" s="192" t="s">
        <v>1054</v>
      </c>
      <c r="B20" s="192">
        <f>Common!J7 + 'Display Homepage'!J7+'Account management'!J7 + 'Create Edit Project'!J7 + 'Project Detail'!J7 + 'Back Project'!J7 + 'Project management'!J7 + Discover!J7+Statistic!J7 + Message!J7 + 'Admin Module'!J7</f>
        <v>0</v>
      </c>
      <c r="C20" s="192">
        <f>Common!K7 + 'Display Homepage'!K7+'Account management'!K7 + 'Create Edit Project'!K7 + 'Project Detail'!K7 + 'Back Project'!K7 + 'Project management'!K7 + Discover!K7+Statistic!K7 + Message!K7 + 'Admin Module'!K7</f>
        <v>0</v>
      </c>
      <c r="D20" s="192">
        <f>Common!L7 + 'Display Homepage'!L7+'Account management'!L7 + 'Create Edit Project'!L7 + 'Project Detail'!L7 + 'Back Project'!L7 + 'Project management'!L7 + Discover!L7+Statistic!L7 + Message!L7 + 'Admin Module'!L7</f>
        <v>0</v>
      </c>
      <c r="E20" s="192">
        <f>Common!M7 + 'Display Homepage'!M7+'Account management'!M7 + 'Create Edit Project'!M7 + 'Project Detail'!M7 + 'Back Project'!M7 + 'Project management'!M7 + Discover!M7+Statistic!M7 + Message!M7 + 'Admin Module'!M7</f>
        <v>0</v>
      </c>
      <c r="F20" s="193">
        <f t="shared" si="0"/>
        <v>0</v>
      </c>
    </row>
    <row r="21" spans="1:6">
      <c r="A21" s="193" t="s">
        <v>1053</v>
      </c>
      <c r="B21" s="193">
        <f>SUM(B15:B20)</f>
        <v>48</v>
      </c>
      <c r="C21" s="193">
        <f>SUM(C15:C20)</f>
        <v>0</v>
      </c>
      <c r="D21" s="193">
        <f>SUM(D15:D20)</f>
        <v>0</v>
      </c>
      <c r="E21" s="193">
        <f>SUM(E15:E20)</f>
        <v>10</v>
      </c>
      <c r="F21" s="193">
        <f>SUM(F15:F20)</f>
        <v>58</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9" sqref="B19"/>
    </sheetView>
  </sheetViews>
  <sheetFormatPr defaultRowHeight="14.25" customHeight="1"/>
  <cols>
    <col min="1" max="1" width="14.25" style="133" customWidth="1"/>
    <col min="2" max="2" width="52.875" style="133" customWidth="1"/>
    <col min="3" max="3" width="37.5" style="133" customWidth="1"/>
    <col min="4" max="16384" width="9" style="133"/>
  </cols>
  <sheetData>
    <row r="1" spans="1:3" ht="14.25" customHeight="1">
      <c r="A1" s="275" t="s">
        <v>153</v>
      </c>
      <c r="B1" s="275"/>
      <c r="C1" s="275"/>
    </row>
    <row r="2" spans="1:3" ht="14.25" customHeight="1" thickBot="1"/>
    <row r="3" spans="1:3" ht="15">
      <c r="A3" s="134" t="s">
        <v>1</v>
      </c>
      <c r="B3" s="136" t="s">
        <v>152</v>
      </c>
      <c r="C3" s="138" t="s">
        <v>151</v>
      </c>
    </row>
    <row r="4" spans="1:3" ht="15">
      <c r="A4" s="139" t="s">
        <v>171</v>
      </c>
      <c r="B4" s="135" t="s">
        <v>160</v>
      </c>
      <c r="C4" s="135"/>
    </row>
    <row r="5" spans="1:3" ht="15">
      <c r="A5" s="139" t="s">
        <v>172</v>
      </c>
      <c r="B5" s="135" t="s">
        <v>1245</v>
      </c>
      <c r="C5" s="135"/>
    </row>
    <row r="6" spans="1:3" ht="15">
      <c r="A6" s="139" t="s">
        <v>173</v>
      </c>
      <c r="B6" s="135" t="s">
        <v>154</v>
      </c>
      <c r="C6" s="135"/>
    </row>
    <row r="7" spans="1:3" ht="15">
      <c r="A7" s="139" t="s">
        <v>174</v>
      </c>
      <c r="B7" s="135" t="s">
        <v>155</v>
      </c>
      <c r="C7" s="135"/>
    </row>
    <row r="8" spans="1:3" ht="15">
      <c r="A8" s="139" t="s">
        <v>175</v>
      </c>
      <c r="B8" s="135" t="s">
        <v>159</v>
      </c>
      <c r="C8" s="135"/>
    </row>
    <row r="9" spans="1:3" ht="15">
      <c r="A9" s="139" t="s">
        <v>176</v>
      </c>
      <c r="B9" s="135" t="s">
        <v>156</v>
      </c>
      <c r="C9" s="135"/>
    </row>
    <row r="10" spans="1:3" ht="15">
      <c r="A10" s="139" t="s">
        <v>177</v>
      </c>
      <c r="B10" s="135" t="s">
        <v>1086</v>
      </c>
      <c r="C10" s="135"/>
    </row>
    <row r="11" spans="1:3" ht="15">
      <c r="A11" s="139" t="s">
        <v>178</v>
      </c>
      <c r="B11" s="135" t="s">
        <v>157</v>
      </c>
      <c r="C11" s="135"/>
    </row>
    <row r="12" spans="1:3" ht="15">
      <c r="A12" s="139" t="s">
        <v>179</v>
      </c>
      <c r="B12" s="135" t="s">
        <v>158</v>
      </c>
      <c r="C12" s="135"/>
    </row>
    <row r="13" spans="1:3" ht="15">
      <c r="A13" s="139" t="s">
        <v>162</v>
      </c>
      <c r="B13" s="135" t="s">
        <v>161</v>
      </c>
      <c r="C13" s="135"/>
    </row>
    <row r="14" spans="1:3" ht="15">
      <c r="A14" s="139" t="s">
        <v>163</v>
      </c>
      <c r="B14" s="137" t="s">
        <v>201</v>
      </c>
      <c r="C14" s="135"/>
    </row>
    <row r="15" spans="1:3" ht="15">
      <c r="A15" s="139" t="s">
        <v>164</v>
      </c>
      <c r="B15" s="135" t="s">
        <v>1098</v>
      </c>
      <c r="C15" s="135"/>
    </row>
    <row r="16" spans="1:3" ht="15">
      <c r="A16" s="139" t="s">
        <v>165</v>
      </c>
      <c r="B16" s="135" t="s">
        <v>1119</v>
      </c>
      <c r="C16" s="135"/>
    </row>
    <row r="17" spans="1:3" ht="15">
      <c r="A17" s="139" t="s">
        <v>166</v>
      </c>
      <c r="B17" s="135" t="s">
        <v>252</v>
      </c>
      <c r="C17" s="135"/>
    </row>
    <row r="18" spans="1:3" ht="15">
      <c r="A18" s="139" t="s">
        <v>167</v>
      </c>
      <c r="B18" s="135" t="s">
        <v>253</v>
      </c>
      <c r="C18" s="135"/>
    </row>
    <row r="19" spans="1:3" ht="15">
      <c r="A19" s="139" t="s">
        <v>168</v>
      </c>
      <c r="B19" s="137" t="s">
        <v>254</v>
      </c>
      <c r="C19" s="135"/>
    </row>
    <row r="20" spans="1:3" ht="15">
      <c r="A20" s="139" t="s">
        <v>169</v>
      </c>
      <c r="B20" s="137" t="s">
        <v>257</v>
      </c>
      <c r="C20" s="135"/>
    </row>
    <row r="21" spans="1:3" ht="15">
      <c r="A21" s="139" t="s">
        <v>170</v>
      </c>
      <c r="B21" s="137" t="s">
        <v>256</v>
      </c>
      <c r="C21" s="135"/>
    </row>
    <row r="22" spans="1:3" ht="60">
      <c r="A22" s="139" t="s">
        <v>296</v>
      </c>
      <c r="B22" s="156" t="s">
        <v>295</v>
      </c>
      <c r="C22" s="135"/>
    </row>
    <row r="23" spans="1:3" ht="15">
      <c r="A23" s="139" t="s">
        <v>337</v>
      </c>
      <c r="B23" s="135" t="s">
        <v>341</v>
      </c>
      <c r="C23" s="135"/>
    </row>
    <row r="24" spans="1:3" ht="15">
      <c r="A24" s="139" t="s">
        <v>338</v>
      </c>
      <c r="B24" s="135" t="s">
        <v>346</v>
      </c>
      <c r="C24" s="135"/>
    </row>
    <row r="25" spans="1:3" ht="15">
      <c r="A25" s="139" t="s">
        <v>339</v>
      </c>
      <c r="B25" s="135" t="s">
        <v>400</v>
      </c>
      <c r="C25" s="135"/>
    </row>
    <row r="26" spans="1:3" ht="15">
      <c r="A26" s="159" t="s">
        <v>340</v>
      </c>
      <c r="B26" s="135" t="s">
        <v>409</v>
      </c>
      <c r="C26" s="135"/>
    </row>
    <row r="27" spans="1:3" ht="15">
      <c r="A27" s="159" t="s">
        <v>414</v>
      </c>
      <c r="B27" s="135" t="s">
        <v>415</v>
      </c>
      <c r="C27" s="135"/>
    </row>
    <row r="28" spans="1:3" ht="15">
      <c r="A28" s="159" t="s">
        <v>447</v>
      </c>
      <c r="B28" s="135" t="s">
        <v>454</v>
      </c>
      <c r="C28" s="135"/>
    </row>
    <row r="29" spans="1:3" ht="15">
      <c r="A29" s="159" t="s">
        <v>448</v>
      </c>
      <c r="B29" s="135" t="s">
        <v>455</v>
      </c>
      <c r="C29" s="135"/>
    </row>
    <row r="30" spans="1:3" ht="15">
      <c r="A30" s="159" t="s">
        <v>449</v>
      </c>
      <c r="B30" s="135" t="s">
        <v>581</v>
      </c>
      <c r="C30" s="135"/>
    </row>
    <row r="31" spans="1:3" ht="15">
      <c r="A31" s="159" t="s">
        <v>450</v>
      </c>
      <c r="B31" s="135" t="s">
        <v>1102</v>
      </c>
      <c r="C31" s="135"/>
    </row>
    <row r="32" spans="1:3" ht="15">
      <c r="A32" s="159" t="s">
        <v>451</v>
      </c>
      <c r="B32" s="135" t="s">
        <v>1120</v>
      </c>
      <c r="C32" s="135"/>
    </row>
    <row r="33" spans="1:3" ht="15">
      <c r="A33" s="159" t="s">
        <v>452</v>
      </c>
      <c r="B33" s="135" t="s">
        <v>1123</v>
      </c>
      <c r="C33" s="135"/>
    </row>
    <row r="34" spans="1:3" ht="15">
      <c r="A34" s="159" t="s">
        <v>453</v>
      </c>
      <c r="B34" s="135"/>
      <c r="C34" s="135"/>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4"/>
  <sheetViews>
    <sheetView zoomScale="85" zoomScaleNormal="85" workbookViewId="0">
      <selection activeCell="A2" sqref="A2:G5"/>
    </sheetView>
  </sheetViews>
  <sheetFormatPr defaultRowHeight="14.25" customHeight="1"/>
  <cols>
    <col min="1" max="1" width="17.375" style="81" customWidth="1"/>
    <col min="2" max="2" width="31.75" style="81" customWidth="1"/>
    <col min="3" max="3" width="34.375" style="81" customWidth="1"/>
    <col min="4" max="4" width="31.875" style="81" customWidth="1"/>
    <col min="5" max="6" width="16.5" style="81" customWidth="1"/>
    <col min="7" max="7" width="18.875" style="81" customWidth="1"/>
    <col min="8" max="8" width="9" style="84"/>
    <col min="9" max="9" width="16.25" style="81" customWidth="1"/>
    <col min="10" max="10" width="9.375" style="83" customWidth="1"/>
    <col min="11" max="11" width="9" style="81" customWidth="1"/>
    <col min="12" max="13" width="9" style="81"/>
    <col min="14" max="14" width="0" style="81" hidden="1" customWidth="1"/>
    <col min="15" max="16" width="9" style="81"/>
    <col min="17" max="17" width="0" style="81" hidden="1" customWidth="1"/>
    <col min="18" max="16384" width="9" style="81"/>
  </cols>
  <sheetData>
    <row r="1" spans="1:257" ht="14.25" customHeight="1" thickTop="1" thickBot="1">
      <c r="A1" s="85" t="s">
        <v>13</v>
      </c>
      <c r="B1" s="67"/>
      <c r="C1" s="67"/>
      <c r="D1" s="67"/>
      <c r="E1" s="67"/>
      <c r="F1" s="67"/>
      <c r="G1" s="67"/>
      <c r="H1" s="68"/>
      <c r="I1" s="204" t="s">
        <v>1056</v>
      </c>
      <c r="J1" s="205" t="s">
        <v>1049</v>
      </c>
      <c r="K1" s="205" t="s">
        <v>1050</v>
      </c>
      <c r="L1" s="205" t="s">
        <v>1051</v>
      </c>
      <c r="M1" s="205" t="s">
        <v>1052</v>
      </c>
      <c r="N1" s="205" t="s">
        <v>1061</v>
      </c>
      <c r="O1" s="206" t="s">
        <v>1047</v>
      </c>
      <c r="P1" s="69"/>
      <c r="Q1" s="214" t="s">
        <v>1046</v>
      </c>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4.25" customHeight="1">
      <c r="A2" s="250" t="s">
        <v>1291</v>
      </c>
      <c r="B2" s="276" t="s">
        <v>14</v>
      </c>
      <c r="C2" s="276"/>
      <c r="D2" s="276"/>
      <c r="E2" s="276"/>
      <c r="F2" s="276"/>
      <c r="G2" s="276"/>
      <c r="H2" s="70"/>
      <c r="I2" s="207" t="s">
        <v>1057</v>
      </c>
      <c r="J2" s="192">
        <f>COUNTIFS(J12:J200,"ManhNL",L12:L200,"Open")</f>
        <v>0</v>
      </c>
      <c r="K2" s="192">
        <f>COUNTIFS(J12:J200,"ManhNL",L12:L200,"Accepted")</f>
        <v>0</v>
      </c>
      <c r="L2" s="192">
        <f>COUNTIFS(J12:J200,"ManhNL",L12:L200,"Ready for test")</f>
        <v>0</v>
      </c>
      <c r="M2" s="192">
        <f>COUNTIFS(J12:J200,"ManhNL",L12:L200,"Closed")</f>
        <v>5</v>
      </c>
      <c r="N2" s="192">
        <f>COUNTIFS(J12:J200,"ManhNL",L12:L200,"")</f>
        <v>0</v>
      </c>
      <c r="O2" s="202">
        <f t="shared" ref="O2:O7" si="0">SUM(J2:N2)</f>
        <v>5</v>
      </c>
      <c r="P2" s="69"/>
      <c r="Q2" s="212"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4.25" customHeight="1">
      <c r="A3" s="250" t="s">
        <v>1292</v>
      </c>
      <c r="B3" s="276" t="s">
        <v>38</v>
      </c>
      <c r="C3" s="276"/>
      <c r="D3" s="276"/>
      <c r="E3" s="276"/>
      <c r="F3" s="276"/>
      <c r="G3" s="276"/>
      <c r="H3" s="70"/>
      <c r="I3" s="207" t="s">
        <v>1058</v>
      </c>
      <c r="J3" s="192">
        <f>COUNTIFS(J12:J200,"HuyNM",L12:L200,"Open")</f>
        <v>0</v>
      </c>
      <c r="K3" s="192">
        <f>COUNTIFS(J12:J200,"HuyNM",L12:L200,"Accepted")</f>
        <v>0</v>
      </c>
      <c r="L3" s="192">
        <f>COUNTIFS(J12:J200,"HuyNM",L12:L200,"Ready for test")</f>
        <v>0</v>
      </c>
      <c r="M3" s="192">
        <f>COUNTIFS(J12:J200,"HuyNM",L12:L200,"Closed")</f>
        <v>0</v>
      </c>
      <c r="N3" s="192">
        <f>COUNTIFS(J12:J200,"HuyNM",L12:L200,"")</f>
        <v>0</v>
      </c>
      <c r="O3" s="203">
        <f t="shared" si="0"/>
        <v>0</v>
      </c>
      <c r="P3" s="69"/>
      <c r="Q3" s="212"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4.25" customHeight="1">
      <c r="A4" s="250" t="s">
        <v>1293</v>
      </c>
      <c r="B4" s="277" t="s">
        <v>35</v>
      </c>
      <c r="C4" s="277"/>
      <c r="D4" s="277"/>
      <c r="E4" s="278"/>
      <c r="F4" s="277"/>
      <c r="G4" s="278"/>
      <c r="H4" s="70"/>
      <c r="I4" s="207" t="s">
        <v>1062</v>
      </c>
      <c r="J4" s="192">
        <f>COUNTIFS(J12:J200,"AnhDD",L12:L200,"Open")</f>
        <v>0</v>
      </c>
      <c r="K4" s="192">
        <f>COUNTIFS(J12:J200,"AnhDD",L12:L200,"Accepted")</f>
        <v>0</v>
      </c>
      <c r="L4" s="192">
        <f>COUNTIFS(J12:J200,"AnhDD",L12:L200,"Ready for test")</f>
        <v>0</v>
      </c>
      <c r="M4" s="192">
        <f>COUNTIFS(J12:J200,"AnhDD",L12:L200,"Closed")</f>
        <v>0</v>
      </c>
      <c r="N4" s="192">
        <f>COUNTIFS(J12:J200,"AnhDD",L12:L200,"")</f>
        <v>0</v>
      </c>
      <c r="O4" s="203">
        <f t="shared" si="0"/>
        <v>0</v>
      </c>
      <c r="P4" s="69"/>
      <c r="Q4" s="213"/>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4.25" customHeight="1">
      <c r="A5" s="250" t="s">
        <v>1294</v>
      </c>
      <c r="B5" s="252" t="s">
        <v>1284</v>
      </c>
      <c r="C5" s="252" t="s">
        <v>1295</v>
      </c>
      <c r="D5" s="251" t="s">
        <v>6</v>
      </c>
      <c r="E5" s="279" t="s">
        <v>1296</v>
      </c>
      <c r="F5" s="280"/>
      <c r="G5" s="281"/>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03">
        <f t="shared" si="0"/>
        <v>0</v>
      </c>
      <c r="P5" s="69"/>
      <c r="Q5" s="212" t="s">
        <v>5</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4.25" customHeight="1" thickBot="1">
      <c r="A6" s="77">
        <f>COUNTIF(F12:G152,"Pass")</f>
        <v>8</v>
      </c>
      <c r="B6" s="78">
        <f>COUNTIF(F12:G152,"Fail")</f>
        <v>0</v>
      </c>
      <c r="C6" s="78">
        <f>E6-D6-B6-A6</f>
        <v>8</v>
      </c>
      <c r="D6" s="79">
        <f>COUNTIF(F12:G152,"N/A")</f>
        <v>0</v>
      </c>
      <c r="E6" s="282">
        <f>COUNTA(A12:A152)*2</f>
        <v>16</v>
      </c>
      <c r="F6" s="282"/>
      <c r="G6" s="282"/>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03">
        <f t="shared" si="0"/>
        <v>0</v>
      </c>
      <c r="P6" s="69"/>
      <c r="Q6" s="212"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4.25" customHeight="1">
      <c r="A7" s="210"/>
      <c r="B7" s="210"/>
      <c r="C7" s="210"/>
      <c r="D7" s="210"/>
      <c r="E7" s="211"/>
      <c r="F7" s="211"/>
      <c r="G7" s="211"/>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03">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4.25" customHeight="1" thickBot="1">
      <c r="A8" s="210"/>
      <c r="B8" s="210"/>
      <c r="C8" s="210"/>
      <c r="D8" s="210"/>
      <c r="E8" s="211"/>
      <c r="F8" s="211"/>
      <c r="G8" s="211"/>
      <c r="H8" s="75"/>
      <c r="I8" s="208" t="s">
        <v>1053</v>
      </c>
      <c r="J8" s="209">
        <f>SUM(J2:J7)</f>
        <v>0</v>
      </c>
      <c r="K8" s="209">
        <f t="shared" ref="K8:O8" si="1">SUM(K2:K7)</f>
        <v>0</v>
      </c>
      <c r="L8" s="209">
        <f t="shared" si="1"/>
        <v>0</v>
      </c>
      <c r="M8" s="209">
        <f t="shared" si="1"/>
        <v>5</v>
      </c>
      <c r="N8" s="209">
        <f t="shared" si="1"/>
        <v>0</v>
      </c>
      <c r="O8" s="209">
        <f t="shared" si="1"/>
        <v>5</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4.25" customHeight="1"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7.75" customHeight="1">
      <c r="A10" s="41" t="s">
        <v>8</v>
      </c>
      <c r="B10" s="253" t="s">
        <v>1297</v>
      </c>
      <c r="C10" s="253" t="s">
        <v>1298</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43"/>
      <c r="B11" s="43" t="s">
        <v>15</v>
      </c>
      <c r="C11" s="44"/>
      <c r="D11" s="44"/>
      <c r="E11" s="141"/>
      <c r="F11" s="141"/>
      <c r="G11" s="141"/>
      <c r="H11" s="141"/>
      <c r="I11" s="142"/>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54">
      <c r="A12" s="46" t="str">
        <f>IF(OR(B12&lt;&gt;"",D12&lt;E11&gt;""),"["&amp;TEXT($B$2,"##")&amp;"-"&amp;TEXT(ROW()-10,"##")&amp;"]","")</f>
        <v>[Common Module-2]</v>
      </c>
      <c r="B12" s="102" t="s">
        <v>16</v>
      </c>
      <c r="C12" s="102" t="s">
        <v>42</v>
      </c>
      <c r="D12" s="151" t="s">
        <v>43</v>
      </c>
      <c r="E12" s="95"/>
      <c r="F12" s="89" t="s">
        <v>2</v>
      </c>
      <c r="G12" s="89"/>
      <c r="H12" s="96">
        <v>42317</v>
      </c>
      <c r="I12" s="97" t="s">
        <v>1071</v>
      </c>
      <c r="J12" s="200" t="s">
        <v>1057</v>
      </c>
      <c r="K12" s="200" t="s">
        <v>1055</v>
      </c>
      <c r="L12" s="200" t="s">
        <v>1052</v>
      </c>
      <c r="M12" s="201">
        <v>42317</v>
      </c>
      <c r="N12" s="201"/>
      <c r="O12" s="218" t="s">
        <v>1070</v>
      </c>
      <c r="P12" s="81">
        <v>2</v>
      </c>
    </row>
    <row r="13" spans="1:257" ht="63.75">
      <c r="A13" s="46" t="str">
        <f>IF(OR(B13&lt;&gt;"",D13&lt;E12&gt;""),"["&amp;TEXT($B$2,"##")&amp;"-"&amp;TEXT(ROW()-10,"##")&amp;"]","")</f>
        <v>[Common Module-3]</v>
      </c>
      <c r="B13" s="102" t="s">
        <v>1072</v>
      </c>
      <c r="C13" s="102" t="s">
        <v>1073</v>
      </c>
      <c r="D13" s="151" t="s">
        <v>1074</v>
      </c>
      <c r="E13" s="95"/>
      <c r="F13" s="89" t="s">
        <v>2</v>
      </c>
      <c r="G13" s="116"/>
      <c r="H13" s="96">
        <v>42317</v>
      </c>
      <c r="I13" s="97" t="s">
        <v>1071</v>
      </c>
      <c r="J13" s="200" t="s">
        <v>1057</v>
      </c>
      <c r="K13" s="200" t="s">
        <v>1055</v>
      </c>
      <c r="L13" s="200" t="s">
        <v>1052</v>
      </c>
      <c r="M13" s="201">
        <v>42317</v>
      </c>
      <c r="N13" s="201"/>
      <c r="O13" s="218" t="s">
        <v>1070</v>
      </c>
      <c r="P13" s="69">
        <v>3</v>
      </c>
    </row>
    <row r="14" spans="1:257" ht="54">
      <c r="A14" s="46" t="str">
        <f>IF(OR(B14&lt;&gt;"",D14&lt;E12&gt;""),"["&amp;TEXT($B$2,"##")&amp;"-"&amp;TEXT(ROW()-10,"##")&amp;"]","")</f>
        <v>[Common Module-4]</v>
      </c>
      <c r="B14" s="102" t="s">
        <v>17</v>
      </c>
      <c r="C14" s="102" t="s">
        <v>39</v>
      </c>
      <c r="D14" s="151" t="s">
        <v>1075</v>
      </c>
      <c r="E14" s="95"/>
      <c r="F14" s="89" t="s">
        <v>2</v>
      </c>
      <c r="G14" s="89"/>
      <c r="H14" s="96">
        <v>42317</v>
      </c>
      <c r="I14" s="97" t="s">
        <v>1071</v>
      </c>
      <c r="J14" s="200" t="s">
        <v>1057</v>
      </c>
      <c r="K14" s="200" t="s">
        <v>1055</v>
      </c>
      <c r="L14" s="200" t="s">
        <v>1052</v>
      </c>
      <c r="M14" s="201">
        <v>42317</v>
      </c>
      <c r="N14" s="201"/>
      <c r="O14" s="218" t="s">
        <v>1070</v>
      </c>
      <c r="P14" s="81">
        <v>4</v>
      </c>
    </row>
    <row r="15" spans="1:257" ht="54">
      <c r="A15" s="87" t="str">
        <f>IF(OR(B15&lt;&gt;"",D15&lt;E13&gt;""),"["&amp;TEXT($B$2,"##")&amp;"-"&amp;TEXT(ROW()-10,"##")&amp;"]","")</f>
        <v>[Common Module-5]</v>
      </c>
      <c r="B15" s="87" t="s">
        <v>18</v>
      </c>
      <c r="C15" s="87" t="s">
        <v>40</v>
      </c>
      <c r="D15" s="150" t="s">
        <v>19</v>
      </c>
      <c r="E15" s="95"/>
      <c r="F15" s="89" t="s">
        <v>2</v>
      </c>
      <c r="G15" s="89"/>
      <c r="H15" s="96">
        <v>42317</v>
      </c>
      <c r="I15" s="97" t="s">
        <v>1076</v>
      </c>
      <c r="J15" s="200" t="s">
        <v>1057</v>
      </c>
      <c r="K15" s="200" t="s">
        <v>1055</v>
      </c>
      <c r="L15" s="200" t="s">
        <v>1052</v>
      </c>
      <c r="M15" s="201">
        <v>42317</v>
      </c>
      <c r="N15" s="201"/>
      <c r="O15" s="218" t="s">
        <v>1070</v>
      </c>
      <c r="P15" s="69">
        <v>5</v>
      </c>
    </row>
    <row r="16" spans="1:257" s="116" customFormat="1" ht="54">
      <c r="A16" s="88" t="str">
        <f>IF(OR(B18&lt;&gt;"",D16&lt;E16&gt;""),"["&amp;TEXT($B$2,"##")&amp;"-"&amp;TEXT(ROW()-10,"##")&amp;"]","")</f>
        <v>[Common Module-6]</v>
      </c>
      <c r="B16" s="89" t="s">
        <v>20</v>
      </c>
      <c r="C16" s="89" t="s">
        <v>41</v>
      </c>
      <c r="D16" s="161" t="s">
        <v>21</v>
      </c>
      <c r="E16" s="95"/>
      <c r="F16" s="89" t="s">
        <v>2</v>
      </c>
      <c r="G16" s="89"/>
      <c r="H16" s="96">
        <v>42317</v>
      </c>
      <c r="I16" s="97" t="s">
        <v>1076</v>
      </c>
      <c r="J16" s="200" t="s">
        <v>1057</v>
      </c>
      <c r="K16" s="200" t="s">
        <v>1055</v>
      </c>
      <c r="L16" s="200" t="s">
        <v>1052</v>
      </c>
      <c r="M16" s="201">
        <v>42317</v>
      </c>
      <c r="N16" s="201"/>
      <c r="O16" s="218" t="s">
        <v>1070</v>
      </c>
      <c r="P16" s="81">
        <v>6</v>
      </c>
    </row>
    <row r="17" spans="1:257" s="126" customFormat="1" ht="14.25" hidden="1" customHeight="1">
      <c r="A17" s="140"/>
      <c r="B17" s="140" t="s">
        <v>1063</v>
      </c>
      <c r="C17" s="141"/>
      <c r="D17" s="141"/>
      <c r="E17" s="153"/>
      <c r="F17" s="153"/>
      <c r="G17" s="153"/>
      <c r="H17" s="153"/>
      <c r="I17" s="153"/>
      <c r="J17" s="153"/>
      <c r="K17" s="153"/>
      <c r="L17" s="153"/>
      <c r="M17" s="153"/>
      <c r="N17" s="153"/>
      <c r="O17" s="153"/>
      <c r="P17" s="69">
        <v>7</v>
      </c>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c r="BX17" s="125"/>
      <c r="BY17" s="125"/>
      <c r="BZ17" s="125"/>
      <c r="CA17" s="125"/>
      <c r="CB17" s="125"/>
      <c r="CC17" s="125"/>
      <c r="CD17" s="125"/>
      <c r="CE17" s="125"/>
      <c r="CF17" s="125"/>
      <c r="CG17" s="125"/>
      <c r="CH17" s="125"/>
      <c r="CI17" s="125"/>
      <c r="CJ17" s="125"/>
      <c r="CK17" s="125"/>
      <c r="CL17" s="125"/>
      <c r="CM17" s="125"/>
      <c r="CN17" s="125"/>
      <c r="CO17" s="125"/>
      <c r="CP17" s="125"/>
      <c r="CQ17" s="125"/>
      <c r="CR17" s="125"/>
      <c r="CS17" s="125"/>
      <c r="CT17" s="125"/>
      <c r="CU17" s="125"/>
      <c r="CV17" s="125"/>
      <c r="CW17" s="125"/>
      <c r="CX17" s="125"/>
      <c r="CY17" s="125"/>
      <c r="CZ17" s="125"/>
      <c r="DA17" s="125"/>
      <c r="DB17" s="125"/>
      <c r="DC17" s="125"/>
      <c r="DD17" s="125"/>
      <c r="DE17" s="125"/>
      <c r="DF17" s="125"/>
      <c r="DG17" s="125"/>
      <c r="DH17" s="125"/>
      <c r="DI17" s="125"/>
      <c r="DJ17" s="125"/>
      <c r="DK17" s="125"/>
      <c r="DL17" s="125"/>
      <c r="DM17" s="125"/>
      <c r="DN17" s="125"/>
      <c r="DO17" s="125"/>
      <c r="DP17" s="125"/>
      <c r="DQ17" s="125"/>
      <c r="DR17" s="125"/>
      <c r="DS17" s="125"/>
      <c r="DT17" s="125"/>
      <c r="DU17" s="125"/>
      <c r="DV17" s="125"/>
      <c r="DW17" s="125"/>
      <c r="DX17" s="125"/>
      <c r="DY17" s="125"/>
      <c r="DZ17" s="125"/>
      <c r="EA17" s="125"/>
      <c r="EB17" s="125"/>
      <c r="EC17" s="125"/>
      <c r="ED17" s="125"/>
      <c r="EE17" s="125"/>
      <c r="EF17" s="125"/>
      <c r="EG17" s="125"/>
      <c r="EH17" s="125"/>
      <c r="EI17" s="125"/>
      <c r="EJ17" s="125"/>
      <c r="EK17" s="125"/>
      <c r="EL17" s="125"/>
      <c r="EM17" s="125"/>
      <c r="EN17" s="125"/>
      <c r="EO17" s="125"/>
      <c r="EP17" s="125"/>
      <c r="EQ17" s="125"/>
      <c r="ER17" s="125"/>
      <c r="ES17" s="125"/>
      <c r="ET17" s="125"/>
      <c r="EU17" s="125"/>
      <c r="EV17" s="125"/>
      <c r="EW17" s="125"/>
      <c r="EX17" s="125"/>
      <c r="EY17" s="125"/>
      <c r="EZ17" s="125"/>
      <c r="FA17" s="125"/>
      <c r="FB17" s="125"/>
      <c r="FC17" s="125"/>
      <c r="FD17" s="125"/>
      <c r="FE17" s="125"/>
      <c r="FF17" s="125"/>
      <c r="FG17" s="125"/>
      <c r="FH17" s="125"/>
      <c r="FI17" s="125"/>
      <c r="FJ17" s="125"/>
      <c r="FK17" s="125"/>
      <c r="FL17" s="125"/>
      <c r="FM17" s="125"/>
      <c r="FN17" s="125"/>
      <c r="FO17" s="125"/>
      <c r="FP17" s="125"/>
      <c r="FQ17" s="125"/>
      <c r="FR17" s="125"/>
      <c r="FS17" s="125"/>
      <c r="FT17" s="125"/>
      <c r="FU17" s="125"/>
      <c r="FV17" s="125"/>
      <c r="FW17" s="125"/>
      <c r="FX17" s="125"/>
      <c r="FY17" s="125"/>
      <c r="FZ17" s="125"/>
      <c r="GA17" s="125"/>
      <c r="GB17" s="125"/>
      <c r="GC17" s="125"/>
      <c r="GD17" s="125"/>
      <c r="GE17" s="125"/>
      <c r="GF17" s="125"/>
      <c r="GG17" s="125"/>
      <c r="GH17" s="125"/>
      <c r="GI17" s="125"/>
      <c r="GJ17" s="125"/>
      <c r="GK17" s="125"/>
      <c r="GL17" s="125"/>
      <c r="GM17" s="125"/>
      <c r="GN17" s="125"/>
      <c r="GO17" s="125"/>
      <c r="GP17" s="125"/>
      <c r="GQ17" s="125"/>
      <c r="GR17" s="125"/>
      <c r="GS17" s="125"/>
      <c r="GT17" s="125"/>
      <c r="GU17" s="125"/>
      <c r="GV17" s="125"/>
      <c r="GW17" s="125"/>
      <c r="GX17" s="125"/>
      <c r="GY17" s="125"/>
      <c r="GZ17" s="125"/>
      <c r="HA17" s="125"/>
      <c r="HB17" s="125"/>
      <c r="HC17" s="125"/>
      <c r="HD17" s="125"/>
      <c r="HE17" s="125"/>
      <c r="HF17" s="125"/>
      <c r="HG17" s="125"/>
      <c r="HH17" s="125"/>
      <c r="HI17" s="125"/>
      <c r="HJ17" s="125"/>
      <c r="HK17" s="125"/>
      <c r="HL17" s="125"/>
      <c r="HM17" s="125"/>
      <c r="HN17" s="125"/>
      <c r="HO17" s="125"/>
      <c r="HP17" s="125"/>
      <c r="HQ17" s="125"/>
      <c r="HR17" s="125"/>
      <c r="HS17" s="125"/>
      <c r="HT17" s="125"/>
      <c r="HU17" s="125"/>
      <c r="HV17" s="125"/>
      <c r="HW17" s="125"/>
      <c r="HX17" s="125"/>
      <c r="HY17" s="125"/>
      <c r="HZ17" s="125"/>
      <c r="IA17" s="125"/>
      <c r="IB17" s="125"/>
      <c r="IC17" s="125"/>
      <c r="ID17" s="125"/>
      <c r="IE17" s="125"/>
      <c r="IF17" s="125"/>
      <c r="IG17" s="125"/>
      <c r="IH17" s="125"/>
      <c r="II17" s="125"/>
      <c r="IJ17" s="125"/>
      <c r="IK17" s="125"/>
      <c r="IL17" s="125"/>
      <c r="IM17" s="125"/>
      <c r="IN17" s="125"/>
      <c r="IO17" s="125"/>
      <c r="IP17" s="125"/>
      <c r="IQ17" s="125"/>
      <c r="IR17" s="125"/>
      <c r="IS17" s="125"/>
      <c r="IT17" s="125"/>
      <c r="IU17" s="125"/>
      <c r="IV17" s="125"/>
      <c r="IW17" s="125"/>
    </row>
    <row r="18" spans="1:257" s="116" customFormat="1" ht="14.25" hidden="1" customHeight="1">
      <c r="A18" s="88" t="str">
        <f>IF(OR(B20&lt;&gt;"",D18&lt;E18&gt;""),"["&amp;TEXT($B$2,"##")&amp;"-"&amp;TEXT(ROW()-10,"##")&amp;"]","")</f>
        <v>[Common Module-8]</v>
      </c>
      <c r="B18" s="89" t="s">
        <v>241</v>
      </c>
      <c r="C18" s="89" t="s">
        <v>242</v>
      </c>
      <c r="D18" s="161" t="s">
        <v>243</v>
      </c>
      <c r="E18" s="143"/>
      <c r="F18" s="89" t="s">
        <v>2</v>
      </c>
      <c r="G18" s="89"/>
      <c r="H18" s="96">
        <v>42317</v>
      </c>
      <c r="I18" s="97"/>
      <c r="J18" s="200"/>
      <c r="K18" s="200"/>
      <c r="L18" s="200"/>
      <c r="M18" s="201"/>
      <c r="N18" s="201"/>
      <c r="O18" s="201"/>
      <c r="P18" s="81">
        <v>8</v>
      </c>
    </row>
    <row r="19" spans="1:257" s="116" customFormat="1" ht="14.25" hidden="1" customHeight="1">
      <c r="A19" s="88" t="str">
        <f>IF(OR(B21&lt;&gt;"",D19&lt;E19&gt;""),"["&amp;TEXT($B$2,"##")&amp;"-"&amp;TEXT(ROW()-10,"##")&amp;"]","")</f>
        <v>[Common Module-9]</v>
      </c>
      <c r="B19" s="89" t="s">
        <v>1064</v>
      </c>
      <c r="C19" s="89" t="s">
        <v>1066</v>
      </c>
      <c r="D19" s="161" t="s">
        <v>1068</v>
      </c>
      <c r="E19" s="143"/>
      <c r="F19" s="89" t="s">
        <v>2</v>
      </c>
      <c r="G19" s="89"/>
      <c r="H19" s="96">
        <v>42317</v>
      </c>
      <c r="I19" s="97"/>
      <c r="J19" s="200"/>
      <c r="K19" s="200"/>
      <c r="L19" s="200"/>
      <c r="M19" s="201"/>
      <c r="N19" s="201"/>
      <c r="O19" s="201"/>
      <c r="P19" s="69">
        <v>9</v>
      </c>
    </row>
    <row r="20" spans="1:257" s="116" customFormat="1" ht="14.25" hidden="1" customHeight="1">
      <c r="A20" s="88" t="str">
        <f>IF(OR(B22&lt;&gt;"",D20&lt;E20&gt;""),"["&amp;TEXT($B$2,"##")&amp;"-"&amp;TEXT(ROW()-10,"##")&amp;"]","")</f>
        <v>[Common Module-10]</v>
      </c>
      <c r="B20" s="89" t="s">
        <v>1065</v>
      </c>
      <c r="C20" s="89" t="s">
        <v>1067</v>
      </c>
      <c r="D20" s="161" t="s">
        <v>1069</v>
      </c>
      <c r="E20" s="143"/>
      <c r="F20" s="89" t="s">
        <v>2</v>
      </c>
      <c r="G20" s="89"/>
      <c r="H20" s="96">
        <v>42317</v>
      </c>
      <c r="I20" s="97"/>
      <c r="J20" s="200"/>
      <c r="K20" s="200"/>
      <c r="L20" s="200"/>
      <c r="M20" s="201"/>
      <c r="N20" s="201"/>
      <c r="O20" s="201"/>
      <c r="P20" s="81">
        <v>10</v>
      </c>
    </row>
    <row r="21" spans="1:257" s="118" customFormat="1" ht="12.75">
      <c r="A21" s="119"/>
      <c r="B21" s="120"/>
      <c r="C21" s="120"/>
      <c r="D21" s="120"/>
      <c r="E21" s="121"/>
      <c r="F21" s="121"/>
      <c r="G21" s="121"/>
      <c r="H21" s="122"/>
      <c r="I21" s="123"/>
      <c r="J21" s="124"/>
    </row>
    <row r="22" spans="1:257" s="118" customFormat="1" ht="12.75">
      <c r="A22" s="119"/>
      <c r="B22" s="120"/>
      <c r="C22" s="120"/>
      <c r="D22" s="120"/>
      <c r="E22" s="121"/>
      <c r="F22" s="121"/>
      <c r="G22" s="121"/>
      <c r="H22" s="122"/>
      <c r="I22" s="123"/>
      <c r="J22" s="124"/>
    </row>
    <row r="23" spans="1:257" s="118" customFormat="1" ht="12.75">
      <c r="A23" s="119"/>
      <c r="B23" s="120"/>
      <c r="C23" s="120"/>
      <c r="D23" s="120"/>
      <c r="E23" s="121"/>
      <c r="F23" s="121"/>
      <c r="G23" s="121"/>
      <c r="H23" s="122"/>
      <c r="I23" s="123"/>
      <c r="J23" s="124"/>
    </row>
    <row r="24" spans="1:257" s="118" customFormat="1" ht="14.25" customHeight="1">
      <c r="H24" s="117"/>
      <c r="J24" s="124"/>
    </row>
  </sheetData>
  <autoFilter ref="J10:O20">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6"/>
  <sheetViews>
    <sheetView tabSelected="1" topLeftCell="B1" zoomScale="85" zoomScaleNormal="85" workbookViewId="0">
      <selection activeCell="A10" sqref="A10:I10"/>
    </sheetView>
  </sheetViews>
  <sheetFormatPr defaultRowHeight="14.25" customHeight="1"/>
  <cols>
    <col min="1" max="1" width="17.375" style="81" customWidth="1"/>
    <col min="2" max="2" width="31.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50" t="s">
        <v>1291</v>
      </c>
      <c r="B2" s="276" t="s">
        <v>30</v>
      </c>
      <c r="C2" s="276"/>
      <c r="D2" s="276"/>
      <c r="E2" s="276"/>
      <c r="F2" s="276"/>
      <c r="G2" s="276"/>
      <c r="H2" s="70"/>
      <c r="I2" s="207" t="s">
        <v>1057</v>
      </c>
      <c r="J2" s="192">
        <f>COUNTIFS(J12:J201,"ManhNL",L12:L201,"Open")</f>
        <v>2</v>
      </c>
      <c r="K2" s="192">
        <f>COUNTIFS(J12:J201,"ManhNL",L12:L201,"Accepted")</f>
        <v>0</v>
      </c>
      <c r="L2" s="192">
        <f>COUNTIFS(J12:J201,"ManhNL",L12:L201,"Ready for test")</f>
        <v>0</v>
      </c>
      <c r="M2" s="192">
        <f>COUNTIFS(J12:J201,"ManhNL",L12:L201,"Closed")</f>
        <v>0</v>
      </c>
      <c r="N2" s="192">
        <f>COUNTIFS(J12:J201,"ManhNL",L12:L201,"")</f>
        <v>0</v>
      </c>
      <c r="O2" s="216">
        <f t="shared" ref="O2:O7" si="0">SUM(J2:N2)</f>
        <v>2</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ustomHeight="1">
      <c r="A3" s="250" t="s">
        <v>1292</v>
      </c>
      <c r="B3" s="276" t="s">
        <v>38</v>
      </c>
      <c r="C3" s="276"/>
      <c r="D3" s="276"/>
      <c r="E3" s="276"/>
      <c r="F3" s="276"/>
      <c r="G3" s="276"/>
      <c r="H3" s="70"/>
      <c r="I3" s="207" t="s">
        <v>1058</v>
      </c>
      <c r="J3" s="192">
        <f>COUNTIFS(J12:J201,"HuyNM",L12:L201,"Open")</f>
        <v>0</v>
      </c>
      <c r="K3" s="192">
        <f>COUNTIFS(J12:J201,"HuyNM",L12:L201,"Accepted")</f>
        <v>0</v>
      </c>
      <c r="L3" s="192">
        <f>COUNTIFS(J12:J201,"HuyNM",L12:L201,"Ready for test")</f>
        <v>0</v>
      </c>
      <c r="M3" s="192">
        <f>COUNTIFS(J12:J201,"HuyNM",L12:L201,"Closed")</f>
        <v>0</v>
      </c>
      <c r="N3" s="192">
        <f>COUNTIFS(J12:J201,"HuyNM",L12:L201,"")</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50" t="s">
        <v>1293</v>
      </c>
      <c r="B4" s="278" t="s">
        <v>35</v>
      </c>
      <c r="C4" s="278"/>
      <c r="D4" s="278"/>
      <c r="E4" s="278"/>
      <c r="F4" s="278"/>
      <c r="G4" s="278"/>
      <c r="H4" s="70"/>
      <c r="I4" s="207" t="s">
        <v>1062</v>
      </c>
      <c r="J4" s="192">
        <f>COUNTIFS(J12:J201,"AnhDD",L12:L201,"Open")</f>
        <v>0</v>
      </c>
      <c r="K4" s="192">
        <f>COUNTIFS(J12:J201,"AnhDD",L12:L201,"Accepted")</f>
        <v>0</v>
      </c>
      <c r="L4" s="192">
        <f>COUNTIFS(J12:J201,"AnhDD",L12:L201,"Ready for test")</f>
        <v>0</v>
      </c>
      <c r="M4" s="192">
        <f>COUNTIFS(J12:J201,"AnhDD",L12:L201,"Closed")</f>
        <v>0</v>
      </c>
      <c r="N4" s="192">
        <f>COUNTIFS(J12:J201,"AnhDD",L12:L201,"")</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50" t="s">
        <v>1294</v>
      </c>
      <c r="B5" s="252" t="s">
        <v>1284</v>
      </c>
      <c r="C5" s="252" t="s">
        <v>1295</v>
      </c>
      <c r="D5" s="251" t="s">
        <v>6</v>
      </c>
      <c r="E5" s="279" t="s">
        <v>1296</v>
      </c>
      <c r="F5" s="280"/>
      <c r="G5" s="281"/>
      <c r="H5" s="75"/>
      <c r="I5" s="207" t="s">
        <v>1059</v>
      </c>
      <c r="J5" s="192">
        <f>COUNTIFS(J12:J201,"TrungVN",L12:L201,"Open")</f>
        <v>0</v>
      </c>
      <c r="K5" s="192">
        <f>COUNTIFS(J12:J201,"TrungVN",L12:L201,"Accepted")</f>
        <v>0</v>
      </c>
      <c r="L5" s="192">
        <f>COUNTIFS(J12:J201,"TrungVN",L12:L201,"Ready for test")</f>
        <v>0</v>
      </c>
      <c r="M5" s="192">
        <f>COUNTIFS(J12:J201,"TrungVN",L12:L201,"Closed")</f>
        <v>0</v>
      </c>
      <c r="N5" s="192">
        <f>COUNTIFS(J12:J201,"TrungVN",L12:L201,"")</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COUNTIF(F12:G153,"Pass")</f>
        <v>26</v>
      </c>
      <c r="B6" s="78">
        <f>COUNTIF(F12:G153,"Fail")</f>
        <v>4</v>
      </c>
      <c r="C6" s="78">
        <f>E6-D6-B6-A6</f>
        <v>0</v>
      </c>
      <c r="D6" s="79">
        <f>COUNTIF(F12:G153,"N/A")</f>
        <v>0</v>
      </c>
      <c r="E6" s="282">
        <f>COUNTA(A12:A153)*2</f>
        <v>30</v>
      </c>
      <c r="F6" s="282"/>
      <c r="G6" s="282"/>
      <c r="H6" s="75"/>
      <c r="I6" s="207" t="s">
        <v>1055</v>
      </c>
      <c r="J6" s="192">
        <f>COUNTIFS(J12:J201,"MaiCTP",L12:L201,"Open")</f>
        <v>0</v>
      </c>
      <c r="K6" s="192">
        <f>COUNTIFS(J12:J201,"MaiCTP",L12:L201,"Accepted")</f>
        <v>0</v>
      </c>
      <c r="L6" s="192">
        <f>COUNTIFS(J12:J201,"MaiCTP",L12:L201,"Ready for test")</f>
        <v>0</v>
      </c>
      <c r="M6" s="192">
        <f>COUNTIFS(J12:J201,"MaiCTP",L12:L201,"Closed")</f>
        <v>0</v>
      </c>
      <c r="N6" s="192">
        <f>COUNTIFS(J12:J201,"MaiCTP",L12:L201,"")</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COUNTIFS(J12:J201,"ChinhVC",L12:L201,"Open")</f>
        <v>0</v>
      </c>
      <c r="K7" s="192">
        <f>COUNTIFS(J12:J201,"ChinhVC",L12:L201,"Accepted")</f>
        <v>0</v>
      </c>
      <c r="L7" s="192">
        <f>COUNTIFS(J12:J201,"ChinhVC",L12:L201,"Ready for test")</f>
        <v>0</v>
      </c>
      <c r="M7" s="192">
        <f>COUNTIFS(J12:J201,"ChinhVC",L12:L201,"Closed")</f>
        <v>0</v>
      </c>
      <c r="N7" s="192">
        <f>COUNTIFS(J12:J201,"ChinhVC",L12:L201,"")</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2</v>
      </c>
      <c r="K8" s="215">
        <f t="shared" ref="K8:O8" si="1">SUM(K2:K7)</f>
        <v>0</v>
      </c>
      <c r="L8" s="215">
        <f t="shared" si="1"/>
        <v>0</v>
      </c>
      <c r="M8" s="215">
        <f t="shared" si="1"/>
        <v>0</v>
      </c>
      <c r="N8" s="215">
        <f t="shared" si="1"/>
        <v>0</v>
      </c>
      <c r="O8" s="215">
        <f t="shared" si="1"/>
        <v>2</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30" customHeight="1">
      <c r="A10" s="41" t="s">
        <v>8</v>
      </c>
      <c r="B10" s="253" t="s">
        <v>1297</v>
      </c>
      <c r="C10" s="253" t="s">
        <v>1298</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43"/>
      <c r="B11" s="43" t="s">
        <v>31</v>
      </c>
      <c r="C11" s="44"/>
      <c r="D11" s="44"/>
      <c r="E11" s="44"/>
      <c r="F11" s="44"/>
      <c r="G11" s="44"/>
      <c r="H11" s="44"/>
      <c r="I11" s="45"/>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76.5">
      <c r="A12" s="46" t="str">
        <f>IF(OR(B12&lt;&gt;"",D12&lt;E11&gt;""),"["&amp;TEXT($B$2,"##")&amp;"-"&amp;TEXT(ROW()-10,"##")&amp;"]","")</f>
        <v>[Display-2]</v>
      </c>
      <c r="B12" s="102" t="s">
        <v>16</v>
      </c>
      <c r="C12" s="102" t="s">
        <v>42</v>
      </c>
      <c r="D12" s="102" t="s">
        <v>45</v>
      </c>
      <c r="E12" s="90"/>
      <c r="F12" s="102" t="s">
        <v>3</v>
      </c>
      <c r="G12" s="102" t="s">
        <v>3</v>
      </c>
      <c r="H12" s="91">
        <v>42323</v>
      </c>
      <c r="I12" s="82" t="s">
        <v>1204</v>
      </c>
      <c r="J12" s="200" t="s">
        <v>1057</v>
      </c>
      <c r="K12" s="200" t="s">
        <v>1054</v>
      </c>
      <c r="L12" s="200" t="s">
        <v>1049</v>
      </c>
      <c r="M12" s="201">
        <v>42317</v>
      </c>
      <c r="N12" s="201"/>
      <c r="O12" s="201"/>
      <c r="P12" s="81">
        <v>2</v>
      </c>
    </row>
    <row r="13" spans="1:257" ht="14.25" hidden="1" customHeight="1">
      <c r="A13" s="46" t="str">
        <f t="shared" ref="A13:A17" si="2">IF(OR(B13&lt;&gt;"",D13&lt;E12&gt;""),"["&amp;TEXT($B$2,"##")&amp;"-"&amp;TEXT(ROW()-10,"##")&amp;"]","")</f>
        <v>[Display-3]</v>
      </c>
      <c r="B13" s="89" t="s">
        <v>22</v>
      </c>
      <c r="C13" s="89" t="s">
        <v>44</v>
      </c>
      <c r="D13" s="89" t="s">
        <v>46</v>
      </c>
      <c r="E13" s="95"/>
      <c r="F13" s="102" t="s">
        <v>2</v>
      </c>
      <c r="G13" s="102" t="s">
        <v>2</v>
      </c>
      <c r="H13" s="91">
        <v>42323</v>
      </c>
      <c r="I13" s="97"/>
      <c r="J13" s="200"/>
      <c r="K13" s="200"/>
      <c r="L13" s="200"/>
      <c r="M13" s="201"/>
      <c r="N13" s="201"/>
      <c r="O13" s="201"/>
      <c r="P13" s="69">
        <v>3</v>
      </c>
    </row>
    <row r="14" spans="1:257" ht="14.25" hidden="1" customHeight="1">
      <c r="A14" s="46" t="str">
        <f t="shared" si="2"/>
        <v>[Display-4]</v>
      </c>
      <c r="B14" s="89" t="s">
        <v>23</v>
      </c>
      <c r="C14" s="89" t="s">
        <v>44</v>
      </c>
      <c r="D14" s="89" t="s">
        <v>46</v>
      </c>
      <c r="E14" s="95"/>
      <c r="F14" s="102" t="s">
        <v>2</v>
      </c>
      <c r="G14" s="102" t="s">
        <v>2</v>
      </c>
      <c r="H14" s="91">
        <v>42323</v>
      </c>
      <c r="I14" s="97"/>
      <c r="J14" s="200"/>
      <c r="K14" s="200"/>
      <c r="L14" s="200"/>
      <c r="M14" s="201"/>
      <c r="N14" s="201"/>
      <c r="O14" s="201"/>
      <c r="P14" s="81">
        <v>4</v>
      </c>
    </row>
    <row r="15" spans="1:257" ht="14.25" hidden="1" customHeight="1">
      <c r="A15" s="46" t="str">
        <f t="shared" si="2"/>
        <v>[Display-5]</v>
      </c>
      <c r="B15" s="98" t="s">
        <v>24</v>
      </c>
      <c r="C15" s="99" t="s">
        <v>25</v>
      </c>
      <c r="D15" s="98" t="s">
        <v>26</v>
      </c>
      <c r="E15" s="100"/>
      <c r="F15" s="102" t="s">
        <v>2</v>
      </c>
      <c r="G15" s="102" t="s">
        <v>2</v>
      </c>
      <c r="H15" s="91">
        <v>42323</v>
      </c>
      <c r="I15" s="100"/>
      <c r="J15" s="200"/>
      <c r="K15" s="200"/>
      <c r="L15" s="200"/>
      <c r="M15" s="201"/>
      <c r="N15" s="201"/>
      <c r="O15" s="201"/>
      <c r="P15" s="69">
        <v>5</v>
      </c>
    </row>
    <row r="16" spans="1:257" ht="14.25" hidden="1" customHeight="1">
      <c r="A16" s="46" t="str">
        <f t="shared" si="2"/>
        <v>[Display-6]</v>
      </c>
      <c r="B16" s="98" t="s">
        <v>49</v>
      </c>
      <c r="C16" s="99" t="s">
        <v>50</v>
      </c>
      <c r="D16" s="98" t="s">
        <v>54</v>
      </c>
      <c r="E16" s="100"/>
      <c r="F16" s="102" t="s">
        <v>2</v>
      </c>
      <c r="G16" s="102" t="s">
        <v>2</v>
      </c>
      <c r="H16" s="91">
        <v>42323</v>
      </c>
      <c r="I16" s="100"/>
      <c r="J16" s="200"/>
      <c r="K16" s="200"/>
      <c r="L16" s="200"/>
      <c r="M16" s="201"/>
      <c r="N16" s="201"/>
      <c r="O16" s="201"/>
      <c r="P16" s="81">
        <v>6</v>
      </c>
    </row>
    <row r="17" spans="1:16" ht="14.25" hidden="1" customHeight="1">
      <c r="A17" s="46" t="str">
        <f t="shared" si="2"/>
        <v>[Display-7]</v>
      </c>
      <c r="B17" s="98" t="s">
        <v>51</v>
      </c>
      <c r="C17" s="99" t="s">
        <v>52</v>
      </c>
      <c r="D17" s="98" t="s">
        <v>56</v>
      </c>
      <c r="E17" s="100"/>
      <c r="F17" s="102" t="s">
        <v>2</v>
      </c>
      <c r="G17" s="102" t="s">
        <v>2</v>
      </c>
      <c r="H17" s="91">
        <v>42323</v>
      </c>
      <c r="I17" s="100"/>
      <c r="J17" s="200"/>
      <c r="K17" s="200"/>
      <c r="L17" s="200"/>
      <c r="M17" s="201"/>
      <c r="N17" s="201"/>
      <c r="O17" s="201"/>
      <c r="P17" s="69">
        <v>7</v>
      </c>
    </row>
    <row r="18" spans="1:16" ht="14.25" hidden="1" customHeight="1">
      <c r="A18" s="46" t="str">
        <f>IF(OR(B18&lt;&gt;"",D18&lt;E15&gt;""),"["&amp;TEXT($B$2,"##")&amp;"-"&amp;TEXT(ROW()-10,"##")&amp;"]","")</f>
        <v>[Display-8]</v>
      </c>
      <c r="B18" s="98" t="s">
        <v>28</v>
      </c>
      <c r="C18" s="98" t="s">
        <v>29</v>
      </c>
      <c r="D18" s="98" t="s">
        <v>1125</v>
      </c>
      <c r="E18" s="100"/>
      <c r="F18" s="102" t="s">
        <v>2</v>
      </c>
      <c r="G18" s="102" t="s">
        <v>2</v>
      </c>
      <c r="H18" s="91">
        <v>42323</v>
      </c>
      <c r="I18" s="100"/>
      <c r="J18" s="200"/>
      <c r="K18" s="200"/>
      <c r="L18" s="200"/>
      <c r="M18" s="201"/>
      <c r="N18" s="201"/>
      <c r="O18" s="201"/>
      <c r="P18" s="81">
        <v>8</v>
      </c>
    </row>
    <row r="19" spans="1:16" ht="14.25" hidden="1" customHeight="1">
      <c r="A19" s="46" t="str">
        <f>IF(OR(B19&lt;&gt;"",D19&lt;E16&gt;""),"["&amp;TEXT($B$2,"##")&amp;"-"&amp;TEXT(ROW()-10,"##")&amp;"]","")</f>
        <v>[Display-9]</v>
      </c>
      <c r="B19" s="102" t="s">
        <v>189</v>
      </c>
      <c r="C19" s="102" t="s">
        <v>97</v>
      </c>
      <c r="D19" s="102" t="s">
        <v>191</v>
      </c>
      <c r="E19" s="100"/>
      <c r="F19" s="102" t="s">
        <v>2</v>
      </c>
      <c r="G19" s="102" t="s">
        <v>2</v>
      </c>
      <c r="H19" s="91">
        <v>42323</v>
      </c>
      <c r="I19" s="100"/>
      <c r="J19" s="200"/>
      <c r="K19" s="200"/>
      <c r="L19" s="200"/>
      <c r="M19" s="201"/>
      <c r="N19" s="201"/>
      <c r="O19" s="201"/>
      <c r="P19" s="69">
        <v>9</v>
      </c>
    </row>
    <row r="20" spans="1:16" ht="14.25" hidden="1" customHeight="1">
      <c r="A20" s="46" t="str">
        <f>IF(OR(B20&lt;&gt;"",D20&lt;E17&gt;""),"["&amp;TEXT($B$2,"##")&amp;"-"&amp;TEXT(ROW()-10,"##")&amp;"]","")</f>
        <v>[Display-10]</v>
      </c>
      <c r="B20" s="102" t="s">
        <v>190</v>
      </c>
      <c r="C20" s="102" t="s">
        <v>107</v>
      </c>
      <c r="D20" s="102" t="s">
        <v>192</v>
      </c>
      <c r="E20" s="100"/>
      <c r="F20" s="102" t="s">
        <v>2</v>
      </c>
      <c r="G20" s="102" t="s">
        <v>2</v>
      </c>
      <c r="H20" s="91">
        <v>42323</v>
      </c>
      <c r="I20" s="100"/>
      <c r="J20" s="200"/>
      <c r="K20" s="200"/>
      <c r="L20" s="200"/>
      <c r="M20" s="201"/>
      <c r="N20" s="201"/>
      <c r="O20" s="201"/>
      <c r="P20" s="81">
        <v>10</v>
      </c>
    </row>
    <row r="21" spans="1:16" ht="14.25" hidden="1" customHeight="1">
      <c r="A21" s="46" t="str">
        <f>IF(OR(B21&lt;&gt;"",D21&lt;E17&gt;""),"["&amp;TEXT($B$2,"##")&amp;"-"&amp;TEXT(ROW()-10,"##")&amp;"]","")</f>
        <v>[Display-11]</v>
      </c>
      <c r="B21" s="98" t="s">
        <v>182</v>
      </c>
      <c r="C21" s="98" t="s">
        <v>181</v>
      </c>
      <c r="D21" s="98" t="s">
        <v>180</v>
      </c>
      <c r="E21" s="100" t="s">
        <v>27</v>
      </c>
      <c r="F21" s="102" t="s">
        <v>2</v>
      </c>
      <c r="G21" s="102" t="s">
        <v>2</v>
      </c>
      <c r="H21" s="91">
        <v>42323</v>
      </c>
      <c r="I21" s="100"/>
      <c r="J21" s="200"/>
      <c r="K21" s="200"/>
      <c r="L21" s="200"/>
      <c r="M21" s="201"/>
      <c r="N21" s="201"/>
      <c r="O21" s="201"/>
      <c r="P21" s="69">
        <v>11</v>
      </c>
    </row>
    <row r="22" spans="1:16" ht="14.25" hidden="1" customHeight="1">
      <c r="A22" s="46" t="str">
        <f>IF(OR(B22&lt;&gt;"",D22&lt;E18&gt;""),"["&amp;TEXT($B$2,"##")&amp;"-"&amp;TEXT(ROW()-10,"##")&amp;"]","")</f>
        <v>[Display-12]</v>
      </c>
      <c r="B22" s="98" t="s">
        <v>183</v>
      </c>
      <c r="C22" s="98" t="s">
        <v>184</v>
      </c>
      <c r="D22" s="98" t="s">
        <v>185</v>
      </c>
      <c r="E22" s="100"/>
      <c r="F22" s="102" t="s">
        <v>2</v>
      </c>
      <c r="G22" s="102" t="s">
        <v>2</v>
      </c>
      <c r="H22" s="91">
        <v>42323</v>
      </c>
      <c r="I22" s="100"/>
      <c r="J22" s="200"/>
      <c r="K22" s="200"/>
      <c r="L22" s="200"/>
      <c r="M22" s="201"/>
      <c r="N22" s="201"/>
      <c r="O22" s="201"/>
      <c r="P22" s="81">
        <v>12</v>
      </c>
    </row>
    <row r="23" spans="1:16" ht="14.25" hidden="1" customHeight="1">
      <c r="A23" s="46" t="str">
        <f>IF(OR(B23&lt;&gt;"",D23&lt;E21&gt;""),"["&amp;TEXT($B$2,"##")&amp;"-"&amp;TEXT(ROW()-10,"##")&amp;"]","")</f>
        <v>[Display-13]</v>
      </c>
      <c r="B23" s="98" t="s">
        <v>188</v>
      </c>
      <c r="C23" s="98" t="s">
        <v>186</v>
      </c>
      <c r="D23" s="98" t="s">
        <v>187</v>
      </c>
      <c r="E23" s="100"/>
      <c r="F23" s="102" t="s">
        <v>2</v>
      </c>
      <c r="G23" s="102" t="s">
        <v>2</v>
      </c>
      <c r="H23" s="91">
        <v>42323</v>
      </c>
      <c r="I23" s="100"/>
      <c r="J23" s="200"/>
      <c r="K23" s="200"/>
      <c r="L23" s="200"/>
      <c r="M23" s="201"/>
      <c r="N23" s="201"/>
      <c r="O23" s="201"/>
      <c r="P23" s="69">
        <v>13</v>
      </c>
    </row>
    <row r="24" spans="1:16" ht="76.5">
      <c r="A24" s="46" t="str">
        <f>IF(OR(B24&lt;&gt;"",D24&lt;E21&gt;""),"["&amp;TEXT($B$2,"##")&amp;"-"&amp;TEXT(ROW()-10,"##")&amp;"]","")</f>
        <v>[Display-14]</v>
      </c>
      <c r="B24" s="98" t="s">
        <v>47</v>
      </c>
      <c r="C24" s="98" t="s">
        <v>1126</v>
      </c>
      <c r="D24" s="98" t="s">
        <v>48</v>
      </c>
      <c r="E24" s="100"/>
      <c r="F24" s="102" t="s">
        <v>3</v>
      </c>
      <c r="G24" s="102" t="s">
        <v>3</v>
      </c>
      <c r="H24" s="91">
        <v>42323</v>
      </c>
      <c r="I24" s="220" t="s">
        <v>1127</v>
      </c>
      <c r="J24" s="200" t="s">
        <v>1057</v>
      </c>
      <c r="K24" s="200" t="s">
        <v>1054</v>
      </c>
      <c r="L24" s="200" t="s">
        <v>1049</v>
      </c>
      <c r="M24" s="201">
        <v>42317</v>
      </c>
      <c r="N24" s="201"/>
      <c r="O24" s="201"/>
      <c r="P24" s="81">
        <v>14</v>
      </c>
    </row>
    <row r="25" spans="1:16" ht="14.25" hidden="1" customHeight="1">
      <c r="A25" s="46" t="str">
        <f>IF(OR(B25&lt;&gt;"",D25&lt;E22&gt;""),"["&amp;TEXT($B$2,"##")&amp;"-"&amp;TEXT(ROW()-10,"##")&amp;"]","")</f>
        <v>[Display-15]</v>
      </c>
      <c r="B25" s="98" t="s">
        <v>47</v>
      </c>
      <c r="C25" s="98" t="s">
        <v>1128</v>
      </c>
      <c r="D25" s="98" t="s">
        <v>48</v>
      </c>
      <c r="E25" s="100"/>
      <c r="F25" s="102" t="s">
        <v>2</v>
      </c>
      <c r="G25" s="102" t="s">
        <v>2</v>
      </c>
      <c r="H25" s="91">
        <v>42323</v>
      </c>
      <c r="I25" s="100"/>
      <c r="J25" s="200"/>
      <c r="K25" s="200"/>
      <c r="L25" s="200"/>
      <c r="M25" s="201"/>
      <c r="N25" s="201"/>
      <c r="O25" s="201"/>
      <c r="P25" s="69">
        <v>15</v>
      </c>
    </row>
    <row r="26" spans="1:16" ht="14.25" hidden="1" customHeight="1">
      <c r="A26" s="46" t="str">
        <f>IF(OR(B26&lt;&gt;"",D26&lt;E24&gt;""),"["&amp;TEXT($B$2,"##")&amp;"-"&amp;TEXT(ROW()-10,"##")&amp;"]","")</f>
        <v>[Display-16]</v>
      </c>
      <c r="B26" s="98" t="s">
        <v>53</v>
      </c>
      <c r="C26" s="98" t="s">
        <v>55</v>
      </c>
      <c r="D26" s="98" t="s">
        <v>57</v>
      </c>
      <c r="E26" s="100"/>
      <c r="F26" s="102" t="s">
        <v>2</v>
      </c>
      <c r="G26" s="102" t="s">
        <v>2</v>
      </c>
      <c r="H26" s="91">
        <v>42323</v>
      </c>
      <c r="I26" s="100"/>
      <c r="J26" s="200"/>
      <c r="K26" s="200"/>
      <c r="L26" s="200"/>
      <c r="M26" s="201"/>
      <c r="N26" s="201"/>
      <c r="O26" s="201"/>
      <c r="P26" s="81">
        <v>16</v>
      </c>
    </row>
  </sheetData>
  <autoFilter ref="J10:O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4"/>
  <sheetViews>
    <sheetView topLeftCell="H1" zoomScale="85" zoomScaleNormal="85" workbookViewId="0">
      <selection activeCell="S34" sqref="S34"/>
    </sheetView>
  </sheetViews>
  <sheetFormatPr defaultRowHeight="12.75"/>
  <cols>
    <col min="1" max="1" width="29" style="81" customWidth="1"/>
    <col min="2" max="2" width="36.875" style="81" customWidth="1"/>
    <col min="3" max="3" width="31.875" style="81" customWidth="1"/>
    <col min="4" max="4" width="35.25" style="81" customWidth="1"/>
    <col min="5" max="5" width="32.5" style="81" customWidth="1"/>
    <col min="6" max="6" width="11.25" style="81" customWidth="1"/>
    <col min="7" max="7" width="8.75" style="81" customWidth="1"/>
    <col min="8" max="8" width="9" style="84"/>
    <col min="9" max="9" width="17.5" style="81" customWidth="1"/>
    <col min="10" max="10" width="9.375" style="83" customWidth="1"/>
    <col min="11" max="11" width="9" style="81" customWidth="1"/>
    <col min="12" max="14" width="9" style="81"/>
    <col min="15" max="15" width="31.75" style="81" customWidth="1"/>
    <col min="16" max="16" width="9" style="81"/>
    <col min="17" max="17" width="0" style="81" hidden="1" customWidth="1"/>
    <col min="18" max="16384" width="9" style="81"/>
  </cols>
  <sheetData>
    <row r="1" spans="1:257" ht="27" thickTop="1" thickBot="1">
      <c r="A1" s="85"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50" t="s">
        <v>1291</v>
      </c>
      <c r="B2" s="276" t="s">
        <v>59</v>
      </c>
      <c r="C2" s="276"/>
      <c r="D2" s="276"/>
      <c r="E2" s="276"/>
      <c r="F2" s="276"/>
      <c r="G2" s="276"/>
      <c r="H2" s="70"/>
      <c r="I2" s="207" t="s">
        <v>1057</v>
      </c>
      <c r="J2" s="192">
        <f>COUNTIFS(J12:J198,"ManhNL",L12:L198,"Open")</f>
        <v>0</v>
      </c>
      <c r="K2" s="192">
        <f>COUNTIFS(J12:J198,"ManhNL",L12:L198,"Accepted")</f>
        <v>0</v>
      </c>
      <c r="L2" s="192">
        <f>COUNTIFS(J12:J198,"ManhNL",L12:L198,"Ready for test")</f>
        <v>0</v>
      </c>
      <c r="M2" s="192">
        <f>COUNTIFS(J12:J198,"ManhNL",L12:L198,"Closed")</f>
        <v>5</v>
      </c>
      <c r="N2" s="192">
        <f>COUNTIFS(J12:J198,"ManhNL",L12:L198,"")</f>
        <v>0</v>
      </c>
      <c r="O2" s="216">
        <f t="shared" ref="O2:O7" si="0">SUM(J2:N2)</f>
        <v>5</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50" t="s">
        <v>1292</v>
      </c>
      <c r="B3" s="276" t="s">
        <v>96</v>
      </c>
      <c r="C3" s="276"/>
      <c r="D3" s="276"/>
      <c r="E3" s="276"/>
      <c r="F3" s="276"/>
      <c r="G3" s="276"/>
      <c r="H3" s="70"/>
      <c r="I3" s="207" t="s">
        <v>1058</v>
      </c>
      <c r="J3" s="192">
        <f>COUNTIFS(J12:J198,"HuyNM",L12:L198,"Open")</f>
        <v>0</v>
      </c>
      <c r="K3" s="192">
        <f>COUNTIFS(J12:J198,"HuyNM",L12:L198,"Accepted")</f>
        <v>0</v>
      </c>
      <c r="L3" s="192">
        <f>COUNTIFS(J12:J198,"HuyNM",L12:L198,"Ready for test")</f>
        <v>0</v>
      </c>
      <c r="M3" s="192">
        <f>COUNTIFS(J12:J198,"HuyNM",L12:L198,"Closed")</f>
        <v>0</v>
      </c>
      <c r="N3" s="192">
        <f>COUNTIFS(J12:J198,"HuyNM",L12:L198,"")</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50" t="s">
        <v>1293</v>
      </c>
      <c r="B4" s="278" t="s">
        <v>35</v>
      </c>
      <c r="C4" s="278"/>
      <c r="D4" s="278"/>
      <c r="E4" s="278"/>
      <c r="F4" s="278"/>
      <c r="G4" s="278"/>
      <c r="H4" s="70"/>
      <c r="I4" s="207" t="s">
        <v>1062</v>
      </c>
      <c r="J4" s="192">
        <f>COUNTIFS(J12:J198,"AnhDD",L12:L198,"Open")</f>
        <v>2</v>
      </c>
      <c r="K4" s="192">
        <f>COUNTIFS(J12:J198,"AnhDD",L12:L198,"Accepted")</f>
        <v>0</v>
      </c>
      <c r="L4" s="192">
        <f>COUNTIFS(J12:J198,"AnhDD",L12:L198,"Ready for test")</f>
        <v>0</v>
      </c>
      <c r="M4" s="192">
        <f>COUNTIFS(J12:J198,"AnhDD",L12:L198,"Closed")</f>
        <v>0</v>
      </c>
      <c r="N4" s="192">
        <f>COUNTIFS(J12:J198,"AnhDD",L12:L198,"")</f>
        <v>0</v>
      </c>
      <c r="O4" s="217">
        <f t="shared" si="0"/>
        <v>2</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 r="A5" s="72" t="s">
        <v>1283</v>
      </c>
      <c r="B5" s="73" t="s">
        <v>1303</v>
      </c>
      <c r="C5" s="73" t="s">
        <v>1285</v>
      </c>
      <c r="D5" s="74" t="s">
        <v>6</v>
      </c>
      <c r="E5" s="283" t="s">
        <v>1296</v>
      </c>
      <c r="F5" s="283"/>
      <c r="G5" s="283"/>
      <c r="H5" s="75"/>
      <c r="I5" s="207" t="s">
        <v>1059</v>
      </c>
      <c r="J5" s="192">
        <f>COUNTIFS(J12:J198,"TrungVN",L12:L198,"Open")</f>
        <v>0</v>
      </c>
      <c r="K5" s="192">
        <f>COUNTIFS(J12:J198,"TrungVN",L12:L198,"Accepted")</f>
        <v>0</v>
      </c>
      <c r="L5" s="192">
        <f>COUNTIFS(J12:J198,"TrungVN",L12:L198,"Ready for test")</f>
        <v>0</v>
      </c>
      <c r="M5" s="192">
        <f>COUNTIFS(J12:J198,"TrungVN",L12:L198,"Closed")</f>
        <v>0</v>
      </c>
      <c r="N5" s="192">
        <f>COUNTIFS(J12:J198,"TrungVN",L12:L198,"")</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COUNTIF(F12:G150,"Pass")</f>
        <v>57</v>
      </c>
      <c r="B6" s="78">
        <f>COUNTIF(F12:G150,"Fail")</f>
        <v>3</v>
      </c>
      <c r="C6" s="78">
        <f>E6-D6-B6-A6</f>
        <v>60</v>
      </c>
      <c r="D6" s="79">
        <f>COUNTIF(F12:G150,"N/A")</f>
        <v>0</v>
      </c>
      <c r="E6" s="282">
        <f>COUNTA(A12:A150)*2</f>
        <v>120</v>
      </c>
      <c r="F6" s="282"/>
      <c r="G6" s="282"/>
      <c r="H6" s="75"/>
      <c r="I6" s="207" t="s">
        <v>1055</v>
      </c>
      <c r="J6" s="192">
        <f>COUNTIFS(J12:J198,"MaiCTP",L12:L198,"Open")</f>
        <v>0</v>
      </c>
      <c r="K6" s="192">
        <f>COUNTIFS(J12:J198,"MaiCTP",L12:L198,"Accepted")</f>
        <v>0</v>
      </c>
      <c r="L6" s="192">
        <f>COUNTIFS(J12:J198,"MaiCTP",L12:L198,"Ready for test")</f>
        <v>0</v>
      </c>
      <c r="M6" s="192">
        <f>COUNTIFS(J12:J198,"MaiCTP",L12:L198,"Closed")</f>
        <v>0</v>
      </c>
      <c r="N6" s="192">
        <f>COUNTIFS(J12:J198,"MaiCTP",L12:L198,"")</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COUNTIFS(J12:J198,"ChinhVC",L12:L198,"Open")</f>
        <v>0</v>
      </c>
      <c r="K7" s="192">
        <f>COUNTIFS(J12:J198,"ChinhVC",L12:L198,"Accepted")</f>
        <v>0</v>
      </c>
      <c r="L7" s="192">
        <f>COUNTIFS(J12:J198,"ChinhVC",L12:L198,"Ready for test")</f>
        <v>0</v>
      </c>
      <c r="M7" s="192">
        <f>COUNTIFS(J12:J198,"ChinhVC",L12:L198,"Closed")</f>
        <v>0</v>
      </c>
      <c r="N7" s="192">
        <f>COUNTIFS(J12:J198,"ChinhVC",L12:L198,"")</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2</v>
      </c>
      <c r="K8" s="215">
        <f t="shared" ref="K8:O8" si="1">SUM(K2:K7)</f>
        <v>0</v>
      </c>
      <c r="L8" s="215">
        <f t="shared" si="1"/>
        <v>0</v>
      </c>
      <c r="M8" s="215">
        <f t="shared" si="1"/>
        <v>5</v>
      </c>
      <c r="N8" s="215">
        <f t="shared" si="1"/>
        <v>0</v>
      </c>
      <c r="O8" s="215">
        <f t="shared" si="1"/>
        <v>7</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80"/>
      <c r="I9" s="80"/>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30" customHeight="1">
      <c r="A10" s="41" t="s">
        <v>8</v>
      </c>
      <c r="B10" s="41" t="s">
        <v>1304</v>
      </c>
      <c r="C10" s="41" t="s">
        <v>1305</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43"/>
      <c r="B11" s="43" t="s">
        <v>60</v>
      </c>
      <c r="C11" s="44"/>
      <c r="D11" s="44"/>
      <c r="E11" s="44"/>
      <c r="F11" s="44"/>
      <c r="G11" s="44"/>
      <c r="H11" s="44"/>
      <c r="I11" s="45"/>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4.25" hidden="1" customHeight="1">
      <c r="A12" s="102" t="str">
        <f>IF(OR(B12&lt;&gt;"",D12&lt;&gt;""),"["&amp;TEXT($B$2,"##")&amp;"-"&amp;TEXT(ROW()-10,"##")&amp;"]","")</f>
        <v>[Account Management Module-2]</v>
      </c>
      <c r="B12" s="102" t="s">
        <v>61</v>
      </c>
      <c r="C12" s="102" t="s">
        <v>97</v>
      </c>
      <c r="D12" s="102" t="s">
        <v>193</v>
      </c>
      <c r="E12" s="46"/>
      <c r="F12" s="102" t="s">
        <v>2</v>
      </c>
      <c r="G12" s="102"/>
      <c r="H12" s="96">
        <v>42317</v>
      </c>
      <c r="I12" s="82"/>
      <c r="J12" s="200"/>
      <c r="K12" s="200"/>
      <c r="L12" s="200"/>
      <c r="M12" s="201"/>
      <c r="N12" s="201"/>
      <c r="O12" s="201"/>
      <c r="P12" s="128">
        <v>2</v>
      </c>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c r="DV12" s="128"/>
      <c r="DW12" s="128"/>
      <c r="DX12" s="128"/>
      <c r="DY12" s="128"/>
      <c r="DZ12" s="128"/>
      <c r="EA12" s="128"/>
      <c r="EB12" s="128"/>
      <c r="EC12" s="128"/>
      <c r="ED12" s="128"/>
      <c r="EE12" s="128"/>
      <c r="EF12" s="128"/>
      <c r="EG12" s="128"/>
      <c r="EH12" s="128"/>
      <c r="EI12" s="128"/>
      <c r="EJ12" s="128"/>
      <c r="EK12" s="128"/>
      <c r="EL12" s="128"/>
      <c r="EM12" s="128"/>
      <c r="EN12" s="128"/>
      <c r="EO12" s="128"/>
      <c r="EP12" s="128"/>
      <c r="EQ12" s="128"/>
      <c r="ER12" s="128"/>
      <c r="ES12" s="128"/>
      <c r="ET12" s="128"/>
      <c r="EU12" s="128"/>
      <c r="EV12" s="128"/>
      <c r="EW12" s="128"/>
      <c r="EX12" s="128"/>
      <c r="EY12" s="128"/>
      <c r="EZ12" s="128"/>
      <c r="FA12" s="128"/>
      <c r="FB12" s="128"/>
      <c r="FC12" s="128"/>
      <c r="FD12" s="128"/>
      <c r="FE12" s="128"/>
      <c r="FF12" s="128"/>
      <c r="FG12" s="128"/>
      <c r="FH12" s="128"/>
      <c r="FI12" s="128"/>
      <c r="FJ12" s="128"/>
      <c r="FK12" s="128"/>
      <c r="FL12" s="128"/>
      <c r="FM12" s="128"/>
      <c r="FN12" s="128"/>
      <c r="FO12" s="128"/>
      <c r="FP12" s="128"/>
      <c r="FQ12" s="128"/>
      <c r="FR12" s="128"/>
      <c r="FS12" s="128"/>
      <c r="FT12" s="128"/>
      <c r="FU12" s="128"/>
      <c r="FV12" s="128"/>
      <c r="FW12" s="128"/>
      <c r="FX12" s="128"/>
      <c r="FY12" s="128"/>
      <c r="FZ12" s="128"/>
      <c r="GA12" s="128"/>
      <c r="GB12" s="128"/>
      <c r="GC12" s="128"/>
      <c r="GD12" s="128"/>
      <c r="GE12" s="128"/>
      <c r="GF12" s="128"/>
      <c r="GG12" s="128"/>
      <c r="GH12" s="128"/>
      <c r="GI12" s="128"/>
      <c r="GJ12" s="128"/>
      <c r="GK12" s="128"/>
      <c r="GL12" s="128"/>
      <c r="GM12" s="128"/>
      <c r="GN12" s="128"/>
      <c r="GO12" s="128"/>
      <c r="GP12" s="128"/>
      <c r="GQ12" s="128"/>
      <c r="GR12" s="128"/>
      <c r="GS12" s="128"/>
      <c r="GT12" s="128"/>
      <c r="GU12" s="128"/>
      <c r="GV12" s="128"/>
      <c r="GW12" s="128"/>
      <c r="GX12" s="128"/>
      <c r="GY12" s="128"/>
      <c r="GZ12" s="128"/>
      <c r="HA12" s="128"/>
      <c r="HB12" s="128"/>
      <c r="HC12" s="128"/>
      <c r="HD12" s="128"/>
      <c r="HE12" s="128"/>
      <c r="HF12" s="128"/>
      <c r="HG12" s="128"/>
      <c r="HH12" s="128"/>
      <c r="HI12" s="128"/>
      <c r="HJ12" s="128"/>
      <c r="HK12" s="128"/>
      <c r="HL12" s="128"/>
      <c r="HM12" s="128"/>
      <c r="HN12" s="128"/>
      <c r="HO12" s="128"/>
      <c r="HP12" s="128"/>
      <c r="HQ12" s="128"/>
      <c r="HR12" s="128"/>
      <c r="HS12" s="128"/>
      <c r="HT12" s="128"/>
      <c r="HU12" s="128"/>
      <c r="HV12" s="128"/>
      <c r="HW12" s="128"/>
      <c r="HX12" s="128"/>
      <c r="HY12" s="128"/>
      <c r="HZ12" s="128"/>
      <c r="IA12" s="128"/>
      <c r="IB12" s="128"/>
      <c r="IC12" s="128"/>
      <c r="ID12" s="128"/>
      <c r="IE12" s="128"/>
      <c r="IF12" s="128"/>
      <c r="IG12" s="128"/>
      <c r="IH12" s="128"/>
      <c r="II12" s="128"/>
      <c r="IJ12" s="128"/>
      <c r="IK12" s="128"/>
      <c r="IL12" s="128"/>
      <c r="IM12" s="128"/>
      <c r="IN12" s="128"/>
      <c r="IO12" s="128"/>
      <c r="IP12" s="128"/>
      <c r="IQ12" s="128"/>
      <c r="IR12" s="128"/>
      <c r="IS12" s="128"/>
      <c r="IT12" s="128"/>
      <c r="IU12" s="128"/>
      <c r="IV12" s="128"/>
      <c r="IW12" s="128"/>
    </row>
    <row r="13" spans="1:257" ht="14.25" hidden="1" customHeight="1">
      <c r="A13" s="102" t="str">
        <f>IF(OR(B13&lt;&gt;"",D13&lt;&gt;""),"["&amp;TEXT($B$2,"##")&amp;"-"&amp;TEXT(ROW()-10,"##")&amp;"]","")</f>
        <v>[Account Management Module-3]</v>
      </c>
      <c r="B13" s="102" t="s">
        <v>63</v>
      </c>
      <c r="C13" s="102" t="s">
        <v>97</v>
      </c>
      <c r="D13" s="102" t="s">
        <v>193</v>
      </c>
      <c r="E13" s="46" t="s">
        <v>62</v>
      </c>
      <c r="F13" s="102" t="s">
        <v>2</v>
      </c>
      <c r="G13" s="102"/>
      <c r="H13" s="96">
        <v>42317</v>
      </c>
      <c r="I13" s="82"/>
      <c r="J13" s="200"/>
      <c r="K13" s="200"/>
      <c r="L13" s="200"/>
      <c r="M13" s="201"/>
      <c r="N13" s="201"/>
      <c r="O13" s="201"/>
      <c r="P13" s="69">
        <v>3</v>
      </c>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c r="DV13" s="128"/>
      <c r="DW13" s="128"/>
      <c r="DX13" s="128"/>
      <c r="DY13" s="128"/>
      <c r="DZ13" s="128"/>
      <c r="EA13" s="128"/>
      <c r="EB13" s="128"/>
      <c r="EC13" s="128"/>
      <c r="ED13" s="128"/>
      <c r="EE13" s="128"/>
      <c r="EF13" s="128"/>
      <c r="EG13" s="128"/>
      <c r="EH13" s="128"/>
      <c r="EI13" s="128"/>
      <c r="EJ13" s="128"/>
      <c r="EK13" s="128"/>
      <c r="EL13" s="128"/>
      <c r="EM13" s="128"/>
      <c r="EN13" s="128"/>
      <c r="EO13" s="128"/>
      <c r="EP13" s="128"/>
      <c r="EQ13" s="128"/>
      <c r="ER13" s="128"/>
      <c r="ES13" s="128"/>
      <c r="ET13" s="128"/>
      <c r="EU13" s="128"/>
      <c r="EV13" s="128"/>
      <c r="EW13" s="128"/>
      <c r="EX13" s="128"/>
      <c r="EY13" s="128"/>
      <c r="EZ13" s="128"/>
      <c r="FA13" s="128"/>
      <c r="FB13" s="128"/>
      <c r="FC13" s="128"/>
      <c r="FD13" s="128"/>
      <c r="FE13" s="128"/>
      <c r="FF13" s="128"/>
      <c r="FG13" s="128"/>
      <c r="FH13" s="128"/>
      <c r="FI13" s="128"/>
      <c r="FJ13" s="128"/>
      <c r="FK13" s="128"/>
      <c r="FL13" s="128"/>
      <c r="FM13" s="128"/>
      <c r="FN13" s="128"/>
      <c r="FO13" s="128"/>
      <c r="FP13" s="128"/>
      <c r="FQ13" s="128"/>
      <c r="FR13" s="128"/>
      <c r="FS13" s="128"/>
      <c r="FT13" s="128"/>
      <c r="FU13" s="128"/>
      <c r="FV13" s="128"/>
      <c r="FW13" s="128"/>
      <c r="FX13" s="128"/>
      <c r="FY13" s="128"/>
      <c r="FZ13" s="128"/>
      <c r="GA13" s="128"/>
      <c r="GB13" s="128"/>
      <c r="GC13" s="128"/>
      <c r="GD13" s="128"/>
      <c r="GE13" s="128"/>
      <c r="GF13" s="128"/>
      <c r="GG13" s="128"/>
      <c r="GH13" s="128"/>
      <c r="GI13" s="128"/>
      <c r="GJ13" s="128"/>
      <c r="GK13" s="128"/>
      <c r="GL13" s="128"/>
      <c r="GM13" s="128"/>
      <c r="GN13" s="128"/>
      <c r="GO13" s="128"/>
      <c r="GP13" s="128"/>
      <c r="GQ13" s="128"/>
      <c r="GR13" s="128"/>
      <c r="GS13" s="128"/>
      <c r="GT13" s="128"/>
      <c r="GU13" s="128"/>
      <c r="GV13" s="128"/>
      <c r="GW13" s="128"/>
      <c r="GX13" s="128"/>
      <c r="GY13" s="128"/>
      <c r="GZ13" s="128"/>
      <c r="HA13" s="128"/>
      <c r="HB13" s="128"/>
      <c r="HC13" s="128"/>
      <c r="HD13" s="128"/>
      <c r="HE13" s="128"/>
      <c r="HF13" s="128"/>
      <c r="HG13" s="128"/>
      <c r="HH13" s="128"/>
      <c r="HI13" s="128"/>
      <c r="HJ13" s="128"/>
      <c r="HK13" s="128"/>
      <c r="HL13" s="128"/>
      <c r="HM13" s="128"/>
      <c r="HN13" s="128"/>
      <c r="HO13" s="128"/>
      <c r="HP13" s="128"/>
      <c r="HQ13" s="128"/>
      <c r="HR13" s="128"/>
      <c r="HS13" s="128"/>
      <c r="HT13" s="128"/>
      <c r="HU13" s="128"/>
      <c r="HV13" s="128"/>
      <c r="HW13" s="128"/>
      <c r="HX13" s="128"/>
      <c r="HY13" s="128"/>
      <c r="HZ13" s="128"/>
      <c r="IA13" s="128"/>
      <c r="IB13" s="128"/>
      <c r="IC13" s="128"/>
      <c r="ID13" s="128"/>
      <c r="IE13" s="128"/>
      <c r="IF13" s="128"/>
      <c r="IG13" s="128"/>
      <c r="IH13" s="128"/>
      <c r="II13" s="128"/>
      <c r="IJ13" s="128"/>
      <c r="IK13" s="128"/>
      <c r="IL13" s="128"/>
      <c r="IM13" s="128"/>
      <c r="IN13" s="128"/>
      <c r="IO13" s="128"/>
      <c r="IP13" s="128"/>
      <c r="IQ13" s="128"/>
      <c r="IR13" s="128"/>
      <c r="IS13" s="128"/>
      <c r="IT13" s="128"/>
      <c r="IU13" s="128"/>
      <c r="IV13" s="128"/>
      <c r="IW13" s="128"/>
    </row>
    <row r="14" spans="1:257" ht="14.25" hidden="1" customHeight="1">
      <c r="A14" s="102" t="str">
        <f>IF(OR(B14&lt;&gt;"",D14&lt;&gt;""),"["&amp;TEXT($B$2,"##")&amp;"-"&amp;TEXT(ROW()-10,"##")&amp;"]","")</f>
        <v>[Account Management Module-4]</v>
      </c>
      <c r="B14" s="102" t="s">
        <v>69</v>
      </c>
      <c r="C14" s="102" t="s">
        <v>101</v>
      </c>
      <c r="D14" s="102" t="s">
        <v>102</v>
      </c>
      <c r="E14" s="102" t="s">
        <v>64</v>
      </c>
      <c r="F14" s="102" t="s">
        <v>2</v>
      </c>
      <c r="G14" s="102"/>
      <c r="H14" s="96">
        <v>42317</v>
      </c>
      <c r="I14" s="82"/>
      <c r="J14" s="200"/>
      <c r="K14" s="200"/>
      <c r="L14" s="200"/>
      <c r="M14" s="201"/>
      <c r="N14" s="201"/>
      <c r="O14" s="201"/>
      <c r="P14" s="128">
        <v>4</v>
      </c>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c r="DV14" s="128"/>
      <c r="DW14" s="128"/>
      <c r="DX14" s="128"/>
      <c r="DY14" s="128"/>
      <c r="DZ14" s="128"/>
      <c r="EA14" s="128"/>
      <c r="EB14" s="128"/>
      <c r="EC14" s="128"/>
      <c r="ED14" s="128"/>
      <c r="EE14" s="128"/>
      <c r="EF14" s="128"/>
      <c r="EG14" s="128"/>
      <c r="EH14" s="128"/>
      <c r="EI14" s="128"/>
      <c r="EJ14" s="128"/>
      <c r="EK14" s="128"/>
      <c r="EL14" s="128"/>
      <c r="EM14" s="128"/>
      <c r="EN14" s="128"/>
      <c r="EO14" s="128"/>
      <c r="EP14" s="128"/>
      <c r="EQ14" s="128"/>
      <c r="ER14" s="128"/>
      <c r="ES14" s="128"/>
      <c r="ET14" s="128"/>
      <c r="EU14" s="128"/>
      <c r="EV14" s="128"/>
      <c r="EW14" s="128"/>
      <c r="EX14" s="128"/>
      <c r="EY14" s="128"/>
      <c r="EZ14" s="128"/>
      <c r="FA14" s="128"/>
      <c r="FB14" s="128"/>
      <c r="FC14" s="128"/>
      <c r="FD14" s="128"/>
      <c r="FE14" s="128"/>
      <c r="FF14" s="128"/>
      <c r="FG14" s="128"/>
      <c r="FH14" s="128"/>
      <c r="FI14" s="128"/>
      <c r="FJ14" s="128"/>
      <c r="FK14" s="128"/>
      <c r="FL14" s="128"/>
      <c r="FM14" s="128"/>
      <c r="FN14" s="128"/>
      <c r="FO14" s="128"/>
      <c r="FP14" s="128"/>
      <c r="FQ14" s="128"/>
      <c r="FR14" s="128"/>
      <c r="FS14" s="128"/>
      <c r="FT14" s="128"/>
      <c r="FU14" s="128"/>
      <c r="FV14" s="128"/>
      <c r="FW14" s="128"/>
      <c r="FX14" s="128"/>
      <c r="FY14" s="128"/>
      <c r="FZ14" s="128"/>
      <c r="GA14" s="128"/>
      <c r="GB14" s="128"/>
      <c r="GC14" s="128"/>
      <c r="GD14" s="128"/>
      <c r="GE14" s="128"/>
      <c r="GF14" s="128"/>
      <c r="GG14" s="128"/>
      <c r="GH14" s="128"/>
      <c r="GI14" s="128"/>
      <c r="GJ14" s="128"/>
      <c r="GK14" s="128"/>
      <c r="GL14" s="128"/>
      <c r="GM14" s="128"/>
      <c r="GN14" s="128"/>
      <c r="GO14" s="128"/>
      <c r="GP14" s="128"/>
      <c r="GQ14" s="128"/>
      <c r="GR14" s="128"/>
      <c r="GS14" s="128"/>
      <c r="GT14" s="128"/>
      <c r="GU14" s="128"/>
      <c r="GV14" s="128"/>
      <c r="GW14" s="128"/>
      <c r="GX14" s="128"/>
      <c r="GY14" s="128"/>
      <c r="GZ14" s="128"/>
      <c r="HA14" s="128"/>
      <c r="HB14" s="128"/>
      <c r="HC14" s="128"/>
      <c r="HD14" s="128"/>
      <c r="HE14" s="128"/>
      <c r="HF14" s="128"/>
      <c r="HG14" s="128"/>
      <c r="HH14" s="128"/>
      <c r="HI14" s="128"/>
      <c r="HJ14" s="128"/>
      <c r="HK14" s="128"/>
      <c r="HL14" s="128"/>
      <c r="HM14" s="128"/>
      <c r="HN14" s="128"/>
      <c r="HO14" s="128"/>
      <c r="HP14" s="128"/>
      <c r="HQ14" s="128"/>
      <c r="HR14" s="128"/>
      <c r="HS14" s="128"/>
      <c r="HT14" s="128"/>
      <c r="HU14" s="128"/>
      <c r="HV14" s="128"/>
      <c r="HW14" s="128"/>
      <c r="HX14" s="128"/>
      <c r="HY14" s="128"/>
      <c r="HZ14" s="128"/>
      <c r="IA14" s="128"/>
      <c r="IB14" s="128"/>
      <c r="IC14" s="128"/>
      <c r="ID14" s="128"/>
      <c r="IE14" s="128"/>
      <c r="IF14" s="128"/>
      <c r="IG14" s="128"/>
      <c r="IH14" s="128"/>
      <c r="II14" s="128"/>
      <c r="IJ14" s="128"/>
      <c r="IK14" s="128"/>
      <c r="IL14" s="128"/>
      <c r="IM14" s="128"/>
      <c r="IN14" s="128"/>
      <c r="IO14" s="128"/>
      <c r="IP14" s="128"/>
      <c r="IQ14" s="128"/>
      <c r="IR14" s="128"/>
      <c r="IS14" s="128"/>
      <c r="IT14" s="128"/>
      <c r="IU14" s="128"/>
      <c r="IV14" s="128"/>
      <c r="IW14" s="128"/>
    </row>
    <row r="15" spans="1:257" ht="14.25" hidden="1" customHeight="1">
      <c r="A15" s="102" t="str">
        <f t="shared" ref="A15:A69" si="2">IF(OR(B15&lt;&gt;"",D15&lt;&gt;""),"["&amp;TEXT($B$2,"##")&amp;"-"&amp;TEXT(ROW()-10,"##")&amp;"]","")</f>
        <v>[Account Management Module-5]</v>
      </c>
      <c r="B15" s="102" t="s">
        <v>1077</v>
      </c>
      <c r="C15" s="102" t="s">
        <v>98</v>
      </c>
      <c r="D15" s="102" t="s">
        <v>207</v>
      </c>
      <c r="E15" s="102" t="s">
        <v>64</v>
      </c>
      <c r="F15" s="102" t="s">
        <v>2</v>
      </c>
      <c r="G15" s="102"/>
      <c r="H15" s="96">
        <v>42317</v>
      </c>
      <c r="I15" s="82"/>
      <c r="J15" s="200"/>
      <c r="K15" s="200"/>
      <c r="L15" s="200"/>
      <c r="M15" s="201"/>
      <c r="N15" s="201"/>
      <c r="O15" s="201"/>
      <c r="P15" s="69">
        <v>5</v>
      </c>
    </row>
    <row r="16" spans="1:257" ht="14.25" hidden="1" customHeight="1">
      <c r="A16" s="102" t="str">
        <f t="shared" si="2"/>
        <v>[Account Management Module-6]</v>
      </c>
      <c r="B16" s="102" t="s">
        <v>65</v>
      </c>
      <c r="C16" s="102" t="s">
        <v>1078</v>
      </c>
      <c r="D16" s="102" t="s">
        <v>99</v>
      </c>
      <c r="E16" s="102" t="s">
        <v>64</v>
      </c>
      <c r="F16" s="102" t="s">
        <v>2</v>
      </c>
      <c r="G16" s="102"/>
      <c r="H16" s="96">
        <v>42317</v>
      </c>
      <c r="I16" s="82"/>
      <c r="J16" s="200"/>
      <c r="K16" s="200"/>
      <c r="L16" s="200"/>
      <c r="M16" s="201"/>
      <c r="N16" s="201"/>
      <c r="O16" s="201"/>
      <c r="P16" s="128">
        <v>6</v>
      </c>
    </row>
    <row r="17" spans="1:257" ht="14.25" hidden="1" customHeight="1">
      <c r="A17" s="102" t="str">
        <f t="shared" si="2"/>
        <v>[Account Management Module-7]</v>
      </c>
      <c r="B17" s="102" t="s">
        <v>197</v>
      </c>
      <c r="C17" s="102" t="s">
        <v>199</v>
      </c>
      <c r="D17" s="102" t="s">
        <v>1080</v>
      </c>
      <c r="E17" s="102" t="s">
        <v>64</v>
      </c>
      <c r="F17" s="102" t="s">
        <v>2</v>
      </c>
      <c r="G17" s="102"/>
      <c r="H17" s="96">
        <v>42317</v>
      </c>
      <c r="I17" s="82"/>
      <c r="J17" s="200"/>
      <c r="K17" s="200"/>
      <c r="L17" s="200"/>
      <c r="M17" s="201"/>
      <c r="N17" s="201"/>
      <c r="O17" s="201"/>
      <c r="P17" s="69">
        <v>7</v>
      </c>
    </row>
    <row r="18" spans="1:257" ht="14.25" hidden="1" customHeight="1">
      <c r="A18" s="102" t="str">
        <f t="shared" ref="A18" si="3">IF(OR(B18&lt;&gt;"",D18&lt;&gt;""),"["&amp;TEXT($B$2,"##")&amp;"-"&amp;TEXT(ROW()-10,"##")&amp;"]","")</f>
        <v>[Account Management Module-8]</v>
      </c>
      <c r="B18" s="102" t="s">
        <v>198</v>
      </c>
      <c r="C18" s="102" t="s">
        <v>200</v>
      </c>
      <c r="D18" s="102" t="s">
        <v>1079</v>
      </c>
      <c r="E18" s="102" t="s">
        <v>64</v>
      </c>
      <c r="F18" s="102" t="s">
        <v>2</v>
      </c>
      <c r="G18" s="102"/>
      <c r="H18" s="96">
        <v>42317</v>
      </c>
      <c r="I18" s="82"/>
      <c r="J18" s="200"/>
      <c r="K18" s="200"/>
      <c r="L18" s="200"/>
      <c r="M18" s="201"/>
      <c r="N18" s="201"/>
      <c r="O18" s="201"/>
      <c r="P18" s="128">
        <v>8</v>
      </c>
    </row>
    <row r="19" spans="1:257" ht="14.25" hidden="1" customHeight="1">
      <c r="A19" s="102" t="str">
        <f t="shared" si="2"/>
        <v>[Account Management Module-9]</v>
      </c>
      <c r="B19" s="102" t="s">
        <v>194</v>
      </c>
      <c r="C19" s="102" t="s">
        <v>195</v>
      </c>
      <c r="D19" s="102" t="s">
        <v>196</v>
      </c>
      <c r="E19" s="102" t="s">
        <v>64</v>
      </c>
      <c r="F19" s="102" t="s">
        <v>2</v>
      </c>
      <c r="G19" s="102"/>
      <c r="H19" s="96">
        <v>42317</v>
      </c>
      <c r="I19" s="82"/>
      <c r="J19" s="200"/>
      <c r="K19" s="200"/>
      <c r="L19" s="200"/>
      <c r="M19" s="201"/>
      <c r="N19" s="201"/>
      <c r="O19" s="201"/>
      <c r="P19" s="69">
        <v>9</v>
      </c>
    </row>
    <row r="20" spans="1:257" ht="14.25" hidden="1" customHeight="1">
      <c r="A20" s="102" t="str">
        <f t="shared" si="2"/>
        <v>[Account Management Module-10]</v>
      </c>
      <c r="B20" s="102" t="s">
        <v>66</v>
      </c>
      <c r="C20" s="102" t="s">
        <v>100</v>
      </c>
      <c r="D20" s="102" t="s">
        <v>202</v>
      </c>
      <c r="E20" s="102" t="s">
        <v>64</v>
      </c>
      <c r="F20" s="102" t="s">
        <v>2</v>
      </c>
      <c r="G20" s="102"/>
      <c r="H20" s="96">
        <v>42317</v>
      </c>
      <c r="I20" s="82"/>
      <c r="J20" s="200"/>
      <c r="K20" s="200"/>
      <c r="L20" s="200"/>
      <c r="M20" s="201"/>
      <c r="N20" s="201"/>
      <c r="O20" s="201"/>
      <c r="P20" s="128">
        <v>10</v>
      </c>
    </row>
    <row r="21" spans="1:257" ht="14.25" hidden="1" customHeight="1">
      <c r="A21" s="102" t="str">
        <f t="shared" si="2"/>
        <v>[Account Management Module-11]</v>
      </c>
      <c r="B21" s="102" t="s">
        <v>67</v>
      </c>
      <c r="C21" s="102" t="s">
        <v>204</v>
      </c>
      <c r="D21" s="102" t="s">
        <v>203</v>
      </c>
      <c r="E21" s="102" t="s">
        <v>64</v>
      </c>
      <c r="F21" s="102" t="s">
        <v>2</v>
      </c>
      <c r="G21" s="102"/>
      <c r="H21" s="96">
        <v>42317</v>
      </c>
      <c r="I21" s="82"/>
      <c r="J21" s="200"/>
      <c r="K21" s="200"/>
      <c r="L21" s="200"/>
      <c r="M21" s="201"/>
      <c r="N21" s="201"/>
      <c r="O21" s="201"/>
      <c r="P21" s="69">
        <v>11</v>
      </c>
    </row>
    <row r="22" spans="1:257" ht="14.25" hidden="1" customHeight="1">
      <c r="A22" s="102" t="str">
        <f>IF(OR(B22&lt;&gt;"",D22&lt;&gt;""),"["&amp;TEXT($B$2,"##")&amp;"-"&amp;TEXT(ROW()-10,"##")&amp;"]","")</f>
        <v>[Account Management Module-12]</v>
      </c>
      <c r="B22" s="102" t="s">
        <v>68</v>
      </c>
      <c r="C22" s="102" t="s">
        <v>205</v>
      </c>
      <c r="D22" s="102" t="s">
        <v>203</v>
      </c>
      <c r="E22" s="102" t="s">
        <v>64</v>
      </c>
      <c r="F22" s="102" t="s">
        <v>2</v>
      </c>
      <c r="G22" s="102"/>
      <c r="H22" s="96">
        <v>42317</v>
      </c>
      <c r="I22" s="82"/>
      <c r="J22" s="200"/>
      <c r="K22" s="200"/>
      <c r="L22" s="200"/>
      <c r="M22" s="201"/>
      <c r="N22" s="201"/>
      <c r="O22" s="201"/>
      <c r="P22" s="128">
        <v>12</v>
      </c>
    </row>
    <row r="23" spans="1:257" ht="14.25" hidden="1" customHeight="1">
      <c r="A23" s="102" t="str">
        <f>IF(OR(B23&lt;&gt;"",D23&lt;&gt;""),"["&amp;TEXT($B$2,"##")&amp;"-"&amp;TEXT(ROW()-10,"##")&amp;"]","")</f>
        <v>[Account Management Module-13]</v>
      </c>
      <c r="B23" s="102" t="s">
        <v>70</v>
      </c>
      <c r="C23" s="102" t="s">
        <v>103</v>
      </c>
      <c r="D23" s="102" t="s">
        <v>1081</v>
      </c>
      <c r="E23" s="102" t="s">
        <v>64</v>
      </c>
      <c r="F23" s="102" t="s">
        <v>2</v>
      </c>
      <c r="G23" s="102"/>
      <c r="H23" s="96">
        <v>42317</v>
      </c>
      <c r="I23" s="82"/>
      <c r="J23" s="200"/>
      <c r="K23" s="200"/>
      <c r="L23" s="200"/>
      <c r="M23" s="201"/>
      <c r="N23" s="201"/>
      <c r="O23" s="201"/>
      <c r="P23" s="69">
        <v>13</v>
      </c>
    </row>
    <row r="24" spans="1:257" ht="14.25" hidden="1" customHeight="1">
      <c r="A24" s="43"/>
      <c r="B24" s="43" t="s">
        <v>71</v>
      </c>
      <c r="C24" s="44"/>
      <c r="D24" s="44"/>
      <c r="E24" s="44"/>
      <c r="F24" s="44"/>
      <c r="G24" s="44"/>
      <c r="H24" s="44"/>
      <c r="I24" s="45"/>
      <c r="J24" s="153"/>
      <c r="K24" s="153"/>
      <c r="L24" s="153"/>
      <c r="M24" s="153"/>
      <c r="N24" s="153"/>
      <c r="O24" s="153"/>
      <c r="P24" s="128">
        <v>14</v>
      </c>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W24" s="69"/>
      <c r="CX24" s="69"/>
      <c r="CY24" s="69"/>
      <c r="CZ24" s="69"/>
      <c r="DA24" s="69"/>
      <c r="DB24" s="69"/>
      <c r="DC24" s="69"/>
      <c r="DD24" s="69"/>
      <c r="DE24" s="69"/>
      <c r="DF24" s="69"/>
      <c r="DG24" s="69"/>
      <c r="DH24" s="69"/>
      <c r="DI24" s="69"/>
      <c r="DJ24" s="69"/>
      <c r="DK24" s="69"/>
      <c r="DL24" s="69"/>
      <c r="DM24" s="69"/>
      <c r="DN24" s="69"/>
      <c r="DO24" s="69"/>
      <c r="DP24" s="69"/>
      <c r="DQ24" s="69"/>
      <c r="DR24" s="69"/>
      <c r="DS24" s="69"/>
      <c r="DT24" s="69"/>
      <c r="DU24" s="69"/>
      <c r="DV24" s="69"/>
      <c r="DW24" s="69"/>
      <c r="DX24" s="69"/>
      <c r="DY24" s="69"/>
      <c r="DZ24" s="69"/>
      <c r="EA24" s="69"/>
      <c r="EB24" s="69"/>
      <c r="EC24" s="69"/>
      <c r="ED24" s="69"/>
      <c r="EE24" s="69"/>
      <c r="EF24" s="69"/>
      <c r="EG24" s="69"/>
      <c r="EH24" s="69"/>
      <c r="EI24" s="69"/>
      <c r="EJ24" s="69"/>
      <c r="EK24" s="69"/>
      <c r="EL24" s="69"/>
      <c r="EM24" s="69"/>
      <c r="EN24" s="69"/>
      <c r="EO24" s="69"/>
      <c r="EP24" s="69"/>
      <c r="EQ24" s="69"/>
      <c r="ER24" s="69"/>
      <c r="ES24" s="69"/>
      <c r="ET24" s="69"/>
      <c r="EU24" s="69"/>
      <c r="EV24" s="69"/>
      <c r="EW24" s="69"/>
      <c r="EX24" s="69"/>
      <c r="EY24" s="69"/>
      <c r="EZ24" s="69"/>
      <c r="FA24" s="69"/>
      <c r="FB24" s="69"/>
      <c r="FC24" s="69"/>
      <c r="FD24" s="69"/>
      <c r="FE24" s="69"/>
      <c r="FF24" s="69"/>
      <c r="FG24" s="69"/>
      <c r="FH24" s="69"/>
      <c r="FI24" s="69"/>
      <c r="FJ24" s="69"/>
      <c r="FK24" s="69"/>
      <c r="FL24" s="69"/>
      <c r="FM24" s="69"/>
      <c r="FN24" s="69"/>
      <c r="FO24" s="69"/>
      <c r="FP24" s="69"/>
      <c r="FQ24" s="69"/>
      <c r="FR24" s="69"/>
      <c r="FS24" s="69"/>
      <c r="FT24" s="69"/>
      <c r="FU24" s="69"/>
      <c r="FV24" s="69"/>
      <c r="FW24" s="69"/>
      <c r="FX24" s="69"/>
      <c r="FY24" s="69"/>
      <c r="FZ24" s="69"/>
      <c r="GA24" s="69"/>
      <c r="GB24" s="69"/>
      <c r="GC24" s="69"/>
      <c r="GD24" s="69"/>
      <c r="GE24" s="69"/>
      <c r="GF24" s="69"/>
      <c r="GG24" s="69"/>
      <c r="GH24" s="69"/>
      <c r="GI24" s="69"/>
      <c r="GJ24" s="69"/>
      <c r="GK24" s="69"/>
      <c r="GL24" s="69"/>
      <c r="GM24" s="69"/>
      <c r="GN24" s="69"/>
      <c r="GO24" s="69"/>
      <c r="GP24" s="69"/>
      <c r="GQ24" s="69"/>
      <c r="GR24" s="69"/>
      <c r="GS24" s="69"/>
      <c r="GT24" s="69"/>
      <c r="GU24" s="69"/>
      <c r="GV24" s="69"/>
      <c r="GW24" s="69"/>
      <c r="GX24" s="69"/>
      <c r="GY24" s="69"/>
      <c r="GZ24" s="69"/>
      <c r="HA24" s="69"/>
      <c r="HB24" s="69"/>
      <c r="HC24" s="69"/>
      <c r="HD24" s="69"/>
      <c r="HE24" s="69"/>
      <c r="HF24" s="69"/>
      <c r="HG24" s="69"/>
      <c r="HH24" s="69"/>
      <c r="HI24" s="69"/>
      <c r="HJ24" s="69"/>
      <c r="HK24" s="69"/>
      <c r="HL24" s="69"/>
      <c r="HM24" s="69"/>
      <c r="HN24" s="69"/>
      <c r="HO24" s="69"/>
      <c r="HP24" s="69"/>
      <c r="HQ24" s="69"/>
      <c r="HR24" s="69"/>
      <c r="HS24" s="69"/>
      <c r="HT24" s="69"/>
      <c r="HU24" s="69"/>
      <c r="HV24" s="69"/>
      <c r="HW24" s="69"/>
      <c r="HX24" s="69"/>
      <c r="HY24" s="69"/>
      <c r="HZ24" s="69"/>
      <c r="IA24" s="69"/>
      <c r="IB24" s="69"/>
      <c r="IC24" s="69"/>
      <c r="ID24" s="69"/>
      <c r="IE24" s="69"/>
      <c r="IF24" s="69"/>
      <c r="IG24" s="69"/>
      <c r="IH24" s="69"/>
      <c r="II24" s="69"/>
      <c r="IJ24" s="69"/>
      <c r="IK24" s="69"/>
      <c r="IL24" s="69"/>
      <c r="IM24" s="69"/>
      <c r="IN24" s="69"/>
      <c r="IO24" s="69"/>
      <c r="IP24" s="69"/>
      <c r="IQ24" s="69"/>
      <c r="IR24" s="69"/>
      <c r="IS24" s="69"/>
      <c r="IT24" s="69"/>
      <c r="IU24" s="69"/>
      <c r="IV24" s="69"/>
      <c r="IW24" s="69"/>
    </row>
    <row r="25" spans="1:257" ht="14.25" hidden="1" customHeight="1">
      <c r="A25" s="102" t="str">
        <f t="shared" si="2"/>
        <v>[Account Management Module-15]</v>
      </c>
      <c r="B25" s="102" t="s">
        <v>72</v>
      </c>
      <c r="C25" s="102" t="s">
        <v>104</v>
      </c>
      <c r="D25" s="102" t="s">
        <v>206</v>
      </c>
      <c r="E25" s="102" t="s">
        <v>73</v>
      </c>
      <c r="F25" s="102" t="s">
        <v>2</v>
      </c>
      <c r="G25" s="102"/>
      <c r="H25" s="127">
        <v>42317</v>
      </c>
      <c r="I25" s="82"/>
      <c r="J25" s="200"/>
      <c r="K25" s="200"/>
      <c r="L25" s="200"/>
      <c r="M25" s="201"/>
      <c r="N25" s="201"/>
      <c r="O25" s="201"/>
      <c r="P25" s="69">
        <v>15</v>
      </c>
    </row>
    <row r="26" spans="1:257" ht="14.25" hidden="1" customHeight="1">
      <c r="A26" s="102" t="str">
        <f>IF(OR(B26&lt;&gt;"",D26&lt;&gt;""),"["&amp;TEXT($B$2,"##")&amp;"-"&amp;TEXT(ROW()-10,"##")&amp;"]","")</f>
        <v>[Account Management Module-16]</v>
      </c>
      <c r="B26" s="102" t="s">
        <v>74</v>
      </c>
      <c r="C26" s="102" t="s">
        <v>104</v>
      </c>
      <c r="D26" s="102" t="s">
        <v>206</v>
      </c>
      <c r="E26" s="102" t="s">
        <v>73</v>
      </c>
      <c r="F26" s="102" t="s">
        <v>2</v>
      </c>
      <c r="G26" s="102"/>
      <c r="H26" s="127">
        <v>42317</v>
      </c>
      <c r="I26" s="82"/>
      <c r="J26" s="200"/>
      <c r="K26" s="200"/>
      <c r="L26" s="200"/>
      <c r="M26" s="201"/>
      <c r="N26" s="201"/>
      <c r="O26" s="201"/>
      <c r="P26" s="128">
        <v>16</v>
      </c>
    </row>
    <row r="27" spans="1:257" ht="14.25" hidden="1" customHeight="1">
      <c r="A27" s="102" t="str">
        <f t="shared" si="2"/>
        <v>[Account Management Module-17]</v>
      </c>
      <c r="B27" s="102" t="s">
        <v>75</v>
      </c>
      <c r="C27" s="102" t="s">
        <v>105</v>
      </c>
      <c r="D27" s="102" t="s">
        <v>106</v>
      </c>
      <c r="E27" s="102" t="s">
        <v>76</v>
      </c>
      <c r="F27" s="102" t="s">
        <v>3</v>
      </c>
      <c r="G27" s="102"/>
      <c r="H27" s="127">
        <v>42317</v>
      </c>
      <c r="I27" s="82"/>
      <c r="J27" s="200"/>
      <c r="K27" s="200"/>
      <c r="L27" s="200"/>
      <c r="M27" s="201"/>
      <c r="N27" s="201"/>
      <c r="O27" s="201"/>
      <c r="P27" s="69">
        <v>17</v>
      </c>
    </row>
    <row r="28" spans="1:257" ht="14.25" hidden="1" customHeight="1">
      <c r="A28" s="43"/>
      <c r="B28" s="43" t="s">
        <v>77</v>
      </c>
      <c r="C28" s="44"/>
      <c r="D28" s="44"/>
      <c r="E28" s="44"/>
      <c r="F28" s="44"/>
      <c r="G28" s="44"/>
      <c r="H28" s="44"/>
      <c r="I28" s="45"/>
      <c r="J28" s="153"/>
      <c r="K28" s="153"/>
      <c r="L28" s="153"/>
      <c r="M28" s="153"/>
      <c r="N28" s="153"/>
      <c r="O28" s="153"/>
      <c r="P28" s="128">
        <v>18</v>
      </c>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c r="EC28" s="69"/>
      <c r="ED28" s="69"/>
      <c r="EE28" s="69"/>
      <c r="EF28" s="69"/>
      <c r="EG28" s="69"/>
      <c r="EH28" s="69"/>
      <c r="EI28" s="69"/>
      <c r="EJ28" s="69"/>
      <c r="EK28" s="69"/>
      <c r="EL28" s="69"/>
      <c r="EM28" s="69"/>
      <c r="EN28" s="69"/>
      <c r="EO28" s="69"/>
      <c r="EP28" s="69"/>
      <c r="EQ28" s="69"/>
      <c r="ER28" s="69"/>
      <c r="ES28" s="69"/>
      <c r="ET28" s="69"/>
      <c r="EU28" s="69"/>
      <c r="EV28" s="69"/>
      <c r="EW28" s="69"/>
      <c r="EX28" s="69"/>
      <c r="EY28" s="69"/>
      <c r="EZ28" s="69"/>
      <c r="FA28" s="69"/>
      <c r="FB28" s="69"/>
      <c r="FC28" s="69"/>
      <c r="FD28" s="69"/>
      <c r="FE28" s="69"/>
      <c r="FF28" s="69"/>
      <c r="FG28" s="69"/>
      <c r="FH28" s="69"/>
      <c r="FI28" s="69"/>
      <c r="FJ28" s="69"/>
      <c r="FK28" s="69"/>
      <c r="FL28" s="69"/>
      <c r="FM28" s="69"/>
      <c r="FN28" s="69"/>
      <c r="FO28" s="69"/>
      <c r="FP28" s="69"/>
      <c r="FQ28" s="69"/>
      <c r="FR28" s="69"/>
      <c r="FS28" s="69"/>
      <c r="FT28" s="69"/>
      <c r="FU28" s="69"/>
      <c r="FV28" s="69"/>
      <c r="FW28" s="69"/>
      <c r="FX28" s="69"/>
      <c r="FY28" s="69"/>
      <c r="FZ28" s="69"/>
      <c r="GA28" s="69"/>
      <c r="GB28" s="69"/>
      <c r="GC28" s="69"/>
      <c r="GD28" s="69"/>
      <c r="GE28" s="69"/>
      <c r="GF28" s="69"/>
      <c r="GG28" s="69"/>
      <c r="GH28" s="69"/>
      <c r="GI28" s="69"/>
      <c r="GJ28" s="69"/>
      <c r="GK28" s="69"/>
      <c r="GL28" s="69"/>
      <c r="GM28" s="69"/>
      <c r="GN28" s="69"/>
      <c r="GO28" s="69"/>
      <c r="GP28" s="69"/>
      <c r="GQ28" s="69"/>
      <c r="GR28" s="69"/>
      <c r="GS28" s="69"/>
      <c r="GT28" s="69"/>
      <c r="GU28" s="69"/>
      <c r="GV28" s="69"/>
      <c r="GW28" s="69"/>
      <c r="GX28" s="69"/>
      <c r="GY28" s="69"/>
      <c r="GZ28" s="69"/>
      <c r="HA28" s="69"/>
      <c r="HB28" s="69"/>
      <c r="HC28" s="69"/>
      <c r="HD28" s="69"/>
      <c r="HE28" s="69"/>
      <c r="HF28" s="69"/>
      <c r="HG28" s="69"/>
      <c r="HH28" s="69"/>
      <c r="HI28" s="69"/>
      <c r="HJ28" s="69"/>
      <c r="HK28" s="69"/>
      <c r="HL28" s="69"/>
      <c r="HM28" s="69"/>
      <c r="HN28" s="69"/>
      <c r="HO28" s="69"/>
      <c r="HP28" s="69"/>
      <c r="HQ28" s="69"/>
      <c r="HR28" s="69"/>
      <c r="HS28" s="69"/>
      <c r="HT28" s="69"/>
      <c r="HU28" s="69"/>
      <c r="HV28" s="69"/>
      <c r="HW28" s="69"/>
      <c r="HX28" s="69"/>
      <c r="HY28" s="69"/>
      <c r="HZ28" s="69"/>
      <c r="IA28" s="69"/>
      <c r="IB28" s="69"/>
      <c r="IC28" s="69"/>
      <c r="ID28" s="69"/>
      <c r="IE28" s="69"/>
      <c r="IF28" s="69"/>
      <c r="IG28" s="69"/>
      <c r="IH28" s="69"/>
      <c r="II28" s="69"/>
      <c r="IJ28" s="69"/>
      <c r="IK28" s="69"/>
      <c r="IL28" s="69"/>
      <c r="IM28" s="69"/>
      <c r="IN28" s="69"/>
      <c r="IO28" s="69"/>
      <c r="IP28" s="69"/>
      <c r="IQ28" s="69"/>
      <c r="IR28" s="69"/>
      <c r="IS28" s="69"/>
      <c r="IT28" s="69"/>
      <c r="IU28" s="69"/>
      <c r="IV28" s="69"/>
      <c r="IW28" s="69"/>
    </row>
    <row r="29" spans="1:257" ht="14.25" hidden="1" customHeight="1">
      <c r="A29" s="102" t="str">
        <f>IF(OR(B29&lt;&gt;"",D29&lt;&gt;""),"["&amp;TEXT($B$2,"##")&amp;"-"&amp;TEXT(ROW()-10,"##")&amp;"]","")</f>
        <v>[Account Management Module-19]</v>
      </c>
      <c r="B29" s="102" t="s">
        <v>78</v>
      </c>
      <c r="C29" s="102" t="s">
        <v>107</v>
      </c>
      <c r="D29" s="102" t="s">
        <v>192</v>
      </c>
      <c r="E29" s="102" t="s">
        <v>64</v>
      </c>
      <c r="F29" s="102" t="s">
        <v>2</v>
      </c>
      <c r="G29" s="102"/>
      <c r="H29" s="96">
        <v>42317</v>
      </c>
      <c r="I29" s="82"/>
      <c r="J29" s="200"/>
      <c r="K29" s="200"/>
      <c r="L29" s="200"/>
      <c r="M29" s="201"/>
      <c r="N29" s="201"/>
      <c r="O29" s="201"/>
      <c r="P29" s="69">
        <v>19</v>
      </c>
    </row>
    <row r="30" spans="1:257" ht="14.25" hidden="1" customHeight="1">
      <c r="A30" s="102" t="str">
        <f>IF(OR(B30&lt;&gt;"",D30&lt;&gt;""),"["&amp;TEXT($B$2,"##")&amp;"-"&amp;TEXT(ROW()-10,"##")&amp;"]","")</f>
        <v>[Account Management Module-20]</v>
      </c>
      <c r="B30" s="102" t="s">
        <v>79</v>
      </c>
      <c r="C30" s="102" t="s">
        <v>107</v>
      </c>
      <c r="D30" s="102" t="s">
        <v>192</v>
      </c>
      <c r="E30" s="102" t="s">
        <v>64</v>
      </c>
      <c r="F30" s="102" t="s">
        <v>2</v>
      </c>
      <c r="G30" s="102"/>
      <c r="H30" s="96">
        <v>42319</v>
      </c>
      <c r="I30" s="82"/>
      <c r="J30" s="200"/>
      <c r="K30" s="200"/>
      <c r="L30" s="200"/>
      <c r="M30" s="201"/>
      <c r="N30" s="201"/>
      <c r="O30" s="201"/>
      <c r="P30" s="128">
        <v>20</v>
      </c>
    </row>
    <row r="31" spans="1:257" ht="14.25" hidden="1" customHeight="1">
      <c r="A31" s="102" t="str">
        <f>IF(OR(B31&lt;&gt;"",D31&lt;&gt;""),"["&amp;TEXT($B$2,"##")&amp;"-"&amp;TEXT(ROW()-10,"##")&amp;"]","")</f>
        <v>[Account Management Module-21]</v>
      </c>
      <c r="B31" s="102" t="s">
        <v>69</v>
      </c>
      <c r="C31" s="102" t="s">
        <v>213</v>
      </c>
      <c r="D31" s="102" t="s">
        <v>1082</v>
      </c>
      <c r="E31" s="102" t="s">
        <v>64</v>
      </c>
      <c r="F31" s="102" t="s">
        <v>2</v>
      </c>
      <c r="G31" s="102"/>
      <c r="H31" s="96">
        <v>42319</v>
      </c>
      <c r="I31" s="82"/>
      <c r="J31" s="200"/>
      <c r="K31" s="200"/>
      <c r="L31" s="200"/>
      <c r="M31" s="201"/>
      <c r="N31" s="201"/>
      <c r="O31" s="201"/>
      <c r="P31" s="69">
        <v>21</v>
      </c>
    </row>
    <row r="32" spans="1:257" ht="14.25" hidden="1" customHeight="1">
      <c r="A32" s="102" t="str">
        <f>IF(OR(B32&lt;&gt;"",D32&lt;&gt;""),"["&amp;TEXT($B$2,"##")&amp;"-"&amp;TEXT(ROW()-10,"##")&amp;"]","")</f>
        <v>[Account Management Module-22]</v>
      </c>
      <c r="B32" s="102" t="s">
        <v>224</v>
      </c>
      <c r="C32" s="102" t="s">
        <v>1083</v>
      </c>
      <c r="D32" s="102" t="s">
        <v>208</v>
      </c>
      <c r="E32" s="102" t="s">
        <v>80</v>
      </c>
      <c r="F32" s="102" t="s">
        <v>2</v>
      </c>
      <c r="G32" s="102"/>
      <c r="H32" s="96">
        <v>42319</v>
      </c>
      <c r="I32" s="82"/>
      <c r="J32" s="200"/>
      <c r="K32" s="200"/>
      <c r="L32" s="200"/>
      <c r="M32" s="201"/>
      <c r="N32" s="201"/>
      <c r="O32" s="201"/>
      <c r="P32" s="128">
        <v>22</v>
      </c>
    </row>
    <row r="33" spans="1:16" ht="14.25" hidden="1" customHeight="1">
      <c r="A33" s="102" t="str">
        <f t="shared" si="2"/>
        <v>[Account Management Module-23]</v>
      </c>
      <c r="B33" s="102" t="s">
        <v>209</v>
      </c>
      <c r="C33" s="102" t="s">
        <v>1084</v>
      </c>
      <c r="D33" s="102" t="s">
        <v>1085</v>
      </c>
      <c r="E33" s="102" t="s">
        <v>80</v>
      </c>
      <c r="F33" s="102" t="s">
        <v>2</v>
      </c>
      <c r="G33" s="102"/>
      <c r="H33" s="96">
        <v>42319</v>
      </c>
      <c r="I33" s="82"/>
      <c r="J33" s="200"/>
      <c r="K33" s="200"/>
      <c r="L33" s="200"/>
      <c r="M33" s="201"/>
      <c r="N33" s="201"/>
      <c r="O33" s="201"/>
      <c r="P33" s="69">
        <v>23</v>
      </c>
    </row>
    <row r="34" spans="1:16" ht="76.5">
      <c r="A34" s="102" t="str">
        <f t="shared" ref="A34" si="4">IF(OR(B34&lt;&gt;"",D34&lt;&gt;""),"["&amp;TEXT($B$2,"##")&amp;"-"&amp;TEXT(ROW()-10,"##")&amp;"]","")</f>
        <v>[Account Management Module-24]</v>
      </c>
      <c r="B34" s="102" t="s">
        <v>211</v>
      </c>
      <c r="C34" s="102" t="s">
        <v>212</v>
      </c>
      <c r="D34" s="102" t="s">
        <v>210</v>
      </c>
      <c r="E34" s="102" t="s">
        <v>80</v>
      </c>
      <c r="F34" s="102" t="s">
        <v>2</v>
      </c>
      <c r="G34" s="102"/>
      <c r="H34" s="96">
        <v>42319</v>
      </c>
      <c r="I34" s="82"/>
      <c r="J34" s="200" t="s">
        <v>1057</v>
      </c>
      <c r="K34" s="200" t="s">
        <v>1055</v>
      </c>
      <c r="L34" s="200" t="s">
        <v>1052</v>
      </c>
      <c r="M34" s="201">
        <v>42319</v>
      </c>
      <c r="N34" s="201">
        <v>42323</v>
      </c>
      <c r="O34" s="218" t="s">
        <v>1087</v>
      </c>
      <c r="P34" s="128">
        <v>24</v>
      </c>
    </row>
    <row r="35" spans="1:16" ht="14.25" hidden="1" customHeight="1">
      <c r="A35" s="102" t="str">
        <f t="shared" si="2"/>
        <v>[Account Management Module-25]</v>
      </c>
      <c r="B35" s="102" t="s">
        <v>214</v>
      </c>
      <c r="C35" s="102" t="s">
        <v>1088</v>
      </c>
      <c r="D35" s="102" t="s">
        <v>1089</v>
      </c>
      <c r="E35" s="102"/>
      <c r="F35" s="102" t="s">
        <v>2</v>
      </c>
      <c r="G35" s="102"/>
      <c r="H35" s="96">
        <v>42319</v>
      </c>
      <c r="I35" s="82"/>
      <c r="J35" s="200"/>
      <c r="K35" s="200"/>
      <c r="L35" s="200"/>
      <c r="M35" s="201"/>
      <c r="N35" s="201"/>
      <c r="O35" s="201"/>
      <c r="P35" s="69">
        <v>25</v>
      </c>
    </row>
    <row r="36" spans="1:16" ht="14.25" hidden="1" customHeight="1">
      <c r="A36" s="102" t="str">
        <f t="shared" ref="A36" si="5">IF(OR(B36&lt;&gt;"",D36&lt;&gt;""),"["&amp;TEXT($B$2,"##")&amp;"-"&amp;TEXT(ROW()-10,"##")&amp;"]","")</f>
        <v>[Account Management Module-26]</v>
      </c>
      <c r="B36" s="102" t="s">
        <v>215</v>
      </c>
      <c r="C36" s="102" t="s">
        <v>1091</v>
      </c>
      <c r="D36" s="102" t="s">
        <v>1090</v>
      </c>
      <c r="E36" s="46" t="s">
        <v>62</v>
      </c>
      <c r="F36" s="102" t="s">
        <v>2</v>
      </c>
      <c r="G36" s="102"/>
      <c r="H36" s="96">
        <v>42319</v>
      </c>
      <c r="I36" s="82"/>
      <c r="J36" s="200"/>
      <c r="K36" s="200"/>
      <c r="L36" s="200"/>
      <c r="M36" s="201"/>
      <c r="N36" s="201"/>
      <c r="O36" s="201"/>
      <c r="P36" s="128">
        <v>26</v>
      </c>
    </row>
    <row r="37" spans="1:16" ht="76.5">
      <c r="A37" s="102" t="str">
        <f t="shared" ref="A37" si="6">IF(OR(B37&lt;&gt;"",D37&lt;&gt;""),"["&amp;TEXT($B$2,"##")&amp;"-"&amp;TEXT(ROW()-10,"##")&amp;"]","")</f>
        <v>[Account Management Module-27]</v>
      </c>
      <c r="B37" s="102" t="s">
        <v>216</v>
      </c>
      <c r="C37" s="102" t="s">
        <v>217</v>
      </c>
      <c r="D37" s="102" t="s">
        <v>1205</v>
      </c>
      <c r="E37" s="46" t="s">
        <v>62</v>
      </c>
      <c r="F37" s="102" t="s">
        <v>2</v>
      </c>
      <c r="G37" s="102"/>
      <c r="H37" s="96">
        <v>42319</v>
      </c>
      <c r="I37" s="82"/>
      <c r="J37" s="200" t="s">
        <v>1057</v>
      </c>
      <c r="K37" s="200" t="s">
        <v>1055</v>
      </c>
      <c r="L37" s="200" t="s">
        <v>1052</v>
      </c>
      <c r="M37" s="201">
        <v>42319</v>
      </c>
      <c r="N37" s="201">
        <v>42323</v>
      </c>
      <c r="O37" s="218" t="s">
        <v>1092</v>
      </c>
      <c r="P37" s="69">
        <v>27</v>
      </c>
    </row>
    <row r="38" spans="1:16" ht="63.75">
      <c r="A38" s="102" t="str">
        <f t="shared" ref="A38" si="7">IF(OR(B38&lt;&gt;"",D38&lt;&gt;""),"["&amp;TEXT($B$2,"##")&amp;"-"&amp;TEXT(ROW()-10,"##")&amp;"]","")</f>
        <v>[Account Management Module-28]</v>
      </c>
      <c r="B38" s="102" t="s">
        <v>1095</v>
      </c>
      <c r="C38" s="102" t="s">
        <v>1096</v>
      </c>
      <c r="D38" s="102" t="s">
        <v>1097</v>
      </c>
      <c r="E38" s="46"/>
      <c r="F38" s="102" t="s">
        <v>2</v>
      </c>
      <c r="G38" s="102"/>
      <c r="H38" s="96">
        <v>42319</v>
      </c>
      <c r="I38" s="82"/>
      <c r="J38" s="200" t="s">
        <v>1057</v>
      </c>
      <c r="K38" s="200" t="s">
        <v>1055</v>
      </c>
      <c r="L38" s="200" t="s">
        <v>1052</v>
      </c>
      <c r="M38" s="201">
        <v>42319</v>
      </c>
      <c r="N38" s="201">
        <v>42323</v>
      </c>
      <c r="O38" s="218" t="s">
        <v>1094</v>
      </c>
      <c r="P38" s="128">
        <v>28</v>
      </c>
    </row>
    <row r="39" spans="1:16" ht="14.25" hidden="1" customHeight="1">
      <c r="A39" s="102" t="str">
        <f t="shared" ref="A39" si="8">IF(OR(B39&lt;&gt;"",D39&lt;&gt;""),"["&amp;TEXT($B$2,"##")&amp;"-"&amp;TEXT(ROW()-10,"##")&amp;"]","")</f>
        <v>[Account Management Module-29]</v>
      </c>
      <c r="B39" s="102" t="s">
        <v>222</v>
      </c>
      <c r="C39" s="102" t="s">
        <v>1093</v>
      </c>
      <c r="D39" s="102" t="s">
        <v>221</v>
      </c>
      <c r="E39" s="102" t="s">
        <v>80</v>
      </c>
      <c r="F39" s="102" t="s">
        <v>2</v>
      </c>
      <c r="G39" s="102"/>
      <c r="H39" s="96">
        <v>42319</v>
      </c>
      <c r="I39" s="82"/>
      <c r="J39" s="200"/>
      <c r="K39" s="200"/>
      <c r="L39" s="200"/>
      <c r="M39" s="201"/>
      <c r="N39" s="201"/>
      <c r="O39" s="201"/>
      <c r="P39" s="69">
        <v>29</v>
      </c>
    </row>
    <row r="40" spans="1:16" ht="89.25">
      <c r="A40" s="102" t="str">
        <f t="shared" si="2"/>
        <v>[Account Management Module-30]</v>
      </c>
      <c r="B40" s="102" t="s">
        <v>220</v>
      </c>
      <c r="C40" s="102" t="s">
        <v>218</v>
      </c>
      <c r="D40" s="102" t="s">
        <v>219</v>
      </c>
      <c r="E40" s="102" t="s">
        <v>80</v>
      </c>
      <c r="F40" s="102" t="s">
        <v>2</v>
      </c>
      <c r="G40" s="102"/>
      <c r="H40" s="96">
        <v>42319</v>
      </c>
      <c r="I40" s="82"/>
      <c r="J40" s="200" t="s">
        <v>1057</v>
      </c>
      <c r="K40" s="200" t="s">
        <v>1055</v>
      </c>
      <c r="L40" s="200" t="s">
        <v>1052</v>
      </c>
      <c r="M40" s="201">
        <v>42319</v>
      </c>
      <c r="N40" s="201">
        <v>42323</v>
      </c>
      <c r="O40" s="218" t="s">
        <v>1094</v>
      </c>
      <c r="P40" s="128">
        <v>30</v>
      </c>
    </row>
    <row r="41" spans="1:16" ht="14.25" hidden="1" customHeight="1">
      <c r="A41" s="102" t="str">
        <f>IF(OR(B41&lt;&gt;"",D41&lt;&gt;""),"["&amp;TEXT($B$2,"##")&amp;"-"&amp;TEXT(ROW()-10,"##")&amp;"]","")</f>
        <v>[Account Management Module-31]</v>
      </c>
      <c r="B41" s="102" t="s">
        <v>225</v>
      </c>
      <c r="C41" s="102" t="s">
        <v>1099</v>
      </c>
      <c r="D41" s="129" t="s">
        <v>1100</v>
      </c>
      <c r="E41" s="102" t="s">
        <v>80</v>
      </c>
      <c r="F41" s="102" t="s">
        <v>2</v>
      </c>
      <c r="G41" s="102"/>
      <c r="H41" s="96">
        <v>42319</v>
      </c>
      <c r="I41" s="82"/>
      <c r="J41" s="200"/>
      <c r="K41" s="200"/>
      <c r="L41" s="200"/>
      <c r="M41" s="201"/>
      <c r="N41" s="201"/>
      <c r="O41" s="201"/>
      <c r="P41" s="69">
        <v>31</v>
      </c>
    </row>
    <row r="42" spans="1:16" ht="76.5">
      <c r="A42" s="102" t="str">
        <f>IF(OR(B42&lt;&gt;"",D42&lt;&gt;""),"["&amp;TEXT($B$2,"##")&amp;"-"&amp;TEXT(ROW()-10,"##")&amp;"]","")</f>
        <v>[Account Management Module-32]</v>
      </c>
      <c r="B42" s="102" t="s">
        <v>81</v>
      </c>
      <c r="C42" s="102" t="s">
        <v>108</v>
      </c>
      <c r="D42" s="129" t="s">
        <v>223</v>
      </c>
      <c r="E42" s="102" t="s">
        <v>80</v>
      </c>
      <c r="F42" s="102" t="s">
        <v>2</v>
      </c>
      <c r="G42" s="102"/>
      <c r="H42" s="96">
        <v>42319</v>
      </c>
      <c r="I42" s="82"/>
      <c r="J42" s="200" t="s">
        <v>1057</v>
      </c>
      <c r="K42" s="200" t="s">
        <v>1055</v>
      </c>
      <c r="L42" s="200" t="s">
        <v>1052</v>
      </c>
      <c r="M42" s="201">
        <v>42319</v>
      </c>
      <c r="N42" s="201" t="s">
        <v>1206</v>
      </c>
      <c r="O42" s="218" t="s">
        <v>1101</v>
      </c>
      <c r="P42" s="128">
        <v>32</v>
      </c>
    </row>
    <row r="43" spans="1:16" ht="14.25" hidden="1" customHeight="1">
      <c r="A43" s="102" t="str">
        <f>IF(OR(B43&lt;&gt;"",D43&lt;&gt;""),"["&amp;TEXT($B$2,"##")&amp;"-"&amp;TEXT(ROW()-10,"##")&amp;"]","")</f>
        <v>[Account Management Module-33]</v>
      </c>
      <c r="B43" s="102" t="s">
        <v>109</v>
      </c>
      <c r="C43" s="102" t="s">
        <v>110</v>
      </c>
      <c r="D43" s="129" t="s">
        <v>1103</v>
      </c>
      <c r="E43" s="102" t="s">
        <v>80</v>
      </c>
      <c r="F43" s="102" t="s">
        <v>2</v>
      </c>
      <c r="G43" s="102"/>
      <c r="H43" s="96">
        <v>42319</v>
      </c>
      <c r="I43" s="82"/>
      <c r="J43" s="200"/>
      <c r="K43" s="200"/>
      <c r="L43" s="200"/>
      <c r="M43" s="201"/>
      <c r="N43" s="201"/>
      <c r="O43" s="201"/>
      <c r="P43" s="69">
        <v>33</v>
      </c>
    </row>
    <row r="44" spans="1:16" ht="14.25" hidden="1" customHeight="1">
      <c r="A44" s="102" t="str">
        <f t="shared" ref="A44" si="9">IF(OR(B44&lt;&gt;"",D44&lt;&gt;""),"["&amp;TEXT($B$2,"##")&amp;"-"&amp;TEXT(ROW()-10,"##")&amp;"]","")</f>
        <v>[Account Management Module-34]</v>
      </c>
      <c r="B44" s="102" t="s">
        <v>1104</v>
      </c>
      <c r="C44" s="102" t="s">
        <v>1105</v>
      </c>
      <c r="D44" s="129" t="s">
        <v>227</v>
      </c>
      <c r="E44" s="102" t="s">
        <v>80</v>
      </c>
      <c r="F44" s="102" t="s">
        <v>2</v>
      </c>
      <c r="G44" s="102"/>
      <c r="H44" s="96">
        <v>42319</v>
      </c>
      <c r="I44" s="82"/>
      <c r="J44" s="200"/>
      <c r="K44" s="200"/>
      <c r="L44" s="200"/>
      <c r="M44" s="201"/>
      <c r="N44" s="201"/>
      <c r="O44" s="201"/>
      <c r="P44" s="128">
        <v>34</v>
      </c>
    </row>
    <row r="45" spans="1:16" ht="14.25" hidden="1" customHeight="1">
      <c r="A45" s="102" t="str">
        <f t="shared" si="2"/>
        <v>[Account Management Module-35]</v>
      </c>
      <c r="B45" s="102" t="s">
        <v>226</v>
      </c>
      <c r="C45" s="102" t="s">
        <v>1106</v>
      </c>
      <c r="D45" s="129" t="s">
        <v>111</v>
      </c>
      <c r="E45" s="102" t="s">
        <v>80</v>
      </c>
      <c r="F45" s="102" t="s">
        <v>2</v>
      </c>
      <c r="G45" s="102"/>
      <c r="H45" s="96">
        <v>42319</v>
      </c>
      <c r="I45" s="82"/>
      <c r="J45" s="200"/>
      <c r="K45" s="200"/>
      <c r="L45" s="200"/>
      <c r="M45" s="201"/>
      <c r="N45" s="201"/>
      <c r="O45" s="201"/>
      <c r="P45" s="69">
        <v>35</v>
      </c>
    </row>
    <row r="46" spans="1:16" ht="14.25" hidden="1" customHeight="1">
      <c r="A46" s="43"/>
      <c r="B46" s="43" t="s">
        <v>113</v>
      </c>
      <c r="C46" s="44"/>
      <c r="D46" s="44"/>
      <c r="E46" s="153"/>
      <c r="F46" s="153"/>
      <c r="G46" s="153"/>
      <c r="H46" s="153"/>
      <c r="I46" s="153"/>
      <c r="J46" s="153"/>
      <c r="K46" s="153"/>
      <c r="L46" s="153"/>
      <c r="M46" s="153"/>
      <c r="N46" s="153"/>
      <c r="O46" s="153"/>
      <c r="P46" s="128">
        <v>36</v>
      </c>
    </row>
    <row r="47" spans="1:16" ht="14.25" hidden="1" customHeight="1">
      <c r="A47" s="102" t="str">
        <f t="shared" ref="A47" si="10">IF(OR(B47&lt;&gt;"",D47&lt;&gt;""),"["&amp;TEXT($B$2,"##")&amp;"-"&amp;TEXT(ROW()-10,"##")&amp;"]","")</f>
        <v>[Account Management Module-37]</v>
      </c>
      <c r="B47" s="102" t="s">
        <v>114</v>
      </c>
      <c r="C47" s="102" t="s">
        <v>115</v>
      </c>
      <c r="D47" s="102" t="s">
        <v>116</v>
      </c>
      <c r="E47" s="102" t="s">
        <v>84</v>
      </c>
      <c r="F47" s="102" t="s">
        <v>2</v>
      </c>
      <c r="G47" s="102"/>
      <c r="H47" s="96">
        <v>42319</v>
      </c>
      <c r="I47" s="82"/>
      <c r="J47" s="200"/>
      <c r="K47" s="200"/>
      <c r="L47" s="200"/>
      <c r="M47" s="201"/>
      <c r="N47" s="201"/>
      <c r="O47" s="201"/>
      <c r="P47" s="69">
        <v>37</v>
      </c>
    </row>
    <row r="48" spans="1:16" ht="14.25" hidden="1" customHeight="1">
      <c r="A48" s="102" t="str">
        <f>IF(OR(B48&lt;&gt;"",D48&lt;&gt;""),"["&amp;TEXT($B$2,"##")&amp;"-"&amp;TEXT(ROW()-10,"##")&amp;"]","")</f>
        <v>[Account Management Module-38]</v>
      </c>
      <c r="B48" s="102" t="s">
        <v>117</v>
      </c>
      <c r="C48" s="102" t="s">
        <v>115</v>
      </c>
      <c r="D48" s="102" t="s">
        <v>1107</v>
      </c>
      <c r="E48" s="102" t="s">
        <v>84</v>
      </c>
      <c r="F48" s="102" t="s">
        <v>2</v>
      </c>
      <c r="G48" s="102"/>
      <c r="H48" s="96">
        <v>42319</v>
      </c>
      <c r="I48" s="82"/>
      <c r="J48" s="200"/>
      <c r="K48" s="200"/>
      <c r="L48" s="200"/>
      <c r="M48" s="201"/>
      <c r="N48" s="201"/>
      <c r="O48" s="201"/>
      <c r="P48" s="128">
        <v>38</v>
      </c>
    </row>
    <row r="49" spans="1:257" ht="14.25" hidden="1" customHeight="1">
      <c r="A49" s="102" t="str">
        <f>IF(OR(B49&lt;&gt;"",D49&lt;&gt;""),"["&amp;TEXT($B$2,"##")&amp;"-"&amp;TEXT(ROW()-10,"##")&amp;"]","")</f>
        <v>[Account Management Module-39]</v>
      </c>
      <c r="B49" s="102" t="s">
        <v>130</v>
      </c>
      <c r="C49" s="102" t="s">
        <v>131</v>
      </c>
      <c r="D49" s="102" t="s">
        <v>132</v>
      </c>
      <c r="E49" s="102" t="s">
        <v>84</v>
      </c>
      <c r="F49" s="102" t="s">
        <v>2</v>
      </c>
      <c r="G49" s="102"/>
      <c r="H49" s="96">
        <v>42319</v>
      </c>
      <c r="I49" s="82"/>
      <c r="J49" s="200"/>
      <c r="K49" s="200"/>
      <c r="L49" s="200"/>
      <c r="M49" s="201"/>
      <c r="N49" s="201"/>
      <c r="O49" s="201"/>
      <c r="P49" s="69">
        <v>39</v>
      </c>
    </row>
    <row r="50" spans="1:257" ht="14.25" hidden="1" customHeight="1">
      <c r="A50" s="102" t="str">
        <f>IF(OR(B50&lt;&gt;"",D50&lt;&gt;""),"["&amp;TEXT($B$2,"##")&amp;"-"&amp;TEXT(ROW()-10,"##")&amp;"]","")</f>
        <v>[Account Management Module-40]</v>
      </c>
      <c r="B50" s="102" t="s">
        <v>121</v>
      </c>
      <c r="C50" s="102" t="s">
        <v>118</v>
      </c>
      <c r="D50" s="102" t="s">
        <v>1108</v>
      </c>
      <c r="E50" s="102" t="s">
        <v>84</v>
      </c>
      <c r="F50" s="102" t="s">
        <v>2</v>
      </c>
      <c r="G50" s="102"/>
      <c r="H50" s="96">
        <v>42319</v>
      </c>
      <c r="I50" s="82"/>
      <c r="J50" s="200"/>
      <c r="K50" s="200"/>
      <c r="L50" s="200"/>
      <c r="M50" s="201"/>
      <c r="N50" s="201"/>
      <c r="O50" s="201"/>
      <c r="P50" s="128">
        <v>40</v>
      </c>
    </row>
    <row r="51" spans="1:257" ht="14.25" hidden="1" customHeight="1">
      <c r="A51" s="102" t="str">
        <f>IF(OR(B51&lt;&gt;"",D51&lt;&gt;""),"["&amp;TEXT($B$2,"##")&amp;"-"&amp;TEXT(ROW()-10,"##")&amp;"]","")</f>
        <v>[Account Management Module-41]</v>
      </c>
      <c r="B51" s="102" t="s">
        <v>120</v>
      </c>
      <c r="C51" s="102" t="s">
        <v>119</v>
      </c>
      <c r="D51" s="102" t="s">
        <v>1109</v>
      </c>
      <c r="E51" s="102" t="s">
        <v>84</v>
      </c>
      <c r="F51" s="102" t="s">
        <v>2</v>
      </c>
      <c r="G51" s="102"/>
      <c r="H51" s="96">
        <v>42319</v>
      </c>
      <c r="I51" s="82"/>
      <c r="J51" s="200"/>
      <c r="K51" s="200"/>
      <c r="L51" s="200"/>
      <c r="M51" s="201"/>
      <c r="N51" s="201"/>
      <c r="O51" s="201"/>
      <c r="P51" s="69">
        <v>41</v>
      </c>
    </row>
    <row r="52" spans="1:257" ht="14.25" hidden="1" customHeight="1">
      <c r="A52" s="102" t="str">
        <f t="shared" ref="A52" si="11">IF(OR(B52&lt;&gt;"",D52&lt;&gt;""),"["&amp;TEXT($B$2,"##")&amp;"-"&amp;TEXT(ROW()-10,"##")&amp;"]","")</f>
        <v>[Account Management Module-42]</v>
      </c>
      <c r="B52" s="102" t="s">
        <v>86</v>
      </c>
      <c r="C52" s="46" t="s">
        <v>122</v>
      </c>
      <c r="D52" s="102" t="s">
        <v>1110</v>
      </c>
      <c r="E52" s="102" t="s">
        <v>84</v>
      </c>
      <c r="F52" s="102" t="s">
        <v>2</v>
      </c>
      <c r="G52" s="102"/>
      <c r="H52" s="96">
        <v>42319</v>
      </c>
      <c r="I52" s="102"/>
      <c r="J52" s="200"/>
      <c r="K52" s="200"/>
      <c r="L52" s="200"/>
      <c r="M52" s="201"/>
      <c r="N52" s="201"/>
      <c r="O52" s="201"/>
      <c r="P52" s="128">
        <v>42</v>
      </c>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c r="BO52" s="69"/>
      <c r="BP52" s="69"/>
      <c r="BQ52" s="69"/>
      <c r="BR52" s="69"/>
      <c r="BS52" s="69"/>
      <c r="BT52" s="69"/>
      <c r="BU52" s="69"/>
      <c r="BV52" s="69"/>
      <c r="BW52" s="69"/>
      <c r="BX52" s="69"/>
      <c r="BY52" s="69"/>
      <c r="BZ52" s="69"/>
      <c r="CA52" s="69"/>
      <c r="CB52" s="69"/>
      <c r="CC52" s="69"/>
      <c r="CD52" s="69"/>
      <c r="CE52" s="69"/>
      <c r="CF52" s="69"/>
      <c r="CG52" s="69"/>
      <c r="CH52" s="69"/>
      <c r="CI52" s="69"/>
      <c r="CJ52" s="69"/>
      <c r="CK52" s="69"/>
      <c r="CL52" s="69"/>
      <c r="CM52" s="69"/>
      <c r="CN52" s="69"/>
      <c r="CO52" s="69"/>
      <c r="CP52" s="69"/>
      <c r="CQ52" s="69"/>
      <c r="CR52" s="69"/>
      <c r="CS52" s="69"/>
      <c r="CT52" s="69"/>
      <c r="CU52" s="69"/>
      <c r="CV52" s="69"/>
      <c r="CW52" s="69"/>
      <c r="CX52" s="69"/>
      <c r="CY52" s="69"/>
      <c r="CZ52" s="69"/>
      <c r="DA52" s="69"/>
      <c r="DB52" s="69"/>
      <c r="DC52" s="69"/>
      <c r="DD52" s="69"/>
      <c r="DE52" s="69"/>
      <c r="DF52" s="69"/>
      <c r="DG52" s="69"/>
      <c r="DH52" s="69"/>
      <c r="DI52" s="69"/>
      <c r="DJ52" s="69"/>
      <c r="DK52" s="69"/>
      <c r="DL52" s="69"/>
      <c r="DM52" s="69"/>
      <c r="DN52" s="69"/>
      <c r="DO52" s="69"/>
      <c r="DP52" s="69"/>
      <c r="DQ52" s="69"/>
      <c r="DR52" s="69"/>
      <c r="DS52" s="69"/>
      <c r="DT52" s="69"/>
      <c r="DU52" s="69"/>
      <c r="DV52" s="69"/>
      <c r="DW52" s="69"/>
      <c r="DX52" s="69"/>
      <c r="DY52" s="69"/>
      <c r="DZ52" s="69"/>
      <c r="EA52" s="69"/>
      <c r="EB52" s="69"/>
      <c r="EC52" s="69"/>
      <c r="ED52" s="69"/>
      <c r="EE52" s="69"/>
      <c r="EF52" s="69"/>
      <c r="EG52" s="69"/>
      <c r="EH52" s="69"/>
      <c r="EI52" s="69"/>
      <c r="EJ52" s="69"/>
      <c r="EK52" s="69"/>
      <c r="EL52" s="69"/>
      <c r="EM52" s="69"/>
      <c r="EN52" s="69"/>
      <c r="EO52" s="69"/>
      <c r="EP52" s="69"/>
      <c r="EQ52" s="69"/>
      <c r="ER52" s="69"/>
      <c r="ES52" s="69"/>
      <c r="ET52" s="69"/>
      <c r="EU52" s="69"/>
      <c r="EV52" s="69"/>
      <c r="EW52" s="69"/>
      <c r="EX52" s="69"/>
      <c r="EY52" s="69"/>
      <c r="EZ52" s="69"/>
      <c r="FA52" s="69"/>
      <c r="FB52" s="69"/>
      <c r="FC52" s="69"/>
      <c r="FD52" s="69"/>
      <c r="FE52" s="69"/>
      <c r="FF52" s="69"/>
      <c r="FG52" s="69"/>
      <c r="FH52" s="69"/>
      <c r="FI52" s="69"/>
      <c r="FJ52" s="69"/>
      <c r="FK52" s="69"/>
      <c r="FL52" s="69"/>
      <c r="FM52" s="69"/>
      <c r="FN52" s="69"/>
      <c r="FO52" s="69"/>
      <c r="FP52" s="69"/>
      <c r="FQ52" s="69"/>
      <c r="FR52" s="69"/>
      <c r="FS52" s="69"/>
      <c r="FT52" s="69"/>
      <c r="FU52" s="69"/>
      <c r="FV52" s="69"/>
      <c r="FW52" s="69"/>
      <c r="FX52" s="69"/>
      <c r="FY52" s="69"/>
      <c r="FZ52" s="69"/>
      <c r="GA52" s="69"/>
      <c r="GB52" s="69"/>
      <c r="GC52" s="69"/>
      <c r="GD52" s="69"/>
      <c r="GE52" s="69"/>
      <c r="GF52" s="69"/>
      <c r="GG52" s="69"/>
      <c r="GH52" s="69"/>
      <c r="GI52" s="69"/>
      <c r="GJ52" s="69"/>
      <c r="GK52" s="69"/>
      <c r="GL52" s="69"/>
      <c r="GM52" s="69"/>
      <c r="GN52" s="69"/>
      <c r="GO52" s="69"/>
      <c r="GP52" s="69"/>
      <c r="GQ52" s="69"/>
      <c r="GR52" s="69"/>
      <c r="GS52" s="69"/>
      <c r="GT52" s="69"/>
      <c r="GU52" s="69"/>
      <c r="GV52" s="69"/>
      <c r="GW52" s="69"/>
      <c r="GX52" s="69"/>
      <c r="GY52" s="69"/>
      <c r="GZ52" s="69"/>
      <c r="HA52" s="69"/>
      <c r="HB52" s="69"/>
      <c r="HC52" s="69"/>
      <c r="HD52" s="69"/>
      <c r="HE52" s="69"/>
      <c r="HF52" s="69"/>
      <c r="HG52" s="69"/>
      <c r="HH52" s="69"/>
      <c r="HI52" s="69"/>
      <c r="HJ52" s="69"/>
      <c r="HK52" s="69"/>
      <c r="HL52" s="69"/>
      <c r="HM52" s="69"/>
      <c r="HN52" s="69"/>
      <c r="HO52" s="69"/>
      <c r="HP52" s="69"/>
      <c r="HQ52" s="69"/>
      <c r="HR52" s="69"/>
      <c r="HS52" s="69"/>
      <c r="HT52" s="69"/>
      <c r="HU52" s="69"/>
      <c r="HV52" s="69"/>
      <c r="HW52" s="69"/>
      <c r="HX52" s="69"/>
      <c r="HY52" s="69"/>
      <c r="HZ52" s="69"/>
      <c r="IA52" s="69"/>
      <c r="IB52" s="69"/>
      <c r="IC52" s="69"/>
      <c r="ID52" s="69"/>
      <c r="IE52" s="69"/>
      <c r="IF52" s="69"/>
      <c r="IG52" s="69"/>
      <c r="IH52" s="69"/>
      <c r="II52" s="69"/>
      <c r="IJ52" s="69"/>
      <c r="IK52" s="69"/>
      <c r="IL52" s="69"/>
      <c r="IM52" s="69"/>
      <c r="IN52" s="69"/>
      <c r="IO52" s="69"/>
      <c r="IP52" s="69"/>
      <c r="IQ52" s="69"/>
      <c r="IR52" s="69"/>
      <c r="IS52" s="69"/>
      <c r="IT52" s="69"/>
      <c r="IU52" s="69"/>
      <c r="IV52" s="69"/>
      <c r="IW52" s="69"/>
    </row>
    <row r="53" spans="1:257" ht="89.25">
      <c r="A53" s="102" t="str">
        <f t="shared" ref="A53:A58" si="12">IF(OR(B53&lt;&gt;"",D53&lt;&gt;""),"["&amp;TEXT($B$2,"##")&amp;"-"&amp;TEXT(ROW()-10,"##")&amp;"]","")</f>
        <v>[Account Management Module-43]</v>
      </c>
      <c r="B53" s="102" t="s">
        <v>1246</v>
      </c>
      <c r="C53" s="102" t="s">
        <v>125</v>
      </c>
      <c r="D53" s="102" t="s">
        <v>1111</v>
      </c>
      <c r="E53" s="102" t="s">
        <v>80</v>
      </c>
      <c r="F53" s="102" t="s">
        <v>3</v>
      </c>
      <c r="G53" s="102"/>
      <c r="H53" s="96">
        <v>42319</v>
      </c>
      <c r="I53" s="130"/>
      <c r="J53" s="200" t="s">
        <v>1062</v>
      </c>
      <c r="K53" s="200" t="s">
        <v>1055</v>
      </c>
      <c r="L53" s="200" t="s">
        <v>1049</v>
      </c>
      <c r="M53" s="201">
        <v>42319</v>
      </c>
      <c r="N53" s="201"/>
      <c r="O53" s="201"/>
      <c r="P53" s="69">
        <v>43</v>
      </c>
    </row>
    <row r="54" spans="1:257" ht="114.75">
      <c r="A54" s="46" t="str">
        <f t="shared" si="12"/>
        <v>[Account Management Module-44]</v>
      </c>
      <c r="B54" s="102" t="s">
        <v>124</v>
      </c>
      <c r="C54" s="102" t="s">
        <v>126</v>
      </c>
      <c r="D54" s="102" t="s">
        <v>228</v>
      </c>
      <c r="E54" s="102" t="s">
        <v>80</v>
      </c>
      <c r="F54" s="102" t="s">
        <v>3</v>
      </c>
      <c r="G54" s="102"/>
      <c r="H54" s="96">
        <v>42319</v>
      </c>
      <c r="I54" s="82"/>
      <c r="J54" s="200" t="s">
        <v>1062</v>
      </c>
      <c r="K54" s="200" t="s">
        <v>1055</v>
      </c>
      <c r="L54" s="200" t="s">
        <v>1049</v>
      </c>
      <c r="M54" s="201">
        <v>42319</v>
      </c>
      <c r="N54" s="201"/>
      <c r="O54" s="201"/>
      <c r="P54" s="128">
        <v>44</v>
      </c>
    </row>
    <row r="55" spans="1:257" ht="14.25" hidden="1" customHeight="1">
      <c r="A55" s="102" t="str">
        <f t="shared" si="12"/>
        <v>[Account Management Module-45]</v>
      </c>
      <c r="B55" s="102" t="s">
        <v>127</v>
      </c>
      <c r="C55" s="102" t="s">
        <v>128</v>
      </c>
      <c r="D55" s="102" t="s">
        <v>229</v>
      </c>
      <c r="E55" s="102" t="s">
        <v>80</v>
      </c>
      <c r="F55" s="102" t="s">
        <v>2</v>
      </c>
      <c r="G55" s="102"/>
      <c r="H55" s="96">
        <v>42319</v>
      </c>
      <c r="I55" s="82"/>
      <c r="J55" s="200"/>
      <c r="K55" s="200"/>
      <c r="L55" s="200"/>
      <c r="M55" s="201"/>
      <c r="N55" s="201"/>
      <c r="O55" s="201"/>
      <c r="P55" s="69">
        <v>45</v>
      </c>
    </row>
    <row r="56" spans="1:257" s="8" customFormat="1" ht="14.25" hidden="1" customHeight="1">
      <c r="A56" s="102" t="str">
        <f t="shared" si="12"/>
        <v>[Account Management Module-46]</v>
      </c>
      <c r="B56" s="102" t="s">
        <v>87</v>
      </c>
      <c r="C56" s="46" t="s">
        <v>129</v>
      </c>
      <c r="D56" s="102" t="s">
        <v>123</v>
      </c>
      <c r="E56" s="102" t="s">
        <v>84</v>
      </c>
      <c r="F56" s="102" t="s">
        <v>2</v>
      </c>
      <c r="G56" s="102"/>
      <c r="H56" s="96">
        <v>42319</v>
      </c>
      <c r="I56" s="82"/>
      <c r="J56" s="200"/>
      <c r="K56" s="200"/>
      <c r="L56" s="200"/>
      <c r="M56" s="201"/>
      <c r="N56" s="201"/>
      <c r="O56" s="201"/>
      <c r="P56" s="128">
        <v>46</v>
      </c>
    </row>
    <row r="57" spans="1:257" s="8" customFormat="1" ht="14.25" hidden="1" customHeight="1">
      <c r="A57" s="102" t="str">
        <f t="shared" si="12"/>
        <v>[Account Management Module-47]</v>
      </c>
      <c r="B57" s="102" t="s">
        <v>88</v>
      </c>
      <c r="C57" s="46" t="s">
        <v>137</v>
      </c>
      <c r="D57" s="131" t="s">
        <v>1113</v>
      </c>
      <c r="E57" s="102" t="s">
        <v>84</v>
      </c>
      <c r="F57" s="102" t="s">
        <v>2</v>
      </c>
      <c r="G57" s="102"/>
      <c r="H57" s="96">
        <v>42319</v>
      </c>
      <c r="I57" s="82"/>
      <c r="J57" s="200"/>
      <c r="K57" s="200"/>
      <c r="L57" s="200"/>
      <c r="M57" s="201"/>
      <c r="N57" s="201"/>
      <c r="O57" s="201"/>
      <c r="P57" s="69">
        <v>47</v>
      </c>
    </row>
    <row r="58" spans="1:257" s="8" customFormat="1" ht="14.25" hidden="1" customHeight="1">
      <c r="A58" s="102" t="str">
        <f t="shared" si="12"/>
        <v>[Account Management Module-48]</v>
      </c>
      <c r="B58" s="46" t="s">
        <v>89</v>
      </c>
      <c r="C58" s="46" t="s">
        <v>138</v>
      </c>
      <c r="D58" s="131" t="s">
        <v>1112</v>
      </c>
      <c r="E58" s="102" t="s">
        <v>84</v>
      </c>
      <c r="F58" s="102" t="s">
        <v>2</v>
      </c>
      <c r="G58" s="102"/>
      <c r="H58" s="96">
        <v>42319</v>
      </c>
      <c r="I58" s="82"/>
      <c r="J58" s="200"/>
      <c r="K58" s="200"/>
      <c r="L58" s="200"/>
      <c r="M58" s="201"/>
      <c r="N58" s="201"/>
      <c r="O58" s="201"/>
      <c r="P58" s="128">
        <v>48</v>
      </c>
    </row>
    <row r="59" spans="1:257" s="8" customFormat="1" ht="14.25" hidden="1" customHeight="1">
      <c r="A59" s="102" t="str">
        <f t="shared" ref="A59" si="13">IF(OR(B59&lt;&gt;"",D59&lt;&gt;""),"["&amp;TEXT($B$2,"##")&amp;"-"&amp;TEXT(ROW()-10,"##")&amp;"]","")</f>
        <v>[Account Management Module-49]</v>
      </c>
      <c r="B59" s="102" t="s">
        <v>136</v>
      </c>
      <c r="C59" s="46" t="s">
        <v>135</v>
      </c>
      <c r="D59" s="131" t="s">
        <v>230</v>
      </c>
      <c r="E59" s="102" t="s">
        <v>84</v>
      </c>
      <c r="F59" s="102" t="s">
        <v>2</v>
      </c>
      <c r="G59" s="102"/>
      <c r="H59" s="96">
        <v>42319</v>
      </c>
      <c r="I59" s="82"/>
      <c r="J59" s="200"/>
      <c r="K59" s="200"/>
      <c r="L59" s="200"/>
      <c r="M59" s="201"/>
      <c r="N59" s="201"/>
      <c r="O59" s="201"/>
      <c r="P59" s="69">
        <v>49</v>
      </c>
    </row>
    <row r="60" spans="1:257" ht="14.25" hidden="1" customHeight="1">
      <c r="A60" s="43"/>
      <c r="B60" s="43" t="s">
        <v>82</v>
      </c>
      <c r="C60" s="44"/>
      <c r="D60" s="44"/>
      <c r="E60" s="44"/>
      <c r="F60" s="44"/>
      <c r="G60" s="44"/>
      <c r="H60" s="44"/>
      <c r="I60" s="44"/>
      <c r="J60" s="44"/>
      <c r="K60" s="44"/>
      <c r="L60" s="44"/>
      <c r="M60" s="44"/>
      <c r="N60" s="44"/>
      <c r="O60" s="44"/>
      <c r="P60" s="128">
        <v>50</v>
      </c>
    </row>
    <row r="61" spans="1:257" ht="14.25" hidden="1" customHeight="1">
      <c r="A61" s="102" t="str">
        <f t="shared" si="2"/>
        <v>[Account Management Module-51]</v>
      </c>
      <c r="B61" s="102" t="s">
        <v>83</v>
      </c>
      <c r="C61" s="102" t="s">
        <v>112</v>
      </c>
      <c r="D61" s="102" t="s">
        <v>1118</v>
      </c>
      <c r="E61" s="102" t="s">
        <v>84</v>
      </c>
      <c r="F61" s="102" t="s">
        <v>2</v>
      </c>
      <c r="G61" s="102"/>
      <c r="H61" s="96">
        <v>42319</v>
      </c>
      <c r="I61" s="82"/>
      <c r="J61" s="200"/>
      <c r="K61" s="200"/>
      <c r="L61" s="200"/>
      <c r="M61" s="201"/>
      <c r="N61" s="201"/>
      <c r="O61" s="201"/>
      <c r="P61" s="69">
        <v>51</v>
      </c>
    </row>
    <row r="62" spans="1:257" ht="14.25" hidden="1" customHeight="1">
      <c r="A62" s="102" t="str">
        <f t="shared" ref="A62:A68" si="14">IF(OR(B62&lt;&gt;"",D62&lt;&gt;""),"["&amp;TEXT($B$2,"##")&amp;"-"&amp;TEXT(ROW()-10,"##")&amp;"]","")</f>
        <v>[Account Management Module-52]</v>
      </c>
      <c r="B62" s="102" t="s">
        <v>85</v>
      </c>
      <c r="C62" s="102" t="s">
        <v>112</v>
      </c>
      <c r="D62" s="102" t="s">
        <v>1117</v>
      </c>
      <c r="E62" s="102" t="s">
        <v>84</v>
      </c>
      <c r="F62" s="102" t="s">
        <v>2</v>
      </c>
      <c r="G62" s="102"/>
      <c r="H62" s="96">
        <v>42319</v>
      </c>
      <c r="I62" s="82"/>
      <c r="J62" s="200"/>
      <c r="K62" s="200"/>
      <c r="L62" s="200"/>
      <c r="M62" s="201"/>
      <c r="N62" s="201"/>
      <c r="O62" s="201"/>
      <c r="P62" s="128">
        <v>52</v>
      </c>
    </row>
    <row r="63" spans="1:257" ht="14.25" hidden="1" customHeight="1">
      <c r="A63" s="102" t="str">
        <f t="shared" si="14"/>
        <v>[Account Management Module-53]</v>
      </c>
      <c r="B63" s="102" t="s">
        <v>133</v>
      </c>
      <c r="C63" s="102" t="s">
        <v>134</v>
      </c>
      <c r="D63" s="102" t="s">
        <v>1114</v>
      </c>
      <c r="E63" s="102" t="s">
        <v>84</v>
      </c>
      <c r="F63" s="102" t="s">
        <v>2</v>
      </c>
      <c r="G63" s="102"/>
      <c r="H63" s="96">
        <v>42319</v>
      </c>
      <c r="I63" s="82"/>
      <c r="J63" s="200"/>
      <c r="K63" s="200"/>
      <c r="L63" s="200"/>
      <c r="M63" s="201"/>
      <c r="N63" s="201"/>
      <c r="O63" s="201"/>
      <c r="P63" s="69">
        <v>53</v>
      </c>
    </row>
    <row r="64" spans="1:257" ht="14.25" hidden="1" customHeight="1">
      <c r="A64" s="102" t="str">
        <f t="shared" si="14"/>
        <v>[Account Management Module-54]</v>
      </c>
      <c r="B64" s="102" t="s">
        <v>1116</v>
      </c>
      <c r="C64" s="102" t="s">
        <v>1115</v>
      </c>
      <c r="D64" s="102" t="s">
        <v>231</v>
      </c>
      <c r="E64" s="102"/>
      <c r="F64" s="102" t="s">
        <v>2</v>
      </c>
      <c r="G64" s="102"/>
      <c r="H64" s="96">
        <v>42319</v>
      </c>
      <c r="I64" s="82"/>
      <c r="J64" s="200"/>
      <c r="K64" s="200"/>
      <c r="L64" s="200"/>
      <c r="M64" s="201"/>
      <c r="N64" s="201"/>
      <c r="O64" s="201"/>
      <c r="P64" s="128">
        <v>54</v>
      </c>
    </row>
    <row r="65" spans="1:16" ht="14.25" hidden="1" customHeight="1">
      <c r="A65" s="102" t="str">
        <f t="shared" si="14"/>
        <v>[Account Management Module-55]</v>
      </c>
      <c r="B65" s="102" t="s">
        <v>232</v>
      </c>
      <c r="C65" s="102" t="s">
        <v>233</v>
      </c>
      <c r="D65" s="102" t="s">
        <v>1121</v>
      </c>
      <c r="E65" s="102" t="s">
        <v>84</v>
      </c>
      <c r="F65" s="102" t="s">
        <v>2</v>
      </c>
      <c r="G65" s="102"/>
      <c r="H65" s="96">
        <v>42319</v>
      </c>
      <c r="I65" s="102"/>
      <c r="J65" s="200"/>
      <c r="K65" s="200"/>
      <c r="L65" s="200"/>
      <c r="M65" s="201"/>
      <c r="N65" s="201"/>
      <c r="O65" s="201"/>
      <c r="P65" s="69">
        <v>55</v>
      </c>
    </row>
    <row r="66" spans="1:16" ht="14.25" hidden="1" customHeight="1">
      <c r="A66" s="102" t="str">
        <f t="shared" si="14"/>
        <v>[Account Management Module-56]</v>
      </c>
      <c r="B66" s="102" t="s">
        <v>139</v>
      </c>
      <c r="C66" s="102" t="s">
        <v>140</v>
      </c>
      <c r="D66" s="102" t="s">
        <v>141</v>
      </c>
      <c r="E66" s="102" t="s">
        <v>84</v>
      </c>
      <c r="F66" s="102" t="s">
        <v>2</v>
      </c>
      <c r="G66" s="102"/>
      <c r="H66" s="96">
        <v>42319</v>
      </c>
      <c r="I66" s="102"/>
      <c r="J66" s="200"/>
      <c r="K66" s="200"/>
      <c r="L66" s="200"/>
      <c r="M66" s="201"/>
      <c r="N66" s="201"/>
      <c r="O66" s="201"/>
      <c r="P66" s="128">
        <v>56</v>
      </c>
    </row>
    <row r="67" spans="1:16" ht="14.25" hidden="1" customHeight="1">
      <c r="A67" s="102" t="str">
        <f t="shared" si="14"/>
        <v>[Account Management Module-57]</v>
      </c>
      <c r="B67" s="102" t="s">
        <v>142</v>
      </c>
      <c r="C67" s="102" t="s">
        <v>144</v>
      </c>
      <c r="D67" s="102" t="s">
        <v>234</v>
      </c>
      <c r="E67" s="102" t="s">
        <v>84</v>
      </c>
      <c r="F67" s="102" t="s">
        <v>2</v>
      </c>
      <c r="G67" s="102"/>
      <c r="H67" s="96">
        <v>42319</v>
      </c>
      <c r="I67" s="102"/>
      <c r="J67" s="200"/>
      <c r="K67" s="200"/>
      <c r="L67" s="200"/>
      <c r="M67" s="201"/>
      <c r="N67" s="201"/>
      <c r="O67" s="201"/>
      <c r="P67" s="69">
        <v>57</v>
      </c>
    </row>
    <row r="68" spans="1:16" ht="14.25" hidden="1" customHeight="1">
      <c r="A68" s="102" t="str">
        <f t="shared" si="14"/>
        <v>[Account Management Module-58]</v>
      </c>
      <c r="B68" s="102" t="s">
        <v>143</v>
      </c>
      <c r="C68" s="102" t="s">
        <v>145</v>
      </c>
      <c r="D68" s="102" t="s">
        <v>234</v>
      </c>
      <c r="E68" s="102" t="s">
        <v>84</v>
      </c>
      <c r="F68" s="102" t="s">
        <v>2</v>
      </c>
      <c r="G68" s="102"/>
      <c r="H68" s="96">
        <v>42319</v>
      </c>
      <c r="I68" s="102"/>
      <c r="J68" s="200"/>
      <c r="K68" s="200"/>
      <c r="L68" s="200"/>
      <c r="M68" s="201"/>
      <c r="N68" s="201"/>
      <c r="O68" s="201"/>
      <c r="P68" s="128">
        <v>58</v>
      </c>
    </row>
    <row r="69" spans="1:16" ht="14.25" hidden="1" customHeight="1">
      <c r="A69" s="102" t="str">
        <f t="shared" si="2"/>
        <v>[Account Management Module-59]</v>
      </c>
      <c r="B69" s="102" t="s">
        <v>136</v>
      </c>
      <c r="C69" s="46" t="s">
        <v>135</v>
      </c>
      <c r="D69" s="131" t="s">
        <v>230</v>
      </c>
      <c r="E69" s="102" t="s">
        <v>84</v>
      </c>
      <c r="F69" s="102" t="s">
        <v>2</v>
      </c>
      <c r="G69" s="102"/>
      <c r="H69" s="96">
        <v>42319</v>
      </c>
      <c r="I69" s="82"/>
      <c r="J69" s="200"/>
      <c r="K69" s="200"/>
      <c r="L69" s="200"/>
      <c r="M69" s="201"/>
      <c r="N69" s="201"/>
      <c r="O69" s="201"/>
      <c r="P69" s="128">
        <v>60</v>
      </c>
    </row>
    <row r="70" spans="1:16" ht="14.25" hidden="1" customHeight="1">
      <c r="A70" s="43"/>
      <c r="B70" s="43" t="s">
        <v>90</v>
      </c>
      <c r="C70" s="44"/>
      <c r="D70" s="44"/>
      <c r="E70" s="44"/>
      <c r="F70" s="44"/>
      <c r="G70" s="44"/>
      <c r="H70" s="44"/>
      <c r="I70" s="44"/>
      <c r="J70" s="44"/>
      <c r="K70" s="44"/>
      <c r="L70" s="44"/>
      <c r="M70" s="44"/>
      <c r="N70" s="44"/>
      <c r="O70" s="44"/>
      <c r="P70" s="69">
        <v>61</v>
      </c>
    </row>
    <row r="71" spans="1:16" ht="14.25" hidden="1" customHeight="1">
      <c r="A71" s="102" t="str">
        <f t="shared" ref="A71:A76" si="15">IF(OR(B71&lt;&gt;"",D71&lt;&gt;""),"["&amp;TEXT($B$2,"##")&amp;"-"&amp;TEXT(ROW()-10,"##")&amp;"]","")</f>
        <v>[Account Management Module-61]</v>
      </c>
      <c r="B71" s="102" t="s">
        <v>91</v>
      </c>
      <c r="C71" s="102" t="s">
        <v>147</v>
      </c>
      <c r="D71" s="102" t="s">
        <v>236</v>
      </c>
      <c r="E71" s="102" t="s">
        <v>92</v>
      </c>
      <c r="F71" s="102" t="s">
        <v>2</v>
      </c>
      <c r="G71" s="102"/>
      <c r="H71" s="96">
        <v>42319</v>
      </c>
      <c r="I71" s="82"/>
      <c r="J71" s="200"/>
      <c r="K71" s="200"/>
      <c r="L71" s="200"/>
      <c r="M71" s="201"/>
      <c r="N71" s="201"/>
      <c r="O71" s="201"/>
      <c r="P71" s="128">
        <v>62</v>
      </c>
    </row>
    <row r="72" spans="1:16" ht="14.25" hidden="1" customHeight="1">
      <c r="A72" s="102" t="str">
        <f t="shared" si="15"/>
        <v>[Account Management Module-62]</v>
      </c>
      <c r="B72" s="102" t="s">
        <v>93</v>
      </c>
      <c r="C72" s="102" t="s">
        <v>147</v>
      </c>
      <c r="D72" s="102" t="s">
        <v>236</v>
      </c>
      <c r="E72" s="102" t="s">
        <v>92</v>
      </c>
      <c r="F72" s="102" t="s">
        <v>2</v>
      </c>
      <c r="G72" s="102"/>
      <c r="H72" s="96">
        <v>42319</v>
      </c>
      <c r="I72" s="82"/>
      <c r="J72" s="200"/>
      <c r="K72" s="200"/>
      <c r="L72" s="200"/>
      <c r="M72" s="201"/>
      <c r="N72" s="201"/>
      <c r="O72" s="201"/>
      <c r="P72" s="69">
        <v>63</v>
      </c>
    </row>
    <row r="73" spans="1:16" ht="14.25" hidden="1" customHeight="1">
      <c r="A73" s="102" t="str">
        <f t="shared" si="15"/>
        <v>[Account Management Module-63]</v>
      </c>
      <c r="B73" s="102" t="s">
        <v>146</v>
      </c>
      <c r="C73" s="102" t="s">
        <v>148</v>
      </c>
      <c r="D73" s="102" t="s">
        <v>235</v>
      </c>
      <c r="E73" s="102" t="s">
        <v>94</v>
      </c>
      <c r="F73" s="102" t="s">
        <v>2</v>
      </c>
      <c r="G73" s="102"/>
      <c r="H73" s="96">
        <v>42319</v>
      </c>
      <c r="I73" s="82"/>
      <c r="J73" s="200"/>
      <c r="K73" s="200"/>
      <c r="L73" s="200"/>
      <c r="M73" s="201"/>
      <c r="N73" s="201"/>
      <c r="O73" s="201"/>
      <c r="P73" s="128">
        <v>64</v>
      </c>
    </row>
    <row r="74" spans="1:16" ht="14.25" hidden="1" customHeight="1">
      <c r="A74" s="102" t="str">
        <f t="shared" si="15"/>
        <v>[Account Management Module-64]</v>
      </c>
      <c r="B74" s="132" t="s">
        <v>237</v>
      </c>
      <c r="C74" s="102" t="s">
        <v>149</v>
      </c>
      <c r="D74" s="131" t="s">
        <v>238</v>
      </c>
      <c r="E74" s="102" t="s">
        <v>94</v>
      </c>
      <c r="F74" s="102" t="s">
        <v>2</v>
      </c>
      <c r="G74" s="102"/>
      <c r="H74" s="96">
        <v>42319</v>
      </c>
      <c r="I74" s="82"/>
      <c r="J74" s="200"/>
      <c r="K74" s="200"/>
      <c r="L74" s="200"/>
      <c r="M74" s="201"/>
      <c r="N74" s="201"/>
      <c r="O74" s="201"/>
      <c r="P74" s="69">
        <v>65</v>
      </c>
    </row>
    <row r="75" spans="1:16" ht="14.25" hidden="1" customHeight="1">
      <c r="A75" s="102" t="str">
        <f t="shared" si="15"/>
        <v>[Account Management Module-65]</v>
      </c>
      <c r="B75" s="132" t="s">
        <v>240</v>
      </c>
      <c r="C75" s="102" t="s">
        <v>1122</v>
      </c>
      <c r="D75" s="131" t="s">
        <v>239</v>
      </c>
      <c r="E75" s="102" t="s">
        <v>94</v>
      </c>
      <c r="F75" s="102" t="s">
        <v>2</v>
      </c>
      <c r="G75" s="102"/>
      <c r="H75" s="96">
        <v>42319</v>
      </c>
      <c r="I75" s="82"/>
      <c r="J75" s="200"/>
      <c r="K75" s="200"/>
      <c r="L75" s="200"/>
      <c r="M75" s="201"/>
      <c r="N75" s="201"/>
      <c r="O75" s="201"/>
      <c r="P75" s="128">
        <v>66</v>
      </c>
    </row>
    <row r="76" spans="1:16" ht="14.25" hidden="1" customHeight="1">
      <c r="A76" s="102" t="str">
        <f t="shared" si="15"/>
        <v>[Account Management Module-66]</v>
      </c>
      <c r="B76" s="102" t="s">
        <v>95</v>
      </c>
      <c r="C76" s="102" t="s">
        <v>150</v>
      </c>
      <c r="D76" s="102" t="s">
        <v>1124</v>
      </c>
      <c r="E76" s="102" t="s">
        <v>94</v>
      </c>
      <c r="F76" s="102" t="s">
        <v>2</v>
      </c>
      <c r="G76" s="102"/>
      <c r="H76" s="96">
        <v>42319</v>
      </c>
      <c r="I76" s="82"/>
      <c r="J76" s="200"/>
      <c r="K76" s="200"/>
      <c r="L76" s="200"/>
      <c r="M76" s="201"/>
      <c r="N76" s="201"/>
      <c r="O76" s="201"/>
      <c r="P76" s="69">
        <v>67</v>
      </c>
    </row>
    <row r="77" spans="1:16" ht="59.25" customHeight="1">
      <c r="H77" s="81"/>
      <c r="J77" s="81"/>
    </row>
    <row r="78" spans="1:16">
      <c r="H78" s="81"/>
      <c r="J78" s="81"/>
    </row>
    <row r="79" spans="1:16">
      <c r="H79" s="81"/>
      <c r="J79" s="81"/>
    </row>
    <row r="80" spans="1:16">
      <c r="H80" s="81"/>
      <c r="J80" s="81"/>
    </row>
    <row r="81" spans="8:10">
      <c r="H81" s="81"/>
      <c r="J81" s="81"/>
    </row>
    <row r="82" spans="8:10">
      <c r="H82" s="81"/>
      <c r="J82" s="81"/>
    </row>
    <row r="83" spans="8:10">
      <c r="H83" s="81"/>
      <c r="J83" s="81"/>
    </row>
    <row r="84" spans="8:10">
      <c r="H84" s="81"/>
      <c r="J84" s="81"/>
    </row>
  </sheetData>
  <autoFilter ref="J10:O7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29:G45 F47:G59 F12:G23 F25:G27 F71:G76 F61:G69">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5">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J43:J45 J53:J59 J29:J41 J71:J76 J61:J69</xm:sqref>
        </x14:dataValidation>
        <x14:dataValidation type="list" allowBlank="1" showInputMessage="1" showErrorMessage="1">
          <x14:formula1>
            <xm:f>Calculate!$A$11:$A$12</xm:f>
          </x14:formula1>
          <xm:sqref>K43:K59 K34:K41 K71:K76 K61:K69</xm:sqref>
        </x14:dataValidation>
        <x14:dataValidation type="list" allowBlank="1" showInputMessage="1" showErrorMessage="1">
          <x14:formula1>
            <xm:f>Calculate!$B$4:$B$7</xm:f>
          </x14:formula1>
          <xm:sqref>L43:L45 L53:L59 L34:L41 L71:L76 L61:L69</xm:sqref>
        </x14:dataValidation>
        <x14:dataValidation type="list" allowBlank="1" showInputMessage="1" showErrorMessage="1">
          <x14:formula1>
            <xm:f>[4]Calculate!#REF!</xm:f>
          </x14:formula1>
          <xm:sqref>J42:L42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126"/>
  <sheetViews>
    <sheetView zoomScale="85" zoomScaleNormal="85" workbookViewId="0">
      <selection activeCell="I10" sqref="I10"/>
    </sheetView>
  </sheetViews>
  <sheetFormatPr defaultRowHeight="12.75"/>
  <cols>
    <col min="1" max="1" width="21" style="81" customWidth="1"/>
    <col min="2" max="2" width="34.25" style="81" customWidth="1"/>
    <col min="3" max="3" width="34.375" style="81" customWidth="1"/>
    <col min="4" max="4" width="42.25" style="81" customWidth="1"/>
    <col min="5" max="5" width="16.5" style="81" customWidth="1"/>
    <col min="6" max="7" width="11.25" style="81" customWidth="1"/>
    <col min="8" max="8" width="9" style="84"/>
    <col min="9" max="9" width="16.2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4.25" customHeight="1">
      <c r="A2" s="250" t="s">
        <v>1291</v>
      </c>
      <c r="B2" s="284" t="s">
        <v>244</v>
      </c>
      <c r="C2" s="285"/>
      <c r="D2" s="285"/>
      <c r="E2" s="285"/>
      <c r="F2" s="285"/>
      <c r="G2" s="286"/>
      <c r="H2" s="70"/>
      <c r="I2" s="207" t="s">
        <v>1057</v>
      </c>
      <c r="J2" s="192">
        <f>COUNTIFS(J12:J207,"ManhNL",L12:L207,"Open")</f>
        <v>0</v>
      </c>
      <c r="K2" s="192">
        <f>COUNTIFS(J12:J207,"ManhNL",L12:L207,"Accepted")</f>
        <v>0</v>
      </c>
      <c r="L2" s="192">
        <f>COUNTIFS(J12:J207,"ManhNL",L12:L207,"Ready for test")</f>
        <v>0</v>
      </c>
      <c r="M2" s="192">
        <f>COUNTIFS(J12:J207,"ManhNL",L12:L207,"Closed")</f>
        <v>0</v>
      </c>
      <c r="N2" s="192">
        <f>COUNTIFS(J12:J207,"ManhNL",L12:L207,"")</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4.25" customHeight="1">
      <c r="A3" s="250" t="s">
        <v>1292</v>
      </c>
      <c r="B3" s="287" t="s">
        <v>38</v>
      </c>
      <c r="C3" s="288"/>
      <c r="D3" s="288"/>
      <c r="E3" s="288"/>
      <c r="F3" s="288"/>
      <c r="G3" s="289"/>
      <c r="H3" s="70"/>
      <c r="I3" s="207" t="s">
        <v>1058</v>
      </c>
      <c r="J3" s="192">
        <f>COUNTIFS(J12:J207,"HuyNM",L12:L207,"Open")</f>
        <v>12</v>
      </c>
      <c r="K3" s="192">
        <f>COUNTIFS(J12:J207,"HuyNM",L12:L207,"Accepted")</f>
        <v>0</v>
      </c>
      <c r="L3" s="192">
        <f>COUNTIFS(J12:J207,"HuyNM",L12:L207,"Ready for test")</f>
        <v>0</v>
      </c>
      <c r="M3" s="192">
        <f>COUNTIFS(J12:J207,"HuyNM",L12:L207,"Closed")</f>
        <v>0</v>
      </c>
      <c r="N3" s="192">
        <f>COUNTIFS(J12:J207,"HuyNM",L12:L207,"")</f>
        <v>0</v>
      </c>
      <c r="O3" s="217">
        <f t="shared" si="0"/>
        <v>12</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4.25" customHeight="1">
      <c r="A4" s="250" t="s">
        <v>1293</v>
      </c>
      <c r="B4" s="287" t="s">
        <v>35</v>
      </c>
      <c r="C4" s="288"/>
      <c r="D4" s="288"/>
      <c r="E4" s="288"/>
      <c r="F4" s="288"/>
      <c r="G4" s="289"/>
      <c r="H4" s="70"/>
      <c r="I4" s="207" t="s">
        <v>1062</v>
      </c>
      <c r="J4" s="192">
        <f>COUNTIFS(J12:J207,"AnhDD",L12:L207,"Open")</f>
        <v>0</v>
      </c>
      <c r="K4" s="192">
        <f>COUNTIFS(J12:J207,"AnhDD",L12:L207,"Accepted")</f>
        <v>0</v>
      </c>
      <c r="L4" s="192">
        <f>COUNTIFS(J12:J207,"AnhDD",L12:L207,"Ready for test")</f>
        <v>0</v>
      </c>
      <c r="M4" s="192">
        <f>COUNTIFS(J12:J207,"AnhDD",L12:L207,"Closed")</f>
        <v>0</v>
      </c>
      <c r="N4" s="192">
        <f>COUNTIFS(J12:J207,"AnhDD",L12:L207,"")</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4.25" customHeight="1">
      <c r="A5" s="250" t="s">
        <v>1283</v>
      </c>
      <c r="B5" s="252" t="s">
        <v>1303</v>
      </c>
      <c r="C5" s="252" t="s">
        <v>1285</v>
      </c>
      <c r="D5" s="251" t="s">
        <v>6</v>
      </c>
      <c r="E5" s="279" t="s">
        <v>1296</v>
      </c>
      <c r="F5" s="280"/>
      <c r="G5" s="281"/>
      <c r="H5" s="75"/>
      <c r="I5" s="207" t="s">
        <v>1059</v>
      </c>
      <c r="J5" s="192">
        <f>COUNTIFS(J12:J207,"TrungVN",L12:L207,"Open")</f>
        <v>0</v>
      </c>
      <c r="K5" s="192">
        <f>COUNTIFS(J12:J207,"TrungVN",L12:L207,"Accepted")</f>
        <v>0</v>
      </c>
      <c r="L5" s="192">
        <f>COUNTIFS(J12:J207,"TrungVN",L12:L207,"Ready for test")</f>
        <v>0</v>
      </c>
      <c r="M5" s="192">
        <f>COUNTIFS(J12:J207,"TrungVN",L12:L207,"Closed")</f>
        <v>0</v>
      </c>
      <c r="N5" s="192">
        <f>COUNTIFS(J12:J207,"TrungVN",L12:L207,"")</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4.25" customHeight="1" thickBot="1">
      <c r="A6" s="77">
        <f>COUNTIF(F12:G159,"Pass")</f>
        <v>138</v>
      </c>
      <c r="B6" s="78">
        <f>COUNTIF(F12:G159,"Fail")</f>
        <v>24</v>
      </c>
      <c r="C6" s="78">
        <f>E6-D6-B6-A6</f>
        <v>66</v>
      </c>
      <c r="D6" s="79">
        <f>COUNTIF(F12:G159,"N/A")</f>
        <v>0</v>
      </c>
      <c r="E6" s="290">
        <f>COUNTA(A12:A159)*2</f>
        <v>228</v>
      </c>
      <c r="F6" s="291"/>
      <c r="G6" s="292"/>
      <c r="H6" s="75"/>
      <c r="I6" s="207" t="s">
        <v>1055</v>
      </c>
      <c r="J6" s="192">
        <f>COUNTIFS(J12:J207,"MaiCTP",L12:L207,"Open")</f>
        <v>0</v>
      </c>
      <c r="K6" s="192">
        <f>COUNTIFS(J12:J207,"MaiCTP",L12:L207,"Accepted")</f>
        <v>0</v>
      </c>
      <c r="L6" s="192">
        <f>COUNTIFS(J12:J207,"MaiCTP",L12:L207,"Ready for test")</f>
        <v>0</v>
      </c>
      <c r="M6" s="192">
        <f>COUNTIFS(J12:J207,"MaiCTP",L12:L207,"Closed")</f>
        <v>0</v>
      </c>
      <c r="N6" s="192">
        <f>COUNTIFS(J12:J207,"MaiCTP",L12:L207,"")</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4.25" customHeight="1">
      <c r="A7" s="210"/>
      <c r="B7" s="210"/>
      <c r="C7" s="210"/>
      <c r="D7" s="210"/>
      <c r="E7" s="211"/>
      <c r="F7" s="211"/>
      <c r="G7" s="211"/>
      <c r="H7" s="75"/>
      <c r="I7" s="207" t="s">
        <v>1054</v>
      </c>
      <c r="J7" s="192">
        <f>COUNTIFS(J12:J207,"ChinhVC",L12:L207,"Open")</f>
        <v>0</v>
      </c>
      <c r="K7" s="192">
        <f>COUNTIFS(J12:J207,"ChinhVC",L12:L207,"Accepted")</f>
        <v>0</v>
      </c>
      <c r="L7" s="192">
        <f>COUNTIFS(J12:J207,"ChinhVC",L12:L207,"Ready for test")</f>
        <v>0</v>
      </c>
      <c r="M7" s="192">
        <f>COUNTIFS(J12:J207,"ChinhVC",L12:L207,"Closed")</f>
        <v>0</v>
      </c>
      <c r="N7" s="192">
        <f>COUNTIFS(J12:J207,"ChinhVC",L12:L207,"")</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4.25" customHeight="1" thickBot="1">
      <c r="A8" s="210"/>
      <c r="B8" s="210"/>
      <c r="C8" s="210"/>
      <c r="D8" s="210"/>
      <c r="E8" s="211"/>
      <c r="F8" s="211"/>
      <c r="G8" s="211"/>
      <c r="H8" s="75"/>
      <c r="I8" s="208" t="s">
        <v>1053</v>
      </c>
      <c r="J8" s="215">
        <f>SUM(J2:J7)</f>
        <v>12</v>
      </c>
      <c r="K8" s="215">
        <f t="shared" ref="K8:O8" si="1">SUM(K2:K7)</f>
        <v>0</v>
      </c>
      <c r="L8" s="215">
        <f t="shared" si="1"/>
        <v>0</v>
      </c>
      <c r="M8" s="215">
        <f t="shared" si="1"/>
        <v>0</v>
      </c>
      <c r="N8" s="215">
        <f t="shared" si="1"/>
        <v>0</v>
      </c>
      <c r="O8" s="215">
        <f t="shared" si="1"/>
        <v>12</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4.25" customHeight="1"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38.25">
      <c r="A10" s="41" t="s">
        <v>8</v>
      </c>
      <c r="B10" s="253" t="s">
        <v>1304</v>
      </c>
      <c r="C10" s="253" t="s">
        <v>1305</v>
      </c>
      <c r="D10" s="253" t="s">
        <v>1299</v>
      </c>
      <c r="E10" s="42" t="s">
        <v>1300</v>
      </c>
      <c r="F10" s="42" t="s">
        <v>536</v>
      </c>
      <c r="G10" s="42" t="s">
        <v>535</v>
      </c>
      <c r="H10" s="254" t="s">
        <v>1301</v>
      </c>
      <c r="I10" s="253"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43"/>
      <c r="B11" s="43" t="s">
        <v>245</v>
      </c>
      <c r="C11" s="44"/>
      <c r="D11" s="44"/>
      <c r="E11" s="44"/>
      <c r="F11" s="44"/>
      <c r="G11" s="44"/>
      <c r="H11" s="44"/>
      <c r="I11" s="45"/>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4.25" hidden="1" customHeight="1">
      <c r="A12" s="46" t="str">
        <f>IF(OR(B12&lt;&gt;"",D12&lt;E11&gt;""),"["&amp;TEXT($B$2,"##")&amp;"-"&amp;TEXT(ROW()-10,"##")&amp;"]","")</f>
        <v>[Create Edit Project-2]</v>
      </c>
      <c r="B12" s="89" t="s">
        <v>247</v>
      </c>
      <c r="C12" s="102" t="s">
        <v>264</v>
      </c>
      <c r="D12" s="87" t="s">
        <v>248</v>
      </c>
      <c r="E12" s="92"/>
      <c r="F12" s="87" t="s">
        <v>2</v>
      </c>
      <c r="G12" s="87" t="s">
        <v>2</v>
      </c>
      <c r="H12" s="93">
        <v>42317</v>
      </c>
      <c r="I12" s="94"/>
      <c r="J12" s="200"/>
      <c r="K12" s="200"/>
      <c r="L12" s="200"/>
      <c r="M12" s="201"/>
      <c r="N12" s="201"/>
      <c r="O12" s="201"/>
      <c r="P12" s="81">
        <v>2</v>
      </c>
    </row>
    <row r="13" spans="1:257" ht="14.25" hidden="1" customHeight="1">
      <c r="A13" s="146" t="str">
        <f t="shared" ref="A13:A23" si="2">IF(OR(B13&lt;&gt;"",D13&lt;E12&gt;""),"["&amp;TEXT($B$2,"##")&amp;"-"&amp;TEXT(ROW()-10,"##")&amp;"]","")</f>
        <v>[Create Edit Project-3]</v>
      </c>
      <c r="B13" s="147" t="s">
        <v>249</v>
      </c>
      <c r="C13" s="150" t="s">
        <v>264</v>
      </c>
      <c r="D13" s="89" t="s">
        <v>248</v>
      </c>
      <c r="E13" s="95"/>
      <c r="F13" s="87" t="s">
        <v>2</v>
      </c>
      <c r="G13" s="87" t="s">
        <v>2</v>
      </c>
      <c r="H13" s="93">
        <v>42317</v>
      </c>
      <c r="I13" s="94"/>
      <c r="J13" s="200"/>
      <c r="K13" s="200"/>
      <c r="L13" s="200"/>
      <c r="M13" s="201"/>
      <c r="N13" s="201"/>
      <c r="O13" s="201"/>
      <c r="P13" s="69">
        <v>3</v>
      </c>
    </row>
    <row r="14" spans="1:257" ht="14.25" hidden="1" customHeight="1">
      <c r="A14" s="88" t="str">
        <f t="shared" si="2"/>
        <v>[Create Edit Project-4]</v>
      </c>
      <c r="B14" s="89" t="s">
        <v>250</v>
      </c>
      <c r="C14" s="151" t="s">
        <v>265</v>
      </c>
      <c r="D14" s="89" t="s">
        <v>251</v>
      </c>
      <c r="E14" s="95"/>
      <c r="F14" s="87" t="s">
        <v>2</v>
      </c>
      <c r="G14" s="87" t="s">
        <v>2</v>
      </c>
      <c r="H14" s="93">
        <v>42317</v>
      </c>
      <c r="I14" s="97"/>
      <c r="J14" s="200"/>
      <c r="K14" s="200"/>
      <c r="L14" s="200"/>
      <c r="M14" s="201"/>
      <c r="N14" s="201"/>
      <c r="O14" s="201"/>
      <c r="P14" s="81">
        <v>4</v>
      </c>
    </row>
    <row r="15" spans="1:257" ht="14.25" hidden="1" customHeight="1">
      <c r="A15" s="88" t="str">
        <f t="shared" si="2"/>
        <v>[Create Edit Project-5]</v>
      </c>
      <c r="B15" s="102" t="s">
        <v>299</v>
      </c>
      <c r="C15" s="151" t="s">
        <v>261</v>
      </c>
      <c r="D15" s="89" t="s">
        <v>272</v>
      </c>
      <c r="E15" s="95"/>
      <c r="F15" s="87" t="s">
        <v>2</v>
      </c>
      <c r="G15" s="87" t="s">
        <v>2</v>
      </c>
      <c r="H15" s="93">
        <v>42317</v>
      </c>
      <c r="I15" s="97"/>
      <c r="J15" s="200"/>
      <c r="K15" s="200"/>
      <c r="L15" s="200"/>
      <c r="M15" s="201"/>
      <c r="N15" s="201"/>
      <c r="O15" s="201"/>
      <c r="P15" s="69">
        <v>5</v>
      </c>
    </row>
    <row r="16" spans="1:257" ht="51">
      <c r="A16" s="88" t="str">
        <f t="shared" si="2"/>
        <v>[Create Edit Project-6]</v>
      </c>
      <c r="B16" s="102" t="s">
        <v>298</v>
      </c>
      <c r="C16" s="151" t="s">
        <v>261</v>
      </c>
      <c r="D16" s="89" t="s">
        <v>272</v>
      </c>
      <c r="E16" s="95"/>
      <c r="F16" s="87" t="s">
        <v>3</v>
      </c>
      <c r="G16" s="87" t="s">
        <v>3</v>
      </c>
      <c r="H16" s="93">
        <v>42317</v>
      </c>
      <c r="I16" s="97" t="s">
        <v>1129</v>
      </c>
      <c r="J16" s="200" t="s">
        <v>1058</v>
      </c>
      <c r="K16" s="200" t="s">
        <v>1054</v>
      </c>
      <c r="L16" s="200" t="s">
        <v>1049</v>
      </c>
      <c r="M16" s="201">
        <v>42317</v>
      </c>
      <c r="N16" s="201"/>
      <c r="O16" s="201"/>
      <c r="P16" s="81">
        <v>6</v>
      </c>
    </row>
    <row r="17" spans="1:16" ht="51">
      <c r="A17" s="88" t="str">
        <f t="shared" si="2"/>
        <v>[Create Edit Project-7]</v>
      </c>
      <c r="B17" s="102" t="s">
        <v>1130</v>
      </c>
      <c r="C17" s="151" t="s">
        <v>262</v>
      </c>
      <c r="D17" s="89" t="s">
        <v>440</v>
      </c>
      <c r="E17" s="95"/>
      <c r="F17" s="87" t="s">
        <v>3</v>
      </c>
      <c r="G17" s="87" t="s">
        <v>3</v>
      </c>
      <c r="H17" s="93">
        <v>42317</v>
      </c>
      <c r="I17" s="97" t="s">
        <v>1129</v>
      </c>
      <c r="J17" s="200" t="s">
        <v>1058</v>
      </c>
      <c r="K17" s="200" t="s">
        <v>1054</v>
      </c>
      <c r="L17" s="200" t="s">
        <v>1049</v>
      </c>
      <c r="M17" s="201">
        <v>42317</v>
      </c>
      <c r="N17" s="201"/>
      <c r="O17" s="201"/>
      <c r="P17" s="69">
        <v>7</v>
      </c>
    </row>
    <row r="18" spans="1:16" ht="51">
      <c r="A18" s="88" t="str">
        <f t="shared" si="2"/>
        <v>[Create Edit Project-8]</v>
      </c>
      <c r="B18" s="102" t="s">
        <v>291</v>
      </c>
      <c r="C18" s="151" t="s">
        <v>263</v>
      </c>
      <c r="D18" s="89" t="s">
        <v>260</v>
      </c>
      <c r="E18" s="95"/>
      <c r="F18" s="87" t="s">
        <v>3</v>
      </c>
      <c r="G18" s="87" t="s">
        <v>3</v>
      </c>
      <c r="H18" s="93">
        <v>42317</v>
      </c>
      <c r="I18" s="97"/>
      <c r="J18" s="200" t="s">
        <v>1058</v>
      </c>
      <c r="K18" s="200" t="s">
        <v>1054</v>
      </c>
      <c r="L18" s="200" t="s">
        <v>1049</v>
      </c>
      <c r="M18" s="201">
        <v>42317</v>
      </c>
      <c r="N18" s="201"/>
      <c r="O18" s="201"/>
      <c r="P18" s="81">
        <v>8</v>
      </c>
    </row>
    <row r="19" spans="1:16" ht="76.5">
      <c r="A19" s="88" t="str">
        <f t="shared" si="2"/>
        <v>[Create Edit Project-9]</v>
      </c>
      <c r="B19" s="102" t="s">
        <v>292</v>
      </c>
      <c r="C19" s="151" t="s">
        <v>266</v>
      </c>
      <c r="D19" s="89" t="s">
        <v>1131</v>
      </c>
      <c r="E19" s="95"/>
      <c r="F19" s="87" t="s">
        <v>3</v>
      </c>
      <c r="G19" s="87" t="s">
        <v>3</v>
      </c>
      <c r="H19" s="93">
        <v>42317</v>
      </c>
      <c r="I19" s="97"/>
      <c r="J19" s="200" t="s">
        <v>1058</v>
      </c>
      <c r="K19" s="200" t="s">
        <v>1054</v>
      </c>
      <c r="L19" s="200" t="s">
        <v>1049</v>
      </c>
      <c r="M19" s="201">
        <v>42317</v>
      </c>
      <c r="N19" s="201"/>
      <c r="O19" s="201"/>
      <c r="P19" s="69">
        <v>9</v>
      </c>
    </row>
    <row r="20" spans="1:16" ht="51">
      <c r="A20" s="88" t="str">
        <f t="shared" si="2"/>
        <v>[Create Edit Project-10]</v>
      </c>
      <c r="B20" s="102" t="s">
        <v>255</v>
      </c>
      <c r="C20" s="151" t="s">
        <v>267</v>
      </c>
      <c r="D20" s="89" t="s">
        <v>271</v>
      </c>
      <c r="E20" s="95"/>
      <c r="F20" s="87" t="s">
        <v>3</v>
      </c>
      <c r="G20" s="87" t="s">
        <v>3</v>
      </c>
      <c r="H20" s="93">
        <v>42317</v>
      </c>
      <c r="I20" s="97"/>
      <c r="J20" s="200" t="s">
        <v>1058</v>
      </c>
      <c r="K20" s="200" t="s">
        <v>1054</v>
      </c>
      <c r="L20" s="200" t="s">
        <v>1049</v>
      </c>
      <c r="M20" s="201">
        <v>42317</v>
      </c>
      <c r="N20" s="201"/>
      <c r="O20" s="201"/>
      <c r="P20" s="81">
        <v>10</v>
      </c>
    </row>
    <row r="21" spans="1:16" ht="14.25" hidden="1" customHeight="1">
      <c r="A21" s="88" t="str">
        <f t="shared" si="2"/>
        <v>[Create Edit Project-11]</v>
      </c>
      <c r="B21" s="102" t="s">
        <v>258</v>
      </c>
      <c r="C21" s="151" t="s">
        <v>268</v>
      </c>
      <c r="D21" s="89" t="s">
        <v>270</v>
      </c>
      <c r="E21" s="95"/>
      <c r="F21" s="87" t="s">
        <v>2</v>
      </c>
      <c r="G21" s="87" t="s">
        <v>2</v>
      </c>
      <c r="H21" s="93">
        <v>42317</v>
      </c>
      <c r="I21" s="97"/>
      <c r="J21" s="200"/>
      <c r="K21" s="200"/>
      <c r="L21" s="200"/>
      <c r="M21" s="201"/>
      <c r="N21" s="201"/>
      <c r="O21" s="201"/>
      <c r="P21" s="69">
        <v>11</v>
      </c>
    </row>
    <row r="22" spans="1:16" ht="76.5">
      <c r="A22" s="88" t="str">
        <f t="shared" si="2"/>
        <v>[Create Edit Project-12]</v>
      </c>
      <c r="B22" s="102" t="s">
        <v>259</v>
      </c>
      <c r="C22" s="151" t="s">
        <v>269</v>
      </c>
      <c r="D22" s="89" t="s">
        <v>441</v>
      </c>
      <c r="E22" s="95"/>
      <c r="F22" s="87" t="s">
        <v>3</v>
      </c>
      <c r="G22" s="87" t="s">
        <v>3</v>
      </c>
      <c r="H22" s="93">
        <v>42317</v>
      </c>
      <c r="I22" s="97" t="s">
        <v>1132</v>
      </c>
      <c r="J22" s="200" t="s">
        <v>1058</v>
      </c>
      <c r="K22" s="200" t="s">
        <v>1054</v>
      </c>
      <c r="L22" s="200" t="s">
        <v>1049</v>
      </c>
      <c r="M22" s="201">
        <v>42317</v>
      </c>
      <c r="N22" s="201"/>
      <c r="O22" s="201"/>
      <c r="P22" s="81">
        <v>12</v>
      </c>
    </row>
    <row r="23" spans="1:16" ht="14.25" hidden="1" customHeight="1">
      <c r="A23" s="88" t="str">
        <f t="shared" si="2"/>
        <v>[Create Edit Project-13]</v>
      </c>
      <c r="B23" s="102" t="s">
        <v>273</v>
      </c>
      <c r="C23" s="151" t="s">
        <v>288</v>
      </c>
      <c r="D23" s="152" t="s">
        <v>275</v>
      </c>
      <c r="E23" s="95"/>
      <c r="F23" s="87" t="s">
        <v>2</v>
      </c>
      <c r="G23" s="87" t="s">
        <v>2</v>
      </c>
      <c r="H23" s="93">
        <v>42317</v>
      </c>
      <c r="I23" s="97"/>
      <c r="J23" s="200"/>
      <c r="K23" s="200"/>
      <c r="L23" s="200"/>
      <c r="M23" s="201"/>
      <c r="N23" s="201"/>
      <c r="O23" s="201"/>
      <c r="P23" s="69">
        <v>13</v>
      </c>
    </row>
    <row r="24" spans="1:16" ht="14.25" hidden="1" customHeight="1">
      <c r="A24" s="148"/>
      <c r="B24" s="148" t="s">
        <v>246</v>
      </c>
      <c r="C24" s="149"/>
      <c r="D24" s="153"/>
      <c r="E24" s="153"/>
      <c r="F24" s="153"/>
      <c r="G24" s="153"/>
      <c r="H24" s="153"/>
      <c r="I24" s="153"/>
      <c r="J24" s="153"/>
      <c r="K24" s="153"/>
      <c r="L24" s="153"/>
      <c r="M24" s="153"/>
      <c r="N24" s="153"/>
      <c r="O24" s="153"/>
      <c r="P24" s="81">
        <v>14</v>
      </c>
    </row>
    <row r="25" spans="1:16" ht="14.25" hidden="1" customHeight="1">
      <c r="A25" s="46" t="str">
        <f>IF(OR(B25&lt;&gt;"",D25&lt;F24&gt;""),"["&amp;TEXT($B$2,"##")&amp;"-"&amp;TEXT(ROW()-10,"##")&amp;"]","")</f>
        <v>[Create Edit Project-15]</v>
      </c>
      <c r="B25" s="89" t="s">
        <v>276</v>
      </c>
      <c r="C25" s="151" t="s">
        <v>288</v>
      </c>
      <c r="D25" s="89" t="s">
        <v>1133</v>
      </c>
      <c r="E25" s="95"/>
      <c r="F25" s="87" t="s">
        <v>2</v>
      </c>
      <c r="G25" s="87" t="s">
        <v>2</v>
      </c>
      <c r="H25" s="219">
        <v>42318</v>
      </c>
      <c r="I25" s="154"/>
      <c r="J25" s="200"/>
      <c r="K25" s="200"/>
      <c r="L25" s="200"/>
      <c r="M25" s="201"/>
      <c r="N25" s="201"/>
      <c r="O25" s="201"/>
      <c r="P25" s="69">
        <v>15</v>
      </c>
    </row>
    <row r="26" spans="1:16" ht="14.25" hidden="1" customHeight="1">
      <c r="A26" s="146" t="str">
        <f t="shared" ref="A26" si="3">IF(OR(B26&lt;&gt;"",D26&lt;E25&gt;""),"["&amp;TEXT($B$2,"##")&amp;"-"&amp;TEXT(ROW()-10,"##")&amp;"]","")</f>
        <v>[Create Edit Project-16]</v>
      </c>
      <c r="B26" s="89" t="s">
        <v>277</v>
      </c>
      <c r="C26" s="151" t="s">
        <v>274</v>
      </c>
      <c r="D26" s="89" t="s">
        <v>1133</v>
      </c>
      <c r="E26" s="154"/>
      <c r="F26" s="87" t="s">
        <v>2</v>
      </c>
      <c r="G26" s="87" t="s">
        <v>2</v>
      </c>
      <c r="H26" s="219">
        <v>42318</v>
      </c>
      <c r="I26" s="154"/>
      <c r="J26" s="200"/>
      <c r="K26" s="200"/>
      <c r="L26" s="200"/>
      <c r="M26" s="201"/>
      <c r="N26" s="201"/>
      <c r="O26" s="201"/>
      <c r="P26" s="81">
        <v>16</v>
      </c>
    </row>
    <row r="27" spans="1:16" ht="14.25" hidden="1" customHeight="1">
      <c r="A27" s="46" t="str">
        <f>IF(OR(B27&lt;&gt;"",D27&lt;F24&gt;""),"["&amp;TEXT($B$2,"##")&amp;"-"&amp;TEXT(ROW()-10,"##")&amp;"]","")</f>
        <v>[Create Edit Project-17]</v>
      </c>
      <c r="B27" s="89" t="s">
        <v>283</v>
      </c>
      <c r="C27" s="151" t="s">
        <v>285</v>
      </c>
      <c r="D27" s="89" t="s">
        <v>1134</v>
      </c>
      <c r="E27" s="154"/>
      <c r="F27" s="87" t="s">
        <v>2</v>
      </c>
      <c r="G27" s="87" t="s">
        <v>2</v>
      </c>
      <c r="H27" s="219">
        <v>42318</v>
      </c>
      <c r="I27" s="154"/>
      <c r="J27" s="200"/>
      <c r="K27" s="200"/>
      <c r="L27" s="200"/>
      <c r="M27" s="201"/>
      <c r="N27" s="201"/>
      <c r="O27" s="201"/>
      <c r="P27" s="69">
        <v>17</v>
      </c>
    </row>
    <row r="28" spans="1:16" ht="14.25" hidden="1" customHeight="1">
      <c r="A28" s="46" t="str">
        <f>IF(OR(B28&lt;&gt;"",D28&lt;E25&gt;""),"["&amp;TEXT($B$2,"##")&amp;"-"&amp;TEXT(ROW()-10,"##")&amp;"]","")</f>
        <v>[Create Edit Project-18]</v>
      </c>
      <c r="B28" s="89" t="s">
        <v>284</v>
      </c>
      <c r="C28" s="151" t="s">
        <v>286</v>
      </c>
      <c r="D28" s="89" t="s">
        <v>1134</v>
      </c>
      <c r="E28" s="154"/>
      <c r="F28" s="87" t="s">
        <v>2</v>
      </c>
      <c r="G28" s="87" t="s">
        <v>2</v>
      </c>
      <c r="H28" s="219">
        <v>42318</v>
      </c>
      <c r="I28" s="154"/>
      <c r="J28" s="200"/>
      <c r="K28" s="200"/>
      <c r="L28" s="200"/>
      <c r="M28" s="201"/>
      <c r="N28" s="201"/>
      <c r="O28" s="201"/>
      <c r="P28" s="81">
        <v>18</v>
      </c>
    </row>
    <row r="29" spans="1:16" ht="14.25" hidden="1" customHeight="1">
      <c r="A29" s="46" t="str">
        <f>IF(OR(B29&lt;&gt;"",D29&lt;E26&gt;""),"["&amp;TEXT($B$2,"##")&amp;"-"&amp;TEXT(ROW()-10,"##")&amp;"]","")</f>
        <v>[Create Edit Project-19]</v>
      </c>
      <c r="B29" s="89" t="s">
        <v>278</v>
      </c>
      <c r="C29" s="151" t="s">
        <v>281</v>
      </c>
      <c r="D29" s="89" t="s">
        <v>282</v>
      </c>
      <c r="E29" s="154"/>
      <c r="F29" s="87" t="s">
        <v>2</v>
      </c>
      <c r="G29" s="87" t="s">
        <v>2</v>
      </c>
      <c r="H29" s="219">
        <v>42318</v>
      </c>
      <c r="I29" s="154"/>
      <c r="J29" s="200"/>
      <c r="K29" s="200"/>
      <c r="L29" s="200"/>
      <c r="M29" s="201"/>
      <c r="N29" s="201"/>
      <c r="O29" s="201"/>
      <c r="P29" s="69">
        <v>19</v>
      </c>
    </row>
    <row r="30" spans="1:16" ht="14.25" hidden="1" customHeight="1">
      <c r="A30" s="146" t="str">
        <f t="shared" ref="A30:A53" si="4">IF(OR(B30&lt;&gt;"",D30&lt;E29&gt;""),"["&amp;TEXT($B$2,"##")&amp;"-"&amp;TEXT(ROW()-10,"##")&amp;"]","")</f>
        <v>[Create Edit Project-20]</v>
      </c>
      <c r="B30" s="89" t="s">
        <v>280</v>
      </c>
      <c r="C30" s="151" t="s">
        <v>279</v>
      </c>
      <c r="D30" s="89" t="s">
        <v>282</v>
      </c>
      <c r="E30" s="154"/>
      <c r="F30" s="87" t="s">
        <v>2</v>
      </c>
      <c r="G30" s="89" t="s">
        <v>2</v>
      </c>
      <c r="H30" s="219">
        <v>42318</v>
      </c>
      <c r="I30" s="154"/>
      <c r="J30" s="200"/>
      <c r="K30" s="200"/>
      <c r="L30" s="200"/>
      <c r="M30" s="201"/>
      <c r="N30" s="201"/>
      <c r="O30" s="201"/>
      <c r="P30" s="81">
        <v>20</v>
      </c>
    </row>
    <row r="31" spans="1:16" ht="14.25" hidden="1" customHeight="1">
      <c r="A31" s="146" t="str">
        <f t="shared" si="4"/>
        <v>[Create Edit Project-21]</v>
      </c>
      <c r="B31" s="89" t="s">
        <v>287</v>
      </c>
      <c r="C31" s="151" t="s">
        <v>289</v>
      </c>
      <c r="D31" s="89" t="s">
        <v>290</v>
      </c>
      <c r="E31" s="154"/>
      <c r="F31" s="87" t="s">
        <v>2</v>
      </c>
      <c r="G31" s="87" t="s">
        <v>2</v>
      </c>
      <c r="H31" s="219">
        <v>42318</v>
      </c>
      <c r="I31" s="154"/>
      <c r="J31" s="200"/>
      <c r="K31" s="200"/>
      <c r="L31" s="200"/>
      <c r="M31" s="201"/>
      <c r="N31" s="201"/>
      <c r="O31" s="201"/>
      <c r="P31" s="69">
        <v>21</v>
      </c>
    </row>
    <row r="32" spans="1:16" ht="14.25" hidden="1" customHeight="1">
      <c r="A32" s="146" t="str">
        <f t="shared" si="4"/>
        <v>[Create Edit Project-22]</v>
      </c>
      <c r="B32" s="89" t="s">
        <v>287</v>
      </c>
      <c r="C32" s="151" t="s">
        <v>289</v>
      </c>
      <c r="D32" s="89" t="s">
        <v>290</v>
      </c>
      <c r="E32" s="154"/>
      <c r="F32" s="87" t="s">
        <v>2</v>
      </c>
      <c r="G32" s="87" t="s">
        <v>2</v>
      </c>
      <c r="H32" s="219">
        <v>42318</v>
      </c>
      <c r="I32" s="154"/>
      <c r="J32" s="200"/>
      <c r="K32" s="200"/>
      <c r="L32" s="200"/>
      <c r="M32" s="201"/>
      <c r="N32" s="201"/>
      <c r="O32" s="201"/>
      <c r="P32" s="81">
        <v>22</v>
      </c>
    </row>
    <row r="33" spans="1:16" ht="14.25" hidden="1" customHeight="1">
      <c r="A33" s="88" t="str">
        <f t="shared" si="4"/>
        <v>[Create Edit Project-23]</v>
      </c>
      <c r="B33" s="102" t="s">
        <v>293</v>
      </c>
      <c r="C33" s="151" t="s">
        <v>294</v>
      </c>
      <c r="D33" s="89" t="s">
        <v>306</v>
      </c>
      <c r="E33" s="154"/>
      <c r="F33" s="87" t="s">
        <v>2</v>
      </c>
      <c r="G33" s="87" t="s">
        <v>2</v>
      </c>
      <c r="H33" s="219">
        <v>42318</v>
      </c>
      <c r="I33" s="154"/>
      <c r="J33" s="200"/>
      <c r="K33" s="200"/>
      <c r="L33" s="200"/>
      <c r="M33" s="201"/>
      <c r="N33" s="201"/>
      <c r="O33" s="201"/>
      <c r="P33" s="69">
        <v>23</v>
      </c>
    </row>
    <row r="34" spans="1:16" ht="14.25" hidden="1" customHeight="1">
      <c r="A34" s="88" t="str">
        <f t="shared" si="4"/>
        <v>[Create Edit Project-24]</v>
      </c>
      <c r="B34" s="102" t="s">
        <v>297</v>
      </c>
      <c r="C34" s="151" t="s">
        <v>294</v>
      </c>
      <c r="D34" s="89" t="s">
        <v>306</v>
      </c>
      <c r="E34" s="154"/>
      <c r="F34" s="87" t="s">
        <v>2</v>
      </c>
      <c r="G34" s="87" t="s">
        <v>2</v>
      </c>
      <c r="H34" s="219">
        <v>42318</v>
      </c>
      <c r="I34" s="154"/>
      <c r="J34" s="200"/>
      <c r="K34" s="200"/>
      <c r="L34" s="200"/>
      <c r="M34" s="201"/>
      <c r="N34" s="201"/>
      <c r="O34" s="201"/>
      <c r="P34" s="81">
        <v>24</v>
      </c>
    </row>
    <row r="35" spans="1:16" ht="14.25" hidden="1" customHeight="1">
      <c r="A35" s="146" t="str">
        <f t="shared" si="4"/>
        <v>[Create Edit Project-25]</v>
      </c>
      <c r="B35" s="102" t="s">
        <v>300</v>
      </c>
      <c r="C35" s="151" t="s">
        <v>301</v>
      </c>
      <c r="D35" s="89" t="s">
        <v>305</v>
      </c>
      <c r="E35" s="154"/>
      <c r="F35" s="87" t="s">
        <v>2</v>
      </c>
      <c r="G35" s="87" t="s">
        <v>2</v>
      </c>
      <c r="H35" s="219">
        <v>42318</v>
      </c>
      <c r="I35" s="154"/>
      <c r="J35" s="200"/>
      <c r="K35" s="200"/>
      <c r="L35" s="200"/>
      <c r="M35" s="201"/>
      <c r="N35" s="201"/>
      <c r="O35" s="201"/>
      <c r="P35" s="69">
        <v>25</v>
      </c>
    </row>
    <row r="36" spans="1:16" ht="14.25" hidden="1" customHeight="1">
      <c r="A36" s="146" t="str">
        <f t="shared" si="4"/>
        <v>[Create Edit Project-26]</v>
      </c>
      <c r="B36" s="87" t="s">
        <v>303</v>
      </c>
      <c r="C36" s="145" t="s">
        <v>304</v>
      </c>
      <c r="D36" s="89" t="s">
        <v>307</v>
      </c>
      <c r="E36" s="154"/>
      <c r="F36" s="87" t="s">
        <v>2</v>
      </c>
      <c r="G36" s="87" t="s">
        <v>2</v>
      </c>
      <c r="H36" s="219">
        <v>42318</v>
      </c>
      <c r="I36" s="154"/>
      <c r="J36" s="200"/>
      <c r="K36" s="200"/>
      <c r="L36" s="200"/>
      <c r="M36" s="201"/>
      <c r="N36" s="201"/>
      <c r="O36" s="201"/>
      <c r="P36" s="81">
        <v>26</v>
      </c>
    </row>
    <row r="37" spans="1:16" ht="89.25">
      <c r="A37" s="146" t="str">
        <f t="shared" si="4"/>
        <v>[Create Edit Project-27]</v>
      </c>
      <c r="B37" s="87" t="s">
        <v>303</v>
      </c>
      <c r="C37" s="145" t="s">
        <v>1135</v>
      </c>
      <c r="D37" s="89" t="s">
        <v>1136</v>
      </c>
      <c r="E37" s="154"/>
      <c r="F37" s="87" t="s">
        <v>3</v>
      </c>
      <c r="G37" s="89" t="s">
        <v>3</v>
      </c>
      <c r="H37" s="219">
        <v>42318</v>
      </c>
      <c r="I37" s="89" t="s">
        <v>1137</v>
      </c>
      <c r="J37" s="200" t="s">
        <v>1058</v>
      </c>
      <c r="K37" s="200" t="s">
        <v>1054</v>
      </c>
      <c r="L37" s="200" t="s">
        <v>1049</v>
      </c>
      <c r="M37" s="201">
        <v>42317</v>
      </c>
      <c r="N37" s="201"/>
      <c r="O37" s="201"/>
      <c r="P37" s="69">
        <v>27</v>
      </c>
    </row>
    <row r="38" spans="1:16" ht="14.25" hidden="1" customHeight="1">
      <c r="A38" s="146" t="str">
        <f t="shared" si="4"/>
        <v>[Create Edit Project-28]</v>
      </c>
      <c r="B38" s="89" t="s">
        <v>309</v>
      </c>
      <c r="C38" s="145" t="s">
        <v>302</v>
      </c>
      <c r="D38" s="89" t="s">
        <v>319</v>
      </c>
      <c r="E38" s="154"/>
      <c r="F38" s="87" t="s">
        <v>2</v>
      </c>
      <c r="G38" s="89" t="s">
        <v>2</v>
      </c>
      <c r="H38" s="219">
        <v>42318</v>
      </c>
      <c r="I38" s="154"/>
      <c r="J38" s="200"/>
      <c r="K38" s="200"/>
      <c r="L38" s="200"/>
      <c r="M38" s="201"/>
      <c r="N38" s="201"/>
      <c r="O38" s="201"/>
      <c r="P38" s="81">
        <v>28</v>
      </c>
    </row>
    <row r="39" spans="1:16" ht="14.25" hidden="1" customHeight="1">
      <c r="A39" s="146" t="str">
        <f t="shared" si="4"/>
        <v>[Create Edit Project-29]</v>
      </c>
      <c r="B39" s="89" t="s">
        <v>310</v>
      </c>
      <c r="C39" s="145" t="s">
        <v>370</v>
      </c>
      <c r="D39" s="89" t="s">
        <v>1138</v>
      </c>
      <c r="E39" s="154"/>
      <c r="F39" s="87" t="s">
        <v>2</v>
      </c>
      <c r="G39" s="89" t="s">
        <v>2</v>
      </c>
      <c r="H39" s="219">
        <v>42318</v>
      </c>
      <c r="I39" s="154"/>
      <c r="J39" s="200"/>
      <c r="K39" s="200"/>
      <c r="L39" s="200"/>
      <c r="M39" s="201"/>
      <c r="N39" s="201"/>
      <c r="O39" s="201"/>
      <c r="P39" s="69">
        <v>29</v>
      </c>
    </row>
    <row r="40" spans="1:16" ht="14.25" hidden="1" customHeight="1">
      <c r="A40" s="146" t="str">
        <f t="shared" si="4"/>
        <v>[Create Edit Project-30]</v>
      </c>
      <c r="B40" s="89" t="s">
        <v>311</v>
      </c>
      <c r="C40" s="145" t="s">
        <v>315</v>
      </c>
      <c r="D40" s="89" t="s">
        <v>320</v>
      </c>
      <c r="E40" s="154"/>
      <c r="F40" s="87" t="s">
        <v>2</v>
      </c>
      <c r="G40" s="89" t="s">
        <v>2</v>
      </c>
      <c r="H40" s="219">
        <v>42318</v>
      </c>
      <c r="I40" s="154"/>
      <c r="J40" s="200"/>
      <c r="K40" s="200"/>
      <c r="L40" s="200"/>
      <c r="M40" s="201"/>
      <c r="N40" s="201"/>
      <c r="O40" s="201"/>
      <c r="P40" s="81">
        <v>30</v>
      </c>
    </row>
    <row r="41" spans="1:16" ht="14.25" hidden="1" customHeight="1">
      <c r="A41" s="146" t="str">
        <f t="shared" si="4"/>
        <v>[Create Edit Project-31]</v>
      </c>
      <c r="B41" s="89" t="s">
        <v>312</v>
      </c>
      <c r="C41" s="145" t="s">
        <v>316</v>
      </c>
      <c r="D41" s="89" t="s">
        <v>321</v>
      </c>
      <c r="E41" s="154"/>
      <c r="F41" s="87" t="s">
        <v>2</v>
      </c>
      <c r="G41" s="89" t="s">
        <v>2</v>
      </c>
      <c r="H41" s="219">
        <v>42318</v>
      </c>
      <c r="I41" s="154"/>
      <c r="J41" s="200"/>
      <c r="K41" s="200"/>
      <c r="L41" s="200"/>
      <c r="M41" s="201"/>
      <c r="N41" s="201"/>
      <c r="O41" s="201"/>
      <c r="P41" s="69">
        <v>31</v>
      </c>
    </row>
    <row r="42" spans="1:16" ht="14.25" hidden="1" customHeight="1">
      <c r="A42" s="146" t="str">
        <f t="shared" si="4"/>
        <v>[Create Edit Project-32]</v>
      </c>
      <c r="B42" s="89" t="s">
        <v>1139</v>
      </c>
      <c r="C42" s="145" t="s">
        <v>1140</v>
      </c>
      <c r="D42" s="89" t="s">
        <v>1141</v>
      </c>
      <c r="E42" s="154"/>
      <c r="F42" s="87" t="s">
        <v>2</v>
      </c>
      <c r="G42" s="89" t="s">
        <v>2</v>
      </c>
      <c r="H42" s="219">
        <v>42318</v>
      </c>
      <c r="I42" s="154"/>
      <c r="J42" s="200"/>
      <c r="K42" s="200"/>
      <c r="L42" s="200"/>
      <c r="M42" s="201"/>
      <c r="N42" s="201"/>
      <c r="O42" s="201"/>
      <c r="P42" s="81">
        <v>32</v>
      </c>
    </row>
    <row r="43" spans="1:16" ht="14.25" hidden="1" customHeight="1">
      <c r="A43" s="146" t="str">
        <f t="shared" si="4"/>
        <v>[Create Edit Project-33]</v>
      </c>
      <c r="B43" s="89" t="s">
        <v>313</v>
      </c>
      <c r="C43" s="145" t="s">
        <v>318</v>
      </c>
      <c r="D43" s="89" t="s">
        <v>1142</v>
      </c>
      <c r="E43" s="154"/>
      <c r="F43" s="87" t="s">
        <v>2</v>
      </c>
      <c r="G43" s="89" t="s">
        <v>2</v>
      </c>
      <c r="H43" s="219">
        <v>42318</v>
      </c>
      <c r="I43" s="154"/>
      <c r="J43" s="200"/>
      <c r="K43" s="200"/>
      <c r="L43" s="200"/>
      <c r="M43" s="201"/>
      <c r="N43" s="201"/>
      <c r="O43" s="201"/>
      <c r="P43" s="69">
        <v>33</v>
      </c>
    </row>
    <row r="44" spans="1:16" ht="14.25" hidden="1" customHeight="1">
      <c r="A44" s="146" t="str">
        <f t="shared" si="4"/>
        <v>[Create Edit Project-34]</v>
      </c>
      <c r="B44" s="102" t="s">
        <v>308</v>
      </c>
      <c r="C44" s="145" t="s">
        <v>322</v>
      </c>
      <c r="D44" s="89" t="s">
        <v>1143</v>
      </c>
      <c r="E44" s="154"/>
      <c r="F44" s="87" t="s">
        <v>2</v>
      </c>
      <c r="G44" s="89" t="s">
        <v>2</v>
      </c>
      <c r="H44" s="219">
        <v>42318</v>
      </c>
      <c r="I44" s="154"/>
      <c r="J44" s="200"/>
      <c r="K44" s="200"/>
      <c r="L44" s="200"/>
      <c r="M44" s="201"/>
      <c r="N44" s="201"/>
      <c r="O44" s="201"/>
      <c r="P44" s="81">
        <v>34</v>
      </c>
    </row>
    <row r="45" spans="1:16" ht="14.25" hidden="1" customHeight="1">
      <c r="A45" s="146" t="str">
        <f t="shared" si="4"/>
        <v>[Create Edit Project-35]</v>
      </c>
      <c r="B45" s="102" t="s">
        <v>323</v>
      </c>
      <c r="C45" s="145" t="s">
        <v>324</v>
      </c>
      <c r="D45" s="89" t="s">
        <v>325</v>
      </c>
      <c r="E45" s="154"/>
      <c r="F45" s="87" t="s">
        <v>2</v>
      </c>
      <c r="G45" s="89" t="s">
        <v>2</v>
      </c>
      <c r="H45" s="219">
        <v>42318</v>
      </c>
      <c r="I45" s="154"/>
      <c r="J45" s="200"/>
      <c r="K45" s="200"/>
      <c r="L45" s="200"/>
      <c r="M45" s="201"/>
      <c r="N45" s="201"/>
      <c r="O45" s="201"/>
      <c r="P45" s="69">
        <v>35</v>
      </c>
    </row>
    <row r="46" spans="1:16" ht="14.25" hidden="1" customHeight="1">
      <c r="A46" s="146" t="str">
        <f t="shared" si="4"/>
        <v>[Create Edit Project-36]</v>
      </c>
      <c r="B46" s="102" t="s">
        <v>1144</v>
      </c>
      <c r="C46" s="145" t="s">
        <v>1145</v>
      </c>
      <c r="D46" s="89" t="s">
        <v>1146</v>
      </c>
      <c r="E46" s="154"/>
      <c r="F46" s="87" t="s">
        <v>2</v>
      </c>
      <c r="G46" s="89" t="s">
        <v>2</v>
      </c>
      <c r="H46" s="219">
        <v>42318</v>
      </c>
      <c r="I46" s="154"/>
      <c r="J46" s="200"/>
      <c r="K46" s="200"/>
      <c r="L46" s="200"/>
      <c r="M46" s="201"/>
      <c r="N46" s="201"/>
      <c r="O46" s="201"/>
      <c r="P46" s="81">
        <v>36</v>
      </c>
    </row>
    <row r="47" spans="1:16" ht="14.25" hidden="1" customHeight="1">
      <c r="A47" s="146" t="str">
        <f t="shared" si="4"/>
        <v>[Create Edit Project-37]</v>
      </c>
      <c r="B47" s="102" t="s">
        <v>326</v>
      </c>
      <c r="C47" s="151" t="s">
        <v>327</v>
      </c>
      <c r="D47" s="89" t="s">
        <v>328</v>
      </c>
      <c r="E47" s="154"/>
      <c r="F47" s="87" t="s">
        <v>2</v>
      </c>
      <c r="G47" s="89" t="s">
        <v>2</v>
      </c>
      <c r="H47" s="219">
        <v>42318</v>
      </c>
      <c r="I47" s="154"/>
      <c r="J47" s="200"/>
      <c r="K47" s="200"/>
      <c r="L47" s="200"/>
      <c r="M47" s="201"/>
      <c r="N47" s="201"/>
      <c r="O47" s="201"/>
      <c r="P47" s="69">
        <v>37</v>
      </c>
    </row>
    <row r="48" spans="1:16" ht="14.25" hidden="1" customHeight="1">
      <c r="A48" s="88" t="str">
        <f t="shared" si="4"/>
        <v>[Create Edit Project-38]</v>
      </c>
      <c r="B48" s="87" t="s">
        <v>329</v>
      </c>
      <c r="C48" s="150" t="s">
        <v>330</v>
      </c>
      <c r="D48" s="147" t="s">
        <v>442</v>
      </c>
      <c r="E48" s="154"/>
      <c r="F48" s="87" t="s">
        <v>2</v>
      </c>
      <c r="G48" s="89" t="s">
        <v>2</v>
      </c>
      <c r="H48" s="219">
        <v>42318</v>
      </c>
      <c r="I48" s="154"/>
      <c r="J48" s="200"/>
      <c r="K48" s="200"/>
      <c r="L48" s="200"/>
      <c r="M48" s="201"/>
      <c r="N48" s="201"/>
      <c r="O48" s="201"/>
      <c r="P48" s="81">
        <v>38</v>
      </c>
    </row>
    <row r="49" spans="1:16" ht="14.25" hidden="1" customHeight="1">
      <c r="A49" s="146" t="str">
        <f t="shared" si="4"/>
        <v>[Create Edit Project-39]</v>
      </c>
      <c r="B49" s="102" t="s">
        <v>331</v>
      </c>
      <c r="C49" s="145" t="s">
        <v>335</v>
      </c>
      <c r="D49" s="89" t="s">
        <v>342</v>
      </c>
      <c r="E49" s="154"/>
      <c r="F49" s="87" t="s">
        <v>2</v>
      </c>
      <c r="G49" s="89" t="s">
        <v>2</v>
      </c>
      <c r="H49" s="219">
        <v>42318</v>
      </c>
      <c r="I49" s="154"/>
      <c r="J49" s="200"/>
      <c r="K49" s="200"/>
      <c r="L49" s="200"/>
      <c r="M49" s="201"/>
      <c r="N49" s="201"/>
      <c r="O49" s="201"/>
      <c r="P49" s="69">
        <v>39</v>
      </c>
    </row>
    <row r="50" spans="1:16" ht="14.25" hidden="1" customHeight="1">
      <c r="A50" s="146" t="str">
        <f t="shared" si="4"/>
        <v>[Create Edit Project-40]</v>
      </c>
      <c r="B50" s="102" t="s">
        <v>336</v>
      </c>
      <c r="C50" s="145" t="s">
        <v>334</v>
      </c>
      <c r="D50" s="89" t="s">
        <v>443</v>
      </c>
      <c r="E50" s="154"/>
      <c r="F50" s="87" t="s">
        <v>2</v>
      </c>
      <c r="G50" s="89" t="s">
        <v>2</v>
      </c>
      <c r="H50" s="219">
        <v>42318</v>
      </c>
      <c r="I50" s="154"/>
      <c r="J50" s="200"/>
      <c r="K50" s="200"/>
      <c r="L50" s="200"/>
      <c r="M50" s="201"/>
      <c r="N50" s="201"/>
      <c r="O50" s="201"/>
      <c r="P50" s="81">
        <v>40</v>
      </c>
    </row>
    <row r="51" spans="1:16" ht="14.25" hidden="1" customHeight="1">
      <c r="A51" s="146" t="str">
        <f t="shared" si="4"/>
        <v>[Create Edit Project-41]</v>
      </c>
      <c r="B51" s="102" t="s">
        <v>332</v>
      </c>
      <c r="C51" s="151" t="s">
        <v>343</v>
      </c>
      <c r="D51" s="89" t="s">
        <v>344</v>
      </c>
      <c r="E51" s="154"/>
      <c r="F51" s="87" t="s">
        <v>2</v>
      </c>
      <c r="G51" s="89" t="s">
        <v>2</v>
      </c>
      <c r="H51" s="219">
        <v>42318</v>
      </c>
      <c r="I51" s="154"/>
      <c r="J51" s="200"/>
      <c r="K51" s="200"/>
      <c r="L51" s="200"/>
      <c r="M51" s="201"/>
      <c r="N51" s="201"/>
      <c r="O51" s="201"/>
      <c r="P51" s="69">
        <v>41</v>
      </c>
    </row>
    <row r="52" spans="1:16" ht="14.25" hidden="1" customHeight="1">
      <c r="A52" s="88" t="str">
        <f t="shared" si="4"/>
        <v>[Create Edit Project-42]</v>
      </c>
      <c r="B52" s="87" t="s">
        <v>333</v>
      </c>
      <c r="C52" s="150" t="s">
        <v>345</v>
      </c>
      <c r="D52" s="147" t="s">
        <v>444</v>
      </c>
      <c r="E52" s="154"/>
      <c r="F52" s="87" t="s">
        <v>2</v>
      </c>
      <c r="G52" s="89" t="s">
        <v>2</v>
      </c>
      <c r="H52" s="219">
        <v>42318</v>
      </c>
      <c r="I52" s="154"/>
      <c r="J52" s="200"/>
      <c r="K52" s="200"/>
      <c r="L52" s="200"/>
      <c r="M52" s="201"/>
      <c r="N52" s="201"/>
      <c r="O52" s="201"/>
      <c r="P52" s="81">
        <v>42</v>
      </c>
    </row>
    <row r="53" spans="1:16" ht="14.25" hidden="1" customHeight="1">
      <c r="A53" s="88" t="str">
        <f t="shared" si="4"/>
        <v>[Create Edit Project-43]</v>
      </c>
      <c r="B53" s="89" t="s">
        <v>347</v>
      </c>
      <c r="C53" s="150" t="s">
        <v>348</v>
      </c>
      <c r="D53" s="147" t="s">
        <v>360</v>
      </c>
      <c r="E53" s="154"/>
      <c r="F53" s="87" t="s">
        <v>2</v>
      </c>
      <c r="G53" s="89" t="s">
        <v>2</v>
      </c>
      <c r="H53" s="219">
        <v>42318</v>
      </c>
      <c r="I53" s="154"/>
      <c r="J53" s="200"/>
      <c r="K53" s="200"/>
      <c r="L53" s="200"/>
      <c r="M53" s="201"/>
      <c r="N53" s="201"/>
      <c r="O53" s="201"/>
      <c r="P53" s="69">
        <v>43</v>
      </c>
    </row>
    <row r="54" spans="1:16" ht="14.25" hidden="1" customHeight="1">
      <c r="A54" s="88" t="str">
        <f>IF(OR(B54&lt;&gt;"",D54&lt;E52&gt;""),"["&amp;TEXT($B$2,"##")&amp;"-"&amp;TEXT(ROW()-10,"##")&amp;"]","")</f>
        <v>[Create Edit Project-44]</v>
      </c>
      <c r="B54" s="89" t="s">
        <v>353</v>
      </c>
      <c r="C54" s="150" t="s">
        <v>349</v>
      </c>
      <c r="D54" s="147" t="s">
        <v>350</v>
      </c>
      <c r="E54" s="154"/>
      <c r="F54" s="87" t="s">
        <v>2</v>
      </c>
      <c r="G54" s="89" t="s">
        <v>2</v>
      </c>
      <c r="H54" s="219">
        <v>42318</v>
      </c>
      <c r="I54" s="154"/>
      <c r="J54" s="200"/>
      <c r="K54" s="200"/>
      <c r="L54" s="200"/>
      <c r="M54" s="201"/>
      <c r="N54" s="201"/>
      <c r="O54" s="201"/>
      <c r="P54" s="81">
        <v>44</v>
      </c>
    </row>
    <row r="55" spans="1:16" ht="14.25" hidden="1" customHeight="1">
      <c r="A55" s="88" t="str">
        <f>IF(OR(B55&lt;&gt;"",D55&lt;E53&gt;""),"["&amp;TEXT($B$2,"##")&amp;"-"&amp;TEXT(ROW()-10,"##")&amp;"]","")</f>
        <v>[Create Edit Project-45]</v>
      </c>
      <c r="B55" s="89" t="s">
        <v>361</v>
      </c>
      <c r="C55" s="150" t="s">
        <v>362</v>
      </c>
      <c r="D55" s="147" t="s">
        <v>363</v>
      </c>
      <c r="E55" s="154"/>
      <c r="F55" s="87" t="s">
        <v>2</v>
      </c>
      <c r="G55" s="89" t="s">
        <v>2</v>
      </c>
      <c r="H55" s="219">
        <v>42318</v>
      </c>
      <c r="I55" s="154"/>
      <c r="J55" s="200"/>
      <c r="K55" s="200"/>
      <c r="L55" s="200"/>
      <c r="M55" s="201"/>
      <c r="N55" s="201"/>
      <c r="O55" s="201"/>
      <c r="P55" s="69">
        <v>45</v>
      </c>
    </row>
    <row r="56" spans="1:16" ht="14.25" hidden="1" customHeight="1">
      <c r="A56" s="88" t="str">
        <f t="shared" ref="A56:A62" si="5">IF(OR(B56&lt;&gt;"",D56&lt;E55&gt;""),"["&amp;TEXT($B$2,"##")&amp;"-"&amp;TEXT(ROW()-10,"##")&amp;"]","")</f>
        <v>[Create Edit Project-46]</v>
      </c>
      <c r="B56" s="89" t="s">
        <v>352</v>
      </c>
      <c r="C56" s="150" t="s">
        <v>351</v>
      </c>
      <c r="D56" s="147" t="s">
        <v>359</v>
      </c>
      <c r="E56" s="154"/>
      <c r="F56" s="87" t="s">
        <v>2</v>
      </c>
      <c r="G56" s="89" t="s">
        <v>2</v>
      </c>
      <c r="H56" s="219">
        <v>42318</v>
      </c>
      <c r="I56" s="154"/>
      <c r="J56" s="200"/>
      <c r="K56" s="200"/>
      <c r="L56" s="200"/>
      <c r="M56" s="201"/>
      <c r="N56" s="201"/>
      <c r="O56" s="201"/>
      <c r="P56" s="81">
        <v>46</v>
      </c>
    </row>
    <row r="57" spans="1:16" ht="14.25" hidden="1" customHeight="1">
      <c r="A57" s="88" t="str">
        <f t="shared" si="5"/>
        <v>[Create Edit Project-47]</v>
      </c>
      <c r="B57" s="102" t="s">
        <v>354</v>
      </c>
      <c r="C57" s="151" t="s">
        <v>357</v>
      </c>
      <c r="D57" s="89" t="s">
        <v>375</v>
      </c>
      <c r="E57" s="154"/>
      <c r="F57" s="87" t="s">
        <v>2</v>
      </c>
      <c r="G57" s="89" t="s">
        <v>2</v>
      </c>
      <c r="H57" s="219">
        <v>42318</v>
      </c>
      <c r="I57" s="154"/>
      <c r="J57" s="200"/>
      <c r="K57" s="200"/>
      <c r="L57" s="200"/>
      <c r="M57" s="201"/>
      <c r="N57" s="201"/>
      <c r="O57" s="201"/>
      <c r="P57" s="69">
        <v>47</v>
      </c>
    </row>
    <row r="58" spans="1:16" ht="14.25" hidden="1" customHeight="1">
      <c r="A58" s="88" t="str">
        <f t="shared" si="5"/>
        <v>[Create Edit Project-48]</v>
      </c>
      <c r="B58" s="102" t="s">
        <v>355</v>
      </c>
      <c r="C58" s="151" t="s">
        <v>358</v>
      </c>
      <c r="D58" s="89" t="s">
        <v>376</v>
      </c>
      <c r="E58" s="154"/>
      <c r="F58" s="87" t="s">
        <v>2</v>
      </c>
      <c r="G58" s="89" t="s">
        <v>2</v>
      </c>
      <c r="H58" s="219">
        <v>42318</v>
      </c>
      <c r="I58" s="154"/>
      <c r="J58" s="200"/>
      <c r="K58" s="200"/>
      <c r="L58" s="200"/>
      <c r="M58" s="201"/>
      <c r="N58" s="201"/>
      <c r="O58" s="201"/>
      <c r="P58" s="81">
        <v>48</v>
      </c>
    </row>
    <row r="59" spans="1:16" ht="14.25" hidden="1" customHeight="1">
      <c r="A59" s="157" t="str">
        <f t="shared" si="5"/>
        <v>[Create Edit Project-49]</v>
      </c>
      <c r="B59" s="87" t="s">
        <v>356</v>
      </c>
      <c r="C59" s="150" t="s">
        <v>1147</v>
      </c>
      <c r="D59" s="147" t="s">
        <v>1148</v>
      </c>
      <c r="E59" s="158"/>
      <c r="F59" s="87" t="s">
        <v>2</v>
      </c>
      <c r="G59" s="89" t="s">
        <v>2</v>
      </c>
      <c r="H59" s="219">
        <v>42318</v>
      </c>
      <c r="I59" s="158"/>
      <c r="J59" s="200"/>
      <c r="K59" s="200"/>
      <c r="L59" s="200"/>
      <c r="M59" s="201"/>
      <c r="N59" s="201"/>
      <c r="O59" s="201"/>
      <c r="P59" s="69">
        <v>49</v>
      </c>
    </row>
    <row r="60" spans="1:16" ht="14.25" hidden="1" customHeight="1">
      <c r="A60" s="88" t="str">
        <f t="shared" si="5"/>
        <v>[Create Edit Project-50]</v>
      </c>
      <c r="B60" s="89" t="s">
        <v>365</v>
      </c>
      <c r="C60" s="89" t="s">
        <v>364</v>
      </c>
      <c r="D60" s="89" t="s">
        <v>377</v>
      </c>
      <c r="E60" s="154"/>
      <c r="F60" s="87" t="s">
        <v>2</v>
      </c>
      <c r="G60" s="89" t="s">
        <v>2</v>
      </c>
      <c r="H60" s="219">
        <v>42318</v>
      </c>
      <c r="I60" s="154"/>
      <c r="J60" s="200"/>
      <c r="K60" s="200"/>
      <c r="L60" s="200"/>
      <c r="M60" s="201"/>
      <c r="N60" s="201"/>
      <c r="O60" s="201"/>
      <c r="P60" s="81">
        <v>50</v>
      </c>
    </row>
    <row r="61" spans="1:16" ht="14.25" hidden="1" customHeight="1">
      <c r="A61" s="88" t="str">
        <f t="shared" si="5"/>
        <v>[Create Edit Project-51]</v>
      </c>
      <c r="B61" s="89" t="s">
        <v>366</v>
      </c>
      <c r="C61" s="89" t="s">
        <v>364</v>
      </c>
      <c r="D61" s="89" t="s">
        <v>367</v>
      </c>
      <c r="E61" s="154"/>
      <c r="F61" s="87" t="s">
        <v>2</v>
      </c>
      <c r="G61" s="89" t="s">
        <v>2</v>
      </c>
      <c r="H61" s="219">
        <v>42318</v>
      </c>
      <c r="I61" s="154"/>
      <c r="J61" s="200"/>
      <c r="K61" s="200"/>
      <c r="L61" s="200"/>
      <c r="M61" s="201"/>
      <c r="N61" s="201"/>
      <c r="O61" s="201"/>
      <c r="P61" s="69">
        <v>51</v>
      </c>
    </row>
    <row r="62" spans="1:16" ht="14.25" hidden="1" customHeight="1">
      <c r="A62" s="88" t="str">
        <f t="shared" si="5"/>
        <v>[Create Edit Project-52]</v>
      </c>
      <c r="B62" s="89" t="s">
        <v>369</v>
      </c>
      <c r="C62" s="89" t="s">
        <v>370</v>
      </c>
      <c r="D62" s="89" t="s">
        <v>1149</v>
      </c>
      <c r="E62" s="154"/>
      <c r="F62" s="87" t="s">
        <v>2</v>
      </c>
      <c r="G62" s="89" t="s">
        <v>2</v>
      </c>
      <c r="H62" s="219">
        <v>42318</v>
      </c>
      <c r="I62" s="154"/>
      <c r="J62" s="200"/>
      <c r="K62" s="200"/>
      <c r="L62" s="200"/>
      <c r="M62" s="201"/>
      <c r="N62" s="201"/>
      <c r="O62" s="201"/>
      <c r="P62" s="81">
        <v>52</v>
      </c>
    </row>
    <row r="63" spans="1:16" ht="89.25">
      <c r="A63" s="88" t="str">
        <f>IF(OR(B63&lt;&gt;"",D63&lt;E61&gt;""),"["&amp;TEXT($B$2,"##")&amp;"-"&amp;TEXT(ROW()-10,"##")&amp;"]","")</f>
        <v>[Create Edit Project-53]</v>
      </c>
      <c r="B63" s="89" t="s">
        <v>1150</v>
      </c>
      <c r="C63" s="89" t="s">
        <v>1151</v>
      </c>
      <c r="D63" s="89" t="s">
        <v>1152</v>
      </c>
      <c r="E63" s="154"/>
      <c r="F63" s="87" t="s">
        <v>3</v>
      </c>
      <c r="G63" s="89" t="s">
        <v>3</v>
      </c>
      <c r="H63" s="219">
        <v>42318</v>
      </c>
      <c r="I63" s="154"/>
      <c r="J63" s="200" t="s">
        <v>1058</v>
      </c>
      <c r="K63" s="200" t="s">
        <v>1054</v>
      </c>
      <c r="L63" s="200" t="s">
        <v>1049</v>
      </c>
      <c r="M63" s="201">
        <v>42318</v>
      </c>
      <c r="N63" s="201"/>
      <c r="O63" s="201"/>
      <c r="P63" s="69">
        <v>53</v>
      </c>
    </row>
    <row r="64" spans="1:16" ht="153">
      <c r="A64" s="88" t="str">
        <f>IF(OR(B64&lt;&gt;"",D64&lt;E62&gt;""),"["&amp;TEXT($B$2,"##")&amp;"-"&amp;TEXT(ROW()-10,"##")&amp;"]","")</f>
        <v>[Create Edit Project-54]</v>
      </c>
      <c r="B64" s="89" t="s">
        <v>1153</v>
      </c>
      <c r="C64" s="89" t="s">
        <v>1154</v>
      </c>
      <c r="D64" s="89" t="s">
        <v>1155</v>
      </c>
      <c r="E64" s="154"/>
      <c r="F64" s="87" t="s">
        <v>3</v>
      </c>
      <c r="G64" s="89" t="s">
        <v>3</v>
      </c>
      <c r="H64" s="219">
        <v>42318</v>
      </c>
      <c r="I64" s="154"/>
      <c r="J64" s="200" t="s">
        <v>1058</v>
      </c>
      <c r="K64" s="200" t="s">
        <v>1054</v>
      </c>
      <c r="L64" s="200" t="s">
        <v>1049</v>
      </c>
      <c r="M64" s="201">
        <v>42318</v>
      </c>
      <c r="N64" s="201"/>
      <c r="O64" s="201"/>
      <c r="P64" s="81">
        <v>54</v>
      </c>
    </row>
    <row r="65" spans="1:16" ht="14.25" hidden="1" customHeight="1">
      <c r="A65" s="88" t="str">
        <f>IF(OR(B65&lt;&gt;"",D65&lt;E62&gt;""),"["&amp;TEXT($B$2,"##")&amp;"-"&amp;TEXT(ROW()-10,"##")&amp;"]","")</f>
        <v>[Create Edit Project-55]</v>
      </c>
      <c r="B65" s="102" t="s">
        <v>371</v>
      </c>
      <c r="C65" s="151" t="s">
        <v>372</v>
      </c>
      <c r="D65" s="89" t="s">
        <v>378</v>
      </c>
      <c r="E65" s="154"/>
      <c r="F65" s="87" t="s">
        <v>2</v>
      </c>
      <c r="G65" s="89" t="s">
        <v>2</v>
      </c>
      <c r="H65" s="219">
        <v>42318</v>
      </c>
      <c r="I65" s="154"/>
      <c r="J65" s="200"/>
      <c r="K65" s="200"/>
      <c r="L65" s="200"/>
      <c r="M65" s="201"/>
      <c r="N65" s="201"/>
      <c r="O65" s="201"/>
      <c r="P65" s="69">
        <v>55</v>
      </c>
    </row>
    <row r="66" spans="1:16" ht="14.25" hidden="1" customHeight="1">
      <c r="A66" s="88" t="str">
        <f>IF(OR(B66&lt;&gt;"",D66&lt;E65&gt;""),"["&amp;TEXT($B$2,"##")&amp;"-"&amp;TEXT(ROW()-10,"##")&amp;"]","")</f>
        <v>[Create Edit Project-56]</v>
      </c>
      <c r="B66" s="102" t="s">
        <v>373</v>
      </c>
      <c r="C66" s="89" t="s">
        <v>374</v>
      </c>
      <c r="D66" s="89" t="s">
        <v>379</v>
      </c>
      <c r="E66" s="154"/>
      <c r="F66" s="87" t="s">
        <v>2</v>
      </c>
      <c r="G66" s="89" t="s">
        <v>2</v>
      </c>
      <c r="H66" s="219">
        <v>42318</v>
      </c>
      <c r="I66" s="154"/>
      <c r="J66" s="200"/>
      <c r="K66" s="200"/>
      <c r="L66" s="200"/>
      <c r="M66" s="201"/>
      <c r="N66" s="201"/>
      <c r="O66" s="201"/>
      <c r="P66" s="81">
        <v>56</v>
      </c>
    </row>
    <row r="67" spans="1:16" ht="14.25" hidden="1" customHeight="1">
      <c r="A67" s="88" t="str">
        <f>IF(OR(B67&lt;&gt;"",D67&lt;E66&gt;""),"["&amp;TEXT($B$2,"##")&amp;"-"&amp;TEXT(ROW()-10,"##")&amp;"]","")</f>
        <v>[Create Edit Project-57]</v>
      </c>
      <c r="B67" s="102" t="s">
        <v>380</v>
      </c>
      <c r="C67" s="89" t="s">
        <v>381</v>
      </c>
      <c r="D67" s="89" t="s">
        <v>382</v>
      </c>
      <c r="E67" s="154"/>
      <c r="F67" s="87" t="s">
        <v>2</v>
      </c>
      <c r="G67" s="89" t="s">
        <v>2</v>
      </c>
      <c r="H67" s="219">
        <v>42318</v>
      </c>
      <c r="I67" s="154"/>
      <c r="J67" s="200"/>
      <c r="K67" s="200"/>
      <c r="L67" s="200"/>
      <c r="M67" s="201"/>
      <c r="N67" s="201"/>
      <c r="O67" s="201"/>
      <c r="P67" s="69">
        <v>57</v>
      </c>
    </row>
    <row r="68" spans="1:16" ht="153">
      <c r="A68" s="88" t="str">
        <f>IF(OR(B68&lt;&gt;"",D68&lt;E66&gt;""),"["&amp;TEXT($B$2,"##")&amp;"-"&amp;TEXT(ROW()-10,"##")&amp;"]","")</f>
        <v>[Create Edit Project-58]</v>
      </c>
      <c r="B68" s="89" t="s">
        <v>1156</v>
      </c>
      <c r="C68" s="89" t="s">
        <v>1157</v>
      </c>
      <c r="D68" s="89" t="s">
        <v>1158</v>
      </c>
      <c r="E68" s="154"/>
      <c r="F68" s="87" t="s">
        <v>3</v>
      </c>
      <c r="G68" s="89" t="s">
        <v>3</v>
      </c>
      <c r="H68" s="219">
        <v>42318</v>
      </c>
      <c r="I68" s="154"/>
      <c r="J68" s="200" t="s">
        <v>1058</v>
      </c>
      <c r="K68" s="200" t="s">
        <v>1054</v>
      </c>
      <c r="L68" s="200" t="s">
        <v>1049</v>
      </c>
      <c r="M68" s="201">
        <v>42318</v>
      </c>
      <c r="N68" s="201"/>
      <c r="O68" s="201"/>
      <c r="P68" s="81">
        <v>58</v>
      </c>
    </row>
    <row r="69" spans="1:16" ht="153">
      <c r="A69" s="88" t="str">
        <f>IF(OR(B69&lt;&gt;"",D69&lt;E67&gt;""),"["&amp;TEXT($B$2,"##")&amp;"-"&amp;TEXT(ROW()-10,"##")&amp;"]","")</f>
        <v>[Create Edit Project-59]</v>
      </c>
      <c r="B69" s="89" t="s">
        <v>1159</v>
      </c>
      <c r="C69" s="89" t="s">
        <v>1160</v>
      </c>
      <c r="D69" s="89" t="s">
        <v>1161</v>
      </c>
      <c r="E69" s="154"/>
      <c r="F69" s="87" t="s">
        <v>3</v>
      </c>
      <c r="G69" s="89" t="s">
        <v>3</v>
      </c>
      <c r="H69" s="219">
        <v>42318</v>
      </c>
      <c r="I69" s="154"/>
      <c r="J69" s="200" t="s">
        <v>1058</v>
      </c>
      <c r="K69" s="200" t="s">
        <v>1054</v>
      </c>
      <c r="L69" s="200" t="s">
        <v>1049</v>
      </c>
      <c r="M69" s="201">
        <v>42318</v>
      </c>
      <c r="N69" s="201"/>
      <c r="O69" s="201"/>
      <c r="P69" s="69">
        <v>59</v>
      </c>
    </row>
    <row r="70" spans="1:16" ht="165.75">
      <c r="A70" s="88" t="str">
        <f>IF(OR(B70&lt;&gt;"",D70&lt;E68&gt;""),"["&amp;TEXT($B$2,"##")&amp;"-"&amp;TEXT(ROW()-10,"##")&amp;"]","")</f>
        <v>[Create Edit Project-60]</v>
      </c>
      <c r="B70" s="89" t="s">
        <v>1162</v>
      </c>
      <c r="C70" s="89" t="s">
        <v>1163</v>
      </c>
      <c r="D70" s="89" t="s">
        <v>1164</v>
      </c>
      <c r="E70" s="154"/>
      <c r="F70" s="87" t="s">
        <v>3</v>
      </c>
      <c r="G70" s="89" t="s">
        <v>3</v>
      </c>
      <c r="H70" s="219">
        <v>42318</v>
      </c>
      <c r="I70" s="154"/>
      <c r="J70" s="200" t="s">
        <v>1058</v>
      </c>
      <c r="K70" s="200" t="s">
        <v>1054</v>
      </c>
      <c r="L70" s="200" t="s">
        <v>1049</v>
      </c>
      <c r="M70" s="201">
        <v>42318</v>
      </c>
      <c r="N70" s="201"/>
      <c r="O70" s="201"/>
      <c r="P70" s="81">
        <v>60</v>
      </c>
    </row>
    <row r="71" spans="1:16" ht="14.25" hidden="1" customHeight="1">
      <c r="A71" s="88" t="str">
        <f>IF(OR(B71&lt;&gt;"",D71&lt;E69&gt;""),"["&amp;TEXT($B$2,"##")&amp;"-"&amp;TEXT(ROW()-10,"##")&amp;"]","")</f>
        <v>[Create Edit Project-61]</v>
      </c>
      <c r="B71" s="89" t="s">
        <v>1165</v>
      </c>
      <c r="C71" s="89" t="s">
        <v>1166</v>
      </c>
      <c r="D71" s="89" t="s">
        <v>1167</v>
      </c>
      <c r="E71" s="154"/>
      <c r="F71" s="87" t="s">
        <v>2</v>
      </c>
      <c r="G71" s="89" t="s">
        <v>2</v>
      </c>
      <c r="H71" s="219">
        <v>42318</v>
      </c>
      <c r="I71" s="154"/>
      <c r="J71" s="200"/>
      <c r="K71" s="200"/>
      <c r="L71" s="200"/>
      <c r="M71" s="201"/>
      <c r="N71" s="201"/>
      <c r="O71" s="201"/>
      <c r="P71" s="69">
        <v>61</v>
      </c>
    </row>
    <row r="72" spans="1:16" ht="14.25" hidden="1" customHeight="1">
      <c r="A72" s="88" t="str">
        <f>IF(OR(B72&lt;&gt;"",D72&lt;E67&gt;""),"["&amp;TEXT($B$2,"##")&amp;"-"&amp;TEXT(ROW()-10,"##")&amp;"]","")</f>
        <v>[Create Edit Project-62]</v>
      </c>
      <c r="B72" s="102" t="s">
        <v>383</v>
      </c>
      <c r="C72" s="89" t="s">
        <v>384</v>
      </c>
      <c r="D72" s="89" t="s">
        <v>385</v>
      </c>
      <c r="E72" s="154"/>
      <c r="F72" s="87" t="s">
        <v>2</v>
      </c>
      <c r="G72" s="89" t="s">
        <v>2</v>
      </c>
      <c r="H72" s="219">
        <v>42318</v>
      </c>
      <c r="I72" s="154"/>
      <c r="J72" s="200"/>
      <c r="K72" s="200"/>
      <c r="L72" s="200"/>
      <c r="M72" s="201"/>
      <c r="N72" s="201"/>
      <c r="O72" s="201"/>
      <c r="P72" s="81">
        <v>62</v>
      </c>
    </row>
    <row r="73" spans="1:16" ht="14.25" hidden="1" customHeight="1">
      <c r="A73" s="88" t="str">
        <f t="shared" ref="A73:A84" si="6">IF(OR(B73&lt;&gt;"",D73&lt;E72&gt;""),"["&amp;TEXT($B$2,"##")&amp;"-"&amp;TEXT(ROW()-10,"##")&amp;"]","")</f>
        <v>[Create Edit Project-63]</v>
      </c>
      <c r="B73" s="102" t="s">
        <v>386</v>
      </c>
      <c r="C73" s="89" t="s">
        <v>387</v>
      </c>
      <c r="D73" s="89" t="s">
        <v>388</v>
      </c>
      <c r="E73" s="154"/>
      <c r="F73" s="87" t="s">
        <v>2</v>
      </c>
      <c r="G73" s="89" t="s">
        <v>2</v>
      </c>
      <c r="H73" s="219">
        <v>42318</v>
      </c>
      <c r="I73" s="154"/>
      <c r="J73" s="200"/>
      <c r="K73" s="200"/>
      <c r="L73" s="200"/>
      <c r="M73" s="201"/>
      <c r="N73" s="201"/>
      <c r="O73" s="201"/>
      <c r="P73" s="69">
        <v>63</v>
      </c>
    </row>
    <row r="74" spans="1:16" ht="14.25" hidden="1" customHeight="1">
      <c r="A74" s="88" t="str">
        <f t="shared" si="6"/>
        <v>[Create Edit Project-64]</v>
      </c>
      <c r="B74" s="102" t="s">
        <v>389</v>
      </c>
      <c r="C74" s="89" t="s">
        <v>390</v>
      </c>
      <c r="D74" s="89" t="s">
        <v>391</v>
      </c>
      <c r="E74" s="154"/>
      <c r="F74" s="87" t="s">
        <v>2</v>
      </c>
      <c r="G74" s="89" t="s">
        <v>2</v>
      </c>
      <c r="H74" s="219">
        <v>42318</v>
      </c>
      <c r="I74" s="154"/>
      <c r="J74" s="200"/>
      <c r="K74" s="200"/>
      <c r="L74" s="200"/>
      <c r="M74" s="201"/>
      <c r="N74" s="201"/>
      <c r="O74" s="201"/>
      <c r="P74" s="81">
        <v>64</v>
      </c>
    </row>
    <row r="75" spans="1:16" ht="14.25" hidden="1" customHeight="1">
      <c r="A75" s="88" t="str">
        <f t="shared" si="6"/>
        <v>[Create Edit Project-65]</v>
      </c>
      <c r="B75" s="89" t="s">
        <v>392</v>
      </c>
      <c r="C75" s="89" t="s">
        <v>393</v>
      </c>
      <c r="D75" s="89" t="s">
        <v>395</v>
      </c>
      <c r="E75" s="154"/>
      <c r="F75" s="87" t="s">
        <v>2</v>
      </c>
      <c r="G75" s="89" t="s">
        <v>2</v>
      </c>
      <c r="H75" s="219">
        <v>42318</v>
      </c>
      <c r="I75" s="154"/>
      <c r="J75" s="200"/>
      <c r="K75" s="200"/>
      <c r="L75" s="200"/>
      <c r="M75" s="201"/>
      <c r="N75" s="201"/>
      <c r="O75" s="201"/>
      <c r="P75" s="69">
        <v>65</v>
      </c>
    </row>
    <row r="76" spans="1:16" ht="14.25" hidden="1" customHeight="1">
      <c r="A76" s="88" t="str">
        <f t="shared" si="6"/>
        <v>[Create Edit Project-66]</v>
      </c>
      <c r="B76" s="89" t="s">
        <v>368</v>
      </c>
      <c r="C76" s="89" t="s">
        <v>394</v>
      </c>
      <c r="D76" s="89" t="s">
        <v>396</v>
      </c>
      <c r="E76" s="154"/>
      <c r="F76" s="87" t="s">
        <v>2</v>
      </c>
      <c r="G76" s="89" t="s">
        <v>2</v>
      </c>
      <c r="H76" s="219">
        <v>42318</v>
      </c>
      <c r="I76" s="154"/>
      <c r="J76" s="200"/>
      <c r="K76" s="200"/>
      <c r="L76" s="200"/>
      <c r="M76" s="201"/>
      <c r="N76" s="201"/>
      <c r="O76" s="201"/>
      <c r="P76" s="81">
        <v>66</v>
      </c>
    </row>
    <row r="77" spans="1:16" ht="14.25" hidden="1" customHeight="1">
      <c r="A77" s="146" t="str">
        <f t="shared" si="6"/>
        <v>[Create Edit Project-67]</v>
      </c>
      <c r="B77" s="102" t="s">
        <v>397</v>
      </c>
      <c r="C77" s="145" t="s">
        <v>1168</v>
      </c>
      <c r="D77" s="89" t="s">
        <v>1169</v>
      </c>
      <c r="E77" s="154"/>
      <c r="F77" s="87" t="s">
        <v>2</v>
      </c>
      <c r="G77" s="89" t="s">
        <v>2</v>
      </c>
      <c r="H77" s="219">
        <v>42318</v>
      </c>
      <c r="I77" s="154"/>
      <c r="J77" s="200"/>
      <c r="K77" s="200"/>
      <c r="L77" s="200"/>
      <c r="M77" s="201"/>
      <c r="N77" s="201"/>
      <c r="O77" s="201"/>
      <c r="P77" s="69">
        <v>67</v>
      </c>
    </row>
    <row r="78" spans="1:16" ht="14.25" hidden="1" customHeight="1">
      <c r="A78" s="146" t="str">
        <f t="shared" si="6"/>
        <v>[Create Edit Project-68]</v>
      </c>
      <c r="B78" s="102" t="s">
        <v>398</v>
      </c>
      <c r="C78" s="145" t="s">
        <v>403</v>
      </c>
      <c r="D78" s="89" t="s">
        <v>404</v>
      </c>
      <c r="E78" s="154"/>
      <c r="F78" s="87" t="s">
        <v>2</v>
      </c>
      <c r="G78" s="89" t="s">
        <v>2</v>
      </c>
      <c r="H78" s="219">
        <v>42318</v>
      </c>
      <c r="I78" s="154"/>
      <c r="J78" s="200"/>
      <c r="K78" s="200"/>
      <c r="L78" s="200"/>
      <c r="M78" s="201"/>
      <c r="N78" s="201"/>
      <c r="O78" s="201"/>
      <c r="P78" s="81">
        <v>68</v>
      </c>
    </row>
    <row r="79" spans="1:16" ht="14.25" hidden="1" customHeight="1">
      <c r="A79" s="146" t="str">
        <f t="shared" si="6"/>
        <v>[Create Edit Project-69]</v>
      </c>
      <c r="B79" s="87" t="s">
        <v>399</v>
      </c>
      <c r="C79" s="144" t="s">
        <v>1170</v>
      </c>
      <c r="D79" s="147" t="s">
        <v>1171</v>
      </c>
      <c r="E79" s="154"/>
      <c r="F79" s="87" t="s">
        <v>2</v>
      </c>
      <c r="G79" s="89" t="s">
        <v>2</v>
      </c>
      <c r="H79" s="219">
        <v>42318</v>
      </c>
      <c r="I79" s="154"/>
      <c r="J79" s="200"/>
      <c r="K79" s="200"/>
      <c r="L79" s="200"/>
      <c r="M79" s="201"/>
      <c r="N79" s="201"/>
      <c r="O79" s="201"/>
      <c r="P79" s="69">
        <v>69</v>
      </c>
    </row>
    <row r="80" spans="1:16" ht="14.25" hidden="1" customHeight="1">
      <c r="A80" s="88" t="str">
        <f t="shared" si="6"/>
        <v>[Create Edit Project-70]</v>
      </c>
      <c r="B80" s="87" t="s">
        <v>401</v>
      </c>
      <c r="C80" s="144" t="s">
        <v>1170</v>
      </c>
      <c r="D80" s="147" t="s">
        <v>1172</v>
      </c>
      <c r="E80" s="154"/>
      <c r="F80" s="87" t="s">
        <v>2</v>
      </c>
      <c r="G80" s="89" t="s">
        <v>2</v>
      </c>
      <c r="H80" s="219">
        <v>42318</v>
      </c>
      <c r="I80" s="154"/>
      <c r="J80" s="200"/>
      <c r="K80" s="200"/>
      <c r="L80" s="200"/>
      <c r="M80" s="201"/>
      <c r="N80" s="201"/>
      <c r="O80" s="201"/>
      <c r="P80" s="81">
        <v>70</v>
      </c>
    </row>
    <row r="81" spans="1:16" ht="14.25" hidden="1" customHeight="1">
      <c r="A81" s="88" t="str">
        <f t="shared" si="6"/>
        <v>[Create Edit Project-71]</v>
      </c>
      <c r="B81" s="87" t="s">
        <v>402</v>
      </c>
      <c r="C81" s="87" t="s">
        <v>408</v>
      </c>
      <c r="D81" s="87" t="s">
        <v>445</v>
      </c>
      <c r="E81" s="154"/>
      <c r="F81" s="87"/>
      <c r="G81" s="89"/>
      <c r="H81" s="219">
        <v>42318</v>
      </c>
      <c r="I81" s="154"/>
      <c r="J81" s="200"/>
      <c r="K81" s="200"/>
      <c r="L81" s="200"/>
      <c r="M81" s="201"/>
      <c r="N81" s="201"/>
      <c r="O81" s="201"/>
      <c r="P81" s="69">
        <v>71</v>
      </c>
    </row>
    <row r="82" spans="1:16" ht="14.25" hidden="1" customHeight="1">
      <c r="A82" s="88" t="str">
        <f t="shared" si="6"/>
        <v>[Create Edit Project-72]</v>
      </c>
      <c r="B82" s="87" t="s">
        <v>406</v>
      </c>
      <c r="C82" s="87" t="s">
        <v>405</v>
      </c>
      <c r="D82" s="87" t="s">
        <v>410</v>
      </c>
      <c r="E82" s="154"/>
      <c r="F82" s="87"/>
      <c r="G82" s="89"/>
      <c r="H82" s="219">
        <v>42318</v>
      </c>
      <c r="I82" s="154"/>
      <c r="J82" s="200"/>
      <c r="K82" s="200"/>
      <c r="L82" s="200"/>
      <c r="M82" s="201"/>
      <c r="N82" s="201"/>
      <c r="O82" s="201"/>
      <c r="P82" s="81">
        <v>72</v>
      </c>
    </row>
    <row r="83" spans="1:16" ht="14.25" hidden="1" customHeight="1">
      <c r="A83" s="88" t="str">
        <f t="shared" si="6"/>
        <v>[Create Edit Project-73]</v>
      </c>
      <c r="B83" s="87" t="s">
        <v>407</v>
      </c>
      <c r="C83" s="87" t="s">
        <v>411</v>
      </c>
      <c r="D83" s="87" t="s">
        <v>445</v>
      </c>
      <c r="E83" s="154"/>
      <c r="F83" s="87"/>
      <c r="G83" s="89"/>
      <c r="H83" s="219">
        <v>42318</v>
      </c>
      <c r="I83" s="154"/>
      <c r="J83" s="200"/>
      <c r="K83" s="200"/>
      <c r="L83" s="200"/>
      <c r="M83" s="201"/>
      <c r="N83" s="201"/>
      <c r="O83" s="201"/>
      <c r="P83" s="69">
        <v>73</v>
      </c>
    </row>
    <row r="84" spans="1:16" ht="14.25" hidden="1" customHeight="1">
      <c r="A84" s="88" t="str">
        <f t="shared" si="6"/>
        <v>[Create Edit Project-74]</v>
      </c>
      <c r="B84" s="89" t="s">
        <v>413</v>
      </c>
      <c r="C84" s="144" t="s">
        <v>412</v>
      </c>
      <c r="D84" s="147" t="s">
        <v>416</v>
      </c>
      <c r="E84" s="154"/>
      <c r="F84" s="87"/>
      <c r="G84" s="89"/>
      <c r="H84" s="219">
        <v>42318</v>
      </c>
      <c r="I84" s="154"/>
      <c r="J84" s="200"/>
      <c r="K84" s="200"/>
      <c r="L84" s="200"/>
      <c r="M84" s="201"/>
      <c r="N84" s="201"/>
      <c r="O84" s="201"/>
      <c r="P84" s="81">
        <v>74</v>
      </c>
    </row>
    <row r="85" spans="1:16" ht="14.25" hidden="1" customHeight="1">
      <c r="A85" s="88" t="str">
        <f>IF(OR(B85&lt;&gt;"",D85&lt;E83&gt;""),"["&amp;TEXT($B$2,"##")&amp;"-"&amp;TEXT(ROW()-10,"##")&amp;"]","")</f>
        <v>[Create Edit Project-75]</v>
      </c>
      <c r="B85" s="89" t="s">
        <v>417</v>
      </c>
      <c r="C85" s="150" t="s">
        <v>421</v>
      </c>
      <c r="D85" s="147" t="s">
        <v>426</v>
      </c>
      <c r="E85" s="154"/>
      <c r="F85" s="87"/>
      <c r="G85" s="89"/>
      <c r="H85" s="219">
        <v>42318</v>
      </c>
      <c r="I85" s="154"/>
      <c r="J85" s="200"/>
      <c r="K85" s="200"/>
      <c r="L85" s="200"/>
      <c r="M85" s="201"/>
      <c r="N85" s="201"/>
      <c r="O85" s="201"/>
      <c r="P85" s="69">
        <v>75</v>
      </c>
    </row>
    <row r="86" spans="1:16" ht="14.25" hidden="1" customHeight="1">
      <c r="A86" s="88" t="str">
        <f>IF(OR(B86&lt;&gt;"",D86&lt;E84&gt;""),"["&amp;TEXT($B$2,"##")&amp;"-"&amp;TEXT(ROW()-10,"##")&amp;"]","")</f>
        <v>[Create Edit Project-76]</v>
      </c>
      <c r="B86" s="89" t="s">
        <v>417</v>
      </c>
      <c r="C86" s="150" t="s">
        <v>418</v>
      </c>
      <c r="D86" s="147" t="s">
        <v>427</v>
      </c>
      <c r="E86" s="154"/>
      <c r="F86" s="87"/>
      <c r="G86" s="89"/>
      <c r="H86" s="219">
        <v>42318</v>
      </c>
      <c r="I86" s="154"/>
      <c r="J86" s="200"/>
      <c r="K86" s="200"/>
      <c r="L86" s="200"/>
      <c r="M86" s="201"/>
      <c r="N86" s="201"/>
      <c r="O86" s="201"/>
      <c r="P86" s="81">
        <v>76</v>
      </c>
    </row>
    <row r="87" spans="1:16" ht="14.25" hidden="1" customHeight="1">
      <c r="A87" s="88" t="str">
        <f>IF(OR(B87&lt;&gt;"",D87&lt;E85&gt;""),"["&amp;TEXT($B$2,"##")&amp;"-"&amp;TEXT(ROW()-10,"##")&amp;"]","")</f>
        <v>[Create Edit Project-77]</v>
      </c>
      <c r="B87" s="89" t="s">
        <v>419</v>
      </c>
      <c r="C87" s="150" t="s">
        <v>420</v>
      </c>
      <c r="D87" s="147" t="s">
        <v>428</v>
      </c>
      <c r="E87" s="154"/>
      <c r="F87" s="87"/>
      <c r="G87" s="89"/>
      <c r="H87" s="219">
        <v>42318</v>
      </c>
      <c r="I87" s="154"/>
      <c r="J87" s="200"/>
      <c r="K87" s="200"/>
      <c r="L87" s="200"/>
      <c r="M87" s="201"/>
      <c r="N87" s="201"/>
      <c r="O87" s="201"/>
      <c r="P87" s="69">
        <v>77</v>
      </c>
    </row>
    <row r="88" spans="1:16" ht="14.25" hidden="1" customHeight="1">
      <c r="A88" s="88" t="str">
        <f>IF(OR(B88&lt;&gt;"",D88&lt;E86&gt;""),"["&amp;TEXT($B$2,"##")&amp;"-"&amp;TEXT(ROW()-10,"##")&amp;"]","")</f>
        <v>[Create Edit Project-78]</v>
      </c>
      <c r="B88" s="102" t="s">
        <v>422</v>
      </c>
      <c r="C88" s="89" t="s">
        <v>425</v>
      </c>
      <c r="D88" s="89" t="s">
        <v>430</v>
      </c>
      <c r="E88" s="154"/>
      <c r="F88" s="87"/>
      <c r="G88" s="89"/>
      <c r="H88" s="219">
        <v>42318</v>
      </c>
      <c r="I88" s="154"/>
      <c r="J88" s="200"/>
      <c r="K88" s="200"/>
      <c r="L88" s="200"/>
      <c r="M88" s="201"/>
      <c r="N88" s="201"/>
      <c r="O88" s="201"/>
      <c r="P88" s="81">
        <v>78</v>
      </c>
    </row>
    <row r="89" spans="1:16" ht="14.25" hidden="1" customHeight="1">
      <c r="A89" s="88" t="str">
        <f t="shared" ref="A89:A126" si="7">IF(OR(B89&lt;&gt;"",D89&lt;E88&gt;""),"["&amp;TEXT($B$2,"##")&amp;"-"&amp;TEXT(ROW()-10,"##")&amp;"]","")</f>
        <v>[Create Edit Project-79]</v>
      </c>
      <c r="B89" s="102" t="s">
        <v>423</v>
      </c>
      <c r="C89" s="89" t="s">
        <v>424</v>
      </c>
      <c r="D89" s="89" t="s">
        <v>429</v>
      </c>
      <c r="E89" s="154"/>
      <c r="F89" s="87"/>
      <c r="G89" s="89"/>
      <c r="H89" s="219">
        <v>42318</v>
      </c>
      <c r="I89" s="154"/>
      <c r="J89" s="200"/>
      <c r="K89" s="200"/>
      <c r="L89" s="200"/>
      <c r="M89" s="201"/>
      <c r="N89" s="201"/>
      <c r="O89" s="201"/>
      <c r="P89" s="69">
        <v>79</v>
      </c>
    </row>
    <row r="90" spans="1:16" ht="14.25" hidden="1" customHeight="1">
      <c r="A90" s="88" t="str">
        <f t="shared" si="7"/>
        <v>[Create Edit Project-80]</v>
      </c>
      <c r="B90" s="102" t="s">
        <v>431</v>
      </c>
      <c r="C90" s="89" t="s">
        <v>432</v>
      </c>
      <c r="D90" s="89" t="s">
        <v>433</v>
      </c>
      <c r="E90" s="154"/>
      <c r="F90" s="87"/>
      <c r="G90" s="89"/>
      <c r="H90" s="219">
        <v>42318</v>
      </c>
      <c r="I90" s="154"/>
      <c r="J90" s="200"/>
      <c r="K90" s="200"/>
      <c r="L90" s="200"/>
      <c r="M90" s="201"/>
      <c r="N90" s="201"/>
      <c r="O90" s="201"/>
      <c r="P90" s="81">
        <v>80</v>
      </c>
    </row>
    <row r="91" spans="1:16" ht="14.25" hidden="1" customHeight="1">
      <c r="A91" s="88" t="str">
        <f t="shared" si="7"/>
        <v>[Create Edit Project-81]</v>
      </c>
      <c r="B91" s="89" t="s">
        <v>434</v>
      </c>
      <c r="C91" s="89" t="s">
        <v>436</v>
      </c>
      <c r="D91" s="89" t="s">
        <v>439</v>
      </c>
      <c r="E91" s="154"/>
      <c r="F91" s="87"/>
      <c r="G91" s="89"/>
      <c r="H91" s="219">
        <v>42318</v>
      </c>
      <c r="I91" s="154"/>
      <c r="J91" s="200"/>
      <c r="K91" s="200"/>
      <c r="L91" s="200"/>
      <c r="M91" s="201"/>
      <c r="N91" s="201"/>
      <c r="O91" s="201"/>
      <c r="P91" s="69">
        <v>81</v>
      </c>
    </row>
    <row r="92" spans="1:16" ht="14.25" hidden="1" customHeight="1">
      <c r="A92" s="88" t="str">
        <f t="shared" si="7"/>
        <v>[Create Edit Project-82]</v>
      </c>
      <c r="B92" s="89" t="s">
        <v>435</v>
      </c>
      <c r="C92" s="89" t="s">
        <v>437</v>
      </c>
      <c r="D92" s="89" t="s">
        <v>438</v>
      </c>
      <c r="E92" s="154"/>
      <c r="F92" s="87"/>
      <c r="G92" s="89"/>
      <c r="H92" s="219">
        <v>42318</v>
      </c>
      <c r="I92" s="154"/>
      <c r="J92" s="200"/>
      <c r="K92" s="200"/>
      <c r="L92" s="200"/>
      <c r="M92" s="201"/>
      <c r="N92" s="201"/>
      <c r="O92" s="201"/>
      <c r="P92" s="81">
        <v>82</v>
      </c>
    </row>
    <row r="93" spans="1:16" ht="14.25" hidden="1" customHeight="1">
      <c r="A93" s="88" t="str">
        <f t="shared" si="7"/>
        <v>[Create Edit Project-83]</v>
      </c>
      <c r="B93" s="89" t="s">
        <v>446</v>
      </c>
      <c r="C93" s="144" t="s">
        <v>456</v>
      </c>
      <c r="D93" s="147" t="s">
        <v>457</v>
      </c>
      <c r="E93" s="154"/>
      <c r="F93" s="87"/>
      <c r="G93" s="89"/>
      <c r="H93" s="219">
        <v>42318</v>
      </c>
      <c r="I93" s="154"/>
      <c r="J93" s="200"/>
      <c r="K93" s="200"/>
      <c r="L93" s="200"/>
      <c r="M93" s="201"/>
      <c r="N93" s="201"/>
      <c r="O93" s="201"/>
      <c r="P93" s="69">
        <v>83</v>
      </c>
    </row>
    <row r="94" spans="1:16" ht="14.25" hidden="1" customHeight="1">
      <c r="A94" s="88" t="str">
        <f t="shared" si="7"/>
        <v>[Create Edit Project-84]</v>
      </c>
      <c r="B94" s="89" t="s">
        <v>458</v>
      </c>
      <c r="C94" s="144" t="s">
        <v>459</v>
      </c>
      <c r="D94" s="147" t="s">
        <v>460</v>
      </c>
      <c r="E94" s="154"/>
      <c r="F94" s="87"/>
      <c r="G94" s="89"/>
      <c r="H94" s="219">
        <v>42318</v>
      </c>
      <c r="I94" s="154"/>
      <c r="J94" s="200"/>
      <c r="K94" s="200"/>
      <c r="L94" s="200"/>
      <c r="M94" s="201"/>
      <c r="N94" s="201"/>
      <c r="O94" s="201"/>
      <c r="P94" s="81">
        <v>84</v>
      </c>
    </row>
    <row r="95" spans="1:16" ht="14.25" hidden="1" customHeight="1">
      <c r="A95" s="88" t="str">
        <f t="shared" si="7"/>
        <v>[Create Edit Project-85]</v>
      </c>
      <c r="B95" s="102" t="s">
        <v>462</v>
      </c>
      <c r="C95" s="89" t="s">
        <v>465</v>
      </c>
      <c r="D95" s="89" t="s">
        <v>468</v>
      </c>
      <c r="E95" s="154"/>
      <c r="F95" s="87"/>
      <c r="G95" s="89"/>
      <c r="H95" s="219">
        <v>42318</v>
      </c>
      <c r="I95" s="154"/>
      <c r="J95" s="200"/>
      <c r="K95" s="200"/>
      <c r="L95" s="200"/>
      <c r="M95" s="201"/>
      <c r="N95" s="201"/>
      <c r="O95" s="201"/>
      <c r="P95" s="69">
        <v>85</v>
      </c>
    </row>
    <row r="96" spans="1:16" ht="14.25" hidden="1" customHeight="1">
      <c r="A96" s="88" t="str">
        <f t="shared" si="7"/>
        <v>[Create Edit Project-86]</v>
      </c>
      <c r="B96" s="102" t="s">
        <v>463</v>
      </c>
      <c r="C96" s="89" t="s">
        <v>466</v>
      </c>
      <c r="D96" s="89" t="s">
        <v>469</v>
      </c>
      <c r="E96" s="154"/>
      <c r="F96" s="87"/>
      <c r="G96" s="89"/>
      <c r="H96" s="219">
        <v>42318</v>
      </c>
      <c r="I96" s="154"/>
      <c r="J96" s="200"/>
      <c r="K96" s="200"/>
      <c r="L96" s="200"/>
      <c r="M96" s="201"/>
      <c r="N96" s="201"/>
      <c r="O96" s="201"/>
      <c r="P96" s="81">
        <v>86</v>
      </c>
    </row>
    <row r="97" spans="1:16" ht="14.25" hidden="1" customHeight="1">
      <c r="A97" s="88" t="str">
        <f t="shared" si="7"/>
        <v>[Create Edit Project-87]</v>
      </c>
      <c r="B97" s="102" t="s">
        <v>464</v>
      </c>
      <c r="C97" s="89" t="s">
        <v>467</v>
      </c>
      <c r="D97" s="89" t="s">
        <v>470</v>
      </c>
      <c r="E97" s="154"/>
      <c r="F97" s="87"/>
      <c r="G97" s="89"/>
      <c r="H97" s="219">
        <v>42318</v>
      </c>
      <c r="I97" s="154"/>
      <c r="J97" s="200"/>
      <c r="K97" s="200"/>
      <c r="L97" s="200"/>
      <c r="M97" s="201"/>
      <c r="N97" s="201"/>
      <c r="O97" s="201"/>
      <c r="P97" s="69">
        <v>87</v>
      </c>
    </row>
    <row r="98" spans="1:16" ht="14.25" hidden="1" customHeight="1">
      <c r="A98" s="88" t="str">
        <f t="shared" si="7"/>
        <v>[Create Edit Project-88]</v>
      </c>
      <c r="B98" s="89" t="s">
        <v>461</v>
      </c>
      <c r="C98" s="89" t="s">
        <v>475</v>
      </c>
      <c r="D98" s="89" t="s">
        <v>472</v>
      </c>
      <c r="E98" s="154"/>
      <c r="F98" s="87"/>
      <c r="G98" s="89"/>
      <c r="H98" s="219">
        <v>42318</v>
      </c>
      <c r="I98" s="154"/>
      <c r="J98" s="200"/>
      <c r="K98" s="200"/>
      <c r="L98" s="200"/>
      <c r="M98" s="201"/>
      <c r="N98" s="201"/>
      <c r="O98" s="201"/>
      <c r="P98" s="81">
        <v>88</v>
      </c>
    </row>
    <row r="99" spans="1:16" ht="14.25" hidden="1" customHeight="1">
      <c r="A99" s="88" t="str">
        <f t="shared" si="7"/>
        <v>[Create Edit Project-89]</v>
      </c>
      <c r="B99" s="89" t="s">
        <v>471</v>
      </c>
      <c r="C99" s="89" t="s">
        <v>474</v>
      </c>
      <c r="D99" s="89" t="s">
        <v>473</v>
      </c>
      <c r="E99" s="154"/>
      <c r="F99" s="87"/>
      <c r="G99" s="89"/>
      <c r="H99" s="219">
        <v>42318</v>
      </c>
      <c r="I99" s="154"/>
      <c r="J99" s="200"/>
      <c r="K99" s="200"/>
      <c r="L99" s="200"/>
      <c r="M99" s="201"/>
      <c r="N99" s="201"/>
      <c r="O99" s="201"/>
      <c r="P99" s="69">
        <v>89</v>
      </c>
    </row>
    <row r="100" spans="1:16" ht="14.25" hidden="1" customHeight="1">
      <c r="A100" s="88" t="str">
        <f t="shared" si="7"/>
        <v>[Create Edit Project-90]</v>
      </c>
      <c r="B100" s="87" t="s">
        <v>494</v>
      </c>
      <c r="C100" s="87" t="s">
        <v>491</v>
      </c>
      <c r="D100" s="87" t="s">
        <v>492</v>
      </c>
      <c r="E100" s="154"/>
      <c r="F100" s="87"/>
      <c r="G100" s="89"/>
      <c r="H100" s="219">
        <v>42318</v>
      </c>
      <c r="I100" s="154"/>
      <c r="J100" s="200"/>
      <c r="K100" s="200"/>
      <c r="L100" s="200"/>
      <c r="M100" s="201"/>
      <c r="N100" s="201"/>
      <c r="O100" s="201"/>
      <c r="P100" s="81">
        <v>90</v>
      </c>
    </row>
    <row r="101" spans="1:16" ht="14.25" hidden="1" customHeight="1">
      <c r="A101" s="88" t="str">
        <f t="shared" si="7"/>
        <v>[Create Edit Project-91]</v>
      </c>
      <c r="B101" s="87" t="s">
        <v>493</v>
      </c>
      <c r="C101" s="87" t="s">
        <v>495</v>
      </c>
      <c r="D101" s="87" t="s">
        <v>496</v>
      </c>
      <c r="E101" s="154"/>
      <c r="F101" s="87"/>
      <c r="G101" s="89"/>
      <c r="H101" s="219">
        <v>42318</v>
      </c>
      <c r="I101" s="154"/>
      <c r="J101" s="200"/>
      <c r="K101" s="200"/>
      <c r="L101" s="200"/>
      <c r="M101" s="201"/>
      <c r="N101" s="201"/>
      <c r="O101" s="201"/>
      <c r="P101" s="69">
        <v>91</v>
      </c>
    </row>
    <row r="102" spans="1:16" ht="14.25" hidden="1" customHeight="1">
      <c r="A102" s="88" t="str">
        <f t="shared" si="7"/>
        <v>[Create Edit Project-92]</v>
      </c>
      <c r="B102" s="87" t="s">
        <v>498</v>
      </c>
      <c r="C102" s="87" t="s">
        <v>497</v>
      </c>
      <c r="D102" s="87" t="s">
        <v>492</v>
      </c>
      <c r="E102" s="154"/>
      <c r="F102" s="87"/>
      <c r="G102" s="89"/>
      <c r="H102" s="219">
        <v>42318</v>
      </c>
      <c r="I102" s="154"/>
      <c r="J102" s="200"/>
      <c r="K102" s="200"/>
      <c r="L102" s="200"/>
      <c r="M102" s="201"/>
      <c r="N102" s="201"/>
      <c r="O102" s="201"/>
      <c r="P102" s="81">
        <v>92</v>
      </c>
    </row>
    <row r="103" spans="1:16" ht="14.25" hidden="1" customHeight="1">
      <c r="A103" s="88" t="str">
        <f t="shared" si="7"/>
        <v>[Create Edit Project-93]</v>
      </c>
      <c r="B103" s="89" t="s">
        <v>476</v>
      </c>
      <c r="C103" s="144" t="s">
        <v>482</v>
      </c>
      <c r="D103" s="147" t="s">
        <v>485</v>
      </c>
      <c r="E103" s="154"/>
      <c r="F103" s="87"/>
      <c r="G103" s="89"/>
      <c r="H103" s="219">
        <v>42318</v>
      </c>
      <c r="I103" s="154"/>
      <c r="J103" s="200"/>
      <c r="K103" s="200"/>
      <c r="L103" s="200"/>
      <c r="M103" s="201"/>
      <c r="N103" s="201"/>
      <c r="O103" s="201"/>
      <c r="P103" s="69">
        <v>93</v>
      </c>
    </row>
    <row r="104" spans="1:16" ht="14.25" hidden="1" customHeight="1">
      <c r="A104" s="88" t="str">
        <f t="shared" si="7"/>
        <v>[Create Edit Project-94]</v>
      </c>
      <c r="B104" s="89" t="s">
        <v>477</v>
      </c>
      <c r="C104" s="150" t="s">
        <v>421</v>
      </c>
      <c r="D104" s="147" t="s">
        <v>486</v>
      </c>
      <c r="E104" s="154"/>
      <c r="F104" s="87"/>
      <c r="G104" s="89"/>
      <c r="H104" s="219">
        <v>42318</v>
      </c>
      <c r="I104" s="154"/>
      <c r="J104" s="200"/>
      <c r="K104" s="200"/>
      <c r="L104" s="200"/>
      <c r="M104" s="201"/>
      <c r="N104" s="201"/>
      <c r="O104" s="201"/>
      <c r="P104" s="81">
        <v>94</v>
      </c>
    </row>
    <row r="105" spans="1:16" ht="14.25" hidden="1" customHeight="1">
      <c r="A105" s="88" t="str">
        <f t="shared" si="7"/>
        <v>[Create Edit Project-95]</v>
      </c>
      <c r="B105" s="89" t="s">
        <v>477</v>
      </c>
      <c r="C105" s="150" t="s">
        <v>483</v>
      </c>
      <c r="D105" s="147" t="s">
        <v>487</v>
      </c>
      <c r="E105" s="154"/>
      <c r="F105" s="87"/>
      <c r="G105" s="89"/>
      <c r="H105" s="219">
        <v>42318</v>
      </c>
      <c r="I105" s="154"/>
      <c r="J105" s="200"/>
      <c r="K105" s="200"/>
      <c r="L105" s="200"/>
      <c r="M105" s="201"/>
      <c r="N105" s="201"/>
      <c r="O105" s="201"/>
      <c r="P105" s="69">
        <v>95</v>
      </c>
    </row>
    <row r="106" spans="1:16" ht="14.25" hidden="1" customHeight="1">
      <c r="A106" s="146" t="str">
        <f t="shared" si="7"/>
        <v>[Create Edit Project-96]</v>
      </c>
      <c r="B106" s="102" t="s">
        <v>499</v>
      </c>
      <c r="C106" s="145" t="s">
        <v>500</v>
      </c>
      <c r="D106" s="89" t="s">
        <v>501</v>
      </c>
      <c r="E106" s="154"/>
      <c r="F106" s="87"/>
      <c r="G106" s="89"/>
      <c r="H106" s="219">
        <v>42318</v>
      </c>
      <c r="I106" s="154"/>
      <c r="J106" s="200"/>
      <c r="K106" s="200"/>
      <c r="L106" s="200"/>
      <c r="M106" s="201"/>
      <c r="N106" s="201"/>
      <c r="O106" s="201"/>
      <c r="P106" s="81">
        <v>96</v>
      </c>
    </row>
    <row r="107" spans="1:16" ht="14.25" hidden="1" customHeight="1">
      <c r="A107" s="146" t="str">
        <f t="shared" si="7"/>
        <v>[Create Edit Project-97]</v>
      </c>
      <c r="B107" s="89" t="s">
        <v>481</v>
      </c>
      <c r="C107" s="150" t="s">
        <v>484</v>
      </c>
      <c r="D107" s="147" t="s">
        <v>488</v>
      </c>
      <c r="E107" s="154"/>
      <c r="F107" s="87"/>
      <c r="G107" s="89"/>
      <c r="H107" s="219">
        <v>42318</v>
      </c>
      <c r="I107" s="154"/>
      <c r="J107" s="200"/>
      <c r="K107" s="200"/>
      <c r="L107" s="200"/>
      <c r="M107" s="201"/>
      <c r="N107" s="201"/>
      <c r="O107" s="201"/>
      <c r="P107" s="69">
        <v>97</v>
      </c>
    </row>
    <row r="108" spans="1:16" ht="14.25" hidden="1" customHeight="1">
      <c r="A108" s="88" t="str">
        <f t="shared" si="7"/>
        <v>[Create Edit Project-98]</v>
      </c>
      <c r="B108" s="102" t="s">
        <v>505</v>
      </c>
      <c r="C108" s="89" t="s">
        <v>502</v>
      </c>
      <c r="D108" s="89" t="s">
        <v>489</v>
      </c>
      <c r="E108" s="154"/>
      <c r="F108" s="87"/>
      <c r="G108" s="89"/>
      <c r="H108" s="219">
        <v>42318</v>
      </c>
      <c r="I108" s="154"/>
      <c r="J108" s="200"/>
      <c r="K108" s="200"/>
      <c r="L108" s="200"/>
      <c r="M108" s="201"/>
      <c r="N108" s="201"/>
      <c r="O108" s="201"/>
      <c r="P108" s="81">
        <v>98</v>
      </c>
    </row>
    <row r="109" spans="1:16" ht="14.25" hidden="1" customHeight="1">
      <c r="A109" s="88" t="str">
        <f t="shared" si="7"/>
        <v>[Create Edit Project-99]</v>
      </c>
      <c r="B109" s="102" t="s">
        <v>504</v>
      </c>
      <c r="C109" s="89" t="s">
        <v>503</v>
      </c>
      <c r="D109" s="89" t="s">
        <v>490</v>
      </c>
      <c r="E109" s="154"/>
      <c r="F109" s="87"/>
      <c r="G109" s="89"/>
      <c r="H109" s="219">
        <v>42318</v>
      </c>
      <c r="I109" s="154"/>
      <c r="J109" s="200"/>
      <c r="K109" s="200"/>
      <c r="L109" s="200"/>
      <c r="M109" s="201"/>
      <c r="N109" s="201"/>
      <c r="O109" s="201"/>
      <c r="P109" s="69">
        <v>99</v>
      </c>
    </row>
    <row r="110" spans="1:16" ht="14.25" hidden="1" customHeight="1">
      <c r="A110" s="88" t="str">
        <f t="shared" si="7"/>
        <v>[Create Edit Project-100]</v>
      </c>
      <c r="B110" s="102" t="s">
        <v>480</v>
      </c>
      <c r="C110" s="89" t="s">
        <v>506</v>
      </c>
      <c r="D110" s="89" t="s">
        <v>507</v>
      </c>
      <c r="E110" s="154"/>
      <c r="F110" s="87"/>
      <c r="G110" s="89"/>
      <c r="H110" s="219">
        <v>42318</v>
      </c>
      <c r="I110" s="154"/>
      <c r="J110" s="200"/>
      <c r="K110" s="200"/>
      <c r="L110" s="200"/>
      <c r="M110" s="201"/>
      <c r="N110" s="201"/>
      <c r="O110" s="201"/>
      <c r="P110" s="81">
        <v>100</v>
      </c>
    </row>
    <row r="111" spans="1:16" ht="14.25" hidden="1" customHeight="1">
      <c r="A111" s="88" t="str">
        <f t="shared" si="7"/>
        <v>[Create Edit Project-101]</v>
      </c>
      <c r="B111" s="89" t="s">
        <v>479</v>
      </c>
      <c r="C111" s="89" t="s">
        <v>508</v>
      </c>
      <c r="D111" s="89" t="s">
        <v>509</v>
      </c>
      <c r="E111" s="154"/>
      <c r="F111" s="87"/>
      <c r="G111" s="89"/>
      <c r="H111" s="219">
        <v>42318</v>
      </c>
      <c r="I111" s="154"/>
      <c r="J111" s="200"/>
      <c r="K111" s="200"/>
      <c r="L111" s="200"/>
      <c r="M111" s="201"/>
      <c r="N111" s="201"/>
      <c r="O111" s="201"/>
      <c r="P111" s="69">
        <v>101</v>
      </c>
    </row>
    <row r="112" spans="1:16" ht="14.25" hidden="1" customHeight="1">
      <c r="A112" s="88" t="str">
        <f t="shared" si="7"/>
        <v>[Create Edit Project-102]</v>
      </c>
      <c r="B112" s="89" t="s">
        <v>478</v>
      </c>
      <c r="C112" s="89" t="s">
        <v>510</v>
      </c>
      <c r="D112" s="89" t="s">
        <v>511</v>
      </c>
      <c r="E112" s="154"/>
      <c r="F112" s="87"/>
      <c r="G112" s="89"/>
      <c r="H112" s="219">
        <v>42318</v>
      </c>
      <c r="I112" s="154"/>
      <c r="J112" s="200"/>
      <c r="K112" s="200"/>
      <c r="L112" s="200"/>
      <c r="M112" s="201"/>
      <c r="N112" s="201"/>
      <c r="O112" s="201"/>
      <c r="P112" s="81">
        <v>102</v>
      </c>
    </row>
    <row r="113" spans="1:16" ht="14.25" hidden="1" customHeight="1">
      <c r="A113" s="88" t="str">
        <f t="shared" si="7"/>
        <v>[Create Edit Project-103]</v>
      </c>
      <c r="B113" s="89" t="s">
        <v>478</v>
      </c>
      <c r="C113" s="89" t="s">
        <v>510</v>
      </c>
      <c r="D113" s="89" t="s">
        <v>511</v>
      </c>
      <c r="E113" s="154"/>
      <c r="F113" s="87"/>
      <c r="G113" s="89"/>
      <c r="H113" s="219">
        <v>42318</v>
      </c>
      <c r="I113" s="154"/>
      <c r="J113" s="200"/>
      <c r="K113" s="200"/>
      <c r="L113" s="200"/>
      <c r="M113" s="201"/>
      <c r="N113" s="201"/>
      <c r="O113" s="201"/>
      <c r="P113" s="69">
        <v>103</v>
      </c>
    </row>
    <row r="114" spans="1:16" ht="14.25" hidden="1" customHeight="1">
      <c r="A114" s="160" t="str">
        <f t="shared" si="7"/>
        <v>[Create Edit Project-104]</v>
      </c>
      <c r="B114" s="89" t="s">
        <v>512</v>
      </c>
      <c r="C114" s="89" t="s">
        <v>302</v>
      </c>
      <c r="D114" s="89" t="s">
        <v>513</v>
      </c>
      <c r="E114" s="154"/>
      <c r="F114" s="87" t="s">
        <v>2</v>
      </c>
      <c r="G114" s="87" t="s">
        <v>2</v>
      </c>
      <c r="H114" s="219">
        <v>42318</v>
      </c>
      <c r="I114" s="154"/>
      <c r="J114" s="200"/>
      <c r="K114" s="200"/>
      <c r="L114" s="200"/>
      <c r="M114" s="201"/>
      <c r="N114" s="201"/>
      <c r="O114" s="201"/>
      <c r="P114" s="81">
        <v>104</v>
      </c>
    </row>
    <row r="115" spans="1:16" ht="14.25" hidden="1" customHeight="1">
      <c r="A115" s="160" t="str">
        <f t="shared" si="7"/>
        <v>[Create Edit Project-105]</v>
      </c>
      <c r="B115" s="89" t="s">
        <v>514</v>
      </c>
      <c r="C115" s="89" t="s">
        <v>314</v>
      </c>
      <c r="D115" s="89" t="s">
        <v>516</v>
      </c>
      <c r="E115" s="154"/>
      <c r="F115" s="87" t="s">
        <v>2</v>
      </c>
      <c r="G115" s="87" t="s">
        <v>2</v>
      </c>
      <c r="H115" s="219">
        <v>42318</v>
      </c>
      <c r="I115" s="154"/>
      <c r="J115" s="200"/>
      <c r="K115" s="200"/>
      <c r="L115" s="200"/>
      <c r="M115" s="201"/>
      <c r="N115" s="201"/>
      <c r="O115" s="201"/>
      <c r="P115" s="69">
        <v>105</v>
      </c>
    </row>
    <row r="116" spans="1:16" ht="14.25" hidden="1" customHeight="1">
      <c r="A116" s="160" t="str">
        <f t="shared" si="7"/>
        <v>[Create Edit Project-106]</v>
      </c>
      <c r="B116" s="89" t="s">
        <v>515</v>
      </c>
      <c r="C116" s="89" t="s">
        <v>315</v>
      </c>
      <c r="D116" s="89" t="s">
        <v>521</v>
      </c>
      <c r="E116" s="154"/>
      <c r="F116" s="87" t="s">
        <v>2</v>
      </c>
      <c r="G116" s="87" t="s">
        <v>2</v>
      </c>
      <c r="H116" s="219">
        <v>42318</v>
      </c>
      <c r="I116" s="154"/>
      <c r="J116" s="200"/>
      <c r="K116" s="200"/>
      <c r="L116" s="200"/>
      <c r="M116" s="201"/>
      <c r="N116" s="201"/>
      <c r="O116" s="201"/>
      <c r="P116" s="81">
        <v>106</v>
      </c>
    </row>
    <row r="117" spans="1:16" ht="14.25" hidden="1" customHeight="1">
      <c r="A117" s="160" t="str">
        <f t="shared" si="7"/>
        <v>[Create Edit Project-107]</v>
      </c>
      <c r="B117" s="89" t="s">
        <v>517</v>
      </c>
      <c r="C117" s="89" t="s">
        <v>317</v>
      </c>
      <c r="D117" s="89" t="s">
        <v>520</v>
      </c>
      <c r="E117" s="154"/>
      <c r="F117" s="87" t="s">
        <v>2</v>
      </c>
      <c r="G117" s="87" t="s">
        <v>2</v>
      </c>
      <c r="H117" s="219">
        <v>42318</v>
      </c>
      <c r="I117" s="154"/>
      <c r="J117" s="200"/>
      <c r="K117" s="200"/>
      <c r="L117" s="200"/>
      <c r="M117" s="201"/>
      <c r="N117" s="201"/>
      <c r="O117" s="201"/>
      <c r="P117" s="69">
        <v>107</v>
      </c>
    </row>
    <row r="118" spans="1:16" ht="14.25" hidden="1" customHeight="1">
      <c r="A118" s="160" t="str">
        <f t="shared" si="7"/>
        <v>[Create Edit Project-108]</v>
      </c>
      <c r="B118" s="89" t="s">
        <v>518</v>
      </c>
      <c r="C118" s="89" t="s">
        <v>318</v>
      </c>
      <c r="D118" s="89" t="s">
        <v>522</v>
      </c>
      <c r="E118" s="154"/>
      <c r="F118" s="87" t="s">
        <v>2</v>
      </c>
      <c r="G118" s="87" t="s">
        <v>2</v>
      </c>
      <c r="H118" s="219">
        <v>42318</v>
      </c>
      <c r="I118" s="154"/>
      <c r="J118" s="200"/>
      <c r="K118" s="200"/>
      <c r="L118" s="200"/>
      <c r="M118" s="201"/>
      <c r="N118" s="201"/>
      <c r="O118" s="201"/>
      <c r="P118" s="81">
        <v>108</v>
      </c>
    </row>
    <row r="119" spans="1:16" ht="14.25" hidden="1" customHeight="1">
      <c r="A119" s="160" t="str">
        <f t="shared" si="7"/>
        <v>[Create Edit Project-109]</v>
      </c>
      <c r="B119" s="89" t="s">
        <v>519</v>
      </c>
      <c r="C119" s="89" t="s">
        <v>316</v>
      </c>
      <c r="D119" s="89" t="s">
        <v>523</v>
      </c>
      <c r="E119" s="154"/>
      <c r="F119" s="87" t="s">
        <v>2</v>
      </c>
      <c r="G119" s="87" t="s">
        <v>2</v>
      </c>
      <c r="H119" s="219">
        <v>42318</v>
      </c>
      <c r="I119" s="154"/>
      <c r="J119" s="200"/>
      <c r="K119" s="200"/>
      <c r="L119" s="200"/>
      <c r="M119" s="201"/>
      <c r="N119" s="201"/>
      <c r="O119" s="201"/>
      <c r="P119" s="69">
        <v>109</v>
      </c>
    </row>
    <row r="120" spans="1:16" ht="14.25" hidden="1" customHeight="1">
      <c r="A120" s="160" t="str">
        <f t="shared" si="7"/>
        <v>[Create Edit Project-110]</v>
      </c>
      <c r="B120" s="89" t="s">
        <v>524</v>
      </c>
      <c r="C120" s="89" t="s">
        <v>302</v>
      </c>
      <c r="D120" s="89" t="s">
        <v>530</v>
      </c>
      <c r="E120" s="154"/>
      <c r="F120" s="87" t="s">
        <v>2</v>
      </c>
      <c r="G120" s="87" t="s">
        <v>2</v>
      </c>
      <c r="H120" s="219">
        <v>42318</v>
      </c>
      <c r="I120" s="154"/>
      <c r="J120" s="200"/>
      <c r="K120" s="200"/>
      <c r="L120" s="200"/>
      <c r="M120" s="201"/>
      <c r="N120" s="201"/>
      <c r="O120" s="201"/>
      <c r="P120" s="81">
        <v>110</v>
      </c>
    </row>
    <row r="121" spans="1:16" ht="14.25" hidden="1" customHeight="1">
      <c r="A121" s="160" t="str">
        <f t="shared" si="7"/>
        <v>[Create Edit Project-111]</v>
      </c>
      <c r="B121" s="89" t="s">
        <v>525</v>
      </c>
      <c r="C121" s="89" t="s">
        <v>314</v>
      </c>
      <c r="D121" s="89" t="s">
        <v>531</v>
      </c>
      <c r="E121" s="154"/>
      <c r="F121" s="87" t="s">
        <v>2</v>
      </c>
      <c r="G121" s="87" t="s">
        <v>2</v>
      </c>
      <c r="H121" s="219">
        <v>42318</v>
      </c>
      <c r="I121" s="154"/>
      <c r="J121" s="200"/>
      <c r="K121" s="200"/>
      <c r="L121" s="200"/>
      <c r="M121" s="201"/>
      <c r="N121" s="201"/>
      <c r="O121" s="201"/>
      <c r="P121" s="69">
        <v>111</v>
      </c>
    </row>
    <row r="122" spans="1:16" ht="14.25" hidden="1" customHeight="1">
      <c r="A122" s="160" t="str">
        <f t="shared" si="7"/>
        <v>[Create Edit Project-112]</v>
      </c>
      <c r="B122" s="89" t="s">
        <v>526</v>
      </c>
      <c r="C122" s="89" t="s">
        <v>315</v>
      </c>
      <c r="D122" s="89" t="s">
        <v>521</v>
      </c>
      <c r="E122" s="158"/>
      <c r="F122" s="87" t="s">
        <v>2</v>
      </c>
      <c r="G122" s="87" t="s">
        <v>2</v>
      </c>
      <c r="H122" s="219">
        <v>42318</v>
      </c>
      <c r="I122" s="154"/>
      <c r="J122" s="200"/>
      <c r="K122" s="200"/>
      <c r="L122" s="200"/>
      <c r="M122" s="201"/>
      <c r="N122" s="201"/>
      <c r="O122" s="201"/>
      <c r="P122" s="81">
        <v>112</v>
      </c>
    </row>
    <row r="123" spans="1:16" ht="14.25" hidden="1" customHeight="1">
      <c r="A123" s="160" t="str">
        <f t="shared" si="7"/>
        <v>[Create Edit Project-113]</v>
      </c>
      <c r="B123" s="89" t="s">
        <v>527</v>
      </c>
      <c r="C123" s="89" t="s">
        <v>317</v>
      </c>
      <c r="D123" s="89" t="s">
        <v>520</v>
      </c>
      <c r="E123" s="154"/>
      <c r="F123" s="89" t="s">
        <v>2</v>
      </c>
      <c r="G123" s="87" t="s">
        <v>2</v>
      </c>
      <c r="H123" s="219">
        <v>42318</v>
      </c>
      <c r="I123" s="154"/>
      <c r="J123" s="200"/>
      <c r="K123" s="200"/>
      <c r="L123" s="200"/>
      <c r="M123" s="201"/>
      <c r="N123" s="201"/>
      <c r="O123" s="201"/>
      <c r="P123" s="69">
        <v>113</v>
      </c>
    </row>
    <row r="124" spans="1:16" ht="14.25" hidden="1" customHeight="1">
      <c r="A124" s="160" t="str">
        <f t="shared" si="7"/>
        <v>[Create Edit Project-114]</v>
      </c>
      <c r="B124" s="89" t="s">
        <v>528</v>
      </c>
      <c r="C124" s="89" t="s">
        <v>318</v>
      </c>
      <c r="D124" s="89" t="s">
        <v>522</v>
      </c>
      <c r="E124" s="154"/>
      <c r="F124" s="89" t="s">
        <v>2</v>
      </c>
      <c r="G124" s="87" t="s">
        <v>2</v>
      </c>
      <c r="H124" s="219">
        <v>42318</v>
      </c>
      <c r="I124" s="154"/>
      <c r="J124" s="200"/>
      <c r="K124" s="200"/>
      <c r="L124" s="200"/>
      <c r="M124" s="201"/>
      <c r="N124" s="201"/>
      <c r="O124" s="201"/>
      <c r="P124" s="81">
        <v>114</v>
      </c>
    </row>
    <row r="125" spans="1:16" ht="14.25" hidden="1" customHeight="1">
      <c r="A125" s="160" t="str">
        <f t="shared" si="7"/>
        <v>[Create Edit Project-115]</v>
      </c>
      <c r="B125" s="89" t="s">
        <v>529</v>
      </c>
      <c r="C125" s="89" t="s">
        <v>316</v>
      </c>
      <c r="D125" s="89" t="s">
        <v>523</v>
      </c>
      <c r="E125" s="154"/>
      <c r="F125" s="89" t="s">
        <v>2</v>
      </c>
      <c r="G125" s="87" t="s">
        <v>2</v>
      </c>
      <c r="H125" s="219">
        <v>42318</v>
      </c>
      <c r="I125" s="154"/>
      <c r="J125" s="200"/>
      <c r="K125" s="200"/>
      <c r="L125" s="200"/>
      <c r="M125" s="201"/>
      <c r="N125" s="201"/>
      <c r="O125" s="201"/>
      <c r="P125" s="69">
        <v>115</v>
      </c>
    </row>
    <row r="126" spans="1:16" ht="14.25" hidden="1" customHeight="1">
      <c r="A126" s="160" t="str">
        <f t="shared" si="7"/>
        <v>[Create Edit Project-116]</v>
      </c>
      <c r="B126" s="89" t="s">
        <v>533</v>
      </c>
      <c r="C126" s="89" t="s">
        <v>532</v>
      </c>
      <c r="D126" s="89" t="s">
        <v>534</v>
      </c>
      <c r="E126" s="154"/>
      <c r="F126" s="89" t="s">
        <v>2</v>
      </c>
      <c r="G126" s="87" t="s">
        <v>2</v>
      </c>
      <c r="H126" s="219">
        <v>42318</v>
      </c>
      <c r="I126" s="154"/>
      <c r="J126" s="200"/>
      <c r="K126" s="200"/>
      <c r="L126" s="200"/>
      <c r="M126" s="201"/>
      <c r="N126" s="201"/>
      <c r="O126" s="201"/>
      <c r="P126" s="81">
        <v>116</v>
      </c>
    </row>
  </sheetData>
  <autoFilter ref="J10:O1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表紙</vt:lpstr>
      <vt:lpstr>テスト報告</vt:lpstr>
      <vt:lpstr>テスト項目一覧</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2015-12-09T07:26:14Z</dcterms:modified>
  <cp:category>BM</cp:category>
</cp:coreProperties>
</file>