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5360" windowHeight="7755" tabRatio="840" activeTab="1"/>
  </bookViews>
  <sheets>
    <sheet name="Cover" sheetId="1" r:id="rId1"/>
    <sheet name="Test Report" sheetId="5" r:id="rId2"/>
    <sheet name="Test case List" sheetId="2" r:id="rId3"/>
    <sheet name="Calculate" sheetId="38" r:id="rId4"/>
    <sheet name="Message Rules" sheetId="22" r:id="rId5"/>
    <sheet name="Common" sheetId="18" r:id="rId6"/>
    <sheet name="Display Homepage" sheetId="19" r:id="rId7"/>
    <sheet name="Account management" sheetId="21" r:id="rId8"/>
    <sheet name="Create Edit Project" sheetId="24" r:id="rId9"/>
    <sheet name="Project Detail" sheetId="25" r:id="rId10"/>
    <sheet name="Back Project" sheetId="27" r:id="rId11"/>
    <sheet name="Project management" sheetId="29" r:id="rId12"/>
    <sheet name="Discover" sheetId="31" r:id="rId13"/>
    <sheet name="Statistic" sheetId="33" r:id="rId14"/>
    <sheet name="Message" sheetId="35" r:id="rId15"/>
    <sheet name="Admin Module" sheetId="36" r:id="rId16"/>
  </sheets>
  <externalReferences>
    <externalReference r:id="rId17"/>
    <externalReference r:id="rId18"/>
    <externalReference r:id="rId19"/>
    <externalReference r:id="rId20"/>
  </externalReferences>
  <definedNames>
    <definedName name="_xlnm._FilterDatabase" localSheetId="7" hidden="1">'Account management'!$J$10:$O$77</definedName>
    <definedName name="_xlnm._FilterDatabase" localSheetId="15" hidden="1">'Admin Module'!$J$10:$O$81</definedName>
    <definedName name="_xlnm._FilterDatabase" localSheetId="10" hidden="1">'Back Project'!$J$10:$O$35</definedName>
    <definedName name="_xlnm._FilterDatabase" localSheetId="5" hidden="1">Common!$J$10:$O$22</definedName>
    <definedName name="_xlnm._FilterDatabase" localSheetId="8" hidden="1">'Create Edit Project'!$J$10:$O$126</definedName>
    <definedName name="_xlnm._FilterDatabase" localSheetId="12" hidden="1">Discover!$J$10:$O$10</definedName>
    <definedName name="_xlnm._FilterDatabase" localSheetId="6" hidden="1">'Display Homepage'!$J$10:$O$26</definedName>
    <definedName name="_xlnm._FilterDatabase" localSheetId="14" hidden="1">Message!$J$10:$O$38</definedName>
    <definedName name="_xlnm._FilterDatabase" localSheetId="9" hidden="1">'Project Detail'!$J$10:$O$64</definedName>
    <definedName name="_xlnm._FilterDatabase" localSheetId="11" hidden="1">'Project management'!$J$10:$O$44</definedName>
    <definedName name="_xlnm._FilterDatabase" localSheetId="13" hidden="1">Statistic!$J$10:$O$23</definedName>
    <definedName name="ACTION" localSheetId="7">#REF!</definedName>
    <definedName name="ACTION" localSheetId="15">#REF!</definedName>
    <definedName name="ACTION" localSheetId="10">#REF!</definedName>
    <definedName name="ACTION" localSheetId="3">#REF!</definedName>
    <definedName name="ACTION" localSheetId="8">#REF!</definedName>
    <definedName name="ACTION" localSheetId="12">#REF!</definedName>
    <definedName name="ACTION" localSheetId="14">#REF!</definedName>
    <definedName name="ACTION" localSheetId="9">#REF!</definedName>
    <definedName name="ACTION" localSheetId="11">#REF!</definedName>
    <definedName name="ACTION" localSheetId="13">#REF!</definedName>
    <definedName name="ACTION">#REF!</definedName>
    <definedName name="d">'[1]Search grammar'!$C$45</definedName>
    <definedName name="Defect" comment="fsfsdfs" localSheetId="7">'[2]Like Management'!#REF!</definedName>
    <definedName name="Defect" comment="fsfsdfs" localSheetId="15">'Admin Module'!#REF!</definedName>
    <definedName name="Defect" comment="fsfsdfs" localSheetId="10">'Back Project'!#REF!</definedName>
    <definedName name="Defect" comment="fsfsdfs" localSheetId="3">#REF!</definedName>
    <definedName name="Defect" comment="fsfsdfs" localSheetId="5">Common!#REF!</definedName>
    <definedName name="Defect" comment="fsfsdfs" localSheetId="8">'Create Edit Project'!#REF!</definedName>
    <definedName name="Defect" comment="fsfsdfs" localSheetId="12">Discover!#REF!</definedName>
    <definedName name="Defect" comment="fsfsdfs" localSheetId="6">'Display Homepage'!#REF!</definedName>
    <definedName name="Defect" comment="fsfsdfs" localSheetId="14">Message!#REF!</definedName>
    <definedName name="Defect" comment="fsfsdfs" localSheetId="9">'Project Detail'!#REF!</definedName>
    <definedName name="Defect" comment="fsfsdfs" localSheetId="11">'Project management'!#REF!</definedName>
    <definedName name="Defect" comment="fsfsdfs" localSheetId="13">Statistic!#REF!</definedName>
    <definedName name="Defect" comment="fsfsdfs">#REF!</definedName>
    <definedName name="dfsf" localSheetId="3">#REF!</definedName>
    <definedName name="dfsf" localSheetId="12">#REF!</definedName>
    <definedName name="dfsf" localSheetId="14">#REF!</definedName>
    <definedName name="dfsf" localSheetId="11">#REF!</definedName>
    <definedName name="dfsf" localSheetId="13">#REF!</definedName>
    <definedName name="dfsf">#REF!</definedName>
    <definedName name="Discover" localSheetId="3">#REF!</definedName>
    <definedName name="Discover" localSheetId="14">#REF!</definedName>
    <definedName name="Discover" localSheetId="13">#REF!</definedName>
    <definedName name="Discover">#REF!</definedName>
    <definedName name="Lỗi" localSheetId="7">#REF!</definedName>
    <definedName name="Lỗi" localSheetId="15">#REF!</definedName>
    <definedName name="Lỗi" localSheetId="10">#REF!</definedName>
    <definedName name="Lỗi" localSheetId="3">#REF!</definedName>
    <definedName name="Lỗi" localSheetId="8">#REF!</definedName>
    <definedName name="Lỗi" localSheetId="12">#REF!</definedName>
    <definedName name="Lỗi" localSheetId="14">#REF!</definedName>
    <definedName name="Lỗi" localSheetId="9">#REF!</definedName>
    <definedName name="Lỗi" localSheetId="11">#REF!</definedName>
    <definedName name="Lỗi" localSheetId="13">#REF!</definedName>
    <definedName name="Lỗi">#REF!</definedName>
    <definedName name="Pass" localSheetId="7">#REF!</definedName>
    <definedName name="Pass" localSheetId="15">#REF!</definedName>
    <definedName name="Pass" localSheetId="10">#REF!</definedName>
    <definedName name="Pass" localSheetId="3">#REF!</definedName>
    <definedName name="Pass" localSheetId="8">#REF!</definedName>
    <definedName name="Pass" localSheetId="12">#REF!</definedName>
    <definedName name="Pass" localSheetId="14">#REF!</definedName>
    <definedName name="Pass" localSheetId="9">#REF!</definedName>
    <definedName name="Pass" localSheetId="11">#REF!</definedName>
    <definedName name="Pass" localSheetId="13">#REF!</definedName>
    <definedName name="Pass">#REF!</definedName>
    <definedName name="Statistic" comment="fsfsdfs" localSheetId="3">#REF!</definedName>
    <definedName name="Statistic" comment="fsfsdfs" localSheetId="14">#REF!</definedName>
    <definedName name="Statistic" comment="fsfsdfs">#REF!</definedName>
  </definedNames>
  <calcPr calcId="145621" iterate="1" iterateCount="10000" iterateDelta="1.0000000000000001E-5"/>
  <fileRecoveryPr autoRecover="0"/>
</workbook>
</file>

<file path=xl/calcChain.xml><?xml version="1.0" encoding="utf-8"?>
<calcChain xmlns="http://schemas.openxmlformats.org/spreadsheetml/2006/main">
  <c r="A66" i="21" l="1"/>
  <c r="A67" i="21"/>
  <c r="A17" i="18"/>
  <c r="A22" i="18"/>
  <c r="A22" i="27"/>
  <c r="A23" i="27"/>
  <c r="A21" i="27"/>
  <c r="A20" i="25"/>
  <c r="A25" i="35" l="1"/>
  <c r="A38" i="35"/>
  <c r="A29" i="35"/>
  <c r="A23" i="35"/>
  <c r="A24" i="35"/>
  <c r="A26" i="35"/>
  <c r="A22" i="35"/>
  <c r="A21" i="35"/>
  <c r="A44" i="29"/>
  <c r="A36" i="29"/>
  <c r="A34" i="29"/>
  <c r="A26" i="29"/>
  <c r="A42" i="29"/>
  <c r="A49" i="25" l="1"/>
  <c r="A16" i="25"/>
  <c r="A15" i="25"/>
  <c r="A13" i="25"/>
  <c r="A81" i="36" l="1"/>
  <c r="A80" i="36"/>
  <c r="A79" i="36"/>
  <c r="A78" i="36"/>
  <c r="A77" i="36"/>
  <c r="A76" i="36"/>
  <c r="A75" i="36"/>
  <c r="A74" i="36"/>
  <c r="A72" i="36"/>
  <c r="A71" i="36"/>
  <c r="A70" i="36"/>
  <c r="A69" i="36"/>
  <c r="A68" i="36"/>
  <c r="A67" i="36"/>
  <c r="A66" i="36"/>
  <c r="A65" i="36"/>
  <c r="A64" i="36"/>
  <c r="A63" i="36"/>
  <c r="A62" i="36"/>
  <c r="A61" i="36"/>
  <c r="A60" i="36"/>
  <c r="A59" i="36"/>
  <c r="A58" i="36"/>
  <c r="A56" i="36"/>
  <c r="A55" i="36"/>
  <c r="A54" i="36"/>
  <c r="A52" i="36"/>
  <c r="A51" i="36"/>
  <c r="A50" i="36"/>
  <c r="A48" i="36"/>
  <c r="A47" i="36"/>
  <c r="A45" i="36"/>
  <c r="A44" i="36"/>
  <c r="A43" i="36"/>
  <c r="A42" i="36"/>
  <c r="A41" i="36"/>
  <c r="A40" i="36"/>
  <c r="A39" i="36"/>
  <c r="A38" i="36"/>
  <c r="A36" i="36"/>
  <c r="A35" i="36"/>
  <c r="A34" i="36"/>
  <c r="A33" i="36"/>
  <c r="A32" i="36"/>
  <c r="A31" i="36"/>
  <c r="A29" i="36"/>
  <c r="A27" i="36"/>
  <c r="A26" i="36"/>
  <c r="A25" i="36"/>
  <c r="A24" i="36"/>
  <c r="A22" i="36"/>
  <c r="A21" i="36"/>
  <c r="A20" i="36"/>
  <c r="A19" i="36"/>
  <c r="A18" i="36"/>
  <c r="A17" i="36"/>
  <c r="A16" i="36"/>
  <c r="A15" i="36"/>
  <c r="A14" i="36"/>
  <c r="A13" i="36"/>
  <c r="A12" i="36"/>
  <c r="N7" i="36"/>
  <c r="M7" i="36"/>
  <c r="L7" i="36"/>
  <c r="K7" i="36"/>
  <c r="J7" i="36"/>
  <c r="N6" i="36"/>
  <c r="M6" i="36"/>
  <c r="L6" i="36"/>
  <c r="K6" i="36"/>
  <c r="J6" i="36"/>
  <c r="D6" i="36"/>
  <c r="B6" i="36"/>
  <c r="A6" i="36"/>
  <c r="N5" i="36"/>
  <c r="M5" i="36"/>
  <c r="L5" i="36"/>
  <c r="K5" i="36"/>
  <c r="J5" i="36"/>
  <c r="N4" i="36"/>
  <c r="M4" i="36"/>
  <c r="L4" i="36"/>
  <c r="K4" i="36"/>
  <c r="J4" i="36"/>
  <c r="N3" i="36"/>
  <c r="M3" i="36"/>
  <c r="L3" i="36"/>
  <c r="K3" i="36"/>
  <c r="J3" i="36"/>
  <c r="N2" i="36"/>
  <c r="M2" i="36"/>
  <c r="L2" i="36"/>
  <c r="K2" i="36"/>
  <c r="J2" i="36"/>
  <c r="A77" i="21"/>
  <c r="A76" i="21"/>
  <c r="A75" i="21"/>
  <c r="A74" i="21"/>
  <c r="A73" i="21"/>
  <c r="A72" i="21"/>
  <c r="E6" i="36" l="1"/>
  <c r="C6" i="36" s="1"/>
  <c r="N8" i="36"/>
  <c r="J8" i="36"/>
  <c r="L8" i="36"/>
  <c r="O4" i="36"/>
  <c r="M8" i="36"/>
  <c r="K8" i="36"/>
  <c r="O5" i="36"/>
  <c r="O6" i="36"/>
  <c r="O3" i="36"/>
  <c r="O7" i="36"/>
  <c r="O2" i="36"/>
  <c r="O8" i="36" l="1"/>
  <c r="A28" i="29" l="1"/>
  <c r="A20" i="27" l="1"/>
  <c r="A14" i="27"/>
  <c r="A15" i="27"/>
  <c r="A17" i="33"/>
  <c r="A16" i="33"/>
  <c r="A15" i="33"/>
  <c r="A12" i="33"/>
  <c r="A26" i="19" l="1"/>
  <c r="A25" i="19"/>
  <c r="A24" i="19"/>
  <c r="A23" i="19"/>
  <c r="A22" i="19"/>
  <c r="A21" i="19"/>
  <c r="A20" i="19"/>
  <c r="A19" i="19"/>
  <c r="A18" i="19"/>
  <c r="A17" i="19"/>
  <c r="A16" i="19"/>
  <c r="A15" i="19"/>
  <c r="A14" i="19"/>
  <c r="A13" i="19"/>
  <c r="A12" i="19"/>
  <c r="N7" i="19"/>
  <c r="M7" i="19"/>
  <c r="L7" i="19"/>
  <c r="K7" i="19"/>
  <c r="J7" i="19"/>
  <c r="N6" i="19"/>
  <c r="M6" i="19"/>
  <c r="L6" i="19"/>
  <c r="K6" i="19"/>
  <c r="J6" i="19"/>
  <c r="D6" i="19"/>
  <c r="B6" i="19"/>
  <c r="A6" i="19"/>
  <c r="N5" i="19"/>
  <c r="M5" i="19"/>
  <c r="L5" i="19"/>
  <c r="K5" i="19"/>
  <c r="J5" i="19"/>
  <c r="N4" i="19"/>
  <c r="M4" i="19"/>
  <c r="L4" i="19"/>
  <c r="K4" i="19"/>
  <c r="J4" i="19"/>
  <c r="N3" i="19"/>
  <c r="M3" i="19"/>
  <c r="L3" i="19"/>
  <c r="K3" i="19"/>
  <c r="J3" i="19"/>
  <c r="N2" i="19"/>
  <c r="M2" i="19"/>
  <c r="L2" i="19"/>
  <c r="K2" i="19"/>
  <c r="J2" i="19"/>
  <c r="A126" i="24"/>
  <c r="A125" i="24"/>
  <c r="A124" i="24"/>
  <c r="A123" i="24"/>
  <c r="A122" i="24"/>
  <c r="A121" i="24"/>
  <c r="A120" i="24"/>
  <c r="A119" i="24"/>
  <c r="A118" i="24"/>
  <c r="A117" i="24"/>
  <c r="A116" i="24"/>
  <c r="A115" i="24"/>
  <c r="A114" i="24"/>
  <c r="A113" i="24"/>
  <c r="A112" i="24"/>
  <c r="A111" i="24"/>
  <c r="A110" i="24"/>
  <c r="A109" i="24"/>
  <c r="A108" i="24"/>
  <c r="A107" i="24"/>
  <c r="A106" i="24"/>
  <c r="A105" i="24"/>
  <c r="A104" i="24"/>
  <c r="A103" i="24"/>
  <c r="A102" i="24"/>
  <c r="A101" i="24"/>
  <c r="A100" i="24"/>
  <c r="A99" i="24"/>
  <c r="A98" i="24"/>
  <c r="A97" i="24"/>
  <c r="A96" i="24"/>
  <c r="A95" i="24"/>
  <c r="A94" i="24"/>
  <c r="A93" i="24"/>
  <c r="A92" i="24"/>
  <c r="A91" i="24"/>
  <c r="A90" i="24"/>
  <c r="A89" i="24"/>
  <c r="A88" i="24"/>
  <c r="A87" i="24"/>
  <c r="A86" i="24"/>
  <c r="A85" i="24"/>
  <c r="A84" i="24"/>
  <c r="A83" i="24"/>
  <c r="A82" i="24"/>
  <c r="A81" i="24"/>
  <c r="A80" i="24"/>
  <c r="A79" i="24"/>
  <c r="A78" i="24"/>
  <c r="A77" i="24"/>
  <c r="A76" i="24"/>
  <c r="A75" i="24"/>
  <c r="A74" i="24"/>
  <c r="A73" i="24"/>
  <c r="A72" i="24"/>
  <c r="A71" i="24"/>
  <c r="A70" i="24"/>
  <c r="A69" i="24"/>
  <c r="A68" i="24"/>
  <c r="A67" i="24"/>
  <c r="A66" i="24"/>
  <c r="A65" i="24"/>
  <c r="A64" i="24"/>
  <c r="A63" i="24"/>
  <c r="A62" i="24"/>
  <c r="A61" i="24"/>
  <c r="A60" i="24"/>
  <c r="A59" i="24"/>
  <c r="A58" i="24"/>
  <c r="A57" i="24"/>
  <c r="A56" i="24"/>
  <c r="A55" i="24"/>
  <c r="A54" i="24"/>
  <c r="A53" i="24"/>
  <c r="A52" i="24"/>
  <c r="A51" i="24"/>
  <c r="A50" i="24"/>
  <c r="A49" i="24"/>
  <c r="A48" i="24"/>
  <c r="A47" i="24"/>
  <c r="A46" i="24"/>
  <c r="A45" i="24"/>
  <c r="A44" i="24"/>
  <c r="A43" i="24"/>
  <c r="A42" i="24"/>
  <c r="A41" i="24"/>
  <c r="A40" i="24"/>
  <c r="A39" i="24"/>
  <c r="A38" i="24"/>
  <c r="A37" i="24"/>
  <c r="A36" i="24"/>
  <c r="A35" i="24"/>
  <c r="A34" i="24"/>
  <c r="A33" i="24"/>
  <c r="A32" i="24"/>
  <c r="A31" i="24"/>
  <c r="A30" i="24"/>
  <c r="A29" i="24"/>
  <c r="A28" i="24"/>
  <c r="A27" i="24"/>
  <c r="A26" i="24"/>
  <c r="A25" i="24"/>
  <c r="A23" i="24"/>
  <c r="A22" i="24"/>
  <c r="A21" i="24"/>
  <c r="A20" i="24"/>
  <c r="A19" i="24"/>
  <c r="A18" i="24"/>
  <c r="A17" i="24"/>
  <c r="A16" i="24"/>
  <c r="A15" i="24"/>
  <c r="A14" i="24"/>
  <c r="A13" i="24"/>
  <c r="A12" i="24"/>
  <c r="N7" i="24"/>
  <c r="M7" i="24"/>
  <c r="L7" i="24"/>
  <c r="K7" i="24"/>
  <c r="J7" i="24"/>
  <c r="N6" i="24"/>
  <c r="M6" i="24"/>
  <c r="L6" i="24"/>
  <c r="K6" i="24"/>
  <c r="J6" i="24"/>
  <c r="D6" i="24"/>
  <c r="B6" i="24"/>
  <c r="A6" i="24"/>
  <c r="N5" i="24"/>
  <c r="M5" i="24"/>
  <c r="L5" i="24"/>
  <c r="K5" i="24"/>
  <c r="J5" i="24"/>
  <c r="N4" i="24"/>
  <c r="M4" i="24"/>
  <c r="L4" i="24"/>
  <c r="K4" i="24"/>
  <c r="J4" i="24"/>
  <c r="N3" i="24"/>
  <c r="M3" i="24"/>
  <c r="L3" i="24"/>
  <c r="K3" i="24"/>
  <c r="J3" i="24"/>
  <c r="N2" i="24"/>
  <c r="M2" i="24"/>
  <c r="L2" i="24"/>
  <c r="K2" i="24"/>
  <c r="J2" i="24"/>
  <c r="E6" i="19" l="1"/>
  <c r="C6" i="19" s="1"/>
  <c r="E6" i="24"/>
  <c r="C6" i="24" s="1"/>
  <c r="J8" i="24"/>
  <c r="N8" i="24"/>
  <c r="K8" i="24"/>
  <c r="L8" i="24"/>
  <c r="O4" i="24"/>
  <c r="M8" i="24"/>
  <c r="O3" i="24"/>
  <c r="O7" i="24"/>
  <c r="O5" i="24"/>
  <c r="O6" i="24"/>
  <c r="K8" i="19"/>
  <c r="O7" i="19"/>
  <c r="M8" i="19"/>
  <c r="L8" i="19"/>
  <c r="O3" i="19"/>
  <c r="O4" i="19"/>
  <c r="J8" i="19"/>
  <c r="N8" i="19"/>
  <c r="O5" i="19"/>
  <c r="O6" i="19"/>
  <c r="O2" i="19"/>
  <c r="O2" i="24"/>
  <c r="O8" i="24" l="1"/>
  <c r="O8" i="19"/>
  <c r="A38" i="21" l="1"/>
  <c r="A37" i="21"/>
  <c r="A12" i="18" l="1"/>
  <c r="A21" i="18"/>
  <c r="A20" i="18"/>
  <c r="N7" i="35" l="1"/>
  <c r="M7" i="35"/>
  <c r="L7" i="35"/>
  <c r="K7" i="35"/>
  <c r="J7" i="35"/>
  <c r="N6" i="35"/>
  <c r="M6" i="35"/>
  <c r="L6" i="35"/>
  <c r="K6" i="35"/>
  <c r="J6" i="35"/>
  <c r="N5" i="35"/>
  <c r="M5" i="35"/>
  <c r="L5" i="35"/>
  <c r="K5" i="35"/>
  <c r="J5" i="35"/>
  <c r="N4" i="35"/>
  <c r="M4" i="35"/>
  <c r="L4" i="35"/>
  <c r="K4" i="35"/>
  <c r="J4" i="35"/>
  <c r="N3" i="35"/>
  <c r="M3" i="35"/>
  <c r="L3" i="35"/>
  <c r="K3" i="35"/>
  <c r="J3" i="35"/>
  <c r="N2" i="35"/>
  <c r="M2" i="35"/>
  <c r="L2" i="35"/>
  <c r="K2" i="35"/>
  <c r="J2" i="35"/>
  <c r="N7" i="33"/>
  <c r="M7" i="33"/>
  <c r="L7" i="33"/>
  <c r="K7" i="33"/>
  <c r="J7" i="33"/>
  <c r="N6" i="33"/>
  <c r="M6" i="33"/>
  <c r="L6" i="33"/>
  <c r="K6" i="33"/>
  <c r="J6" i="33"/>
  <c r="N5" i="33"/>
  <c r="M5" i="33"/>
  <c r="L5" i="33"/>
  <c r="K5" i="33"/>
  <c r="J5" i="33"/>
  <c r="N4" i="33"/>
  <c r="M4" i="33"/>
  <c r="L4" i="33"/>
  <c r="K4" i="33"/>
  <c r="J4" i="33"/>
  <c r="N3" i="33"/>
  <c r="M3" i="33"/>
  <c r="L3" i="33"/>
  <c r="K3" i="33"/>
  <c r="J3" i="33"/>
  <c r="N2" i="33"/>
  <c r="M2" i="33"/>
  <c r="L2" i="33"/>
  <c r="K2" i="33"/>
  <c r="J2" i="33"/>
  <c r="N7" i="31"/>
  <c r="M7" i="31"/>
  <c r="L7" i="31"/>
  <c r="K7" i="31"/>
  <c r="J7" i="31"/>
  <c r="O7" i="31" s="1"/>
  <c r="N6" i="31"/>
  <c r="M6" i="31"/>
  <c r="L6" i="31"/>
  <c r="K6" i="31"/>
  <c r="O6" i="31" s="1"/>
  <c r="J6" i="31"/>
  <c r="N5" i="31"/>
  <c r="M5" i="31"/>
  <c r="L5" i="31"/>
  <c r="K5" i="31"/>
  <c r="J5" i="31"/>
  <c r="N4" i="31"/>
  <c r="M4" i="31"/>
  <c r="L4" i="31"/>
  <c r="K4" i="31"/>
  <c r="J4" i="31"/>
  <c r="N3" i="31"/>
  <c r="M3" i="31"/>
  <c r="L3" i="31"/>
  <c r="K3" i="31"/>
  <c r="J3" i="31"/>
  <c r="O3" i="31" s="1"/>
  <c r="N2" i="31"/>
  <c r="M2" i="31"/>
  <c r="M8" i="31" s="1"/>
  <c r="L2" i="31"/>
  <c r="K2" i="31"/>
  <c r="K8" i="31" s="1"/>
  <c r="J2" i="31"/>
  <c r="N7" i="29"/>
  <c r="M7" i="29"/>
  <c r="L7" i="29"/>
  <c r="K7" i="29"/>
  <c r="J7" i="29"/>
  <c r="N6" i="29"/>
  <c r="M6" i="29"/>
  <c r="L6" i="29"/>
  <c r="K6" i="29"/>
  <c r="J6" i="29"/>
  <c r="N5" i="29"/>
  <c r="M5" i="29"/>
  <c r="L5" i="29"/>
  <c r="K5" i="29"/>
  <c r="J5" i="29"/>
  <c r="N4" i="29"/>
  <c r="M4" i="29"/>
  <c r="L4" i="29"/>
  <c r="K4" i="29"/>
  <c r="J4" i="29"/>
  <c r="N3" i="29"/>
  <c r="M3" i="29"/>
  <c r="L3" i="29"/>
  <c r="K3" i="29"/>
  <c r="J3" i="29"/>
  <c r="N2" i="29"/>
  <c r="M2" i="29"/>
  <c r="L2" i="29"/>
  <c r="K2" i="29"/>
  <c r="J2" i="29"/>
  <c r="N7" i="27"/>
  <c r="M7" i="27"/>
  <c r="L7" i="27"/>
  <c r="K7" i="27"/>
  <c r="J7" i="27"/>
  <c r="N6" i="27"/>
  <c r="M6" i="27"/>
  <c r="L6" i="27"/>
  <c r="K6" i="27"/>
  <c r="J6" i="27"/>
  <c r="N5" i="27"/>
  <c r="M5" i="27"/>
  <c r="L5" i="27"/>
  <c r="K5" i="27"/>
  <c r="J5" i="27"/>
  <c r="N4" i="27"/>
  <c r="M4" i="27"/>
  <c r="L4" i="27"/>
  <c r="K4" i="27"/>
  <c r="J4" i="27"/>
  <c r="N3" i="27"/>
  <c r="M3" i="27"/>
  <c r="L3" i="27"/>
  <c r="K3" i="27"/>
  <c r="J3" i="27"/>
  <c r="N2" i="27"/>
  <c r="M2" i="27"/>
  <c r="L2" i="27"/>
  <c r="K2" i="27"/>
  <c r="J2" i="27"/>
  <c r="N7" i="25"/>
  <c r="M7" i="25"/>
  <c r="L7" i="25"/>
  <c r="K7" i="25"/>
  <c r="J7" i="25"/>
  <c r="N6" i="25"/>
  <c r="M6" i="25"/>
  <c r="L6" i="25"/>
  <c r="K6" i="25"/>
  <c r="J6" i="25"/>
  <c r="N5" i="25"/>
  <c r="M5" i="25"/>
  <c r="L5" i="25"/>
  <c r="K5" i="25"/>
  <c r="J5" i="25"/>
  <c r="N4" i="25"/>
  <c r="M4" i="25"/>
  <c r="L4" i="25"/>
  <c r="K4" i="25"/>
  <c r="J4" i="25"/>
  <c r="N3" i="25"/>
  <c r="M3" i="25"/>
  <c r="L3" i="25"/>
  <c r="K3" i="25"/>
  <c r="J3" i="25"/>
  <c r="N2" i="25"/>
  <c r="M2" i="25"/>
  <c r="L2" i="25"/>
  <c r="K2" i="25"/>
  <c r="J2" i="25"/>
  <c r="N7" i="21"/>
  <c r="M7" i="21"/>
  <c r="L7" i="21"/>
  <c r="K7" i="21"/>
  <c r="J7" i="21"/>
  <c r="N6" i="21"/>
  <c r="M6" i="21"/>
  <c r="L6" i="21"/>
  <c r="K6" i="21"/>
  <c r="J6" i="21"/>
  <c r="N5" i="21"/>
  <c r="M5" i="21"/>
  <c r="L5" i="21"/>
  <c r="K5" i="21"/>
  <c r="J5" i="21"/>
  <c r="N4" i="21"/>
  <c r="M4" i="21"/>
  <c r="L4" i="21"/>
  <c r="K4" i="21"/>
  <c r="J4" i="21"/>
  <c r="N3" i="21"/>
  <c r="M3" i="21"/>
  <c r="L3" i="21"/>
  <c r="K3" i="21"/>
  <c r="J3" i="21"/>
  <c r="N2" i="21"/>
  <c r="M2" i="21"/>
  <c r="L2" i="21"/>
  <c r="K2" i="21"/>
  <c r="J2" i="21"/>
  <c r="N7" i="18"/>
  <c r="M7" i="18"/>
  <c r="L7" i="18"/>
  <c r="K7" i="18"/>
  <c r="J7" i="18"/>
  <c r="N6" i="18"/>
  <c r="M6" i="18"/>
  <c r="L6" i="18"/>
  <c r="K6" i="18"/>
  <c r="J6" i="18"/>
  <c r="N5" i="18"/>
  <c r="M5" i="18"/>
  <c r="L5" i="18"/>
  <c r="K5" i="18"/>
  <c r="J5" i="18"/>
  <c r="N4" i="18"/>
  <c r="M4" i="18"/>
  <c r="L4" i="18"/>
  <c r="K4" i="18"/>
  <c r="J4" i="18"/>
  <c r="N3" i="18"/>
  <c r="M3" i="18"/>
  <c r="L3" i="18"/>
  <c r="K3" i="18"/>
  <c r="J3" i="18"/>
  <c r="N2" i="18"/>
  <c r="M2" i="18"/>
  <c r="L2" i="18"/>
  <c r="K2" i="18"/>
  <c r="J2" i="18"/>
  <c r="K8" i="35" l="1"/>
  <c r="M8" i="27"/>
  <c r="O7" i="27"/>
  <c r="K8" i="29"/>
  <c r="O7" i="29"/>
  <c r="O3" i="29"/>
  <c r="M8" i="29"/>
  <c r="N8" i="29"/>
  <c r="L8" i="29"/>
  <c r="O5" i="29"/>
  <c r="M8" i="35"/>
  <c r="O3" i="35"/>
  <c r="K8" i="33"/>
  <c r="O6" i="33"/>
  <c r="M8" i="33"/>
  <c r="O4" i="33"/>
  <c r="B15" i="38"/>
  <c r="E16" i="38"/>
  <c r="D17" i="38"/>
  <c r="C18" i="38"/>
  <c r="B19" i="38"/>
  <c r="E20" i="38"/>
  <c r="O2" i="29"/>
  <c r="O6" i="29"/>
  <c r="L8" i="31"/>
  <c r="O4" i="31"/>
  <c r="J8" i="33"/>
  <c r="N8" i="33"/>
  <c r="O5" i="33"/>
  <c r="C15" i="38"/>
  <c r="B16" i="38"/>
  <c r="E17" i="38"/>
  <c r="D18" i="38"/>
  <c r="C19" i="38"/>
  <c r="B20" i="38"/>
  <c r="O7" i="21"/>
  <c r="O5" i="31"/>
  <c r="D15" i="38"/>
  <c r="C16" i="38"/>
  <c r="B17" i="38"/>
  <c r="E18" i="38"/>
  <c r="D19" i="38"/>
  <c r="C20" i="38"/>
  <c r="O4" i="29"/>
  <c r="O2" i="31"/>
  <c r="O8" i="31" s="1"/>
  <c r="N8" i="31"/>
  <c r="L8" i="33"/>
  <c r="O3" i="33"/>
  <c r="O7" i="33"/>
  <c r="E15" i="38"/>
  <c r="D16" i="38"/>
  <c r="C17" i="38"/>
  <c r="B18" i="38"/>
  <c r="E19" i="38"/>
  <c r="D20" i="38"/>
  <c r="K8" i="27"/>
  <c r="O3" i="27"/>
  <c r="O7" i="35"/>
  <c r="K8" i="18"/>
  <c r="L8" i="18"/>
  <c r="J8" i="18"/>
  <c r="N8" i="18"/>
  <c r="M8" i="18"/>
  <c r="O6" i="18"/>
  <c r="K8" i="25"/>
  <c r="O7" i="25"/>
  <c r="O3" i="25"/>
  <c r="M8" i="25"/>
  <c r="L8" i="35"/>
  <c r="O4" i="35"/>
  <c r="O5" i="35"/>
  <c r="O2" i="35"/>
  <c r="N8" i="35"/>
  <c r="O6" i="35"/>
  <c r="J8" i="35"/>
  <c r="O2" i="33"/>
  <c r="J8" i="31"/>
  <c r="J8" i="29"/>
  <c r="L8" i="27"/>
  <c r="O4" i="27"/>
  <c r="O5" i="27"/>
  <c r="O2" i="27"/>
  <c r="N8" i="27"/>
  <c r="O6" i="27"/>
  <c r="J8" i="27"/>
  <c r="L8" i="25"/>
  <c r="O2" i="25"/>
  <c r="N8" i="25"/>
  <c r="O4" i="25"/>
  <c r="O5" i="25"/>
  <c r="O6" i="25"/>
  <c r="J8" i="25"/>
  <c r="M8" i="21"/>
  <c r="K8" i="21"/>
  <c r="O3" i="21"/>
  <c r="L8" i="21"/>
  <c r="O4" i="21"/>
  <c r="O5" i="21"/>
  <c r="O2" i="21"/>
  <c r="N8" i="21"/>
  <c r="O6" i="21"/>
  <c r="J8" i="21"/>
  <c r="O3" i="18"/>
  <c r="O7" i="18"/>
  <c r="O4" i="18"/>
  <c r="O2" i="18"/>
  <c r="O5" i="18"/>
  <c r="O8" i="29" l="1"/>
  <c r="O8" i="35"/>
  <c r="O8" i="33"/>
  <c r="F16" i="38"/>
  <c r="F19" i="38"/>
  <c r="C4" i="38"/>
  <c r="F20" i="38"/>
  <c r="C6" i="38"/>
  <c r="E21" i="38"/>
  <c r="D21" i="38"/>
  <c r="C21" i="38"/>
  <c r="C7" i="38"/>
  <c r="C5" i="38"/>
  <c r="F18" i="38"/>
  <c r="F17" i="38"/>
  <c r="B21" i="38"/>
  <c r="F15" i="38"/>
  <c r="O8" i="18"/>
  <c r="O8" i="27"/>
  <c r="O8" i="25"/>
  <c r="O8" i="21"/>
  <c r="G21" i="5"/>
  <c r="E21" i="5"/>
  <c r="D21" i="5"/>
  <c r="F21" i="38" l="1"/>
  <c r="C8" i="38"/>
  <c r="F21" i="5" l="1"/>
  <c r="H21" i="5"/>
  <c r="A35" i="35"/>
  <c r="A36" i="35"/>
  <c r="A37" i="35"/>
  <c r="A32" i="35"/>
  <c r="A33" i="35"/>
  <c r="A34" i="35"/>
  <c r="A30" i="35"/>
  <c r="A28" i="35"/>
  <c r="A27" i="35"/>
  <c r="A19" i="35"/>
  <c r="A20" i="35"/>
  <c r="A18" i="35"/>
  <c r="A17" i="35"/>
  <c r="A16" i="35"/>
  <c r="A15" i="35"/>
  <c r="A14" i="35"/>
  <c r="A13" i="35"/>
  <c r="A12" i="35"/>
  <c r="D6" i="35"/>
  <c r="G20" i="5" s="1"/>
  <c r="B6" i="35"/>
  <c r="E20" i="5" s="1"/>
  <c r="A6" i="35"/>
  <c r="D20" i="5" s="1"/>
  <c r="E6" i="35" l="1"/>
  <c r="A23" i="33"/>
  <c r="A22" i="33"/>
  <c r="A21" i="33"/>
  <c r="A20" i="33"/>
  <c r="A19" i="33"/>
  <c r="A18" i="33"/>
  <c r="A14" i="33"/>
  <c r="A13" i="33"/>
  <c r="D6" i="33"/>
  <c r="G19" i="5" s="1"/>
  <c r="B6" i="33"/>
  <c r="E19" i="5" s="1"/>
  <c r="A6" i="33"/>
  <c r="D19" i="5" s="1"/>
  <c r="A19" i="31"/>
  <c r="A20" i="31"/>
  <c r="A15" i="31"/>
  <c r="A16" i="31"/>
  <c r="A17" i="31"/>
  <c r="A18" i="31"/>
  <c r="A14" i="31"/>
  <c r="A13" i="31"/>
  <c r="A12" i="31"/>
  <c r="D6" i="31"/>
  <c r="G18" i="5" s="1"/>
  <c r="B6" i="31"/>
  <c r="E18" i="5" s="1"/>
  <c r="A6" i="31"/>
  <c r="D18" i="5" s="1"/>
  <c r="A43" i="29"/>
  <c r="A31" i="29"/>
  <c r="A32" i="29"/>
  <c r="A33" i="29"/>
  <c r="A35" i="29"/>
  <c r="A13" i="29"/>
  <c r="A14" i="29"/>
  <c r="A15" i="29"/>
  <c r="A16" i="29"/>
  <c r="A17" i="29"/>
  <c r="A18" i="29"/>
  <c r="A19" i="29"/>
  <c r="A20" i="29"/>
  <c r="A21" i="29"/>
  <c r="A22" i="29"/>
  <c r="A23" i="29"/>
  <c r="A24" i="29"/>
  <c r="A25" i="29"/>
  <c r="A27" i="29"/>
  <c r="A41" i="29"/>
  <c r="A40" i="29"/>
  <c r="A39" i="29"/>
  <c r="A38" i="29"/>
  <c r="A30" i="29"/>
  <c r="A12" i="29"/>
  <c r="C6" i="35" l="1"/>
  <c r="F20" i="5" s="1"/>
  <c r="H20" i="5"/>
  <c r="E6" i="33"/>
  <c r="E6" i="31"/>
  <c r="H18" i="5" s="1"/>
  <c r="D6" i="29"/>
  <c r="G17" i="5" s="1"/>
  <c r="B6" i="29"/>
  <c r="E17" i="5" s="1"/>
  <c r="A6" i="29"/>
  <c r="D17" i="5" s="1"/>
  <c r="A31" i="27"/>
  <c r="A32" i="27"/>
  <c r="A33" i="27"/>
  <c r="A30" i="27"/>
  <c r="A34" i="27"/>
  <c r="A35" i="27"/>
  <c r="A29" i="27"/>
  <c r="A28" i="27"/>
  <c r="A27" i="27"/>
  <c r="A55" i="25"/>
  <c r="A56" i="25"/>
  <c r="C6" i="33" l="1"/>
  <c r="F19" i="5" s="1"/>
  <c r="H19" i="5"/>
  <c r="C6" i="31"/>
  <c r="F18" i="5" s="1"/>
  <c r="E6" i="29"/>
  <c r="C6" i="29" s="1"/>
  <c r="F17" i="5" s="1"/>
  <c r="A19" i="27"/>
  <c r="A13" i="27"/>
  <c r="A16" i="27"/>
  <c r="A17" i="27"/>
  <c r="A18" i="27"/>
  <c r="A25" i="27"/>
  <c r="A26" i="27"/>
  <c r="A12" i="27"/>
  <c r="D6" i="27"/>
  <c r="G16" i="5" s="1"/>
  <c r="B6" i="27"/>
  <c r="E16" i="5" s="1"/>
  <c r="A6" i="27"/>
  <c r="D16" i="5" s="1"/>
  <c r="A60" i="25"/>
  <c r="A64" i="25"/>
  <c r="A63" i="25"/>
  <c r="A62" i="25"/>
  <c r="A61" i="25"/>
  <c r="A57" i="25"/>
  <c r="A54" i="25"/>
  <c r="A52" i="25"/>
  <c r="A53" i="25"/>
  <c r="A47" i="25"/>
  <c r="A45" i="25"/>
  <c r="A42" i="25"/>
  <c r="A43" i="25"/>
  <c r="A35" i="25"/>
  <c r="A36" i="25"/>
  <c r="A33" i="25"/>
  <c r="A34" i="25"/>
  <c r="A32" i="25"/>
  <c r="A39" i="25"/>
  <c r="A30" i="25"/>
  <c r="A31" i="25"/>
  <c r="A28" i="25"/>
  <c r="A29" i="25"/>
  <c r="A26" i="25"/>
  <c r="A27" i="25"/>
  <c r="A19" i="25"/>
  <c r="A18" i="25"/>
  <c r="A14" i="25"/>
  <c r="A22" i="25"/>
  <c r="A23" i="25"/>
  <c r="A25" i="25"/>
  <c r="A38" i="25"/>
  <c r="A41" i="25"/>
  <c r="A44" i="25"/>
  <c r="A51" i="25"/>
  <c r="A58" i="25"/>
  <c r="A12" i="25"/>
  <c r="D6" i="25"/>
  <c r="G15" i="5" s="1"/>
  <c r="B6" i="25"/>
  <c r="E15" i="5" s="1"/>
  <c r="A6" i="25"/>
  <c r="D15" i="5" s="1"/>
  <c r="H17" i="5" l="1"/>
  <c r="E6" i="27"/>
  <c r="H16" i="5" s="1"/>
  <c r="E6" i="25"/>
  <c r="C6" i="25" s="1"/>
  <c r="F15" i="5" s="1"/>
  <c r="D6" i="21"/>
  <c r="B6" i="21"/>
  <c r="A6" i="21"/>
  <c r="A19" i="18"/>
  <c r="A16" i="18"/>
  <c r="B6" i="18"/>
  <c r="A6" i="18"/>
  <c r="D6" i="18"/>
  <c r="C6" i="27" l="1"/>
  <c r="F16" i="5" s="1"/>
  <c r="H15" i="5"/>
  <c r="G14" i="5"/>
  <c r="E14" i="5"/>
  <c r="D14" i="5"/>
  <c r="F14" i="5" l="1"/>
  <c r="H14" i="5" l="1"/>
  <c r="A64" i="21"/>
  <c r="A44" i="21"/>
  <c r="A41" i="21"/>
  <c r="A39" i="21"/>
  <c r="A36" i="21"/>
  <c r="A31" i="21"/>
  <c r="A34" i="21"/>
  <c r="A32" i="21" l="1"/>
  <c r="A14" i="21"/>
  <c r="A18" i="21"/>
  <c r="A13" i="18"/>
  <c r="A69" i="21" l="1"/>
  <c r="A65" i="21"/>
  <c r="A61" i="21"/>
  <c r="A57" i="21"/>
  <c r="A59" i="21"/>
  <c r="A63" i="21"/>
  <c r="A49" i="21"/>
  <c r="A50" i="21"/>
  <c r="A52" i="21"/>
  <c r="A51" i="21"/>
  <c r="A48" i="21"/>
  <c r="A47" i="21"/>
  <c r="D13" i="5"/>
  <c r="E12" i="5"/>
  <c r="A58" i="21"/>
  <c r="A70" i="21"/>
  <c r="A68" i="21"/>
  <c r="A56" i="21"/>
  <c r="A55" i="21"/>
  <c r="A54" i="21"/>
  <c r="A53" i="21"/>
  <c r="A62" i="21"/>
  <c r="A45" i="21"/>
  <c r="A43" i="21"/>
  <c r="A42" i="21"/>
  <c r="A40" i="21"/>
  <c r="A35" i="21"/>
  <c r="A33" i="21"/>
  <c r="A30" i="21"/>
  <c r="A29" i="21"/>
  <c r="A27" i="21"/>
  <c r="A26" i="21"/>
  <c r="A25" i="21"/>
  <c r="A23" i="21"/>
  <c r="A22" i="21"/>
  <c r="A21" i="21"/>
  <c r="A20" i="21"/>
  <c r="A19" i="21"/>
  <c r="A17" i="21"/>
  <c r="A16" i="21"/>
  <c r="A15" i="21"/>
  <c r="A13" i="21"/>
  <c r="A12" i="21"/>
  <c r="G13" i="5"/>
  <c r="E13" i="5"/>
  <c r="E6" i="21" l="1"/>
  <c r="C6" i="21" s="1"/>
  <c r="H13" i="5" l="1"/>
  <c r="F13" i="5"/>
  <c r="C6" i="1"/>
  <c r="D12" i="5"/>
  <c r="D11" i="5"/>
  <c r="E11" i="5"/>
  <c r="E25" i="5" s="1"/>
  <c r="G11" i="5"/>
  <c r="A14" i="18"/>
  <c r="A15" i="18"/>
  <c r="C3" i="5"/>
  <c r="C4" i="5"/>
  <c r="C5" i="5" s="1"/>
  <c r="D3" i="2"/>
  <c r="D4" i="2"/>
  <c r="F12" i="5" l="1"/>
  <c r="E6" i="18"/>
  <c r="C6" i="18" s="1"/>
  <c r="D25" i="5"/>
  <c r="G12" i="5"/>
  <c r="G25" i="5" s="1"/>
  <c r="H11" i="5" l="1"/>
  <c r="F11" i="5"/>
  <c r="F25" i="5" s="1"/>
  <c r="H12" i="5"/>
  <c r="H25" i="5" l="1"/>
  <c r="E27" i="5" s="1"/>
  <c r="E28" i="5" l="1"/>
</calcChain>
</file>

<file path=xl/comments1.xml><?xml version="1.0" encoding="utf-8"?>
<comments xmlns="http://schemas.openxmlformats.org/spreadsheetml/2006/main">
  <authors>
    <author/>
  </authors>
  <commentList>
    <comment ref="E11" authorId="0">
      <text>
        <r>
          <rPr>
            <b/>
            <sz val="10"/>
            <color indexed="8"/>
            <rFont val="Times New Roman"/>
            <family val="1"/>
          </rPr>
          <t>*A</t>
        </r>
        <r>
          <rPr>
            <sz val="10"/>
            <color indexed="8"/>
            <rFont val="Times New Roman"/>
            <family val="1"/>
          </rPr>
          <t xml:space="preserve">: Add
  </t>
        </r>
        <r>
          <rPr>
            <b/>
            <sz val="10"/>
            <color indexed="8"/>
            <rFont val="Times New Roman"/>
            <family val="1"/>
          </rPr>
          <t>M</t>
        </r>
        <r>
          <rPr>
            <sz val="10"/>
            <color indexed="8"/>
            <rFont val="Times New Roman"/>
            <family val="1"/>
          </rPr>
          <t xml:space="preserve">: Modify
  </t>
        </r>
        <r>
          <rPr>
            <b/>
            <sz val="10"/>
            <color indexed="8"/>
            <rFont val="Times New Roman"/>
            <family val="1"/>
          </rPr>
          <t>D</t>
        </r>
        <r>
          <rPr>
            <sz val="10"/>
            <color indexed="8"/>
            <rFont val="Times New Roman"/>
            <family val="1"/>
          </rPr>
          <t xml:space="preserve">: Delete
</t>
        </r>
      </text>
    </comment>
  </commentList>
</comments>
</file>

<file path=xl/comments2.xml><?xml version="1.0" encoding="utf-8"?>
<comments xmlns="http://schemas.openxmlformats.org/spreadsheetml/2006/main">
  <authors>
    <author>Chinh Vu Cong</author>
  </authors>
  <commentList>
    <comment ref="F10" authorId="0">
      <text>
        <r>
          <rPr>
            <b/>
            <sz val="9"/>
            <color indexed="81"/>
            <rFont val="Tahoma"/>
            <family val="2"/>
          </rPr>
          <t>Pass
Fail
Untested
N/A</t>
        </r>
      </text>
    </comment>
    <comment ref="G10" authorId="0">
      <text>
        <r>
          <rPr>
            <b/>
            <sz val="9"/>
            <color indexed="81"/>
            <rFont val="Tahoma"/>
            <family val="2"/>
          </rPr>
          <t>Pass
Fail
Untested
N/A</t>
        </r>
      </text>
    </comment>
    <comment ref="J10" authorId="0">
      <text>
        <r>
          <rPr>
            <b/>
            <sz val="9"/>
            <color indexed="81"/>
            <rFont val="Tahoma"/>
            <family val="2"/>
          </rPr>
          <t>Chinh Vu Cong:</t>
        </r>
        <r>
          <rPr>
            <sz val="9"/>
            <color indexed="81"/>
            <rFont val="Tahoma"/>
            <family val="2"/>
          </rPr>
          <t xml:space="preserve">
ManhNL
HuyNM
AnhDD
TrungVN
ChinhVC
MaiCTP</t>
        </r>
      </text>
    </comment>
    <comment ref="K10" authorId="0">
      <text>
        <r>
          <rPr>
            <b/>
            <sz val="9"/>
            <color indexed="81"/>
            <rFont val="Tahoma"/>
            <family val="2"/>
          </rPr>
          <t xml:space="preserve">Tester:
</t>
        </r>
        <r>
          <rPr>
            <sz val="9"/>
            <color indexed="81"/>
            <rFont val="Tahoma"/>
            <family val="2"/>
          </rPr>
          <t>ChinhVC
MaiCTP</t>
        </r>
      </text>
    </comment>
    <comment ref="L10" authorId="0">
      <text>
        <r>
          <rPr>
            <b/>
            <sz val="9"/>
            <color indexed="81"/>
            <rFont val="Tahoma"/>
            <family val="2"/>
          </rPr>
          <t>Status:</t>
        </r>
        <r>
          <rPr>
            <sz val="9"/>
            <color indexed="81"/>
            <rFont val="Tahoma"/>
            <family val="2"/>
          </rPr>
          <t xml:space="preserve">
Open
Accepted
Ready for test
Close
</t>
        </r>
      </text>
    </comment>
  </commentList>
</comments>
</file>

<file path=xl/comments3.xml><?xml version="1.0" encoding="utf-8"?>
<comments xmlns="http://schemas.openxmlformats.org/spreadsheetml/2006/main">
  <authors>
    <author>Chinh Vu Cong</author>
  </authors>
  <commentList>
    <comment ref="F10" authorId="0">
      <text>
        <r>
          <rPr>
            <b/>
            <sz val="9"/>
            <color indexed="81"/>
            <rFont val="Tahoma"/>
            <family val="2"/>
          </rPr>
          <t>Pass
Fail
Untested
N/A</t>
        </r>
      </text>
    </comment>
    <comment ref="G10" authorId="0">
      <text>
        <r>
          <rPr>
            <b/>
            <sz val="9"/>
            <color indexed="81"/>
            <rFont val="Tahoma"/>
            <family val="2"/>
          </rPr>
          <t>Pass
Fail
Untested
N/A</t>
        </r>
      </text>
    </comment>
    <comment ref="J10" authorId="0">
      <text>
        <r>
          <rPr>
            <b/>
            <sz val="9"/>
            <color indexed="81"/>
            <rFont val="Tahoma"/>
            <family val="2"/>
          </rPr>
          <t>Chinh Vu Cong:</t>
        </r>
        <r>
          <rPr>
            <sz val="9"/>
            <color indexed="81"/>
            <rFont val="Tahoma"/>
            <family val="2"/>
          </rPr>
          <t xml:space="preserve">
ManhNL
HuyNM
AnhDD
TrungVN
ChinhVC
MaiCTP</t>
        </r>
      </text>
    </comment>
    <comment ref="K10" authorId="0">
      <text>
        <r>
          <rPr>
            <b/>
            <sz val="9"/>
            <color indexed="81"/>
            <rFont val="Tahoma"/>
            <family val="2"/>
          </rPr>
          <t xml:space="preserve">Tester:
</t>
        </r>
        <r>
          <rPr>
            <sz val="9"/>
            <color indexed="81"/>
            <rFont val="Tahoma"/>
            <family val="2"/>
          </rPr>
          <t>ChinhVC
MaiCTP</t>
        </r>
      </text>
    </comment>
    <comment ref="L10" authorId="0">
      <text>
        <r>
          <rPr>
            <b/>
            <sz val="9"/>
            <color indexed="81"/>
            <rFont val="Tahoma"/>
            <family val="2"/>
          </rPr>
          <t>Status:</t>
        </r>
        <r>
          <rPr>
            <sz val="9"/>
            <color indexed="81"/>
            <rFont val="Tahoma"/>
            <family val="2"/>
          </rPr>
          <t xml:space="preserve">
Open
Accepted
Ready for test
Close
</t>
        </r>
      </text>
    </comment>
  </commentList>
</comments>
</file>

<file path=xl/comments4.xml><?xml version="1.0" encoding="utf-8"?>
<comments xmlns="http://schemas.openxmlformats.org/spreadsheetml/2006/main">
  <authors>
    <author>Chinh Vu Cong</author>
  </authors>
  <commentList>
    <comment ref="F10" authorId="0">
      <text>
        <r>
          <rPr>
            <b/>
            <sz val="9"/>
            <color indexed="81"/>
            <rFont val="Tahoma"/>
            <family val="2"/>
          </rPr>
          <t>Pass
Fail
Untested
N/A</t>
        </r>
      </text>
    </comment>
    <comment ref="G10" authorId="0">
      <text>
        <r>
          <rPr>
            <b/>
            <sz val="9"/>
            <color indexed="81"/>
            <rFont val="Tahoma"/>
            <family val="2"/>
          </rPr>
          <t>Pass
Fail
Untested
N/A</t>
        </r>
      </text>
    </comment>
    <comment ref="J10" authorId="0">
      <text>
        <r>
          <rPr>
            <b/>
            <sz val="9"/>
            <color indexed="81"/>
            <rFont val="Tahoma"/>
            <family val="2"/>
          </rPr>
          <t>Chinh Vu Cong:</t>
        </r>
        <r>
          <rPr>
            <sz val="9"/>
            <color indexed="81"/>
            <rFont val="Tahoma"/>
            <family val="2"/>
          </rPr>
          <t xml:space="preserve">
ManhNL
HuyNM
AnhDD
TrungVN
ChinhVC
MaiCTP</t>
        </r>
      </text>
    </comment>
    <comment ref="K10" authorId="0">
      <text>
        <r>
          <rPr>
            <b/>
            <sz val="9"/>
            <color indexed="81"/>
            <rFont val="Tahoma"/>
            <family val="2"/>
          </rPr>
          <t xml:space="preserve">Tester:
</t>
        </r>
        <r>
          <rPr>
            <sz val="9"/>
            <color indexed="81"/>
            <rFont val="Tahoma"/>
            <family val="2"/>
          </rPr>
          <t>ChinhVC
MaiCTP</t>
        </r>
      </text>
    </comment>
    <comment ref="L10" authorId="0">
      <text>
        <r>
          <rPr>
            <b/>
            <sz val="9"/>
            <color indexed="81"/>
            <rFont val="Tahoma"/>
            <family val="2"/>
          </rPr>
          <t>Status:</t>
        </r>
        <r>
          <rPr>
            <sz val="9"/>
            <color indexed="81"/>
            <rFont val="Tahoma"/>
            <family val="2"/>
          </rPr>
          <t xml:space="preserve">
Open
Accepted
Ready for test
Close
</t>
        </r>
      </text>
    </comment>
  </commentList>
</comments>
</file>

<file path=xl/comments5.xml><?xml version="1.0" encoding="utf-8"?>
<comments xmlns="http://schemas.openxmlformats.org/spreadsheetml/2006/main">
  <authors>
    <author>Chinh Vu Cong</author>
  </authors>
  <commentList>
    <comment ref="F10" authorId="0">
      <text>
        <r>
          <rPr>
            <b/>
            <sz val="9"/>
            <color indexed="81"/>
            <rFont val="Tahoma"/>
            <family val="2"/>
          </rPr>
          <t>Pass
Fail
Untested
N/A</t>
        </r>
      </text>
    </comment>
    <comment ref="G10" authorId="0">
      <text>
        <r>
          <rPr>
            <b/>
            <sz val="9"/>
            <color indexed="81"/>
            <rFont val="Tahoma"/>
            <family val="2"/>
          </rPr>
          <t>Pass
Fail
Untested
N/A</t>
        </r>
      </text>
    </comment>
    <comment ref="J10" authorId="0">
      <text>
        <r>
          <rPr>
            <b/>
            <sz val="9"/>
            <color indexed="81"/>
            <rFont val="Tahoma"/>
            <family val="2"/>
          </rPr>
          <t>Chinh Vu Cong:</t>
        </r>
        <r>
          <rPr>
            <sz val="9"/>
            <color indexed="81"/>
            <rFont val="Tahoma"/>
            <family val="2"/>
          </rPr>
          <t xml:space="preserve">
ManhNL
HuyNM
AnhDD
TrungVN
ChinhVC
MaiCTP</t>
        </r>
      </text>
    </comment>
    <comment ref="K10" authorId="0">
      <text>
        <r>
          <rPr>
            <b/>
            <sz val="9"/>
            <color indexed="81"/>
            <rFont val="Tahoma"/>
            <family val="2"/>
          </rPr>
          <t xml:space="preserve">Tester:
</t>
        </r>
        <r>
          <rPr>
            <sz val="9"/>
            <color indexed="81"/>
            <rFont val="Tahoma"/>
            <family val="2"/>
          </rPr>
          <t>ChinhVC
MaiCTP</t>
        </r>
      </text>
    </comment>
    <comment ref="L10" authorId="0">
      <text>
        <r>
          <rPr>
            <b/>
            <sz val="9"/>
            <color indexed="81"/>
            <rFont val="Tahoma"/>
            <family val="2"/>
          </rPr>
          <t>Status:</t>
        </r>
        <r>
          <rPr>
            <sz val="9"/>
            <color indexed="81"/>
            <rFont val="Tahoma"/>
            <family val="2"/>
          </rPr>
          <t xml:space="preserve">
Open
Accepted
Ready for test
Close
</t>
        </r>
      </text>
    </comment>
  </commentList>
</comments>
</file>

<file path=xl/comments6.xml><?xml version="1.0" encoding="utf-8"?>
<comments xmlns="http://schemas.openxmlformats.org/spreadsheetml/2006/main">
  <authors>
    <author>Chinh Vu Cong</author>
  </authors>
  <commentList>
    <comment ref="F10" authorId="0">
      <text>
        <r>
          <rPr>
            <b/>
            <sz val="9"/>
            <color indexed="81"/>
            <rFont val="Tahoma"/>
            <family val="2"/>
          </rPr>
          <t>Pass
Fail
Untested
N/A</t>
        </r>
      </text>
    </comment>
    <comment ref="G10" authorId="0">
      <text>
        <r>
          <rPr>
            <b/>
            <sz val="9"/>
            <color indexed="81"/>
            <rFont val="Tahoma"/>
            <family val="2"/>
          </rPr>
          <t>Pass
Fail
Untested
N/A</t>
        </r>
      </text>
    </comment>
    <comment ref="J10" authorId="0">
      <text>
        <r>
          <rPr>
            <b/>
            <sz val="9"/>
            <color indexed="81"/>
            <rFont val="Tahoma"/>
            <family val="2"/>
          </rPr>
          <t>Chinh Vu Cong:</t>
        </r>
        <r>
          <rPr>
            <sz val="9"/>
            <color indexed="81"/>
            <rFont val="Tahoma"/>
            <family val="2"/>
          </rPr>
          <t xml:space="preserve">
ManhNL
HuyNM
AnhDD
TrungVN
ChinhVC
MaiCTP</t>
        </r>
      </text>
    </comment>
    <comment ref="K10" authorId="0">
      <text>
        <r>
          <rPr>
            <b/>
            <sz val="9"/>
            <color indexed="81"/>
            <rFont val="Tahoma"/>
            <family val="2"/>
          </rPr>
          <t xml:space="preserve">Tester:
</t>
        </r>
        <r>
          <rPr>
            <sz val="9"/>
            <color indexed="81"/>
            <rFont val="Tahoma"/>
            <family val="2"/>
          </rPr>
          <t>ChinhVC
MaiCTP</t>
        </r>
      </text>
    </comment>
    <comment ref="L10" authorId="0">
      <text>
        <r>
          <rPr>
            <b/>
            <sz val="9"/>
            <color indexed="81"/>
            <rFont val="Tahoma"/>
            <family val="2"/>
          </rPr>
          <t>Status:</t>
        </r>
        <r>
          <rPr>
            <sz val="9"/>
            <color indexed="81"/>
            <rFont val="Tahoma"/>
            <family val="2"/>
          </rPr>
          <t xml:space="preserve">
Open
Accepted
Ready for test
Close
</t>
        </r>
      </text>
    </comment>
  </commentList>
</comments>
</file>

<file path=xl/comments7.xml><?xml version="1.0" encoding="utf-8"?>
<comments xmlns="http://schemas.openxmlformats.org/spreadsheetml/2006/main">
  <authors>
    <author>Chinh Vu Cong</author>
  </authors>
  <commentList>
    <comment ref="F10" authorId="0">
      <text>
        <r>
          <rPr>
            <b/>
            <sz val="9"/>
            <color indexed="81"/>
            <rFont val="Tahoma"/>
            <family val="2"/>
          </rPr>
          <t>Pass
Fail
Untested
N/A</t>
        </r>
      </text>
    </comment>
    <comment ref="G10" authorId="0">
      <text>
        <r>
          <rPr>
            <b/>
            <sz val="9"/>
            <color indexed="81"/>
            <rFont val="Tahoma"/>
            <family val="2"/>
          </rPr>
          <t>Pass
Fail
Untested
N/A</t>
        </r>
      </text>
    </comment>
    <comment ref="J10" authorId="0">
      <text>
        <r>
          <rPr>
            <b/>
            <sz val="9"/>
            <color indexed="81"/>
            <rFont val="Tahoma"/>
            <family val="2"/>
          </rPr>
          <t>Chinh Vu Cong:</t>
        </r>
        <r>
          <rPr>
            <sz val="9"/>
            <color indexed="81"/>
            <rFont val="Tahoma"/>
            <family val="2"/>
          </rPr>
          <t xml:space="preserve">
ManhNL
HuyNM
AnhDD
TrungVN
ChinhVC
MaiCTP</t>
        </r>
      </text>
    </comment>
    <comment ref="K10" authorId="0">
      <text>
        <r>
          <rPr>
            <b/>
            <sz val="9"/>
            <color indexed="81"/>
            <rFont val="Tahoma"/>
            <family val="2"/>
          </rPr>
          <t xml:space="preserve">Tester:
</t>
        </r>
        <r>
          <rPr>
            <sz val="9"/>
            <color indexed="81"/>
            <rFont val="Tahoma"/>
            <family val="2"/>
          </rPr>
          <t>ChinhVC
MaiCTP</t>
        </r>
      </text>
    </comment>
    <comment ref="L10" authorId="0">
      <text>
        <r>
          <rPr>
            <b/>
            <sz val="9"/>
            <color indexed="81"/>
            <rFont val="Tahoma"/>
            <family val="2"/>
          </rPr>
          <t>Status:</t>
        </r>
        <r>
          <rPr>
            <sz val="9"/>
            <color indexed="81"/>
            <rFont val="Tahoma"/>
            <family val="2"/>
          </rPr>
          <t xml:space="preserve">
Open
Accepted
Ready for test
Close
</t>
        </r>
      </text>
    </comment>
  </commentList>
</comments>
</file>

<file path=xl/comments8.xml><?xml version="1.0" encoding="utf-8"?>
<comments xmlns="http://schemas.openxmlformats.org/spreadsheetml/2006/main">
  <authors>
    <author>Chinh Vu Cong</author>
  </authors>
  <commentList>
    <comment ref="F10" authorId="0">
      <text>
        <r>
          <rPr>
            <b/>
            <sz val="9"/>
            <color indexed="81"/>
            <rFont val="Tahoma"/>
            <family val="2"/>
          </rPr>
          <t>Pass
Fail
Untested
N/A</t>
        </r>
      </text>
    </comment>
    <comment ref="G10" authorId="0">
      <text>
        <r>
          <rPr>
            <b/>
            <sz val="9"/>
            <color indexed="81"/>
            <rFont val="Tahoma"/>
            <family val="2"/>
          </rPr>
          <t>Pass
Fail
Untested
N/A</t>
        </r>
      </text>
    </comment>
    <comment ref="J10" authorId="0">
      <text>
        <r>
          <rPr>
            <b/>
            <sz val="9"/>
            <color indexed="81"/>
            <rFont val="Tahoma"/>
            <family val="2"/>
          </rPr>
          <t>Chinh Vu Cong:</t>
        </r>
        <r>
          <rPr>
            <sz val="9"/>
            <color indexed="81"/>
            <rFont val="Tahoma"/>
            <family val="2"/>
          </rPr>
          <t xml:space="preserve">
ManhNL
HuyNM
AnhDD
TrungVN
ChinhVC
MaiCTP</t>
        </r>
      </text>
    </comment>
    <comment ref="K10" authorId="0">
      <text>
        <r>
          <rPr>
            <b/>
            <sz val="9"/>
            <color indexed="81"/>
            <rFont val="Tahoma"/>
            <family val="2"/>
          </rPr>
          <t xml:space="preserve">Tester:
</t>
        </r>
        <r>
          <rPr>
            <sz val="9"/>
            <color indexed="81"/>
            <rFont val="Tahoma"/>
            <family val="2"/>
          </rPr>
          <t>ChinhVC
MaiCTP</t>
        </r>
      </text>
    </comment>
    <comment ref="L10" authorId="0">
      <text>
        <r>
          <rPr>
            <b/>
            <sz val="9"/>
            <color indexed="81"/>
            <rFont val="Tahoma"/>
            <family val="2"/>
          </rPr>
          <t>Status:</t>
        </r>
        <r>
          <rPr>
            <sz val="9"/>
            <color indexed="81"/>
            <rFont val="Tahoma"/>
            <family val="2"/>
          </rPr>
          <t xml:space="preserve">
Open
Accepted
Ready for test
Close
</t>
        </r>
      </text>
    </comment>
  </commentList>
</comments>
</file>

<file path=xl/comments9.xml><?xml version="1.0" encoding="utf-8"?>
<comments xmlns="http://schemas.openxmlformats.org/spreadsheetml/2006/main">
  <authors>
    <author>Chinh Vu Cong</author>
  </authors>
  <commentList>
    <comment ref="F10" authorId="0">
      <text>
        <r>
          <rPr>
            <b/>
            <sz val="9"/>
            <color indexed="81"/>
            <rFont val="Tahoma"/>
            <family val="2"/>
          </rPr>
          <t>Pass
Fail
Untested
N/A</t>
        </r>
      </text>
    </comment>
    <comment ref="G10" authorId="0">
      <text>
        <r>
          <rPr>
            <b/>
            <sz val="9"/>
            <color indexed="81"/>
            <rFont val="Tahoma"/>
            <family val="2"/>
          </rPr>
          <t>Pass
Fail
Untested
N/A</t>
        </r>
      </text>
    </comment>
    <comment ref="J10" authorId="0">
      <text>
        <r>
          <rPr>
            <b/>
            <sz val="9"/>
            <color indexed="81"/>
            <rFont val="Tahoma"/>
            <family val="2"/>
          </rPr>
          <t>Chinh Vu Cong:</t>
        </r>
        <r>
          <rPr>
            <sz val="9"/>
            <color indexed="81"/>
            <rFont val="Tahoma"/>
            <family val="2"/>
          </rPr>
          <t xml:space="preserve">
ManhNL
HuyNM
AnhDD
TrungVN
ChinhVC
MaiCTP</t>
        </r>
      </text>
    </comment>
    <comment ref="K10" authorId="0">
      <text>
        <r>
          <rPr>
            <b/>
            <sz val="9"/>
            <color indexed="81"/>
            <rFont val="Tahoma"/>
            <family val="2"/>
          </rPr>
          <t xml:space="preserve">Tester:
</t>
        </r>
        <r>
          <rPr>
            <sz val="9"/>
            <color indexed="81"/>
            <rFont val="Tahoma"/>
            <family val="2"/>
          </rPr>
          <t>ChinhVC
MaiCTP</t>
        </r>
      </text>
    </comment>
    <comment ref="L10" authorId="0">
      <text>
        <r>
          <rPr>
            <b/>
            <sz val="9"/>
            <color indexed="81"/>
            <rFont val="Tahoma"/>
            <family val="2"/>
          </rPr>
          <t>Status:</t>
        </r>
        <r>
          <rPr>
            <sz val="9"/>
            <color indexed="81"/>
            <rFont val="Tahoma"/>
            <family val="2"/>
          </rPr>
          <t xml:space="preserve">
Open
Accepted
Ready for test
Close
</t>
        </r>
      </text>
    </comment>
  </commentList>
</comments>
</file>

<file path=xl/comments10.xml><?xml version="1.0" encoding="utf-8"?>
<comments xmlns="http://schemas.openxmlformats.org/spreadsheetml/2006/main">
  <authors>
    <author>Chinh Vu Cong</author>
  </authors>
  <commentList>
    <comment ref="F10" authorId="0">
      <text>
        <r>
          <rPr>
            <b/>
            <sz val="9"/>
            <color indexed="81"/>
            <rFont val="Tahoma"/>
            <family val="2"/>
          </rPr>
          <t>Pass
Fail
Untested
N/A</t>
        </r>
      </text>
    </comment>
    <comment ref="G10" authorId="0">
      <text>
        <r>
          <rPr>
            <b/>
            <sz val="9"/>
            <color indexed="81"/>
            <rFont val="Tahoma"/>
            <family val="2"/>
          </rPr>
          <t>Pass
Fail
Untested
N/A</t>
        </r>
      </text>
    </comment>
    <comment ref="J10" authorId="0">
      <text>
        <r>
          <rPr>
            <b/>
            <sz val="9"/>
            <color indexed="81"/>
            <rFont val="Tahoma"/>
            <family val="2"/>
          </rPr>
          <t>Chinh Vu Cong:</t>
        </r>
        <r>
          <rPr>
            <sz val="9"/>
            <color indexed="81"/>
            <rFont val="Tahoma"/>
            <family val="2"/>
          </rPr>
          <t xml:space="preserve">
ManhNL
HuyNM
AnhDD
TrungVN
ChinhVC
MaiCTP</t>
        </r>
      </text>
    </comment>
    <comment ref="K10" authorId="0">
      <text>
        <r>
          <rPr>
            <b/>
            <sz val="9"/>
            <color indexed="81"/>
            <rFont val="Tahoma"/>
            <family val="2"/>
          </rPr>
          <t xml:space="preserve">Tester:
</t>
        </r>
        <r>
          <rPr>
            <sz val="9"/>
            <color indexed="81"/>
            <rFont val="Tahoma"/>
            <family val="2"/>
          </rPr>
          <t>ChinhVC
MaiCTP</t>
        </r>
      </text>
    </comment>
    <comment ref="L10" authorId="0">
      <text>
        <r>
          <rPr>
            <b/>
            <sz val="9"/>
            <color indexed="81"/>
            <rFont val="Tahoma"/>
            <family val="2"/>
          </rPr>
          <t>Status:</t>
        </r>
        <r>
          <rPr>
            <sz val="9"/>
            <color indexed="81"/>
            <rFont val="Tahoma"/>
            <family val="2"/>
          </rPr>
          <t xml:space="preserve">
Open
Accepted
Ready for test
Close
</t>
        </r>
      </text>
    </comment>
  </commentList>
</comments>
</file>

<file path=xl/comments11.xml><?xml version="1.0" encoding="utf-8"?>
<comments xmlns="http://schemas.openxmlformats.org/spreadsheetml/2006/main">
  <authors>
    <author>Chinh Vu Cong</author>
  </authors>
  <commentList>
    <comment ref="F10" authorId="0">
      <text>
        <r>
          <rPr>
            <b/>
            <sz val="9"/>
            <color indexed="81"/>
            <rFont val="Tahoma"/>
            <family val="2"/>
          </rPr>
          <t>Pass
Fail
Untested
N/A</t>
        </r>
      </text>
    </comment>
    <comment ref="G10" authorId="0">
      <text>
        <r>
          <rPr>
            <b/>
            <sz val="9"/>
            <color indexed="81"/>
            <rFont val="Tahoma"/>
            <family val="2"/>
          </rPr>
          <t>Pass
Fail
Untested
N/A</t>
        </r>
      </text>
    </comment>
    <comment ref="J10" authorId="0">
      <text>
        <r>
          <rPr>
            <b/>
            <sz val="9"/>
            <color indexed="81"/>
            <rFont val="Tahoma"/>
            <family val="2"/>
          </rPr>
          <t>Chinh Vu Cong:</t>
        </r>
        <r>
          <rPr>
            <sz val="9"/>
            <color indexed="81"/>
            <rFont val="Tahoma"/>
            <family val="2"/>
          </rPr>
          <t xml:space="preserve">
ManhNL
HuyNM
AnhDD
TrungVN
ChinhVC
MaiCTP</t>
        </r>
      </text>
    </comment>
    <comment ref="K10" authorId="0">
      <text>
        <r>
          <rPr>
            <b/>
            <sz val="9"/>
            <color indexed="81"/>
            <rFont val="Tahoma"/>
            <family val="2"/>
          </rPr>
          <t xml:space="preserve">Tester:
</t>
        </r>
        <r>
          <rPr>
            <sz val="9"/>
            <color indexed="81"/>
            <rFont val="Tahoma"/>
            <family val="2"/>
          </rPr>
          <t>ChinhVC
MaiCTP</t>
        </r>
      </text>
    </comment>
    <comment ref="L10" authorId="0">
      <text>
        <r>
          <rPr>
            <b/>
            <sz val="9"/>
            <color indexed="81"/>
            <rFont val="Tahoma"/>
            <family val="2"/>
          </rPr>
          <t>Status:</t>
        </r>
        <r>
          <rPr>
            <sz val="9"/>
            <color indexed="81"/>
            <rFont val="Tahoma"/>
            <family val="2"/>
          </rPr>
          <t xml:space="preserve">
Open
Accepted
Ready for test
Close
</t>
        </r>
      </text>
    </comment>
  </commentList>
</comments>
</file>

<file path=xl/comments12.xml><?xml version="1.0" encoding="utf-8"?>
<comments xmlns="http://schemas.openxmlformats.org/spreadsheetml/2006/main">
  <authors>
    <author>Chinh Vu Cong</author>
    <author>Tsubaki Yukino</author>
  </authors>
  <commentList>
    <comment ref="J10" authorId="0">
      <text>
        <r>
          <rPr>
            <b/>
            <sz val="9"/>
            <color indexed="81"/>
            <rFont val="Tahoma"/>
            <family val="2"/>
          </rPr>
          <t>Chinh Vu Cong:</t>
        </r>
        <r>
          <rPr>
            <sz val="9"/>
            <color indexed="81"/>
            <rFont val="Tahoma"/>
            <family val="2"/>
          </rPr>
          <t xml:space="preserve">
ManhNL
HuyNM
AnhDD
TrungVN
ChinhVC
MaiCTP</t>
        </r>
      </text>
    </comment>
    <comment ref="K10" authorId="0">
      <text>
        <r>
          <rPr>
            <b/>
            <sz val="9"/>
            <color indexed="81"/>
            <rFont val="Tahoma"/>
            <family val="2"/>
          </rPr>
          <t xml:space="preserve">Tester:
</t>
        </r>
        <r>
          <rPr>
            <sz val="9"/>
            <color indexed="81"/>
            <rFont val="Tahoma"/>
            <family val="2"/>
          </rPr>
          <t>ChinhVC
MaiCTP</t>
        </r>
      </text>
    </comment>
    <comment ref="L10" authorId="0">
      <text>
        <r>
          <rPr>
            <b/>
            <sz val="9"/>
            <color indexed="81"/>
            <rFont val="Tahoma"/>
            <family val="2"/>
          </rPr>
          <t>Status:</t>
        </r>
        <r>
          <rPr>
            <sz val="9"/>
            <color indexed="81"/>
            <rFont val="Tahoma"/>
            <family val="2"/>
          </rPr>
          <t xml:space="preserve">
Open
Accepted
Ready for test
Close
</t>
        </r>
      </text>
    </comment>
    <comment ref="B12" authorId="1">
      <text>
        <r>
          <rPr>
            <b/>
            <sz val="9"/>
            <color indexed="81"/>
            <rFont val="Tahoma"/>
            <family val="2"/>
          </rPr>
          <t>Tsubaki Yukino:</t>
        </r>
        <r>
          <rPr>
            <sz val="9"/>
            <color indexed="81"/>
            <rFont val="Tahoma"/>
            <family val="2"/>
          </rPr>
          <t xml:space="preserve">
Test panel view when resize web browser
</t>
        </r>
      </text>
    </comment>
  </commentList>
</comments>
</file>

<file path=xl/sharedStrings.xml><?xml version="1.0" encoding="utf-8"?>
<sst xmlns="http://schemas.openxmlformats.org/spreadsheetml/2006/main" count="3222" uniqueCount="1309">
  <si>
    <t>TEST CASE</t>
  </si>
  <si>
    <t>Project Name</t>
  </si>
  <si>
    <t>Creator</t>
  </si>
  <si>
    <t>Project Code</t>
  </si>
  <si>
    <t>Reviewer/Approver</t>
  </si>
  <si>
    <t>Document Code</t>
  </si>
  <si>
    <t>Issue Date</t>
  </si>
  <si>
    <t>Version</t>
  </si>
  <si>
    <t>Record of change</t>
  </si>
  <si>
    <t>Effective Date</t>
  </si>
  <si>
    <t>Change Item</t>
  </si>
  <si>
    <t>*A,D,M</t>
  </si>
  <si>
    <t>Change description</t>
  </si>
  <si>
    <t>Reference</t>
  </si>
  <si>
    <t>TEST CASE LIST</t>
  </si>
  <si>
    <t>Test Environment Setup Description</t>
  </si>
  <si>
    <t>No</t>
  </si>
  <si>
    <t>Function Name</t>
  </si>
  <si>
    <t>Sheet Name</t>
  </si>
  <si>
    <t>Description</t>
  </si>
  <si>
    <t>Pre-Condition</t>
  </si>
  <si>
    <t>Module Code</t>
  </si>
  <si>
    <t>Pass</t>
  </si>
  <si>
    <t>Test requirement</t>
  </si>
  <si>
    <t>Fail</t>
  </si>
  <si>
    <t>Tester</t>
  </si>
  <si>
    <t>Untested</t>
  </si>
  <si>
    <t>N/A</t>
  </si>
  <si>
    <t>Number of Test cases</t>
  </si>
  <si>
    <t>Untesed</t>
  </si>
  <si>
    <t>ID</t>
  </si>
  <si>
    <t>Test Case Description</t>
  </si>
  <si>
    <t>Test Case Procedure</t>
  </si>
  <si>
    <t>Expected Output</t>
  </si>
  <si>
    <t>Inter-test case Dependence</t>
  </si>
  <si>
    <t>Test date</t>
  </si>
  <si>
    <t>Note</t>
  </si>
  <si>
    <t>TEST REPORT</t>
  </si>
  <si>
    <t>Notes</t>
  </si>
  <si>
    <t>Module code</t>
  </si>
  <si>
    <t>Number of  test cases</t>
  </si>
  <si>
    <t>Sub total</t>
  </si>
  <si>
    <t>Test coverage</t>
  </si>
  <si>
    <t>%</t>
  </si>
  <si>
    <t>Test successful coverage</t>
  </si>
  <si>
    <t>1.0</t>
  </si>
  <si>
    <t>A</t>
  </si>
  <si>
    <t>Back to Test Report</t>
  </si>
  <si>
    <t>Common Module</t>
  </si>
  <si>
    <t>Search</t>
  </si>
  <si>
    <t xml:space="preserve">When user search </t>
  </si>
  <si>
    <t>When user search a blank</t>
  </si>
  <si>
    <t>When user search with max length keyword</t>
  </si>
  <si>
    <t>1.Homepage is displayed 
2. Input data is displayed in search text box
3. Search Result page is displayed</t>
  </si>
  <si>
    <t>When user search with over max length keyword</t>
  </si>
  <si>
    <t>1.Homepage is displayed 
2. First [maxlength] of input data is displayed in search text box
3. Search Result page is displayed</t>
  </si>
  <si>
    <t>Test Homepage view in 1366x768 screen</t>
  </si>
  <si>
    <t>Test Homepage view in 1024x768 screen</t>
  </si>
  <si>
    <t>Test Logo image button</t>
  </si>
  <si>
    <t>1. Click Website logo</t>
  </si>
  <si>
    <t>1. Homepage is displayed</t>
  </si>
  <si>
    <t>Login 3</t>
  </si>
  <si>
    <t>Test search page view</t>
  </si>
  <si>
    <t>1. Click Search bar</t>
  </si>
  <si>
    <t>Display</t>
  </si>
  <si>
    <t>Display Homepage</t>
  </si>
  <si>
    <t>Common</t>
  </si>
  <si>
    <t>Display Personal Page</t>
  </si>
  <si>
    <t>Dandelion</t>
  </si>
  <si>
    <t>ChinhVCSE02585</t>
  </si>
  <si>
    <t>ManhNLSE02619</t>
  </si>
  <si>
    <t>DDL</t>
  </si>
  <si>
    <t xml:space="preserve">List enviroment requires in this system
1. Server: 
2. Database server: Neo4j
3. Browser: Google Chrome 40, Mozzila Firefox 40
4. Operation System: Window 8 .1 Professional  32 bit </t>
  </si>
  <si>
    <t>This test cases were created to test Common module.</t>
  </si>
  <si>
    <t>1. Go to dandelion.com
2. Input "" into search text box
3. Click Search or press Enter</t>
  </si>
  <si>
    <t>1. Go to dandelion.com
2. Input [maxlength] characters into search text box
3. Click Search or press Enter</t>
  </si>
  <si>
    <t>1. Go to dandelion.com
2. Input [maxlength+1] characters into search text box
3. Click Search or press Enter</t>
  </si>
  <si>
    <t>1. Go to dandelion.com
2. Input "Dandelion" into search text box
3. Click Search or press Enter</t>
  </si>
  <si>
    <t>1. Go to dandelion.com</t>
  </si>
  <si>
    <t>1. Homepage is displayed 
2. "Dandelion" is displayed in search text box
3. Search Result page is displayed</t>
  </si>
  <si>
    <t>1. Homepage is displayed includes:
- Header
- Slider
- Category
- Popular
- Top funds
- Footer</t>
  </si>
  <si>
    <t>Test Project detail page view</t>
  </si>
  <si>
    <t>1. Project detail page is displayed include:
- Header
- Common project
- 5 tabs: Campagin, Update, Comment, Schedule, List Backers.
- Footer</t>
  </si>
  <si>
    <t>Test Discover page view</t>
  </si>
  <si>
    <t>1. Click Discover button in Header</t>
  </si>
  <si>
    <t>Test Start page view</t>
  </si>
  <si>
    <t>1. Click Start button in Header</t>
  </si>
  <si>
    <t>Test Statistic page view</t>
  </si>
  <si>
    <t>1. Discover page is displayed include:
- Header
- Category list
- Project's popular
- Project's newest
- Project's most fund
- Project's end date
- Footer</t>
  </si>
  <si>
    <t>1. Click View more button when mouse over top funds</t>
  </si>
  <si>
    <t>1. Start page is displayed include:
- Header
- Category dropdown list
- Project name input
- Project pledge input
- Start button
- Footer</t>
  </si>
  <si>
    <t>1. Statistic page is displayed include:
- Header
- Total: project, plegle, …
- Graph rate fail and success
- 3 top 10 project, creator, backer.
- Footer</t>
  </si>
  <si>
    <t>Account management module</t>
  </si>
  <si>
    <t>Account Management Module</t>
  </si>
  <si>
    <t>Log in</t>
  </si>
  <si>
    <t>Test Login View in 1366x768 screen resolution</t>
  </si>
  <si>
    <t>[Common Module- ]</t>
  </si>
  <si>
    <t>Test Login View in 1024x768 screen resolution</t>
  </si>
  <si>
    <t>[Account Management Module-]</t>
  </si>
  <si>
    <t>Check user login when user input correct Email and password</t>
  </si>
  <si>
    <t>Check user login when user input correct email and wrong password</t>
  </si>
  <si>
    <t>Check user login when input wrong username and correct password</t>
  </si>
  <si>
    <t>Check user login when input wrong both username and password</t>
  </si>
  <si>
    <t>Verify that password is encoded</t>
  </si>
  <si>
    <t>Check user login when user Login with Facebook account</t>
  </si>
  <si>
    <t>Log out</t>
  </si>
  <si>
    <t>Test viewing "Logout" form in 1366x768 screen resolution</t>
  </si>
  <si>
    <t>[Account Management Module- 4]</t>
  </si>
  <si>
    <t>Test viewing "Logout" form in 1024x768 screen resolution</t>
  </si>
  <si>
    <t>Check user logout when user logout with "Logout" link</t>
  </si>
  <si>
    <t>[Account Management Module- 12]</t>
  </si>
  <si>
    <t>Register</t>
  </si>
  <si>
    <t>Test view "Register" form in 1366x768 screen resolution</t>
  </si>
  <si>
    <t>Test view "Register" form in 1024x768 screen resolution</t>
  </si>
  <si>
    <t>[Account Management Module-15]</t>
  </si>
  <si>
    <t>Check user register when user input email which was registered</t>
  </si>
  <si>
    <t>Edit profile</t>
  </si>
  <si>
    <t>Test viewing "Edit Profile" page in 1366x768 screen resolution</t>
  </si>
  <si>
    <t>[Account Management Module-58]</t>
  </si>
  <si>
    <t>Test viewing "Edit Profile" page in 1024x768 screen resolution</t>
  </si>
  <si>
    <t>Test viewing verify that "New password" is encoded</t>
  </si>
  <si>
    <t>Verify that "Confirm Password" is encoded</t>
  </si>
  <si>
    <t>Check user edit profile when user only input "New password" field</t>
  </si>
  <si>
    <t>Check user edit profile when user only input "Confirm new password" field</t>
  </si>
  <si>
    <t>Forgot Password</t>
  </si>
  <si>
    <t>Test viewing "Forgot password" page in 1366x768 screen resolution</t>
  </si>
  <si>
    <t>[Account Management Module- ]</t>
  </si>
  <si>
    <t>Test viewing "Forgot password" page in 1024x768 screen resolution</t>
  </si>
  <si>
    <t>[Account Management Module-85]</t>
  </si>
  <si>
    <t>Check user forgot password when user input valid email which used to regsiter account</t>
  </si>
  <si>
    <t xml:space="preserve">This test cases were created to test Account management module. </t>
  </si>
  <si>
    <t>1. Enter the website: http://www.dandelion.com
2. Click Login button on Homepage</t>
  </si>
  <si>
    <t>1. Enter the website: http://www.dandelion.com
2. Click Login button on Home page
3. Click "Login" button on Login page</t>
  </si>
  <si>
    <t>1. The Homepage is displayed
2. The Login page is displayed
4. Logged in successfully</t>
  </si>
  <si>
    <t>1. Enter the website: http://www.dandelion.com
2. Click Login button on Home page
3. Input 
+ Email: chinhvcse02585@fpt.edu.vn
+ Password: adfghjk
4. Click "Login" button</t>
  </si>
  <si>
    <t>1. Enter the website: http://www.dandelion.com
2. Click Login button on Home page
3. Input "abc123" to "Password" field</t>
  </si>
  <si>
    <t>1. The Homepage is displayed
2. The Login page is displayed
3. "abc123" is encoded "••••••"</t>
  </si>
  <si>
    <t>1. Enter the website: http://www.dandelion.com
2. Click Login button on Home page
3. Click Login with Facebook button
4. Redirected to Facebook page
5. Click accept the application use Facebook account
6. Redirected to DLL homepage</t>
  </si>
  <si>
    <t>1. Login the system with Member role.
2. Click Avatar button in Header</t>
  </si>
  <si>
    <t>1. Login the system with Member role.
2. Click Avatar button in Header
3. Click "Logout" link</t>
  </si>
  <si>
    <t>1. The Homepage is displayed
3. Logout user and redirect to Homepage</t>
  </si>
  <si>
    <t>1. Enter the website: http://www.dandelion.com
2. Click on Register button on Home page</t>
  </si>
  <si>
    <t>1. Enter the website: http://www.dandelion.com
2. Click on Register button on Home page
3. Input: 
+ Email: "chinhvcse02585@fpt.edul.com"
4. Click "Register" button</t>
  </si>
  <si>
    <t>Check user register when user input email which was user by Facebook login</t>
  </si>
  <si>
    <t>1. Enter the website: http://www.dandelion.com
2. Click on Register button on Home page
3. Input: 
+ Email: "chinhtinhnhanh@gmail.com"
4. Click "Register" button</t>
  </si>
  <si>
    <t>1.The Homepage is displayed 
2.The Register page is displayed 
4. Display successfully message</t>
  </si>
  <si>
    <t>1. Login the system with Member role
2. Click Avatar button in Header
3. Click "Edit Profile" button</t>
  </si>
  <si>
    <t>Account</t>
  </si>
  <si>
    <t>Test viewing "Account" page in 1366x768 screen resolution</t>
  </si>
  <si>
    <t>1. Login the system with Member role
2. Click Avatar button in Header
3. Click "Account" button</t>
  </si>
  <si>
    <t>1. The Homepage is displayed
2. Menu is displayed:
- Message menu item
- Profile public menu item
- Backed projects menu item
- Created projects menu item
- Starred projects menu item
- Account menu item
- Edit profile menu item
- Logout menu item
3. Display "Edit Profile" page with the following list: 
- Setting with 2 tabs link: Account, Edit Profile
- Email textbox
- Change password button
- Current password textbox
- Save setting button</t>
  </si>
  <si>
    <t>Test viewing "Account" page in 1024x768 screen resolution</t>
  </si>
  <si>
    <t>1. Login the system with Member role
2. Click Avatar button in Header
3. Click "Account" button
4. Click "Change password" button</t>
  </si>
  <si>
    <t>1. Login the system with Member role
2. Click Avatar button in Header
3. Click "Account" button
4. Click "Change password" button
5. Click "Change password" button again</t>
  </si>
  <si>
    <t>Test viewing button "Change password"</t>
  </si>
  <si>
    <t xml:space="preserve">Test viewing "Change password" </t>
  </si>
  <si>
    <t>1. Login the system with Member role
2. Click Avatar button in Header
3. Click "Account" button
4. Click "Change password" button
5. Input data to "Password" field</t>
  </si>
  <si>
    <t>1. The Homepage is displayed
3. The Account page is displayed
4. Display textbox with the folowing:
- New password
- Confirm password
5. Data is encoded</t>
  </si>
  <si>
    <t>Check user account when user enter a string longer than 50 characters on "Password" field</t>
  </si>
  <si>
    <t>1. Login the system with Member role
2. Click Avatar button in Header
3. Click "Account" button
4. Click "Change password" button
5. Input:
+ Password: "abc"
6. Click "Save changes" button</t>
  </si>
  <si>
    <t>1. Login the system with Member role
2. Click Avatar button in Header
3. Click "Account" button
4. Click "Change password" button
5. Input
+ Password: "01234567890123456789012345678901234567890123456789"
6. Click "Save changes" button</t>
  </si>
  <si>
    <t>Check user account when user enter a not match string with Password on "Confirm Password" field</t>
  </si>
  <si>
    <t xml:space="preserve">1. Login the system with Member role
2. Click Avatar button in Header
3. Click "Account" button
4. Click "Change password" button
5. Input
Password: 1234567
Confirm Password: 12345
6. Click "Save changes" button
</t>
  </si>
  <si>
    <t>1. Login the system with Member role
2. Click Avatar button in Header
3. Click "Account" button
4. Click "Change password" button
5. Input data to "Confirm Password" field</t>
  </si>
  <si>
    <t xml:space="preserve">Test viewing "edit profile" page </t>
  </si>
  <si>
    <t>1. Login the system with Member role
2. Click Avatar button in Header
3. Click "Account" button
4. Click "Edit profile" link</t>
  </si>
  <si>
    <t>1. The Homepage is displayed
3. The Account page is displayed
4. The Edit profile page is displayed</t>
  </si>
  <si>
    <t xml:space="preserve">Test viewing "Account" page </t>
  </si>
  <si>
    <t>1. Login the system with Member role
2. Click Avatar button in Header
3. Click "Edit profile" button
4. Click "Account" link</t>
  </si>
  <si>
    <t>1. Login the system with Member role
2. Click Avatar button in Header
3. Click "Edit profile" button
4. Click "Save changes" button</t>
  </si>
  <si>
    <t xml:space="preserve">Check "Save changes" button </t>
  </si>
  <si>
    <t>1. Login the system with Member role
2. Click Avatar button in Header
3. Click "Account" button
4. Click "Change password" button
5. Input information to "New password" field
6. Click "Save changes" button</t>
  </si>
  <si>
    <t>1. Login the system with Member role
2. Click Avatar button in Header
3. Click "Account" button
4. Click "Change password" button
5. Input information to "Confirm password" field
6. Click "Save changes" button</t>
  </si>
  <si>
    <t>Check format date "Date of birth" field</t>
  </si>
  <si>
    <t>1. Login the system with Member role
2. Click Avatar button in Header
3. Click "Edit profile" button</t>
  </si>
  <si>
    <t>1. The Homepage is displayed
3. The Edit pofile page is displayed
+ Date format: dd/mm/yyyy</t>
  </si>
  <si>
    <t>Check invalid day "Date of birth" field</t>
  </si>
  <si>
    <t>Check invalid month "Date of birth" field</t>
  </si>
  <si>
    <t>1. Login the system with Member role
2. Click Avatar button in Header
3. Click "Edit profile" button
4. Input: 3 cases
+ /01/1993
+ 00/01/1993
+ 32/01/1993</t>
  </si>
  <si>
    <t>1. Login the system with Member role
2. Click Avatar button in Header
3. Click "Edit profile" button
4. Input: 3 cases
+ 01//1993
+ 01/00/1993
+ 01/13/1993</t>
  </si>
  <si>
    <t xml:space="preserve">Check "Sent" button </t>
  </si>
  <si>
    <t>1. Enter the website: http://www.dandelion.com
2. Click on "Login" button on Homepage
3. Click on "Forgot password" link</t>
  </si>
  <si>
    <t>1. Enter the website: http://www.dandelion.com
2. Click on "Login" button on Homepage
3. Click on "Forgot password" link
4. Click "Sent" button</t>
  </si>
  <si>
    <t>1. Enter the website: http://www.dandelion.com
2. Click on "Login" button on Homepage
3. Click on "Forgot password" link
4. Input " "
5. Click "Sent" button</t>
  </si>
  <si>
    <t>1. Enter the website: http://www.dandelion.com
2. Click on "Login" button on Homepage
3. Click on "Forgot password" link
4. Input chinhvcse02585@fpt.edu.vn
5. Click "Sent" button</t>
  </si>
  <si>
    <t>Description English</t>
  </si>
  <si>
    <t>Description Vietnam</t>
  </si>
  <si>
    <t>Message Rules</t>
  </si>
  <si>
    <t>Bạn chưa nhập tài khoản hoặc email</t>
  </si>
  <si>
    <t>Bạn chưa nhập mật khẩu</t>
  </si>
  <si>
    <t>Sai mật khẩu hoặc tài khoản không tồn tại</t>
  </si>
  <si>
    <t>Tên tài khoản tối đa 20 kí tự</t>
  </si>
  <si>
    <t>Tên tài khoản chỉ gồm chữ và số</t>
  </si>
  <si>
    <t>Mật khẩu không giống nhau</t>
  </si>
  <si>
    <t>Bạn chưa nhập Email</t>
  </si>
  <si>
    <t>Bạn chưa nhập tên</t>
  </si>
  <si>
    <t>MS10</t>
  </si>
  <si>
    <t>MS11</t>
  </si>
  <si>
    <t>MS12</t>
  </si>
  <si>
    <t>MS13</t>
  </si>
  <si>
    <t>MS14</t>
  </si>
  <si>
    <t>MS15</t>
  </si>
  <si>
    <t>MS16</t>
  </si>
  <si>
    <t>MS17</t>
  </si>
  <si>
    <t>MS18</t>
  </si>
  <si>
    <t>MS01</t>
  </si>
  <si>
    <t>MS02</t>
  </si>
  <si>
    <t>MS03</t>
  </si>
  <si>
    <t>MS04</t>
  </si>
  <si>
    <t>MS05</t>
  </si>
  <si>
    <t>MS06</t>
  </si>
  <si>
    <t>MS07</t>
  </si>
  <si>
    <t>MS08</t>
  </si>
  <si>
    <t>MS09</t>
  </si>
  <si>
    <t>1. User menu is displayed include:
- Message menu item
- Backed projects menu item
- Created projects menu item
- Starred projects menu item
- Account menu item
- Edit profile menu item
- Logout menu item</t>
  </si>
  <si>
    <t>1. Hover or Click Avatar button in Header</t>
  </si>
  <si>
    <t>Test avatar menu view</t>
  </si>
  <si>
    <t>Test slider when user click Left/Right button</t>
  </si>
  <si>
    <t>1. Click Left/Right button in Slider</t>
  </si>
  <si>
    <t>1. Item Slider switch another slider.</t>
  </si>
  <si>
    <t>1. Click View Project  button in Slider</t>
  </si>
  <si>
    <t xml:space="preserve">1. Project detail page is displayed </t>
  </si>
  <si>
    <t>Test slider when user click view project button</t>
  </si>
  <si>
    <t>Test Login View</t>
  </si>
  <si>
    <t>Test Register View</t>
  </si>
  <si>
    <t xml:space="preserve">1. The Home page is displayed 
2. The Login page is displayed and "Login" form located in the login page with the following information:
- Login with Facebook button
- Account or Email Address textbox
- Password field
- Remember login checkbox
- Login button
- Forgot your password hyperlink
- Sign up new hyperlink
</t>
  </si>
  <si>
    <t xml:space="preserve">1. The Homepage is displayed
2. The Register page is displayed and "Register" form located in the login page with the following information:
+ Login with facebook button
+ Username field
+ Password field
+ Re-enter password field
+ Email field
+ Full Name field
+ Sign up button
+ Log in new hyperlink
</t>
  </si>
  <si>
    <t xml:space="preserve">1. The Home page is displayed 
2. The Login page is displayed and "Login" form located in the login page with the following information:
- Login with Facebook button
- Account name or Email Address field
- Password field
- Remember me checkbox
- Login button
- Forgot your password hyperlink
- Sign up now hyperlink
</t>
  </si>
  <si>
    <t>Check user login when user only input email or password</t>
  </si>
  <si>
    <t>1. Enter the website: http://www.dandelion.com
2. Click Login button on Home page
3. Input only input email or password
4. Click "Login" button</t>
  </si>
  <si>
    <t>1. The Home page is displayed
2. The Login page is displayed
4. Login button is disabled (locked).</t>
  </si>
  <si>
    <t>Check user login when user input email is empty</t>
  </si>
  <si>
    <t>Check user login when user input password is empty</t>
  </si>
  <si>
    <t>1. Enter the website: http://www.dandelion.com
2. Click Login button on Home page
3. Input 
+ Email: "chinhvcse02585@fpt.edu.vn"
4. Edit Input:
+ Email: ""</t>
  </si>
  <si>
    <t>1. Enter the website: http://www.dandelion.com
2. Click Login button on Home page
3. Input 
+ Pass: "123"
4. Edit Input:
+ Pass: ""</t>
  </si>
  <si>
    <t>Tài khoản bị khóa hoặc chưa xác nhận Email!</t>
  </si>
  <si>
    <r>
      <t>1. The Homepage is displayed
2. The Login page is displayed
4. Display error message</t>
    </r>
    <r>
      <rPr>
        <b/>
        <sz val="10"/>
        <rFont val="Tahoma"/>
        <family val="2"/>
      </rPr>
      <t xml:space="preserve"> MS06</t>
    </r>
  </si>
  <si>
    <r>
      <t xml:space="preserve">1. The Homepage is displayed
2. The Login page is displayed
4. Display error message </t>
    </r>
    <r>
      <rPr>
        <b/>
        <sz val="10"/>
        <rFont val="Tahoma"/>
        <family val="2"/>
      </rPr>
      <t>MS06</t>
    </r>
  </si>
  <si>
    <t>1. Enter the website: http://www.dandelion.com
2. Click Login button on Home page
3. Input 
+ Email: abcxyz
+ Password: 123456789
4. Click "Login" button</t>
  </si>
  <si>
    <t>1. Enter the website: http://www.dandelion.com
2. Click Login button on Home page
3. Input 
+ Email: abcxyz
+ Password: adfghjk
4. Click "Login" button</t>
  </si>
  <si>
    <t>1. The Hompage is displayed
2. Menu is displayed:
- Message menu item
- Backed projects menu item
- Created projects menu item
- Starred projects menu item
- Account menu item
- Edit profile menu item
- Logout menu item</t>
  </si>
  <si>
    <t>1.The Home page is displayed
2.The Login page is displayed
3. Login button is disabled (locked)</t>
  </si>
  <si>
    <t>1.The Homepage is displayed 
2.The Register page is displayed 
3. Register button is disabled (locked)
4. Can not click Register button</t>
  </si>
  <si>
    <t>Check user register when user input a string smaller than 8 characters on "Username" field</t>
  </si>
  <si>
    <r>
      <t>1.The Homepage is displayed 
2.The Register page is displayed 
3. Display error message</t>
    </r>
    <r>
      <rPr>
        <b/>
        <sz val="10"/>
        <rFont val="Tahoma"/>
        <family val="2"/>
      </rPr>
      <t xml:space="preserve"> MS07</t>
    </r>
  </si>
  <si>
    <t>Check user register when user input a string more than 20 characters on "Username" field</t>
  </si>
  <si>
    <t>1. Enter the website: http://www.dandelion.com
2. Click on Register button on Home page
3. Input: 
+ Username: abcde12345abcde12345abcd</t>
  </si>
  <si>
    <t>1. Enter the website: http://www.dandelion.com
2. Click on Register button on Home page
3. Input "abc123" to "Password" field and "Confirm Password"</t>
  </si>
  <si>
    <t>Check user register when user input a string contains special characters.</t>
  </si>
  <si>
    <t>Check user register when user input a string small than 8 character and contains special characters.</t>
  </si>
  <si>
    <t>Check user register when user input a string more than 20 character and contains special characters.</t>
  </si>
  <si>
    <t>1. Enter the website: http://www.dandelion.com
2. Click on Register button on Home page
3. Input:
+ Username: "abc # abc adsfsffsfjsklfjsklfjkslfjklskfsjklf"</t>
  </si>
  <si>
    <t xml:space="preserve">1. Enter the website: http://www.dandelion.com
2. Click on Register button on Home page
3. Input
+ Password: "1234567"
+ Re-enter password: "12345"
</t>
  </si>
  <si>
    <r>
      <t xml:space="preserve">1.The Homepage is displayed 
2.The Register page is displayed 
3. Display error message </t>
    </r>
    <r>
      <rPr>
        <b/>
        <sz val="10"/>
        <rFont val="Tahoma"/>
        <family val="2"/>
      </rPr>
      <t>MS05</t>
    </r>
  </si>
  <si>
    <t>Check user register when user input not match string with Password on Confirm Password field</t>
  </si>
  <si>
    <r>
      <t xml:space="preserve">1.The Homepage is displayed 
2.The Register page is displayed 
4. Display error message </t>
    </r>
    <r>
      <rPr>
        <b/>
        <sz val="10"/>
        <rFont val="Tahoma"/>
        <family val="2"/>
      </rPr>
      <t>MS05</t>
    </r>
  </si>
  <si>
    <t>Check user register when user input password is empty on Confirm Password field</t>
  </si>
  <si>
    <r>
      <t xml:space="preserve">1.The Homepage is displayed 
2.The Register page is displayed 
4. Display error message </t>
    </r>
    <r>
      <rPr>
        <b/>
        <sz val="10"/>
        <color indexed="8"/>
        <rFont val="Tahoma"/>
        <family val="2"/>
      </rPr>
      <t>MS11</t>
    </r>
  </si>
  <si>
    <t>Check user register when user do not enter any fields of register form and click Register  button</t>
  </si>
  <si>
    <t>Check user register when user input incorrect format email on Email field</t>
  </si>
  <si>
    <t>Check user register when user input correct information on register form</t>
  </si>
  <si>
    <r>
      <t xml:space="preserve">1.The Homepage is displayed 
2. Display "Register" page
4. Display error message </t>
    </r>
    <r>
      <rPr>
        <b/>
        <sz val="10"/>
        <color indexed="8"/>
        <rFont val="Tahoma"/>
        <family val="2"/>
      </rPr>
      <t>MS10</t>
    </r>
  </si>
  <si>
    <r>
      <t>1. The Homepage is displayed
3. The Account page is displayed
4. Display textbox with the folowing:
- New password
- Confirm password
6. Display erorr message</t>
    </r>
    <r>
      <rPr>
        <b/>
        <sz val="10"/>
        <rFont val="Tahoma"/>
        <family val="2"/>
      </rPr>
      <t xml:space="preserve"> MS12</t>
    </r>
  </si>
  <si>
    <r>
      <t xml:space="preserve">1. The Homepage is displayed
3. The Account page is displayed
4. Display textbox with the folowing:
- New password
- Confirm password
6. Display error message </t>
    </r>
    <r>
      <rPr>
        <b/>
        <sz val="10"/>
        <rFont val="Tahoma"/>
        <family val="2"/>
      </rPr>
      <t>MS05</t>
    </r>
  </si>
  <si>
    <t>1. The Homepage is displayed
3. The Edit pofile page is displayed
4. Can not click "Save changes" button (locked)</t>
  </si>
  <si>
    <r>
      <t xml:space="preserve">1. The Homepage is displayed
3. The Edit pofile page is displayed
4. Display error message </t>
    </r>
    <r>
      <rPr>
        <b/>
        <sz val="10"/>
        <rFont val="Tahoma"/>
        <family val="2"/>
      </rPr>
      <t>MS13</t>
    </r>
  </si>
  <si>
    <t>Check user edit profile when user input a string more than 20 character on Full name field.</t>
  </si>
  <si>
    <t>1. Login the system with Member role
2. Click Avatar button in Header
3. Click "Edit profile" button
4. Input more than 20 characters</t>
  </si>
  <si>
    <t>1. The Homepage is displayed
3. The Edit pofile page is displayed
4. Can not input 3 cases</t>
  </si>
  <si>
    <t>1. The Homepage is displayed
2. The Login page is displayed
3. Display "Forgot password" page
4. Sent button can not click (disabled)</t>
  </si>
  <si>
    <t>1. The Homepage is displayed
2. The Login page is displayed
3. Display "Forgot password" page with information following list :
- "Email" textbox
- "Sent" button disabled</t>
  </si>
  <si>
    <t>Check user forgot password when user input is empty email</t>
  </si>
  <si>
    <r>
      <t xml:space="preserve">1. The Homepage is displayed
2. The Login page is displayed
3. Display "Forgot password" page
4. Display error message </t>
    </r>
    <r>
      <rPr>
        <b/>
        <sz val="10"/>
        <color indexed="8"/>
        <rFont val="Tahoma"/>
        <family val="2"/>
      </rPr>
      <t xml:space="preserve">MS01
</t>
    </r>
    <r>
      <rPr>
        <sz val="10"/>
        <color indexed="8"/>
        <rFont val="Tahoma"/>
        <family val="2"/>
      </rPr>
      <t>5. Sent button can not click (disabled)</t>
    </r>
  </si>
  <si>
    <r>
      <t xml:space="preserve">1. The Homepage is displayed
2. The Login page is displayed
3. Display "Forgot password" page
4. Display error message </t>
    </r>
    <r>
      <rPr>
        <b/>
        <sz val="10"/>
        <color indexed="8"/>
        <rFont val="Tahoma"/>
        <family val="2"/>
      </rPr>
      <t xml:space="preserve">MS02
</t>
    </r>
    <r>
      <rPr>
        <sz val="10"/>
        <color indexed="8"/>
        <rFont val="Tahoma"/>
        <family val="2"/>
      </rPr>
      <t>5. Sent button can not click (disabled)</t>
    </r>
  </si>
  <si>
    <t>Check user forgot password when user input special character on emai feildl</t>
  </si>
  <si>
    <t>When user click "Back to top" icon button</t>
  </si>
  <si>
    <t>1. Go to dandelion.com
2. Click "Back to top" icon button</t>
  </si>
  <si>
    <t>1. Go to dandelion.com
2. Scroll to top page</t>
  </si>
  <si>
    <t>Create Edit Project</t>
  </si>
  <si>
    <t>Create Project</t>
  </si>
  <si>
    <t>Edit Project</t>
  </si>
  <si>
    <t>Test Create Project Page view in 1366x768 screen</t>
  </si>
  <si>
    <t>1. The Homepage is displayed
2. Display "Create Project" page with the following list: 
- Header
- Categroy selection
- Project Title textbox
- Pledge textbox
- Start button (disabled)
- Footer</t>
  </si>
  <si>
    <t>Test Create Project Page view in 1024x768 screen</t>
  </si>
  <si>
    <t>Test Create Project Page when user is not logged in.</t>
  </si>
  <si>
    <t xml:space="preserve">1. Homepage is displayed
2. Login Page is displayed </t>
  </si>
  <si>
    <t>Tên dự án tối thiểu 10 kí tự</t>
  </si>
  <si>
    <t>Tên dự án tối đa 60 kí tự</t>
  </si>
  <si>
    <t>Bạn chưa nhập tên dự án</t>
  </si>
  <si>
    <t>Test create project when user enter a number smaller than 1,000,000 on project pledge field</t>
  </si>
  <si>
    <t>Bạn chưa nhập số tiền gây quỹ</t>
  </si>
  <si>
    <t>Phải là chữ số và lớn hơn 1,000,000</t>
  </si>
  <si>
    <t>Test create project when user enter character NOT a number on project pledge field</t>
  </si>
  <si>
    <t>Test create project when user input project pledge is empty</t>
  </si>
  <si>
    <t>1. The Homepage is displayed
2. The Create Project page is displayed
3. First [maxlength] of input data is displayed in project title textbox</t>
  </si>
  <si>
    <t>1. Login the system with Member role
2. Click Create button in Header
3. Click Start button on Create Project Page</t>
  </si>
  <si>
    <t>1. Login the system with Member role
2. Click Create button in Header
3. Input:
+ Project title: "abc"</t>
  </si>
  <si>
    <t>1. Login the system with Member role
2. Click Create button in Header
3. Input [maxlength+1] characters into project title textbox</t>
  </si>
  <si>
    <t>1. Login the system with Member role
2. Click Create button in header</t>
  </si>
  <si>
    <t>1. Go to dandelion.com
2. Click Create button in header</t>
  </si>
  <si>
    <t>1. Login the system with Member role
2. Click Create button in Header
3. Input 
+ Project title: "abc"
4. Edit Input:
+ Project title: ""</t>
  </si>
  <si>
    <t>1. Login the system with Member role
2. Click Create button in Header
3. Input:
+ Project pledge: "999,999"</t>
  </si>
  <si>
    <t>1. Login the system with Member role
2. Click Create button in Header
3. Input:
+ Project pledge: "abc999abc"</t>
  </si>
  <si>
    <t>1. Login the system with Member role
2. Click Create button in Header
3. Input 
+ Project pledge: "123"
4. Edit Input:
+ Project pledge:  ""</t>
  </si>
  <si>
    <t>1. The Homepage is displayed
2. The Create Project page is displayed
3. "999" is display on project pledge field</t>
  </si>
  <si>
    <r>
      <t>1. The Homepage is displayed
2. The Create Project page is displayed
3. Display error message</t>
    </r>
    <r>
      <rPr>
        <b/>
        <sz val="10"/>
        <rFont val="Tahoma"/>
        <family val="2"/>
      </rPr>
      <t xml:space="preserve"> MS17</t>
    </r>
  </si>
  <si>
    <t>1. The Homepage is displayed
2. The Create Project page is displayed
3. Start button is disabled (locked)</t>
  </si>
  <si>
    <t>Test create project when user input correct information on create project page</t>
  </si>
  <si>
    <t>1. Login the system with Member role
2. Click Create button in Header
3. Input correct  inforamation
4. Click "Start" button</t>
  </si>
  <si>
    <t>1. The Homepage is displayed
2. The Create Project page is displayed
4. The Edit Project page is displayed</t>
  </si>
  <si>
    <t>Test Edit Project Page view in 1366x768 screen when user create new project</t>
  </si>
  <si>
    <t>Test Edit Project Page view in 1024x768 screen when user create new project</t>
  </si>
  <si>
    <t>Test Edit Project Page view in 1366x768 screen when user edit project is approved</t>
  </si>
  <si>
    <t>1. Login the system with Member role
2. Click Avatar menu button in Header
3. Click Created Project in Avatar menu
4. Click Edit button in project is approved</t>
  </si>
  <si>
    <t>Test Edit Project Page view in 1024x768 screen when user edit project is approved</t>
  </si>
  <si>
    <t>1. Login the system with Member role
2. Click or mouse hover on Avatar menu button in Header
3. Click Created Project in Avatar menu
4. Click Edit button in project is approved</t>
  </si>
  <si>
    <t>1. The Homepage is displayed
2. The Create Project page is displayed
4. Display "Edit Project" page with the following list: 
- Header
- 6 Tabs edit information: Basic, Reward, Story, Update, Question and Answer, Timeline
- Approved button (only statsus)
- Footer</t>
  </si>
  <si>
    <t>Test Edit Project Page view in 1366x768 screen when user edit project drafts</t>
  </si>
  <si>
    <t>Test Edit Project Page view in 1024x768 screen when user edit project drafts</t>
  </si>
  <si>
    <t>1. Login the system with Member role
2. Click or mouse hover on Avatar menu button in Header
3. Click Created Project in Avatar menu
4. Click Edit button in project drafts</t>
  </si>
  <si>
    <t>1. Login the system with Member role
2. Click or mouse hover on Avatar menu button in Header
3. Click Created Project in Avatar menu
4. Click Edit button in project project drafts</t>
  </si>
  <si>
    <t>Test Edit Project Page when user create new project from Create Project Page</t>
  </si>
  <si>
    <t>1. Login the system with Member role
2. Click Create button in Header
3. Input correct  information
4. Click "Start" button</t>
  </si>
  <si>
    <t>1. Login the system with Member role
2. Click Create button in Header
3. Input correct  information
+ Category: "Truyện Tranh"
+ Project title: "Truyện Bựa"
+ Project pledge: "50000000"
4. Click "Start" button</t>
  </si>
  <si>
    <t>1. The Homepage is displayed
2. The Create Project page is displayed
3. The Edit Project page is displayed with fields filled auto:
+ Category: "Truyện Tranh"
+ Project title: "Truyện Bựa"
+ Project pledge: "50000000"</t>
  </si>
  <si>
    <t>Test Create Project Page when user enter a string over max length (more than 60 characters) on project title textbox</t>
  </si>
  <si>
    <t>Test Create Project Page when user input project title is empty</t>
  </si>
  <si>
    <t>Test Edit Project Page when user do NOT enter any fields of Edit Project form and click Submit for review button</t>
  </si>
  <si>
    <t>1. The Edit Project page is displayed
2. Click Submit for review button</t>
  </si>
  <si>
    <t>Xin hãy xem lại trang thông tin cơ bản, các trường (kể cả ảnh dự án) PHẢI được điền đầy đủ và hợp lệ
Xin hãy xem lại trang câu chuyện! Các trường PHẢI được nhập đầy đủ (trừ video)</t>
  </si>
  <si>
    <t>MS19</t>
  </si>
  <si>
    <t>Test Edit Project Page when user enter NOT enoungh fields of edit project form and click Subumit for review button</t>
  </si>
  <si>
    <t>Test Create Project Page when user enter NOT enoungh all fields of create project form and click Start button</t>
  </si>
  <si>
    <t>Test Create Project Page when user NOT enter any fields of create project form and click Start button</t>
  </si>
  <si>
    <t>Test Edit Project Page when user change any fields of edit project form.</t>
  </si>
  <si>
    <t>1. The Edit Project page is displayed
2. Change any fields of edit project form</t>
  </si>
  <si>
    <t>1. The Edit Project page is displayed
2. Click Basic tab</t>
  </si>
  <si>
    <t>Test Tab content view when user click tabs in Edit Project Page</t>
  </si>
  <si>
    <t xml:space="preserve">1. The Edit Project page is displayed
2. Click Basic tab
3. Click Reward tab
4. Click Story tab
5. Click Timeline tab
</t>
  </si>
  <si>
    <t>1. The Edit Project page is displayed
2. Discard button and Save changes button is displayed</t>
  </si>
  <si>
    <r>
      <t xml:space="preserve">1. The Edit Project page is displayed
2. Display error message </t>
    </r>
    <r>
      <rPr>
        <b/>
        <sz val="10"/>
        <rFont val="Tahoma"/>
        <family val="2"/>
      </rPr>
      <t>MS19</t>
    </r>
  </si>
  <si>
    <t>1. The Edit Project page is displayed
2. Content of Basic tab is displayed
3. Content of Reward tab is displayed
4. Content of Story tab is displayed
6. Content of Timeline tab is displayed</t>
  </si>
  <si>
    <t>Test Edit Project Page at Basic tab when user click upload button to upload a image in Image Project field</t>
  </si>
  <si>
    <t>Test viewing Basic tab in Edit Project Page</t>
  </si>
  <si>
    <t>Test viewing Reward tab in Edit Project Page</t>
  </si>
  <si>
    <t>Test viewing Story tab in Edit Project Page</t>
  </si>
  <si>
    <t>Test viewing Timeline tab in Edit Project Page</t>
  </si>
  <si>
    <t>Test viewing Q&amp;A tab in Edit Project Page</t>
  </si>
  <si>
    <t>1. The Edit Project page is displayed
2. Click Reward tab</t>
  </si>
  <si>
    <t>1. The Edit Project page is displayed
2. Click Story tab</t>
  </si>
  <si>
    <t>1. The Edit Project page is displayed
2. Click Timeline tab</t>
  </si>
  <si>
    <t>1. The Edit Project page is displayed
2. Click Update tab</t>
  </si>
  <si>
    <t>1. The Edit Project page is displayed
2. Click Q&amp;A tab</t>
  </si>
  <si>
    <t>1. The Edit Project page is displayed
2. Content of Basic tab is displayed with the following list:
- Image Project button
- Title Project textbox
- Short blurb textbox
- Category selection
- Place textbox
- Deadline date
- Funding goal number</t>
  </si>
  <si>
    <t>1. The Edit Project page is displayed
2. Content of Story tab is displayed with the following list:
- Video Project button
- Description Project textarea
- Risks and challenges textarea</t>
  </si>
  <si>
    <t>1. The Edit Project page is displayed
2. Content of Timeline tab is displayed with the following list:
- List timeline item with the follwing fields list:
  + Title item text
  + Image item
  + Description textarea
  + Date
- Add new timeline button</t>
  </si>
  <si>
    <t>1. The Edit Project page is displayed
2. Click Basic tab
3. Click upload button in image project field
4. Select image and click open button</t>
  </si>
  <si>
    <t>Test Edit Project Page at Basic tab when user input title project</t>
  </si>
  <si>
    <t>1. The Edit Project page is displayed
2. Click Basic tab
3. Input:
+ Title project: "Truyện Bựa"</t>
  </si>
  <si>
    <t xml:space="preserve">1. The Edit Project page is displayed
2. Content of Basic tab is displayed
3. Display:
- "Truyền Bựa" is displayed in title project field
- "Truyền Bựa" is displayed in image overview project.
- Discard and Save changes button is displayed
</t>
  </si>
  <si>
    <t>Test Edit Project Page at Basic tab when user enter a string over max length (more than 60 characters) on project title textbox</t>
  </si>
  <si>
    <t>1. The Edit Project page is displayed
2. Click Basic tab
3. Input [maxlength+1] characters into project title textbox</t>
  </si>
  <si>
    <t>1. The Edit Project page is displayed
2. Content of Basic tab is displayed
3. Display:
- First [maxlength] of input data is displayed in title project field
- First [maxlength] of input data is displayed in title overview project.
- Discard and Save changes button is displayed</t>
  </si>
  <si>
    <t>Test Edit Project Page at Basic tab when user input project title is empty</t>
  </si>
  <si>
    <t>1. The Edit Project page is displayed
2. Click Basic tab
3. Input 
+ Project title: "abc"
4. Edit Input:
+ Project title: ""</t>
  </si>
  <si>
    <t>Test Edit Project Page at Basic tab when user input Short blurb project</t>
  </si>
  <si>
    <t>Test Edit Project Page at Basic tab when user enter a string over max length (more than 60 characters) on project Short blurb textarea</t>
  </si>
  <si>
    <t>Test Edit Project Page at Basic tab when user input Short blurb textarea is empty</t>
  </si>
  <si>
    <t>1. The Edit Project page is displayed
2. Click Basic tab
3. Input:
+ short blurb project: "abc"</t>
  </si>
  <si>
    <t>1. The Edit Project page is displayed
2. Click Basic tab
3. Input:
+ short blurb project: "this is short blurb project this is short blurb project this is short blurb project this is short blurb project "</t>
  </si>
  <si>
    <t>Test Edit Project Page at Basic tab when user enter a string smaller than 30 characters on Project Short blurb textarea</t>
  </si>
  <si>
    <t>MS20</t>
  </si>
  <si>
    <t>MS21</t>
  </si>
  <si>
    <t>MS22</t>
  </si>
  <si>
    <t>MS23</t>
  </si>
  <si>
    <t>Mô tả ngắn phải từ 30 đến 135 kí tự</t>
  </si>
  <si>
    <t xml:space="preserve">1. The Edit Project page is displayed
2. Content of Basic tab is displayed
3. Display:
- "this is short blurb project this is short blurb project this is short blurb project this is short blurb project" is displayed in short blurb project field
- "this is short blurb project this is short blurb project this is short blurb project this is short blurb project" is displayed in short blurb overview project.
- Discard and Save changes button is displayed
</t>
  </si>
  <si>
    <t>1. The Edit Project page is displayed
2. Click Basic tab
3. Input [maxlength+1] characters into short blurb project title textbox</t>
  </si>
  <si>
    <t>1. The Edit Project page is displayed
2. Content of Basic tab is displayed
3. Display:
- First [maxlength] of input data is displayed in short blurb project field
- First [maxlength] of input data is displayed in short blurb overview project.
- Discard and Save changes button is displayed</t>
  </si>
  <si>
    <t>1. The Edit Project page is displayed
2. Click Basic tab
3. Input 
+ short blurb project: "abc"
4. Edit Input:
+ short blurb project: ""</t>
  </si>
  <si>
    <t>Bạn chưa nhập mô tả ngắn</t>
  </si>
  <si>
    <t>Test Edit Project Page at Basic tab when user input place textbox</t>
  </si>
  <si>
    <t>1. The Edit Project page is displayed
2. Click Basic tab
3. Input 
+ place project: "từ sơn"</t>
  </si>
  <si>
    <t>1. The Edit Project page is displayed
2. Click Basic tab
3. Select date "31/10/2015"</t>
  </si>
  <si>
    <t>1. The Edit Project page is displayed
2. Content of Basic tab is displayed
3. "31/10/2015" is displayed with format dd/mm/yyyy</t>
  </si>
  <si>
    <t>1. The Edit Project page is displayed
2. Click Basic tab
3. Input date
+ "31/mm/yyyy"
+ "dd/10/yyyy"
+ "dd/mm/2015"</t>
  </si>
  <si>
    <t>Test Edit Project Page at Basic tab when user input only day or only month, or only year in deadline field</t>
  </si>
  <si>
    <t>Test Edit Project Page at Basic tab when user select date in deadline field</t>
  </si>
  <si>
    <t>Test Edit Project Page at Basic tab when user enter a number smaller than 1,000,000 on project pledge field</t>
  </si>
  <si>
    <t>Test Edit Project Page at Basic tab when user enter character NOT a number on project pledge field</t>
  </si>
  <si>
    <t>Test Edit Project Page at Basic tab when user input project pledge is empty</t>
  </si>
  <si>
    <t>1. The Edit Project page is displayed
2. Click Basic tab
3. Input:
+ Project pledge: "999,999"</t>
  </si>
  <si>
    <t>1. The Edit Project page is displayed
2. Click Basic tab
3. Input:
+ Project pledge: "abc999abc"</t>
  </si>
  <si>
    <t>1. The Edit Project page is displayed
2. Click Basic tab
3. Date in database and date in date select is same</t>
  </si>
  <si>
    <t>1. The Edit Project page is displayed
2. Content of Basic tab is displayed
3. Display suggest list position to user select easy as
- "tx. Từ Sơn, Bắc Ninh, Việt Nam" is displayed in place textbox
- "tx. Từ Sơn, Bắc Ninh, Việt Nam" is displayed in place tag overview project</t>
  </si>
  <si>
    <t>Test Edit Project Page at Basic tab when user select category in category field</t>
  </si>
  <si>
    <t>1. The Edit Project page is displayed
2. Click Basic tab
3. Select category "Nghệ thuật"</t>
  </si>
  <si>
    <t>1. The Edit Project page is displayed
2. Content of Basic tab is displayed
3. Display: 
- "Nghệ thuật" is displayed in place textbox
- "Nghệ thuật" is displayed in place tag overview project</t>
  </si>
  <si>
    <t>1. The Edit Project page is displayed
2. Click Basic tab
3. Input 
+ Project title: "Truyện Bựa - Thành ký"
4. Click discard button</t>
  </si>
  <si>
    <t>Test Edit Project Page at Basic tab when user click Discard button to reset information is saved before</t>
  </si>
  <si>
    <t>Test Edit Project Page at Basic tab when user click Save changes button to save new information.</t>
  </si>
  <si>
    <t>1. The Edit Project page is displayed
2. Click Basic tab
+ Project title: "Truyện Bựa"
3. Display:
+ Project title: "Truyện Bựa - Thành ký" 
4. Display:
+ Project title: "Truyện Bựa - Thành ký"</t>
  </si>
  <si>
    <t>Test Edit Project Page at Reward tab when user click Save changes button to save new information.</t>
  </si>
  <si>
    <t>Test Edit Project Page at Reward tab when user click add new reward button</t>
  </si>
  <si>
    <t>1. The Edit Project page is displayed
2. Click Reward tab
3. Click add new reward button</t>
  </si>
  <si>
    <t>Test Edit Project Page at Reward tab when user enter character NOT a number on pledge amount field</t>
  </si>
  <si>
    <t>1. The Edit Project page is displayed
2. Click Reward tab
3. Input:
+ Pledge amount: "abc999abc"</t>
  </si>
  <si>
    <t>Test Edit Project Page at Reward tab when user select date less than deadline date 1 months in Deadline order date</t>
  </si>
  <si>
    <t>1. The Edit Project page is displayed
2. Click Reward tab
+ Deadline basic tab: 15/02/2015
3. Input:
+ Deadline order date: "Tháng 2 2015"</t>
  </si>
  <si>
    <r>
      <t>1. The Edit Project page is displayed
2. Content of Basic tab is displayed
3. Display error message</t>
    </r>
    <r>
      <rPr>
        <b/>
        <sz val="10"/>
        <rFont val="Tahoma"/>
        <family val="2"/>
      </rPr>
      <t xml:space="preserve"> MS17</t>
    </r>
  </si>
  <si>
    <t>1. The Edit Project page is displayed
2. Content of Basic tab is displayed
3. "999" is display on project pledge field</t>
  </si>
  <si>
    <t>1. The Edit Project page is displayed
2. Content of Basic tab is displayed
+ Project title: "Truyện Bựa"
3. Display:
+ Project title: "Truyện Bựa - Thành ký" 
4. Display:
+ Project title: "Truyện Bựa"</t>
  </si>
  <si>
    <t>1. The Edit Project page is displayed
2. Content of Reward tab is displayed
3. "999" is display on project pledge amount field</t>
  </si>
  <si>
    <t>1. The Edit Project page is displayed
2. Content of Reward tab is displayed
3. Cannot select date: "Tháng 2 2015"</t>
  </si>
  <si>
    <t>Test Edit Project Page at Reward tab when user select date more than deadline date 1 months in Deadline order date</t>
  </si>
  <si>
    <t>1. The Edit Project page is displayed
2. Click Reward tab
+ Deadline basic tab: 15/02/2015
3. Input:
+ Deadline order date: "Tháng 3 2015"</t>
  </si>
  <si>
    <t>1. The Edit Project page is displayed
2. Content of Reward tab is displayed
3. "Tháng 3 2015" is displayed in deadline order date</t>
  </si>
  <si>
    <t>Test Edit Project Page at Reward tab when user click Delete button in a item reward</t>
  </si>
  <si>
    <t>1. The Edit Project page is displayed
2. Click Reward tab
3. Click Delete button in a item reward</t>
  </si>
  <si>
    <t>1. The Edit Project page is displayed
2. Content of Reward tab is displayed
3. Item reward form is deleted</t>
  </si>
  <si>
    <t>Test Edit Project Page at Reward tab when user click Edit button in a item reward</t>
  </si>
  <si>
    <t>1. The Edit Project page is displayed
2. Click Reward tab
3. Click Edit button in a item reward</t>
  </si>
  <si>
    <t>1. The Edit Project page is displayed
2. Content of Reward tab is displayed
3. Popup edit form is displayed</t>
  </si>
  <si>
    <t>Test Edit Project Page at Reward tab when user click Hide button in a item reward</t>
  </si>
  <si>
    <t>1. The Edit Project page is displayed
2. Click Reward tab
3. Click Hide button in a item reward</t>
  </si>
  <si>
    <t>1. The Edit Project page is displayed
2. Content of Reward tab is displayed
3. Item reward is hidden</t>
  </si>
  <si>
    <t>Test Edit Project Page at Reward tab when user click Discard button to reset information is saved before</t>
  </si>
  <si>
    <t>1. The Edit Project page is displayed
2. Click Reward tab
3. Delete a item reward 
4. Click discard button</t>
  </si>
  <si>
    <t>1. The Edit Project page is displayed
2. Click Reward tab
3. Add new item reward 
4. Click Save changes button</t>
  </si>
  <si>
    <t>1. The Edit Project page is displayed
2. Content of Reward tab is displayed
+ Have a item reward in database
3. Display:
+ A item reward is deleted
4. Display:
+ Have a item reward in database</t>
  </si>
  <si>
    <t>1. The Edit Project page is displayed
2. Content of Reward tab is displayed
+ Have a item reward in database
3. Display:
+ A item reward is added
4. Display:
+ A item reward is added in database</t>
  </si>
  <si>
    <t>Test Edit Project Page at Story tab when user click upload button to upload a video in Video Project field</t>
  </si>
  <si>
    <t>Test Edit Project Page at Story tab when user input project description</t>
  </si>
  <si>
    <t>Test Edit Project Page at Story tab when user enter a string smaller than 135 characters on Project desciption textarea</t>
  </si>
  <si>
    <t>Mô tả ít nhất 135 kí tự</t>
  </si>
  <si>
    <t>Test Edit Project Page at Story tab when user enter a string smaller than 135 characters on Risks and Challeges textarea</t>
  </si>
  <si>
    <t>Test Edit Project Page at Update tab when user enter a string smaller than 10 characters on Title Update field</t>
  </si>
  <si>
    <t>1. The Edit Project page is displayed
2. Click Story tab
3. Input:
+ Add video, image, type text…</t>
  </si>
  <si>
    <t xml:space="preserve">1. The Edit Project page is displayed
2. Content of Story tab is displayed
3. Display:
- Video, image, text,... is displayed in project description field
- Discard and Save changes button is displayed
</t>
  </si>
  <si>
    <t>1. The Edit Project page is displayed
2. Click Update tab
3. Input [maxlength+1] characters into project title textbox</t>
  </si>
  <si>
    <t>Test Edit Project Page at Update tab when user enter a string over max length (more than 60 characters) on project title textbox</t>
  </si>
  <si>
    <t>Test Edit Project Page at Update tab when user input project title is empty</t>
  </si>
  <si>
    <t>1. The Edit Project page is displayed
2. Click Update tab
3. Input:
+ title update: "abc"</t>
  </si>
  <si>
    <t>Tiêu đề ít nhất 10 ký tự</t>
  </si>
  <si>
    <t>1. The Edit Project page is displayed
2. Content of Update tab is displayed
3. First [maxlength] of input data is displayed in project title textbox</t>
  </si>
  <si>
    <t>1. The Edit Project page is displayed
2. Click Update tab
3. Input 
+ title update: ""</t>
  </si>
  <si>
    <t>1. The Edit Project page is displayed
2. Click Update tab
3. Input:
+ text "abc"</t>
  </si>
  <si>
    <t>Test Edit Project Page at Update tab when user enter a string smaller than 30 characters on  desciption update textarea</t>
  </si>
  <si>
    <t>MS24</t>
  </si>
  <si>
    <t>Mô tả ít nhất 30 kí tự</t>
  </si>
  <si>
    <r>
      <t xml:space="preserve">1. The Edit Project page is displayed
2. Content of Story tab is displayed
3. Display:
- "abc" is displayed in title project field
- Display error message </t>
    </r>
    <r>
      <rPr>
        <b/>
        <sz val="10"/>
        <rFont val="Tahoma"/>
        <family val="2"/>
      </rPr>
      <t>MS24</t>
    </r>
    <r>
      <rPr>
        <sz val="10"/>
        <rFont val="Tahoma"/>
        <family val="2"/>
      </rPr>
      <t xml:space="preserve">
</t>
    </r>
  </si>
  <si>
    <t>Test Edit Project Page at Update tab when user input only day or only month, or only year in date field</t>
  </si>
  <si>
    <t>1. The Edit Project page is displayed
2. Click Update tab
3. Input date
+ "31/mm/yyyy"
+ "dd/10/yyyy"
+ "dd/mm/2015"</t>
  </si>
  <si>
    <t>Test Edit Project Page at Update tab view date field</t>
  </si>
  <si>
    <t>1. The Edit Project page is displayed
2. Click Update tab
3. Click add new tab button</t>
  </si>
  <si>
    <t>1. The Edit Project page is displayed
2. Click Update tab
3. Select date: "31/10/2015"</t>
  </si>
  <si>
    <t>Test Edit Project Page at Update tab when user click Delete button in a item update</t>
  </si>
  <si>
    <t>Test Edit Project Page at Update tab when user click Edit button in a item update</t>
  </si>
  <si>
    <t>1. The Edit Project page is displayed
2. Click Update tab
3. Click Edit button in a item update</t>
  </si>
  <si>
    <t>1. The Edit Project page is displayed
2. Click Update tab
3. Click Delete button in a item update</t>
  </si>
  <si>
    <t>1. The Edit Project page is displayed
2. Content of Update tab is displayed
3. "31/10/2015" is displayed on date field and same as in database when saved in database</t>
  </si>
  <si>
    <t>1. The Edit Project page is displayed
2. Content of Update tab is displayed
3. Date in database and date in date select is same  when saved in database</t>
  </si>
  <si>
    <t>1. The Edit Project page is displayed
2. Content of Update tab is displayed
3. Date today is displayed on date field and can select again.</t>
  </si>
  <si>
    <t>1. The Edit Project page is displayed
2. Content of Update tab is displayed
3. Popup update form is displayed</t>
  </si>
  <si>
    <t>1. The Edit Project page is displayed
2. Content of Update tab is displayed
3. Item update form is deleted</t>
  </si>
  <si>
    <t>Test Edit Project Page at Update tab when user click Add new update button</t>
  </si>
  <si>
    <t>1. The Edit Project page is displayed
2. Click Update tab
3. Click  Add new update button</t>
  </si>
  <si>
    <t>1. The Edit Project page is displayed
2. Content of Update tab is displayed
3. New update form is displayed</t>
  </si>
  <si>
    <t>Test Edit Project Page at Update tab when user click Discard button to reset information is saved before</t>
  </si>
  <si>
    <t>Test Edit Project Page at Update tab when user click Save changes button to save new information.</t>
  </si>
  <si>
    <t>1. The Edit Project page is displayed
2. Click Update tab
3. Delete a item update 
4. Click discard button</t>
  </si>
  <si>
    <t>1. The Edit Project page is displayed
2. Click Update tab
3. Add new item update 
4. Click Save changes button</t>
  </si>
  <si>
    <t>1. The Edit Project page is displayed
2. Content of Update tab is displayed
+ Have a item update in database
3. Display:
+ A item update is added
4. Display:
+ A item update is added in database</t>
  </si>
  <si>
    <t>1. The Edit Project page is displayed
2. Content of Update tab is displayed
+ Have a item update in database
3. Display:
+ A item update is deleted
4. Display:
+ Have a item update in database</t>
  </si>
  <si>
    <t>1. The Homepage is displayed
2. The Create Project page is displayed
3. Display error message MS14</t>
  </si>
  <si>
    <t>1. The Edit Project page is displayed
2. Content of Basic tab is displayed
3. Display error message MS14
4. Display error message MS16</t>
  </si>
  <si>
    <t xml:space="preserve">1. The Edit Project page is displayed
2. Content of Basic tab is displayed
3. Display:
- "abc" is displayed in short blurb project field
- Display error message MS20
- "" is displayed in short blurb overview project.
- Discard and Save changes button is displayed
</t>
  </si>
  <si>
    <t>1. The Edit Project page is displayed
2. Content of Basic tab is displayed
3. Display error message MS20
4. Display error message MS21</t>
  </si>
  <si>
    <t>1. The Edit Project page is displayed
2. Content of Update tab is displayed
3. Display error message MS23</t>
  </si>
  <si>
    <t>Test Edit Project Page at Q&amp;A tab when user enter a string smaller than 10 characters on question field textarea</t>
  </si>
  <si>
    <t>MS25</t>
  </si>
  <si>
    <t>MS26</t>
  </si>
  <si>
    <t>MS27</t>
  </si>
  <si>
    <t>MS28</t>
  </si>
  <si>
    <t>MS29</t>
  </si>
  <si>
    <t>MS30</t>
  </si>
  <si>
    <t>MS31</t>
  </si>
  <si>
    <t>Câu hỏi ít nhất 10 ký tự</t>
  </si>
  <si>
    <t>Câu trả lời hỏi ít nhất 10 ký tự</t>
  </si>
  <si>
    <t>1. The Edit Project page is displayed
2. Click Q&amp;A tab
3. Input:
+ Question: "abc"</t>
  </si>
  <si>
    <r>
      <t xml:space="preserve">1. The Edit Project page is displayed
2. Content of Q&amp;A tab is displayed
3. Display:
- "abc" is displayed in question field textarea
- Display error message </t>
    </r>
    <r>
      <rPr>
        <b/>
        <sz val="10"/>
        <rFont val="Tahoma"/>
        <family val="2"/>
      </rPr>
      <t>MS25</t>
    </r>
    <r>
      <rPr>
        <sz val="10"/>
        <rFont val="Tahoma"/>
        <family val="2"/>
      </rPr>
      <t xml:space="preserve">
</t>
    </r>
  </si>
  <si>
    <t>Test Edit Project Page at Q&amp;A tab when user enter a string smaller than 10 characters on answer field textarea</t>
  </si>
  <si>
    <t>1. The Edit Project page is displayed
2. Click Q&amp;A tab
3. Input:
+ Answer: "abc"</t>
  </si>
  <si>
    <r>
      <t xml:space="preserve">1. The Edit Project page is displayed
2. Content of Q&amp;A tab is displayed
3. Display:
- "abc" is displayed in answer field textarea
- Display error message </t>
    </r>
    <r>
      <rPr>
        <b/>
        <sz val="10"/>
        <rFont val="Tahoma"/>
        <family val="2"/>
      </rPr>
      <t>MS26</t>
    </r>
    <r>
      <rPr>
        <sz val="10"/>
        <rFont val="Tahoma"/>
        <family val="2"/>
      </rPr>
      <t xml:space="preserve">
</t>
    </r>
  </si>
  <si>
    <t>Test Edit Project Page at Q&amp;A tab when user click Discard button to reset information is saved before</t>
  </si>
  <si>
    <t>Test Edit Project Page at Q&amp;A tab when user click Delete button in a item Q&amp;A</t>
  </si>
  <si>
    <t>Test Edit Project Page at Q&amp;A tab when user click Edit button in a item Q&amp;A</t>
  </si>
  <si>
    <t>Test Edit Project Page at Q&amp;A tab when user click Add new Q&amp;A button</t>
  </si>
  <si>
    <t>1. The Edit Project page is displayed
2. Click Q&amp;A tab
3. Click Delete button in a item update</t>
  </si>
  <si>
    <t>1. The Edit Project page is displayed
2. Click Q&amp;A tab
3. Click Edit button in a item update</t>
  </si>
  <si>
    <t>1. The Edit Project page is displayed
2. Click Q&amp;A tab
3. Click  Add new update button</t>
  </si>
  <si>
    <t>1. The Edit Project page is displayed
2. Content of Q&amp;A tab is displayed
3. Item Q&amp;A form is deleted</t>
  </si>
  <si>
    <t>1. The Edit Project page is displayed
2. Content of Q&amp;A tab is displayed
3. Popup Q&amp;A form is displayed</t>
  </si>
  <si>
    <t>1. The Edit Project page is displayed
2. Content of Q&amp;A tab is displayed
3. New Q&amp;A form is displayed</t>
  </si>
  <si>
    <t>Test Edit Project Page at Q&amp;A tab when user click Save changes button to save new information.</t>
  </si>
  <si>
    <t>1. The Edit Project page is displayed
2. Content of Q&amp;A tab is displayed
+ Have a item Q&amp;A in database
3. Display:
+ A item Q&amp;A is deleted
4. Display:
+ Have a item Q&amp;A in database</t>
  </si>
  <si>
    <t>1. The Edit Project page is displayed
2. Content of Q&amp;A tab is displayed
+ Have a item Q&amp;A in database
3. Display:
+ A item Q&amp;A is added
4. Display:
+ A item Q&amp;A is added in database</t>
  </si>
  <si>
    <t>1. The Edit Project page is displayed
2. Click Q&amp;A tab
3. Add new item Q&amp;A 
4. Click Save changes button</t>
  </si>
  <si>
    <t>1. The Edit Project page is displayed
2. Click Q&amp;A tab
3. Delete a item Q&amp;A 
4. Click discard button</t>
  </si>
  <si>
    <t>Test Edit Project Page at Timeline tab when user enter a string smaller than 30 characters on  desciption update textarea</t>
  </si>
  <si>
    <t>Test Edit Project Page at Timeline tab when user input only day or only month, or only year in date field</t>
  </si>
  <si>
    <t>Test Edit Project Page at Timeline tab when user click Save changes button to save new information.</t>
  </si>
  <si>
    <t>Test Edit Project Page at Timeline tab when user click Discard button to reset information is saved before</t>
  </si>
  <si>
    <t>Test Edit Project Page at Timeline tab when user click Add new update button</t>
  </si>
  <si>
    <t>Test Edit Project Page at Timeline tab view date field</t>
  </si>
  <si>
    <t>1. The Edit Project page is displayed
2. Click Timeline tab
3. Input:
+ text "abc"</t>
  </si>
  <si>
    <t>1. The Edit Project page is displayed
2. Click Timeline tab
3. Input date
+ "31/mm/yyyy"
+ "dd/10/yyyy"
+ "dd/mm/2015"</t>
  </si>
  <si>
    <t>1. The Edit Project page is displayed
2. Click Timeline tab
3. Click add new tab button</t>
  </si>
  <si>
    <r>
      <t xml:space="preserve">1. The Edit Project page is displayed
2. Content of Timeline tab is displayed
3. Display:
- "abc" is displayed in title project field
- Display error message </t>
    </r>
    <r>
      <rPr>
        <b/>
        <sz val="10"/>
        <rFont val="Tahoma"/>
        <family val="2"/>
      </rPr>
      <t>MS24</t>
    </r>
    <r>
      <rPr>
        <sz val="10"/>
        <rFont val="Tahoma"/>
        <family val="2"/>
      </rPr>
      <t xml:space="preserve">
</t>
    </r>
  </si>
  <si>
    <t>1. The Edit Project page is displayed
2. Content of Timeline tab is displayed
3. "31/10/2015" is displayed on date field and same as in database when saved in database</t>
  </si>
  <si>
    <t>1. The Edit Project page is displayed
2. Content of Timeline tab is displayed
3. Date in database and date in date select is same  when saved in database</t>
  </si>
  <si>
    <t>1. The Edit Project page is displayed
2. Content of Timeline tab is displayed
3. Date today is displayed on date field and can select again.</t>
  </si>
  <si>
    <t>1. The Edit Project page is displayed
2. Content of Timeline tab is displayed
3. Item update form is deleted</t>
  </si>
  <si>
    <t>1. The Edit Project page is displayed
2. Content of Timeline tab is displayed
3. Popup update form is displayed</t>
  </si>
  <si>
    <t>1. The Edit Project page is displayed
2. Click Timeline tab
3. Input:
+ title timeline: "abc"</t>
  </si>
  <si>
    <r>
      <t xml:space="preserve">1. The Edit Project page is displayed
2. Content of Timeline tab is displayed
3. Display error message </t>
    </r>
    <r>
      <rPr>
        <b/>
        <sz val="10"/>
        <rFont val="Tahoma"/>
        <family val="2"/>
      </rPr>
      <t>MS23</t>
    </r>
  </si>
  <si>
    <t>Test Edit Project Page at Timeline tab when user enter a string over max length (more than 60 characters) on timeline title textbox</t>
  </si>
  <si>
    <t>Test Edit Project Page at Timeline tab when user enter a string smaller than 10 characters on title timeline field</t>
  </si>
  <si>
    <t>1. The Edit Project page is displayed
2. Click Timeline tab
3. Input [maxlength+1] characters into timeline title textbox</t>
  </si>
  <si>
    <t>1. The Edit Project page is displayed
2. Content of Timeline tab is displayed
3. First [maxlength] of input data is displayed in timeline title textbox</t>
  </si>
  <si>
    <t>1. The Edit Project page is displayed
2. Click Timeline tab
3. Input 
+ title timeline: ""</t>
  </si>
  <si>
    <t>Test Edit Project Page at Timeline tab when user input timeline title is empty</t>
  </si>
  <si>
    <t>Test Edit Project Page at Timeline tab when user click upload button to upload a image in Image Timeline field</t>
  </si>
  <si>
    <t>1. The Edit Project page is displayed
2. Click Timeline tab
3. Click upload button in image Timeline field
4. Select image and click open button</t>
  </si>
  <si>
    <t xml:space="preserve">1. The Edit Project page is displayed
2. Content of Timeline tab is displayed
3. Browse form is displayed
4. Display:
- Image selected is displayed in image timeline field
</t>
  </si>
  <si>
    <t>1. The Edit Project page is displayed
2. Click Timeline tab
3. Click Delete button in a item timeline</t>
  </si>
  <si>
    <t>1. The Edit Project page is displayed
2. Click Timeline tab
3. Click Edit button in a item timeline</t>
  </si>
  <si>
    <t>Test Edit Project Page at Timeline tab when user click Edit button in a item timeline</t>
  </si>
  <si>
    <t>Test Edit Project Page at Timeline tab when user click Delete button in a item timeline</t>
  </si>
  <si>
    <t>1. The Edit Project page is displayed
2. Click Timeline tab
3. Click  Add new timeline button</t>
  </si>
  <si>
    <t>1. The Edit Project page is displayed
2. Content of Timeline tab is displayed
3. New timeline form is displayed</t>
  </si>
  <si>
    <t>1. The Edit Project page is displayed
2. Click Timeline tab
3. Delete a item timeline 
4. Click discard button</t>
  </si>
  <si>
    <t>1. The Edit Project page is displayed
2. Content of Timeline tab is displayed
+ Have a item timeline in database
3. Display:
+ A item timeline is deleted
4. Display:
+ Have a item timeline in database</t>
  </si>
  <si>
    <t>1. The Edit Project page is displayed
2. Click Timeline tab
3. Add new item timeline 
4. Click Save changes button</t>
  </si>
  <si>
    <t>1. The Edit Project page is displayed
2. Content of Timeline tab is displayed
+ Have a item timeline in database
3. Display:
+ A item timeline is added
4. Display:
+ A item timeline is added in database</t>
  </si>
  <si>
    <t>Test Edit Project Page when user edit with project is approved at Basic tab</t>
  </si>
  <si>
    <t>1. The Edit Project page is displayed
2. Content of Basic tab is displayed
- All editable fields except short blurb fields</t>
  </si>
  <si>
    <t>Test Edit Project Page when user edit with project is approved at Reward tab</t>
  </si>
  <si>
    <t>Test Edit Project Page when user edit with project is approved at Story tab</t>
  </si>
  <si>
    <t xml:space="preserve">1. The Edit Project page is displayed
2. Content of Reward tab is displayed
- Items Reward is backed: Delete button disable, edit button disable (NOT editable, NOT delete, only Hidden)
</t>
  </si>
  <si>
    <t>Test Edit Project Page when user edit with project is approved at Update tab</t>
  </si>
  <si>
    <t>Test Edit Project Page when user edit with project is approved at Q&amp;A tab</t>
  </si>
  <si>
    <t>Test Edit Project Page when user edit with project is approved at Timeline tab</t>
  </si>
  <si>
    <t xml:space="preserve">1. The Edit Project page is displayed
2. Content of Update tab is displayed
- All of fields and item can edit
</t>
  </si>
  <si>
    <t xml:space="preserve">1. The Edit Project page is displayed
2. Content of Story tab is displayed
- All of fields and item can edit
</t>
  </si>
  <si>
    <t xml:space="preserve">1. The Edit Project page is displayed
2. Content of Q&amp;A tab is displayed
- All of fields and item can edit
</t>
  </si>
  <si>
    <t xml:space="preserve">1. The Edit Project page is displayed
2. Content of  tab is displayed
- All of fields and item can edit
</t>
  </si>
  <si>
    <t>Test Edit Project Page when user edit with project is draft at Basic tab</t>
  </si>
  <si>
    <t>Test Edit Project Page when user edit with project is draft at Reward tab</t>
  </si>
  <si>
    <t>Test Edit Project Page when user edit with project is draft at Story tab</t>
  </si>
  <si>
    <t>Test Edit Project Page when user edit with project is draft at Update tab</t>
  </si>
  <si>
    <t>Test Edit Project Page when user edit with project is draft at Q&amp;A tab</t>
  </si>
  <si>
    <t>Test Edit Project Page when user edit with project is draft at Timeline tab</t>
  </si>
  <si>
    <t xml:space="preserve">1. The Edit Project page is displayed
2. Content of Basic tab is displayed
- All of fields and item can edit
</t>
  </si>
  <si>
    <t xml:space="preserve">1. The Edit Project page is displayed
2. Content of Reward tab is displayed
- All of fields and item can edit
</t>
  </si>
  <si>
    <t>1. The Edit Project page is displayed
2. Input correct information at all tabs
3. Click Submit for revew button</t>
  </si>
  <si>
    <t>Test Edit Project Page when user fill correct information with project is draft and click submit for review button</t>
  </si>
  <si>
    <t xml:space="preserve">1. The Edit Project page is displayed
3. Display message sucessfull
</t>
  </si>
  <si>
    <t>Result Firefox version 30</t>
  </si>
  <si>
    <t>Result Chorme version 40</t>
  </si>
  <si>
    <t>Project detail</t>
  </si>
  <si>
    <t>Project Detail</t>
  </si>
  <si>
    <t>This test cases were created to test Project Detail module.</t>
  </si>
  <si>
    <t>Overview</t>
  </si>
  <si>
    <t>Campaign Tab</t>
  </si>
  <si>
    <t xml:space="preserve"> Update Tab</t>
  </si>
  <si>
    <t>Comment Tab</t>
  </si>
  <si>
    <t>Timeline Tab</t>
  </si>
  <si>
    <t>Back Project</t>
  </si>
  <si>
    <t>Remind Project</t>
  </si>
  <si>
    <t>Share Project</t>
  </si>
  <si>
    <t>FAQ Project</t>
  </si>
  <si>
    <t>Test Project Detail view in 1366x768 screen</t>
  </si>
  <si>
    <t>Test Project Detail view in 1024x768 screen</t>
  </si>
  <si>
    <t>1. Go to dandelion.com
2. Input name project into search text box
+ Input "Dandelion" into search text box
3. Click Search or press Enter
4. Select a project to view project detail
+ Click title "Dandelion" project.</t>
  </si>
  <si>
    <t xml:space="preserve">Test Project Detail when user NOT logged in and click creator name </t>
  </si>
  <si>
    <t>1. Go to Project Detail Page</t>
  </si>
  <si>
    <t>1. Project Detail Page is displayed
2. Log in Page is displayed</t>
  </si>
  <si>
    <t xml:space="preserve">Test Project Detail when user logged in and click creator name </t>
  </si>
  <si>
    <t>1. Project Detail Page is displayed
2. Public Profile Page is displayed
+ public profile page of "Lưu Ngọc Mạnh" is displayed</t>
  </si>
  <si>
    <t>1. Go to Project Detail Page
2. Click creator name
+ Click: "Lưu Ngọc Mạnh"</t>
  </si>
  <si>
    <t>1. Go to Project Detail Page
2. Click creator name
+ Click:  "Lưu Ngọc Mạnh"</t>
  </si>
  <si>
    <t>Test Project Detail view at Campaign Tab in 1366x768</t>
  </si>
  <si>
    <t>Test Project Detail view at Campaign Tab in 1024x768</t>
  </si>
  <si>
    <t>1. Go to Project Detail Page
2. Click on Campaign Tab</t>
  </si>
  <si>
    <t>1. Project Detail Page is displayed
2. Content Campaign Tab is displayed with the following list:
- About this project
- Risks and Challenges
- FAQ
- Report project button</t>
  </si>
  <si>
    <t>Test Project Detail view at Update Tab in 1366x768</t>
  </si>
  <si>
    <t>Test Project Detail view at Update Tab in 1024x768</t>
  </si>
  <si>
    <t>1. Go to Project Detail Page
2. Click on Update Tab</t>
  </si>
  <si>
    <t>1. Project Detail Page is displayed
2. Content Campaign Tab is displayed with the following list:
- About this project
- Reward list
- Risks and Challenges
- FAQ
- Report project button</t>
  </si>
  <si>
    <t>1. Project Detail Page is displayed
2. Content Update Tab is displayed with the following list:
- List item update</t>
  </si>
  <si>
    <t>Test Project Detail view at Comment Tab in 1366x768</t>
  </si>
  <si>
    <t>Test Project Detail view at Comment Tab in 1024x768</t>
  </si>
  <si>
    <t>1. Go to Project Detail Page
2. Click on Comment Tab</t>
  </si>
  <si>
    <t>1. Project Detail Page is displayed
2. Content Comment Tab is displayed with the following list:
- List comment
- Post comment</t>
  </si>
  <si>
    <t>1. Homepage is displayed 
2. "Dandelion" is displayed in search text box
3. Search Result page is displayed
+ "Dandelion" project is displayed
4. Project Details page is displayed
"Dandelion" Project Details page is displayed with the following list:
- Header
- Common infomation: title, creator, video, total backer, total pledge, goal, back project button.
- Detail information is 5 tabs: Campaign, Update, Comment, Shedule, Backer list.
- Footer</t>
  </si>
  <si>
    <t>Test Project Detail view at Comment Tab when user NOT logged in</t>
  </si>
  <si>
    <t>Test Project Detail view at Comment Tab when user logged in and is Creator of this project</t>
  </si>
  <si>
    <t>Test Project Detail view at Comment Tab when user logged in and  NOT Creator</t>
  </si>
  <si>
    <t>1. Project Detail Page is displayed
2. Content Comment Tab is displayed:
- only List comment
- can not Post comment</t>
  </si>
  <si>
    <t>1. Project Detail Page is displayed
2. Content Comment Tab is displayed:
- List comment
- Post comment form with label creator at comment</t>
  </si>
  <si>
    <t>1. Project Detail Page is displayed
2. Content Comment Tab is displayed:
- List comment
- Post comment form NOT label creator at comment</t>
  </si>
  <si>
    <t>Test Project Detail view at Comment Tab when user input a string smaller than 10 characters on Comment textarea</t>
  </si>
  <si>
    <t>1. Go to Project Detail Page
2. Click on Comment Tab
3. Input: "abc"</t>
  </si>
  <si>
    <t>Bình luận tối thiểu từ 10 đến 500 kí tự.</t>
  </si>
  <si>
    <t>1. Project Detail Page is displayed
2. Content Comment Tab is displayed.
3. Comment button disabled can not sent</t>
  </si>
  <si>
    <t>Test Project Detail view at Comment Tab when user enter a string over max length (more than 500 characters) on Comment textarea</t>
  </si>
  <si>
    <t>1. Go to Project Detail Page
2. Click on Comment Tab
3. Input [maxlength+1] characters into Comment textarea</t>
  </si>
  <si>
    <t>1. Project Detail Page is displayed
2. Content Comment Tab is displayed.
3. First [maxlength] of input data is displayed in Comment textarea</t>
  </si>
  <si>
    <t>Test Project Detail view at Timeline Tab in 1366x768</t>
  </si>
  <si>
    <t>1. Go to Project Detail Page
2. Click on Timeline Tab</t>
  </si>
  <si>
    <t>1. Project Detail Page is displayed
2. Content Timeline Tab is displayed with the following list:
- Timeline with date, content, image</t>
  </si>
  <si>
    <t>Test Project Detail view at Comment Tab when user input correct information on Comment textarea</t>
  </si>
  <si>
    <t>1. Go to Project Detail Page
2. Click on Comment Tab
3. Input: "This is a comment by ChinhVC"
4. Click comment button</t>
  </si>
  <si>
    <t>Test Project Detail view edit, delete button at Comment Tab</t>
  </si>
  <si>
    <t xml:space="preserve">1. Go to Project Detail Page
2. Click on Comment Tab
3. "This is a comment by ChinhVC" is displayed on Comment textarea
4. Comment is display below Post Comment form. Number of Title Comment tab +1 </t>
  </si>
  <si>
    <t>1. Go to Project Detail Page NOT logged in
2. Click on Comment Tab</t>
  </si>
  <si>
    <t>1. Go to Project Detail Page logged in with Creator account
2. Click on Comment Tab</t>
  </si>
  <si>
    <t>1. Go to Project Detail Page logged in with NOT Creator account 
2. Click on Comment Tab</t>
  </si>
  <si>
    <t>1. Go to Project Detail Page
2. Click on Comment Tab
3. Edit, delete button hide cannot edit comment another people</t>
  </si>
  <si>
    <t>1. Go to Project Detail Page
2. Click on Comment Tab
3. Edit, delete their own comments</t>
  </si>
  <si>
    <t>1. Go to Project Detail Page
2. Click on Comment Tab
3. Edit, delete Comment of other people</t>
  </si>
  <si>
    <t>1. Go to Project Detail Page
2. Click on Comment Tab
3. Edit, delete button is displayed and can edit and delete</t>
  </si>
  <si>
    <t>Test Project Detail view at Comment Tab when user delete a their own comment</t>
  </si>
  <si>
    <t>Test Project Detail view at Comment Tab when user edit  their own comment</t>
  </si>
  <si>
    <t>1. Go to Project Detail Page
2. Click on Comment Tab
3 .Click delete button on comment</t>
  </si>
  <si>
    <t xml:space="preserve">1. Go to Project Detail Page
2. Click on Comment Tab
3. This comment is deleted and number of Title Comment tab -1  </t>
  </si>
  <si>
    <t>1. Go to Project Detail Page
2. Click on Comment Tab
3 .Click edit button on comment
4. Input comment
5. Click save button</t>
  </si>
  <si>
    <t xml:space="preserve">1. Go to Project Detail Page
2. Click on Comment Tab
3. This comment is switched post comment form
5. Comment is edited </t>
  </si>
  <si>
    <t xml:space="preserve">Test Project Detail when user logged in and click on starred button </t>
  </si>
  <si>
    <t xml:space="preserve">Test Project Detail when user NOT logged in and click on starred button </t>
  </si>
  <si>
    <t>Test Project Detail view remind me button when user NOT reminded</t>
  </si>
  <si>
    <t>Test Project Detail view remind me button when user reminded</t>
  </si>
  <si>
    <t>1. Project Detail Page is displayed
+ Remind me button: color grey (#828587)</t>
  </si>
  <si>
    <t>1. Go to Project Detail Page with guest role
2. Click on remind me button</t>
  </si>
  <si>
    <t>1. Project Detail Page is displayed
+ Remind me button: color green (#1abc9c)</t>
  </si>
  <si>
    <t>1. Go to Project Detail Page with member role
2. Click on remind me button
3. Click on remind me button</t>
  </si>
  <si>
    <t>1. Project Detail Page is displayed
2. Remind me button: color green (#1abc9c) and this poject is reminded
3. Remind me button: color grey (#828587) and this poject is NOT reminded</t>
  </si>
  <si>
    <t>Test Project Detail when user delete remind a project at Starred Page</t>
  </si>
  <si>
    <t>1. Go to Starred Page with Member role
2. Delete project "A" in list project starred.
3. Go to Project Detail page of Project "A"</t>
  </si>
  <si>
    <t>1. Starred Page is displayed
2. Project "A" is deleted in list project starred
3. Remind me button: color grey (#828587) and this poject is NOT reminded</t>
  </si>
  <si>
    <t xml:space="preserve">Test Project Detail when user logged in and click on share this project button </t>
  </si>
  <si>
    <t>1. Project Detail Page is displayed
2. Redirected to Facebook page
3. Redirected to DLL homepage and project is sharred successfully</t>
  </si>
  <si>
    <t xml:space="preserve">1. Go to Project Detail Page with member role
2. Click on Share this project button
3. Click accept the application to share project with Facebook account
</t>
  </si>
  <si>
    <t xml:space="preserve">1. Go to Project Detail Page
2. Click on Campaign Tab </t>
  </si>
  <si>
    <t>Test Project Detail FAQ Project when have question in FAQ</t>
  </si>
  <si>
    <t>Test Project Detail FAQ Project when NOT question in FAQ</t>
  </si>
  <si>
    <t>1. Project Detail Page is displayed
2. Content Campaign Tab is displayed with FAQ: 
- Title: "Have a question? If the info above doesn't help, you can ask the project creator directly."
- NOT list question and answer
- Ask a question button</t>
  </si>
  <si>
    <t>1. Project Detail Page is displayed
2. Content Campaign Tab is displayed with FAQ: 
- NOT title: "Have a question? If the info above doesn't help, you can ask the project creator directly."
- List question and answer
- Ask a question button</t>
  </si>
  <si>
    <t>Test Project Detail FAQ Project when user click Ask a question button NOT logged in</t>
  </si>
  <si>
    <t>1. Go to Project Detail Page
2. Click on Campaign Tab 
3. Click on Ask a question button</t>
  </si>
  <si>
    <t>1. Project Detail Page is displayed
2. Content Campaign Tab is displayed
3. Log in Page is displayed</t>
  </si>
  <si>
    <t>Test Project Detail FAQ Project when user click Ask a question button logged in</t>
  </si>
  <si>
    <t>1. Project Detail Page is displayed
2. Content Campaign Tab is displayed
3. Question form is displayed</t>
  </si>
  <si>
    <t>Test Project Detail FAQ when user input a string smaller than 10 characters on Quetion textarea</t>
  </si>
  <si>
    <t>Report Project</t>
  </si>
  <si>
    <t>1. Go to Project Detail Page
2. Click on Campaign Tab 
3. Click on Ask a question button
4. Input: "abc" into question textarea</t>
  </si>
  <si>
    <t>1. Project Detail Page is displayed
2. Content Campaign Tab is displayed
3. Question form is displayed
4. "abc" is displayed in question textarea and Sent button disable cannot sent</t>
  </si>
  <si>
    <t>1. Go to Project Detail Page
2. Click on Campaign Tab 
3. Click on Ask a question button
4. Input [maxlength+1] characters into Question textarea</t>
  </si>
  <si>
    <t>1. Project Detail Page is displayed
2. Content Campaign Tab is displayed
3. Question form is displayed
3. First [maxlength] of input data is displayed in Question textarea</t>
  </si>
  <si>
    <t>1. Go to Project Detail Page
2. Click on Campaign Tab 
3. Click on Ask a question button
4. Input: "This is a question by ChinhVC" into question textarea
5. Click comment button</t>
  </si>
  <si>
    <t>1. Go to Project Detail Page
2. Content Campaign Tab is displayed
3. Question form is displayed
4. "This is a question by ChinhVC" is displayed on Question textarea
5. Comment is sent</t>
  </si>
  <si>
    <t>Test Project Detail Report Project when user click Report this project button NOT logged in</t>
  </si>
  <si>
    <t>Test Project Detail Report Project when user click Report this project button  logged in</t>
  </si>
  <si>
    <t>1. Go to Project Detail Page
2. Click on Campaign Tab 
3. Click on Report this project button</t>
  </si>
  <si>
    <t>1. Project Detail Page is displayed
2. Content Campaign Tab is displayed
3. Report form is displayed</t>
  </si>
  <si>
    <t>Test Project Detail Report project when user enter a string over max length (more than 500 characters) on Content textarea</t>
  </si>
  <si>
    <t>Test Project Detail FAQ when user enter a string over max length (more than 500 characters) on Question textarea</t>
  </si>
  <si>
    <t>Test Project Detail Detail FAQ when user input correct information on Question textarea</t>
  </si>
  <si>
    <t>Test Project Detail  Report project when user input correct information on Content textarea</t>
  </si>
  <si>
    <t>1. Go to Project Detail Page
2. Click on Campaign Tab 
3. Click on Report this project button
4. Input: "abc" into content textarea</t>
  </si>
  <si>
    <t>1. Go to Project Detail Page
2. Click on Campaign Tab 
3. Click on Report this project button
4. Input [maxlength+1] characters into content textarea</t>
  </si>
  <si>
    <t>1. Go to Project Detail Page
2. Click on Campaign Tab 
3. Click on Report this project button
4. Input: "This is a report by ChinhVC" into content  textarea
5. Click sent  button</t>
  </si>
  <si>
    <t>1. Project Detail Page is displayed
2. Content Campaign Tab is displayed
3. Report form is displayed
3. First [maxlength] of input data is displayed in content textarea</t>
  </si>
  <si>
    <t>1. Project Detail Page is displayed
2. Content Campaign Tab is displayed
3. Report form is displayed
4. "This is a question by ChinhVC" is displayed on content textarea
5. Report is sent</t>
  </si>
  <si>
    <t>1. Project Detail Page is displayed
2. Content Campaign Tab is displayed
3. Report form is displayed
4. "abc" is displayed in content textarea and Sent button disabled cannot sent</t>
  </si>
  <si>
    <t>Payment Project</t>
  </si>
  <si>
    <t>Test Back Project view in 1366x768 screen</t>
  </si>
  <si>
    <t xml:space="preserve">1. Go to dandelion.com
2. Input name project into search text box
+ Input "Dandelion" into search text box
3. Click Search or press Enter
4. Select a project to view project detail
+ Click Back this project button.
+ Select a reward
</t>
  </si>
  <si>
    <t>1. Homepage is displayed 
2. "Dandelion" is displayed in search text box
3. Search Result page is displayed
+ "Dandelion" project is displayed
4. Back Project page is displayed
"Dandelion" Back Project page is displayed with the following list:
- Header
- List Reward.
- Footer</t>
  </si>
  <si>
    <t xml:space="preserve">1. Go to Project Detail Page
2. Select a reward and click it
</t>
  </si>
  <si>
    <t>1. Project Detail Page is displayed
2. Back Project Page is displayed
- reward selected at Project Detail Page is seleting at Back Project Page and is filled pledge, amount. And user can select other reward or edit it</t>
  </si>
  <si>
    <t>Test Back Project when user click a reward at Campaign tab in Project Detail Page</t>
  </si>
  <si>
    <t>Test Back Project when user click a Back this project in Project Detail Page</t>
  </si>
  <si>
    <t>1. Go to Project Detail Page
2. Click Back this project</t>
  </si>
  <si>
    <t>Test Back Project when user input NOT number in plegde and amount on a Reward</t>
  </si>
  <si>
    <t>1. Back Project Page is displayed
3. Continue button is disable cannot click</t>
  </si>
  <si>
    <t>1. Go to Back Project Page
2. Input:
+ Pledge: "abc"
+ Amount: "abc"
3. Click on Continue button</t>
  </si>
  <si>
    <t>Test Back Project when user input correct information in plegde and amount on a Reward</t>
  </si>
  <si>
    <t>1. Go to Back Project Page
2. Input:
+ Pledge: "100000"
+ Amount: "2"
3. Click on Continue button</t>
  </si>
  <si>
    <t>1. Back Project Page is displayed
3. Payment Project is displayed</t>
  </si>
  <si>
    <t>Test Payment view in 1366x768 screen</t>
  </si>
  <si>
    <t xml:space="preserve">1. Go to Back Project Page
2. Input correct information
3. Click on Continue button
</t>
  </si>
  <si>
    <t xml:space="preserve">1. Back Project Page is displayed
3. Payment Project is displayed with the following list:
- Header 
- Information
- Reward
- Payment method
- Submit button
- Footer
</t>
  </si>
  <si>
    <t>1. Project Detail Page is displayed
2. Content Campaign Tab is displayed
3. Ask a question is hidden.</t>
  </si>
  <si>
    <t>Test Project Detail FAQ Project when user is creator of this project</t>
  </si>
  <si>
    <t>1. Go to Project Detail Page with Creator role this project
2. Click on Campaign Tab 
3. Click on Ask a question button</t>
  </si>
  <si>
    <t xml:space="preserve">1. Back Project Page is displayed
3. Payment Project Page is displayed with the following list:
- Header 
- Information
- Reward
- Payment method
- Submit button
- Footer
</t>
  </si>
  <si>
    <t>This test cases were created to test Back Project module.</t>
  </si>
  <si>
    <r>
      <t xml:space="preserve">1. Payment Project Page is displayed </t>
    </r>
    <r>
      <rPr>
        <b/>
        <sz val="10"/>
        <rFont val="Tahoma"/>
        <family val="2"/>
      </rPr>
      <t xml:space="preserve">
</t>
    </r>
    <r>
      <rPr>
        <sz val="10"/>
        <rFont val="Tahoma"/>
        <family val="2"/>
      </rPr>
      <t>2. Submit button is hidden can not click</t>
    </r>
  </si>
  <si>
    <r>
      <t>1. Payment Project Page is displayed 
2. Display error message</t>
    </r>
    <r>
      <rPr>
        <b/>
        <sz val="10"/>
        <rFont val="Tahoma"/>
        <family val="2"/>
      </rPr>
      <t xml:space="preserve"> MS13
</t>
    </r>
    <r>
      <rPr>
        <sz val="10"/>
        <rFont val="Tahoma"/>
        <family val="2"/>
      </rPr>
      <t>3. Submit button is hidden can not click</t>
    </r>
  </si>
  <si>
    <r>
      <t>1. Payment Project Page is displayed 
2. Display error message</t>
    </r>
    <r>
      <rPr>
        <b/>
        <sz val="10"/>
        <rFont val="Tahoma"/>
        <family val="2"/>
      </rPr>
      <t xml:space="preserve"> MS02
</t>
    </r>
    <r>
      <rPr>
        <sz val="10"/>
        <rFont val="Tahoma"/>
        <family val="2"/>
      </rPr>
      <t>3. Submit button is hidden can not click</t>
    </r>
  </si>
  <si>
    <t>1. Go to Payment Project Page
2. Input: 
+ Email: "chinhvcse02585"
3. Click Submit button</t>
  </si>
  <si>
    <t xml:space="preserve">1. Go to Payment Project Page
2. Input: 
+ Name: "abc1231231321321231321321313213213213213"
3. Click Submit button
</t>
  </si>
  <si>
    <t>1. Go to Payment Project Page
2. Input: 
+ Name: "abc"
3. Click Submit button</t>
  </si>
  <si>
    <t>1. Go to Payment Project Pape
2. Click Submit button</t>
  </si>
  <si>
    <t>1. Go to Payment Project Page
2. Input 
+ Name: "Vu Cong Chinh"
3. Edit Input:
+  Name:  ""
4. Click Submit button</t>
  </si>
  <si>
    <r>
      <t xml:space="preserve">1. Payment Project Page is displayed 
3. Display error message </t>
    </r>
    <r>
      <rPr>
        <b/>
        <sz val="10"/>
        <color indexed="8"/>
        <rFont val="Tahoma"/>
        <family val="2"/>
      </rPr>
      <t xml:space="preserve">MS10
</t>
    </r>
    <r>
      <rPr>
        <sz val="10"/>
        <color indexed="8"/>
        <rFont val="Tahoma"/>
        <family val="2"/>
      </rPr>
      <t>4. Submit button is hidden can not click</t>
    </r>
  </si>
  <si>
    <t>1. Go to Payment Project Page
2. Input 
+ Address: "Tu son Bac ninh"
+ Phonenumber: "01648214714"
3. Edit Input:
+ Address: ""
+ Phonenumber: ""
4. Click Submit button</t>
  </si>
  <si>
    <r>
      <t>1. Payment Project Page is displayed 
3. Display error message</t>
    </r>
    <r>
      <rPr>
        <b/>
        <sz val="10"/>
        <color indexed="8"/>
        <rFont val="Tahoma"/>
        <family val="2"/>
      </rPr>
      <t xml:space="preserve">
</t>
    </r>
    <r>
      <rPr>
        <sz val="10"/>
        <color indexed="8"/>
        <rFont val="Tahoma"/>
        <family val="2"/>
      </rPr>
      <t>4. Submit button is hidden can not click</t>
    </r>
  </si>
  <si>
    <t>1. Go to Payment Project Page
2. Input correct info 
3. NOT select a bank
4. Click Submit button</t>
  </si>
  <si>
    <t>1. Payment Project Page is displayed 
4. Submit button is hidden can not click</t>
  </si>
  <si>
    <t>Test Payment view in 1024x768 screen</t>
  </si>
  <si>
    <t>Test Payment Project  when user input address and phonenumber is empty on "Address" and  "Phonenumber" fields</t>
  </si>
  <si>
    <t>Test Payment Project when user input incorrect format email on Email field</t>
  </si>
  <si>
    <t>Test Payment Project  when user input a string more than 20 characters on "Name" field</t>
  </si>
  <si>
    <t>Test Payment Project when user input a string smaller than 8 characters on "Name" field</t>
  </si>
  <si>
    <t>Test Payment Project when user input fullname is empty on "Name" field</t>
  </si>
  <si>
    <t>Test Payment Project when user NOT fill any field and click Submit button</t>
  </si>
  <si>
    <t>Test Payment Project when user input correct information at all of fields and NOT select method payment</t>
  </si>
  <si>
    <t>Test Payment Project viewing Reward when user choosen a reward at Back Project Page</t>
  </si>
  <si>
    <t>1. Go to Back Project Page
2. Select a rewards
+ Project name: "Dandelion"
+ Creator: "Vu Cong Chinh"
+ Reward content: "Plegde more 100000"
+ Pledge: 120000
+ Amount: 2
3. Click Continue</t>
  </si>
  <si>
    <t>1. Back Project Page is displayed
2. Reward is selected
+ Project name: "Dandelion"
+ Creator: "Vu Cong Chinh"
+ Reward content: "Plegde more 100000"
+ Pledge: 120000
+ Amount: 2
3. Payment Project Page is displayed
+ Project name: "Dandelion"
+ Creator: "Vu Cong Chinh"
+ Reward content: "Plegde more 100000"
+ Pledge amount: "120000 x 2 = 240000"</t>
  </si>
  <si>
    <t>Test Payment Project when user input correct information at all of fields and select method payment</t>
  </si>
  <si>
    <t>1. Go to Payment Project Page
2. Input correct info 
3. Select a bank to payment
4. Click Submit button</t>
  </si>
  <si>
    <t>1. Payment Project Page is displayed 
4. Redirect to BaoKim Page to Payment\</t>
  </si>
  <si>
    <t>Project management</t>
  </si>
  <si>
    <t>This test cases were created to test  Backed project, Created project, Starred project module.</t>
  </si>
  <si>
    <t>Created Project</t>
  </si>
  <si>
    <t>Backed Project</t>
  </si>
  <si>
    <t>Starred Project</t>
  </si>
  <si>
    <t>Test Created Project view in 1366x768 screen</t>
  </si>
  <si>
    <t>1. Homepage is displayed 
2. Avatar menu is showed
3. Created projects page is displayed with the following list:
- Header
- Linkpage Options: Created project (focused), Backed projects, Starred project
- List projects are created: 
+ Projects runing: have backer list button and edti project button.
+ Projects endate: have backer list button
- Footer</t>
  </si>
  <si>
    <t>Test Created Project view in 1024x768 screen</t>
  </si>
  <si>
    <t>1. Homepage is displayed 
2. Avatar menu is showed
3. Created projects page is displayed with the following list:
- Header
- Linkpage Options: Created project (focused), Backed projects, Starred project
- List projects are created:
+ Projects draft:  have edit project and delete button
+ Projects runing: have backer list button and edit project button.
+ Projects endate: have backer list button
- Footer</t>
  </si>
  <si>
    <t xml:space="preserve">1. Homepage is displayed 
2. Avatar menu is showed
3. Created projects page is displayed and have not any project. </t>
  </si>
  <si>
    <t>Test Created Project when user have projects is created in status running in database</t>
  </si>
  <si>
    <t>Test Created Project when user have projects is created in status draft in database</t>
  </si>
  <si>
    <t>Test Created Project when user have projects is created in status project end date in database</t>
  </si>
  <si>
    <t>Test Created Project when user have projects is created in status draft, running, end date in database</t>
  </si>
  <si>
    <t>1. Homepage is displayed 
2. Avatar menu is showed
3. Created projects page is displayed in status project running with 2 projects:
+ Project C
+ Project D</t>
  </si>
  <si>
    <t>1. Homepage is displayed 
2. Avatar menu is showed
3. Created projects page is displayed in status project draft with 2 projects:
+ Project A
+ Project B</t>
  </si>
  <si>
    <t>1. Homepage is displayed 
2. Avatar menu is showed
3. Created projects page is displayed in status project backed with 2 projects:
+ Project E
+ Project F</t>
  </si>
  <si>
    <t>1. Homepage is displayed 
2. Avatar menu is showed
3. Created projects page is displayed in status project running with 2 projects:
+ Status draft: Project A, Project B
+ Status running: Project C, Project D
+ Statust end date: Project E, Project F</t>
  </si>
  <si>
    <t>1. Homepage is displayed 
2. Create Project Page is displayed
4. Project A is created and Redirect to Edit project Page is displayed
5. Avatar menu is showed
6. Project A is displayed in status projects draft</t>
  </si>
  <si>
    <t>Test Created Project when user create a project at Create project Page but is NOT approve by Admin</t>
  </si>
  <si>
    <t>1. Homepage is displayed 
2. Avatar menu is showed
3. Project A is displayed in status projects running</t>
  </si>
  <si>
    <t>Test Created Project when user create a project at Create project Page and is approved by Admin</t>
  </si>
  <si>
    <t>Test Created Project when user create a project at Create project Page and is approved but Enddate</t>
  </si>
  <si>
    <t>1. Homepage is displayed 
2. Avatar menu is showed
3. Project A is displayed in status projects end date</t>
  </si>
  <si>
    <t>Test Backed Project view in 1366x768 screen</t>
  </si>
  <si>
    <t>Test Backed Project view in 1024x768 screen</t>
  </si>
  <si>
    <t>1. Homepage is displayed 
2. Avatar menu is showed
3. Created projects page is displayed with the following list:
- Header
- Linkpage Options: Created project , Backed projects (focused), Starred project
- Linkpage Backed: Backed project (focused), History backed.
- List projects are backed:
- Footer</t>
  </si>
  <si>
    <t>Test Created Project when user HAVE NOT projects is created</t>
  </si>
  <si>
    <t>Test Backed Project when user HAVE NOT projects is backed</t>
  </si>
  <si>
    <t xml:space="preserve">1. Homepage is displayed 
2. Avatar menu is showed
3. Backed projects page is displayed and have not any project. </t>
  </si>
  <si>
    <t>1. Homepage is displayed 
2. Avatar menu is showed
3. Backed projects page is displayed with 2 projects:
+ Project A
+ Project B</t>
  </si>
  <si>
    <t>1. Go to Back project page
2. Select reward and Click Continue button
3. Input correct information
+ Name: "Vu Cong Chinh"
+ Email: "chinhvcse02585@fpt.edu.vn"
+ Address: "Tuson,bacninh"
+ Phone: "01648214714"
+ Project back: "Project A"
+ Reward: "More 100000"
+ Content: "abc"
4. Click Avatar menu
5. Click Backed projects button
6. Click History backed button
7. Click icon view in project A</t>
  </si>
  <si>
    <t>1. Back project page is displayed 
2. Payment Page is displayed
4. Avatar menu is showed
5. Backed page is displayed:
+ Have Project A
6. History back page is displayed:
+ Have project A in table
7. Popup about information backed is showed: 
+ Name: "Vu Cong Chinh"
+ Email: "chinhvcse02585@fpt.edu.vn"
+ Address: "Tuson,bacninh"
+ Phone: "01648214714"
+ Project back: "Project A"
+ Reward: "More 100000"
+ Content: "abc"</t>
  </si>
  <si>
    <t>Test Search Project when status of this project is draft</t>
  </si>
  <si>
    <t>Test Search Project when status of this project is running</t>
  </si>
  <si>
    <t>Test Search Project when status of this project is end date</t>
  </si>
  <si>
    <t>1. Homepage is displayed 
2. "Project B" is displayed in seach textbox
3. "Project B"  is displayed in Search page</t>
  </si>
  <si>
    <t>1. Homepage is displayed 
2. "Project A" is displayed in seach textbox
3. Message not found is displayed in Search page</t>
  </si>
  <si>
    <t>1. Homepage is displayed 
2. "Project C" is displayed in seach textbox
3. "Project C"  is displayed in Search page</t>
  </si>
  <si>
    <t>Test Backer List  button in Created Project when user click backer list button in a project</t>
  </si>
  <si>
    <t>Test Edit  button in Created Project when user click edit button in a project</t>
  </si>
  <si>
    <t>Test Starred Project view in 1366x768 screen</t>
  </si>
  <si>
    <t>1. Homepage is displayed 
2. Avatar menu is showed
3. Starred projects page is displayed with the following list:
- Header
- Linkpage Options: Created project, Backed projects, Starred project (focused)
- List projects are starred
- Footer</t>
  </si>
  <si>
    <t>Test Starred Project view in 1024x768 screen</t>
  </si>
  <si>
    <t xml:space="preserve">1. Homepage is displayed 
2. Avatar menu is showed
3. Starred projects page is displayed and have not any project. </t>
  </si>
  <si>
    <t>1. Homepage is displayed 
2. Avatar menu is showed
3. Starred projects page is displayed 2 projects:
+ Project A
+ Project B</t>
  </si>
  <si>
    <t>Test Starred Project when user is NOT star any project</t>
  </si>
  <si>
    <t>Test Starred Project when user have projects is starred in database</t>
  </si>
  <si>
    <t>Test Delete button in Starred Project when user hover and click delete (X) icon of a project is starred</t>
  </si>
  <si>
    <t>1. Homepage is displayed 
2. Avatar menu is showed
3. Starred projects page is displayed
+ Project A, Project B, Project C, Project D
+ Show more button is showed
4. Delete icon is showed in project A
5. Project A is deleted from list starred project
6. Remind button have color grey (#828587)</t>
  </si>
  <si>
    <t>1. Go to Project Detail Page
+ Project details: Project A
2. Remind project:
+ Click Remind button Project A
3. Click Avatar menu
4. Click Starred projects button</t>
  </si>
  <si>
    <t>1. Project Detail Page is displayed 
2. Project is reminded
+ Remind button have color green  (#1abc9c)
3. Avatar menu is showed
4. Starred projects page is displayed
+ Project A is displey in Starred Project Page</t>
  </si>
  <si>
    <t>1. Go to dandelion.com logged in with Member role
2. Click Avatar menu
3. Click Created projects button</t>
  </si>
  <si>
    <t>1. Go to dandelion.com logged in with Member role
2. Click Avatar menu
3. Click Created projects button
+ Have 2 project draft: Project A, Project B in database</t>
  </si>
  <si>
    <t>1. Go to dandelion.com logged in with Member role
2. Click Avatar menu
3. Click Created projects button
+ Have 2 project running: Project C, Project D in database</t>
  </si>
  <si>
    <t>1. Go to dandelion.com logged in with Member role
2. Click Avatar menu
3. Click Created projects button
+ Have 2 project end date:  Project E, Project F in database</t>
  </si>
  <si>
    <t>1. Go to dandelion.com logged in with Member role
2. Input "Project A" is project draft
3. Click Search button or press enter</t>
  </si>
  <si>
    <t>1. Go to dandelion.com logged in with Member role
2. Input "Project B" is project running
3. Click Search button or press enter</t>
  </si>
  <si>
    <t>1. Go to dandelion.com logged in with Member role
2. Input "Project C" is project end date
3. Click Search button or press enter</t>
  </si>
  <si>
    <t>1. Go to dandelion.com logged in with Member role
2. Click Create button
3. Input correct information
+ Name project: project A
+ pledge: 1000000
+ Category: am nhac
4. Click Start button
5. Click Avatar menu
6. Click Created projects button</t>
  </si>
  <si>
    <t>1. Go to dandelion.com logged in with Member role
2. Click Avatar menu
3. Click Created projects button
+ Project approved by Admin and is NOT end date: Project A</t>
  </si>
  <si>
    <t>1. Go to dandelion.com logged in with Member role
2. Click Avatar menu
3. Click Created projects button
+ Project approved by Admin and is end date: Project A</t>
  </si>
  <si>
    <t>1. Go to dandelion.com logged in with Member role
2. Click Avatar menu
3. Click Created projects button
+ Have 2 project draft: Project A, Project B in database
+ Have 2 project running: Project C, Project D in database
+ Have 2 project end date: Project E, Project F in database</t>
  </si>
  <si>
    <t>1. Go to dandelion.com logged in with Member role
2. Click Avatar menu
3. Click Created projects button
+ Have 4 project draft: Project A, Project B, Project C, Project D, Project E in database
4. Click Backer list button
+ Click Backer list button in Project A</t>
  </si>
  <si>
    <t>1. Go to dandelion.com logged in with Member role
2. Click Avatar menu
3. Click Created projects button
+ Have 4 project draft: Project A, Project B, Project C, Project D, Project E in database
4. Click Edit list button
+ Click Edit list button in Project A</t>
  </si>
  <si>
    <t>1. Go to dandelion.com logged in with Member role
2. Click Avatar menu
3. Click Backed projects button</t>
  </si>
  <si>
    <t>1. Go to dandelion.com logged in with Member role
2. Click Avatar menu
3. Click Backed projects button
+ Have 2 project backed: Project A, Project B in database</t>
  </si>
  <si>
    <t>1. Go to dandelion.com logged in with Member role
2. Click Avatar menu
3. Click Backed projects button
+ Have 5 project backed: Project A, Project B, Project C, Project D, Project E in database
4. Click history backed button</t>
  </si>
  <si>
    <t>1. Go to dandelion.com logged in with Member role
2. Click Avatar menu
3. Click Starred projects button</t>
  </si>
  <si>
    <t>1. Go to dandelion.com logged in with Member role
2. Click Avatar menu
3. Click Starred projects button
+ Have 2 project: Project A, Project B in database</t>
  </si>
  <si>
    <t>1. Go to dandelion.com logged in with Member role
2. Click Avatar menu
3. Click Starred projects button
+ Have 5 project starred: Project A, Project B, Project C, Project D, Project E in database
4. Mouse over project A
5. Click delete (X) icon
6. Go to Project details of project A</t>
  </si>
  <si>
    <t>Discover</t>
  </si>
  <si>
    <t>This test cases were created to test Discover module.</t>
  </si>
  <si>
    <t>Test Discover view in 1366x768 screen</t>
  </si>
  <si>
    <t>1. Homepage is displayed 
2. Discover Page is displayed with the following list:
- Header
- List Category button
- List projects:
+ Projects popular
+ Projects newest
+ Projects most fund
+ Projects endate
- Footer</t>
  </si>
  <si>
    <t>Test Discover view in 1024x768 screen</t>
  </si>
  <si>
    <t>Test Discover when user click on a Category button</t>
  </si>
  <si>
    <t>1. Homepage is displayed 
2. Discover Page is displayed
3. Search page is displayed
+ Projects have category: Am nhac is displayed</t>
  </si>
  <si>
    <t>Test Discover when have project newest in week</t>
  </si>
  <si>
    <t>1. Homepage is displayed 
2. Discover Page is displayed
3. Discover page is displayed in status project newest with 2 projects:
+ Project A
+ Project B</t>
  </si>
  <si>
    <t>Test Discover when have project popular in week</t>
  </si>
  <si>
    <t>Test Discover when have project end date in week</t>
  </si>
  <si>
    <t>1. Homepage is displayed 
2. Discover Page is displayed
3. Discover page is displayed in status project end date with 2 projects:
+ Project A
+ Project B</t>
  </si>
  <si>
    <t>1. Homepage is displayed 
2. Discover Page is displayed
3. Discover page is displayed in status project popular with 2 projects:
+ Project A
+ Project B</t>
  </si>
  <si>
    <t>Test Discover when have project most funded in week</t>
  </si>
  <si>
    <t>1. Homepage is displayed 
2. Discover Page is displayed
3. Discover page is displayed in status project most funded: with 2 projects:
+ Project A
+ Project B</t>
  </si>
  <si>
    <t>Test Show more button in Discover Project when number of projects in a status small less 5</t>
  </si>
  <si>
    <t>Test Show more button in Discover Project when number of projects in a status more than 5</t>
  </si>
  <si>
    <t>1. Homepage is displayed 
2. Discover Page is displayed
+ Status newest: Project A, Project B, Project C, Project D
+ Show more button is hidden</t>
  </si>
  <si>
    <t>1. Homepage is displayed 
2. Discover Page is displayed
+ Status newest: Project A, Project B, Project C, Project D
+ Show more button is showed
4. Redirect to Search Page 
+ Category: Newest
+ Project A, Project B, Project C, Project D, Project E</t>
  </si>
  <si>
    <t>Statistic</t>
  </si>
  <si>
    <t>Message</t>
  </si>
  <si>
    <t>This test cases were created to test Statistic module.</t>
  </si>
  <si>
    <t>Test Statistic view in 1366x768 screen</t>
  </si>
  <si>
    <t>Test Statistic view in 1024x768 screen</t>
  </si>
  <si>
    <t>Test Statistic when calculate total pledge</t>
  </si>
  <si>
    <t>1. Homepage is displayed 
2. View more button is showed
3. Statistic Page is displayed with the following list:
- Header
- List numbers: Total Pledge, Total Backer, Total Project Success, ... 
- Chart 
- Table top 10 project
- Table top 10 creator
- Table top 10 backer
- Footer</t>
  </si>
  <si>
    <t>1. Calcutate total pledge amount in database
+ total pledge amount: 10000000
2. Go to dandelion.com logged
3. Mouse over Top Fund
4. Click on View more button</t>
  </si>
  <si>
    <t>2. Homepage is displayed 
3. View more button is showed
4. Statistic page is displayed:
+ total pledge amount: 10000000</t>
  </si>
  <si>
    <t>Test Statistic when calculate total backer</t>
  </si>
  <si>
    <t>Test Statistic when calculate total project success status</t>
  </si>
  <si>
    <t>1. Calcutate total project amount in database
+ total project success amount: 200
2. Go to dandelion.com logged
3. Mouse over Top Fund
4. Click on View more button</t>
  </si>
  <si>
    <t>2. Homepage is displayed 
3. View more button is showed
4. Statistic page is displayed:
+ total project success amount: 200</t>
  </si>
  <si>
    <t>1. Calcutate total backer amount in database
+ total backer amount: 500
2. Go to dandelion.com logged
3. Mouse over Top Fund
4. Click on View more button</t>
  </si>
  <si>
    <t>2. Homepage is displayed 
3. View more button is showed
4. Statistic page is displayed:
+ total backer amount: 500</t>
  </si>
  <si>
    <t>Test Chart Statistic</t>
  </si>
  <si>
    <t>1. Count project success and fail of each category in database
+ Am nhac: 20/15
+ Truyen tranh: 5/6
...
2. Go to dandelion.com logged
3. Mouse over Top Fund
4. Click on View more button</t>
  </si>
  <si>
    <t>Test Top 10 project in Statistic</t>
  </si>
  <si>
    <t>1. Filler project:
+ Success
+ Rank highest
+ Pledge highest
2. Go to dandelion.com logged
3. Mouse over Top Fund
4. Click on View more button</t>
  </si>
  <si>
    <t>2. Homepage is displayed 
3. View more button is showed
4. Statistic page is displayed with table top 10 project filled in database</t>
  </si>
  <si>
    <t>2. Homepage is displayed 
3. View more button is showed
4. Statistic page is displayed with chart:
+ Am nhac: 20/15
+ Truyen tranh: 5/6
…</t>
  </si>
  <si>
    <t>Test Top 10 creator in Statistic</t>
  </si>
  <si>
    <t>1. Filler creator have projects:
+ Success highest
+ Pledge highest
2. Go to dandelion.com logged
3. Mouse over Top Fund
4. Click on View more button</t>
  </si>
  <si>
    <t>2. Homepage is displayed 
3. View more button is showed
4. Statistic page is displayed with table top 10 creator filled in database</t>
  </si>
  <si>
    <t>Test Top 10 backer in Statistic</t>
  </si>
  <si>
    <t>1. Filler backer have projects:
+ backer highest
+ Pledge highest
2. Go to dandelion.com logged
3. Mouse over Top Fund
4. Click on View more button</t>
  </si>
  <si>
    <t>2. Homepage is displayed 
3. View more button is showed
4. Statistic page is displayed with table top 10 backer filled in database</t>
  </si>
  <si>
    <t>This test cases were created to test Message module.</t>
  </si>
  <si>
    <t xml:space="preserve">Message Conversation View </t>
  </si>
  <si>
    <t>Test Message view in 1366x768 screen</t>
  </si>
  <si>
    <t>Test Message view in 1024x768 screen</t>
  </si>
  <si>
    <t>1. Go to dandelion.com
2. Mouse over Top Fund
3. Click on View more button</t>
  </si>
  <si>
    <t>1. Go to dandelion.com
2. Click Discover in header</t>
  </si>
  <si>
    <t>1. Go to dandelion.com
2. Click Discover in header
3. Click a category button
+ Click Am nhac button</t>
  </si>
  <si>
    <t>1. Go to dandelion.com
2. Click Discover in header
+ Have 2 project newest: Project A, Project B in database</t>
  </si>
  <si>
    <t>1. Go to dandelion.com
2. Click Discover in header
+ Have 2 project most funded: Project A, Project B in database</t>
  </si>
  <si>
    <t>1. Go to dandelion.com
2. Click Discover in header
+ Have 2 project end date: Project A, Project B in database</t>
  </si>
  <si>
    <t>1. Go to dandelion.com
2. Click Discover in header
+ Have 2 project popular: Project A, Project B in database</t>
  </si>
  <si>
    <t>1. Go to dandelion.com
2. Click Discover in header
+ Have 4 project newest: Project A, Project B, Project C, Project D in database</t>
  </si>
  <si>
    <t>1. Go to dandelion.com
2. Click Discover in header
+ Have 4 project newest: Project A, Project B, Project C, Project D, Project E in database
4. Click Show more button</t>
  </si>
  <si>
    <t>1. Go to dandelion.com
2. Click on Avatar menu in Header
3. Click on Message</t>
  </si>
  <si>
    <t>1. Homepage is displayed 
2. Avatar menu is showed
3. Message Page is displayed with the following list:
- Header
- Message tools toogle left bar
+ New message button
+ Inbox button
+ Sent button
- Message table right bar
+ Toggle left bar button
+ Refesh button
+ Delete button
+ Table message content
- Footer</t>
  </si>
  <si>
    <t>Test Message when user click New Message button</t>
  </si>
  <si>
    <t>1. Log in system with Member role
2. Click on Avatar menu in Header
3. Click on Message</t>
  </si>
  <si>
    <t>Test Message view when user HAVE NOT any message</t>
  </si>
  <si>
    <t>1. Go to Message Page</t>
  </si>
  <si>
    <t>1. Message Page is displayed with have not record message in Message Table</t>
  </si>
  <si>
    <t>Test Message view when all of message are read</t>
  </si>
  <si>
    <t>1. Go to Message Page
+ Message A: read
+ Message B: read
+ Message C: read</t>
  </si>
  <si>
    <t>1. Message Page is displayed with Message Table:
+ Message A: read (font bold)
+ Message B: read (font bold)
+ Message C: read (font bold)</t>
  </si>
  <si>
    <t>Test Message view when all of message are not read</t>
  </si>
  <si>
    <t>1. Go to Message Page
+ Message A: unread
+ Message B: unread
+ Message C: unread</t>
  </si>
  <si>
    <t>1. Message Page is displayed with Message Table:
+ Message A: read (font normal)
+ Message B: read (font normal)
+ Message C: read (font normal)</t>
  </si>
  <si>
    <t>Test Message view when message have read and unread</t>
  </si>
  <si>
    <t>1. Go to Message Page
+ Message A: unread
+ Message B: read
+ Message C: unread</t>
  </si>
  <si>
    <t>1. Message Page is displayed with Message Table and sort to unread:
+ Message A: unread (font bold
+ Message C: unread (font bold)
+ Message B: read (font normal)</t>
  </si>
  <si>
    <t>1. Go to Message Page
2. Click on New Message button</t>
  </si>
  <si>
    <t>Test Message when user click New Message button and leave black all field</t>
  </si>
  <si>
    <t>1. Message Page is displayed.
2. Popup New Message is displayed with the follwing list: 
+ To textbox
+ Title textbox
+ Content textarea
+ Sent button (disabled)</t>
  </si>
  <si>
    <t xml:space="preserve">Test Message with New Message form when user input To textbox is empty </t>
  </si>
  <si>
    <t>1. Go to Message Page
2. Click on New Message button
3. Input:
+ To: "abc@gmail.com"
4. Input:
+ To: ""</t>
  </si>
  <si>
    <t>1. Message Page is displayed.
2. Popup New Message is displayed
+ Sent button (disabled)
4. 
+ Message error
+ Sent button (disabled)</t>
  </si>
  <si>
    <t xml:space="preserve">Test Message with New Message form when user input Content textarea is empty </t>
  </si>
  <si>
    <t>1. Go to Message Page
2. Click on New Message button
3. Input:
+ Content: "This is content of message"
4. Input:
+ Content: ""</t>
  </si>
  <si>
    <t>1. Go to Message Page
2. Click on New Message button
3. Input:
+ To: "chinhvcse02585@fpt.edu.vn"
+ Title: "This is title"
+ Content: "This is content of message"
4. Click on Sent button</t>
  </si>
  <si>
    <t>1. Message Page is displayed.
2. Popup New Message is displayed
+ Sent button (disabled)
3. Sent button is showed
4. Message is sent</t>
  </si>
  <si>
    <t>Test Message with New Message form when user input correct all of field in New message form and sent to another user</t>
  </si>
  <si>
    <t xml:space="preserve">Test Message when user receive a message form to another </t>
  </si>
  <si>
    <t>1. Message Page is displayed.
 Receive a message with content:
+ From: "chinhvc"
+ Title: "This is title"
+ Content: "This is content of message"</t>
  </si>
  <si>
    <t>Test Message when user click Sent button</t>
  </si>
  <si>
    <t xml:space="preserve">1. Go to Message Page
2. Click on Sent button
</t>
  </si>
  <si>
    <t>1. Message Page is displayed.
2. Message table filter message user sent and are displayed on message table
(Test filter message on database)</t>
  </si>
  <si>
    <t>Test Message when user click Toggle button</t>
  </si>
  <si>
    <t>1. Message Page is displayed.
2. Side Right bar button is minimize only icon</t>
  </si>
  <si>
    <t xml:space="preserve">1. Go to Message Page
2. Click on Toggle icon button
</t>
  </si>
  <si>
    <t>Test Message when user click Delete button</t>
  </si>
  <si>
    <t>Test Message when user click Delete button when user NOT select any message</t>
  </si>
  <si>
    <t>1. Message Page is displayed.
2. Popup message is displyaled with no message is sellected</t>
  </si>
  <si>
    <t>Test Message when user click Delete button when user select Message</t>
  </si>
  <si>
    <t xml:space="preserve">1. Go to Message Page
2. Select message
+ Message A is selected
+ Message B is selected
3. Click on Delete button
</t>
  </si>
  <si>
    <t xml:space="preserve">1. Go to Message Page
2. Click on Delete button
</t>
  </si>
  <si>
    <t xml:space="preserve">1. Message Page is displayed.
2. Message is selected
+ Message A is selected
+ Message B is selected
3. Message is deleted in table and database
+ Message A is deleted in table
+ Message B is deleted in table
</t>
  </si>
  <si>
    <t>Test Message Conversation view in 1366x768 screen</t>
  </si>
  <si>
    <t>Test Message Conversation view in 1024x768 screen</t>
  </si>
  <si>
    <t>1. Go to dandelion.com
2. Click on Avatar menu in Header
3. Click on Message
4. Click a message in Message table
+ Click on message A</t>
  </si>
  <si>
    <t>1. Homepage is displayed 
2. Avatar menu is showed
3. Message Page is diplayed
3. Message Conversation Page is displayed with the following list:
- Header
- Message tools toogle left bar
+ New message button
+ Inbox button
+ Sent button
- Message Conversation
+ Toggle left bar button
+ Refesh button
+ Delete button
+ Message Conversation content
- Footer</t>
  </si>
  <si>
    <t>Test Message Conversation when user click on a title message content</t>
  </si>
  <si>
    <t xml:space="preserve">1. Go to Message Conversation Page
2. Click on title message A
3. Click on title message A
</t>
  </si>
  <si>
    <t xml:space="preserve">1. Message Conversation Page is displayed 2. Show content message A is showed
3. Show content message A is hidden
</t>
  </si>
  <si>
    <t>1. Message Page is displayed.
2. Message convesation is deleted</t>
  </si>
  <si>
    <t>Test Message Conversation when user input content and click sent button</t>
  </si>
  <si>
    <t>1. Message Conversation Page is displayed 2. Show content message A is showed
3. "abc" is displayed on textarea
4. Message is sent
(Check on database)</t>
  </si>
  <si>
    <t>1. Go to Message Conversation Page
2. Click on title message A
3. Input: "abc"
4. Click sent button</t>
  </si>
  <si>
    <t>Admin Module</t>
  </si>
  <si>
    <t>Test viewing "Login" form</t>
  </si>
  <si>
    <t>1. Enter the admin page</t>
  </si>
  <si>
    <t>Check "Login" button</t>
  </si>
  <si>
    <t>1. Enter the admin page
2. Click on "Login" button</t>
  </si>
  <si>
    <t>1.The admin page is displayed 
2. Display error message
"The Username field is required" below the Username textbox
"The Password field is required" below the Password textbox</t>
  </si>
  <si>
    <t>[Admin module- ]</t>
  </si>
  <si>
    <t>Check "Username" textbox</t>
  </si>
  <si>
    <t>1. Enter the admin page
2. Click "Username" field</t>
  </si>
  <si>
    <t>1.The admin page is displayed 
2. Pointer is flickered in "Username" textbox</t>
  </si>
  <si>
    <t>Check "Password" textbox</t>
  </si>
  <si>
    <t>1. Enter the admin page
2. Click "Password" field</t>
  </si>
  <si>
    <t>1.The admin page is displayed 
2. Pointer is flickered in "Password" textbox</t>
  </si>
  <si>
    <t>When user input correct username and password</t>
  </si>
  <si>
    <t>1. Enter the admin page
2. Input username "email0@gmail.com" password "123456", then click "Login" button</t>
  </si>
  <si>
    <t>1.The admin page is displayed 
2. Logged in successfully, The "User management" page is displayed</t>
  </si>
  <si>
    <t>When user input only username to login</t>
  </si>
  <si>
    <t>1. Enter the admin page
2. Input username "email0@gmail.com", password "" then click "Login" button</t>
  </si>
  <si>
    <t>1.The admin page is displayed 
2. Display error message "The Password field is required"</t>
  </si>
  <si>
    <t>When user input only password to login</t>
  </si>
  <si>
    <t>1. Enter the admin page
2. Input username "", password "123456789"  then click "Login" button</t>
  </si>
  <si>
    <t>1.The admin page is displayed 
2. Display error message "The Username field is required"</t>
  </si>
  <si>
    <t>When user input correct username and wrong password</t>
  </si>
  <si>
    <t>1. Enter the admin page
2. Input username "email0@gmail.com" and password "fsdfs", then click "Login" button</t>
  </si>
  <si>
    <t>1.The admin page is displayed 
2. Display error message "Username or Password wrong"</t>
  </si>
  <si>
    <t>When user input wrong username and correct password</t>
  </si>
  <si>
    <t>1. Enter the admin page
2. Input username and password, then click "Login" button</t>
  </si>
  <si>
    <t>When user input wrong username and wrong password</t>
  </si>
  <si>
    <t>1. Enter the admin page
2. Input wrong username "fsdfsd" and password "123456789", then click "Login" button</t>
  </si>
  <si>
    <t>1. Enter the admin page
2. Input data to "Password" field</t>
  </si>
  <si>
    <t>1.The admin page is displayed 
2. Data is encoded</t>
  </si>
  <si>
    <t>This test cases were created to test Admin module.</t>
  </si>
  <si>
    <t>Admin Common module</t>
  </si>
  <si>
    <t>Test Admin view in 1366x768 screen</t>
  </si>
  <si>
    <t>Test Admin view in 1024x768 screen</t>
  </si>
  <si>
    <t>Test Admin when admin click Logout button</t>
  </si>
  <si>
    <t xml:space="preserve">1. Admin Page is displayed
2. Log in Page is displayed
</t>
  </si>
  <si>
    <t>1. Enter the admin page
2. Click logout button in Right Slide bar</t>
  </si>
  <si>
    <t>Test Admin when admin click Slidebar toggle button</t>
  </si>
  <si>
    <t>1. Enter the admin page
2. Click Sidebar toggle button in Right Slide bar
3. Click Sidebar toggle button in Right Slide bar</t>
  </si>
  <si>
    <t>1. Admin Page is displayed
2. Sidebar is hidden
3. Siderbar is showed</t>
  </si>
  <si>
    <t>Admin Dashboard module</t>
  </si>
  <si>
    <t xml:space="preserve">1. Enter the admin page
2. Click Dashboard button in Right Slide bar
</t>
  </si>
  <si>
    <t>1. Admin Page is displayed
2. Content about dashboard is displayed with list following:
- Statistic List: total users, total projects, total fund, total profit, new project, live project
- Pie chart: Categories, Rank, Rate pie chart
- Top backer, top project Table
- Recent users, Recent backing tables
- Projects statistic Chart
(Use database to test data is correct/false)</t>
  </si>
  <si>
    <t>User Management module</t>
  </si>
  <si>
    <t>1. Admin Page is displayed
2. Dropdowlist is displayed with:
+ Dashboard
+ User list
3. Content about dashboard of user is displayed with list following:
- Statistic List: total new user, total inactive users, total active user,  total user
- Pie chart
- Recent users, Top backer Table
- New users, New creator table
(Use database to test data is correct/false)</t>
  </si>
  <si>
    <t>Test Admin when admin click User list button in User menu</t>
  </si>
  <si>
    <t>1. Enter the admin page
2. Click User button in Right Slide bar
3. Click Dashboard button in User menu</t>
  </si>
  <si>
    <t>1. Enter the admin page
2. Click User button in Right Slide bar
3. Click User list button in User menu</t>
  </si>
  <si>
    <t>1. Admin Page is displayed
2. Dropdowlist is displayed with:
+ Dashboard
+ User list
3. Content of User list is displayed with list following:
- Statistic List: total new user, total inactive users, total active user,  total user
- Table Users list:
+ Name, email, mobile, login type
+ Status: Active, Inactive
+ Action View
(Use database to test data is correct/false)</t>
  </si>
  <si>
    <t>Test Admin when admin click View button in Users list table</t>
  </si>
  <si>
    <t>1. Enter the admin page
2. Click User button in Right Slide bar
3. Click User list button in User menu
4. Select a user and click View button</t>
  </si>
  <si>
    <t>Test Active/Deactive User</t>
  </si>
  <si>
    <t>1. Admin Page is displayed
2. Dropdowlist is displayed with:
3. Content of Users list is displayed
4. Userprofile Page is displayed with the folowing list: 
- 3 tabs: Profile (Actived), backed, created
- Overview</t>
  </si>
  <si>
    <t>Test Tab backed in userprofile</t>
  </si>
  <si>
    <t>1. Enter the Userprofle Page
2. Click tab backed</t>
  </si>
  <si>
    <t>1. Enter the Userprofle Page
2. Click tab Profile
3. Click Active/Deactive button</t>
  </si>
  <si>
    <t>1. Userprofile Page is displayed
2. Project is backed by this user is displayed with table</t>
  </si>
  <si>
    <t>1. Enter the Userprofle Page
2. Click tab created</t>
  </si>
  <si>
    <t>1. Userprofile Page is displayed
2. Project is created by this user is displayed with table</t>
  </si>
  <si>
    <t>Project Management module</t>
  </si>
  <si>
    <t>Test Admin when admin click Project button in sidebar</t>
  </si>
  <si>
    <t>1. Admin Page is displayed
2. Dropdowlist is displayed with:
+ Dashboard
+ Projects list
3. Content about dashboard of project is displayed with list following:
- Statistic List: total pending, suspend, approved, expired, fund, total projects
- New project list Table
(Use database to test data is correct/false)</t>
  </si>
  <si>
    <t>1. Enter the admin page
2. Click Project button in Right Slide bar
3. Click Projects list  button in Project menu</t>
  </si>
  <si>
    <t>Test Admin when admin click Projects List button in Project  menu</t>
  </si>
  <si>
    <t>1. Admin Page is displayed
2. Dropdowlist is displayed with:
+ Dashboard
+ Projects list
3. Content about projects lists of project is displayed with list following:
- Project list Table
(Use database to test data is correct/false)</t>
  </si>
  <si>
    <t>Test Admin when admin click View button in Project list table</t>
  </si>
  <si>
    <t>1. Enter the admin page
2. Click Project button in Right Slide bar
3. Click Project list button in Project menu
4. Select a project and click View button</t>
  </si>
  <si>
    <t>1. Admin Page is displayed
2. Dropdowlist is displayed
3. Content of Projects list is displayed
4. Projec detail Page is displayed with the folowing list: 
- 4 tabs: Overview(actived), Campaign, updates, comment</t>
  </si>
  <si>
    <t>Test Approve/Suspend a project</t>
  </si>
  <si>
    <t>1. Enter the Project details Page
2. Click  Approve/Suspend button</t>
  </si>
  <si>
    <t>1. Project detail Page is displayed
2. Project is approved/suspended and return Projects  list Page</t>
  </si>
  <si>
    <t>Test Tab overview in project detail</t>
  </si>
  <si>
    <t>Test Tab commnents in project detail</t>
  </si>
  <si>
    <t>Test Tab updates in project detail</t>
  </si>
  <si>
    <t>Test Tab Campagin in project detail</t>
  </si>
  <si>
    <t>Backing Management module</t>
  </si>
  <si>
    <t>Test Admin when admin click Backing  button in sidebar</t>
  </si>
  <si>
    <t>1. Admin Page is displayed
2. Content about backing of project is displayed with list following:
- Backing list Table
(Use database to test data is correct/false)</t>
  </si>
  <si>
    <t>1. Enter the admin page
2. Click Backing button in Right Slide bar</t>
  </si>
  <si>
    <t>Test Admin when admin click View button in Backing  list table</t>
  </si>
  <si>
    <t>1. Enter the admin page
2. Click Backing button in Right Slide bar
3. Select a record and click View button</t>
  </si>
  <si>
    <t>1. Admin Page is displayed
2. Dropdowlist is displayed
3. Popup is displayed with backer info</t>
  </si>
  <si>
    <t>Category Management module</t>
  </si>
  <si>
    <t>Test Admin when admin click Category button in sidebar</t>
  </si>
  <si>
    <t>1. Enter the admin page
2. Click Category button in Right Slide bar</t>
  </si>
  <si>
    <t>1. Admin Page is displayed
2. Content about Category is displayed with list following:
- Category list Table
- Add new category
(Use database to test data is correct/false)</t>
  </si>
  <si>
    <t>Test Admin when admin click Add new category button</t>
  </si>
  <si>
    <t>1. Enter the admin page
2. Click Category button in Right Slide bar
3. Click Add New Category button
4. Fill correct information
5. Click Add button</t>
  </si>
  <si>
    <t>Test Active/Deactive a Category</t>
  </si>
  <si>
    <t>1. Enter the admin page
2. Click Category button in Right Slide bar
3. Click Active/Deactive button in a categroy</t>
  </si>
  <si>
    <t>1. Project detail Page is displayed
2. Project is approved/suspended and return Projects  list Page
3. Category is Actived/Deactived in a categroy table
(Check database and category in client)</t>
  </si>
  <si>
    <t>Slider Management module</t>
  </si>
  <si>
    <t>Test Admin when admin click Slider button in sidebar</t>
  </si>
  <si>
    <t>1. Enter the admin page
2. Click Slider button in Right Slide bar</t>
  </si>
  <si>
    <t>1. Admin Page is displayed
2. Content about Slider is displayed with list following:
- Slider list Table
- Add new Slider
(Use database to test data is correct/false)</t>
  </si>
  <si>
    <t>Test Admin when admin click Add new slider button</t>
  </si>
  <si>
    <t>1. Admin Page is displayed
2. Content about Slider is displayed with list following:
- Slider list Table
- Add new slider
3. Popup Add new category form is displayed with the following list:
+ Slider name textbox
+ Description textarea
+ Slider url
+ Slider image
+ button color 
+ Slider order 
+ Statsu: active/deactive
+ Close button
+ Add button
5. Slider is add to table
(Use database to test data is correct/false)</t>
  </si>
  <si>
    <t>Test Active/Deactive a Slider</t>
  </si>
  <si>
    <t>1. Enter the admin page
2. Click Slider button in Right Slide bar
3. Click Active/Deactive button in a slider</t>
  </si>
  <si>
    <t>1. Enter the admin page
2. Click Slider  button in Right Slide bar
3. Click Add New Slider button
4. Fill correct information
5. Click Add button</t>
  </si>
  <si>
    <t>1. Admin Page is displayed
2. Content about Slider is displayed
3. Slider is Actived/Deactived in a slider table
(Check database and slider in client)</t>
  </si>
  <si>
    <t>Message Management module</t>
  </si>
  <si>
    <t>Test Message view when admin HAVE NOT any message</t>
  </si>
  <si>
    <t>Report Management module</t>
  </si>
  <si>
    <t>Test Admin when admin click Report button in sidebar</t>
  </si>
  <si>
    <t>1. Enter the admin page
2. Click Report button in Right Slide bar
3. Click User button in Report menu</t>
  </si>
  <si>
    <t>1. Admin Page is displayed
2. Dropdowlist is displayed with:
+ User
+ Project
3. Content about users report is displayed with list following:
- Report users table
(Use database to test data is correct/false)</t>
  </si>
  <si>
    <t>1. Enter the admin page
2. Click Report button in Right Slide bar
3. Click Project button in Report menu</t>
  </si>
  <si>
    <t>1. Admin Page is displayed
2. Dropdowlist is displayed with:
+ User
+ Project
3. Content about projects report is displayed with list following:
- Report project table
(Use database to test data is correct/false)</t>
  </si>
  <si>
    <t>Test Admin when admin click View in Users List table</t>
  </si>
  <si>
    <t xml:space="preserve">1. Enter the admin page
2. Click Report button in Right Slide bar
3. Click User button in Report menu
4. Click View button in a record </t>
  </si>
  <si>
    <t>1. Admin Page is displayed
2. Dropdowlist is displayed with:
+ User
+ Project
3. Content about user report is displayed with list following:
- Report user table
(Use database to test data is correct/false)
4. Redirect to userprofile</t>
  </si>
  <si>
    <t>Test Admin when admin click Confirmed button in Users list table</t>
  </si>
  <si>
    <t xml:space="preserve">1. Enter the admin page
2. Click Report button in Right Slide bar
3. Click User button in Report menu
4. Click Confirmed button in a record </t>
  </si>
  <si>
    <t xml:space="preserve">1. Admin Page is displayed
2. Dropdowlist is displayed with:
+ User
+ Project
3. Content about user report is displayed with list following:
- Report user table
(Use database to test data is correct/false)
4. Sent message to user to warning </t>
  </si>
  <si>
    <t>Test Admin when admin click Cancel button in Users list table</t>
  </si>
  <si>
    <t xml:space="preserve">1. Enter the admin page
2. Click Report button in Right Slide bar
3. Click User button in Report menu
4. Click Cancel button in a record </t>
  </si>
  <si>
    <t>1. Admin Page is displayed
2. Dropdowlist is displayed with:
+ User
+ Project
3. Content about user report is displayed with list following:
- Report user table
(Use database to test data is correct/false)
4.Cancel this report from user</t>
  </si>
  <si>
    <t>Test Admin when admin click View in Project List table</t>
  </si>
  <si>
    <t xml:space="preserve">1. Enter the admin page
2. Click Report button in Right Slide bar
3. Click Project button in Report menu
4. Click View button in a record </t>
  </si>
  <si>
    <t>Test Admin when admin click Confirmed button in Projects  list table</t>
  </si>
  <si>
    <t>Test Admin when admin click Cancel button in Projects  list table</t>
  </si>
  <si>
    <t xml:space="preserve">1. Enter the admin page
2. Click Report button in Right Slide bar
3. Click Project button in Report menu
4. Click Confirmed button in a record </t>
  </si>
  <si>
    <t xml:space="preserve">1. Enter the admin page
2. Click Report button in Right Slide bar
3. Click Project button in Report menu
4. Click Cancel button in a record </t>
  </si>
  <si>
    <t>1. Admin Page is displayed
2. Dropdowlist is displayed with:
+ User
+ Project
3. Content about project report is displayed with list following:
- Report project table
(Use database to test data is correct/false)
4.Cancel this report from user</t>
  </si>
  <si>
    <t>Create and Edit Project</t>
  </si>
  <si>
    <t>Back project</t>
  </si>
  <si>
    <t>Assignee</t>
  </si>
  <si>
    <t>Status</t>
  </si>
  <si>
    <t>Close Date</t>
  </si>
  <si>
    <t>Open Date</t>
  </si>
  <si>
    <t>Defects</t>
  </si>
  <si>
    <t>Total</t>
  </si>
  <si>
    <t>STATUS</t>
  </si>
  <si>
    <t>Open</t>
  </si>
  <si>
    <t>Accepted</t>
  </si>
  <si>
    <t>Ready for Test</t>
  </si>
  <si>
    <t>Closed</t>
  </si>
  <si>
    <t>∑</t>
  </si>
  <si>
    <t>ChinhVC</t>
  </si>
  <si>
    <t>MaiCTP</t>
  </si>
  <si>
    <t>Developer</t>
  </si>
  <si>
    <t>ManhNL</t>
  </si>
  <si>
    <t>HuyNM</t>
  </si>
  <si>
    <t>TrungVN</t>
  </si>
  <si>
    <t>Evident</t>
  </si>
  <si>
    <t>Empty</t>
  </si>
  <si>
    <t>AnhDD</t>
  </si>
  <si>
    <t>Scroll group</t>
  </si>
  <si>
    <t>When user click "Go to bottom" icon button</t>
  </si>
  <si>
    <t>When user click "Refresh" icon button</t>
  </si>
  <si>
    <t>1. Go to dandelion.com
2. Click "Go to bottom" icon button</t>
  </si>
  <si>
    <t>1. Go to dandelion.com
2. Click "Refresh" icon button</t>
  </si>
  <si>
    <t>1. Go to dandelion.com
2. Scroll to bottom page</t>
  </si>
  <si>
    <t>1. Go to dandelion.com
2. This page is refreshed</t>
  </si>
  <si>
    <t>Evident\Common Module-2.png</t>
  </si>
  <si>
    <t>3. Không có button Search.</t>
  </si>
  <si>
    <t>1. Go to dandelion.com
2. Input name of project into search text box
3. Click Search or press Enter
4. Click hyperlink name project or image project</t>
  </si>
  <si>
    <t>1.Homepage is displayed 
2. This name is displayed in search text box
3. Search Result page is displayed
4. Project detail page is displayed</t>
  </si>
  <si>
    <t>1.Homepage is displayed 
2. "" is displayed in search text box
3. Search Result page is displayed with all exist project</t>
  </si>
  <si>
    <t>2. không xác định được maxlength 
3. Không có button Search.</t>
  </si>
  <si>
    <t>Check Login button when user do not input Email and password</t>
  </si>
  <si>
    <t>1. Enter the website: http://www.dandelion.com
2. Click Login button on Home page
3. Input 
+ Account: accountest01
+ Password: 123456789
4. Click "Login" button</t>
  </si>
  <si>
    <r>
      <t>1. The Home page is displayed 
2. The Login page is displayed
3. "chinhvcse02585@fpt.edu.vn" in pass field
4. Display error message</t>
    </r>
    <r>
      <rPr>
        <b/>
        <sz val="10"/>
        <rFont val="Tahoma"/>
        <family val="2"/>
      </rPr>
      <t xml:space="preserve"> MS04</t>
    </r>
  </si>
  <si>
    <r>
      <t>1. The Home page is displayed 
2. The Login page is displayed
3. "chinhvcse02585@fpt.edu.vn" in email field
4. Display error message</t>
    </r>
    <r>
      <rPr>
        <b/>
        <sz val="10"/>
        <rFont val="Tahoma"/>
        <family val="2"/>
      </rPr>
      <t xml:space="preserve"> MS03</t>
    </r>
  </si>
  <si>
    <t>1. The Homepage is displayed
2. The Login page is displayed
6. Login succesfully</t>
  </si>
  <si>
    <t>1. The Homepage is displayed
2. The Register page is displayed
3. "abc123" is encoded "••••••"</t>
  </si>
  <si>
    <t>1. Enter the website: http://www.dandelion.com
2. Click on Register button on Home page
3. Input not enough all field
4. Click "Register" button</t>
  </si>
  <si>
    <t>1. Enter the website: http://www.dandelion.com
2. Click on Register button on Home page
3. Input: 
+ Username: abc1
4. Click anywhere</t>
  </si>
  <si>
    <r>
      <t xml:space="preserve">1.The Homepage is displayed 
2.The Register page is displayed 
3. Display "abc1" at Username field
4. Display error message </t>
    </r>
    <r>
      <rPr>
        <b/>
        <sz val="10"/>
        <rFont val="Tahoma"/>
        <family val="2"/>
      </rPr>
      <t>MS07</t>
    </r>
  </si>
  <si>
    <t>Tên tài khoản từ 8 đến 20 ký tự</t>
  </si>
  <si>
    <t>Evident\Account Management Module-24.png</t>
  </si>
  <si>
    <t>1. Enter the website: http://www.dandelion.com
2. Click on Register button on Home page
3. Input:
+ Username: "abc;#$! 1323"
4. Click anywhere</t>
  </si>
  <si>
    <r>
      <t xml:space="preserve">1.The Homepage is displayed 
2.The Register page is displayed 
3. Display ""abc;#$! 1323" at Username field
4. Display error message </t>
    </r>
    <r>
      <rPr>
        <b/>
        <sz val="10"/>
        <rFont val="Tahoma"/>
        <family val="2"/>
      </rPr>
      <t>MS09</t>
    </r>
  </si>
  <si>
    <r>
      <t xml:space="preserve">1.The Homepage is displayed 
2.The Register page is displayed 
3. Display ""abc#3" at Username field
4. Display error message </t>
    </r>
    <r>
      <rPr>
        <b/>
        <sz val="10"/>
        <rFont val="Tahoma"/>
        <family val="2"/>
      </rPr>
      <t>MS07</t>
    </r>
    <r>
      <rPr>
        <sz val="10"/>
        <rFont val="Tahoma"/>
        <family val="2"/>
      </rPr>
      <t xml:space="preserve"> </t>
    </r>
    <r>
      <rPr>
        <b/>
        <sz val="10"/>
        <rFont val="Tahoma"/>
        <family val="2"/>
      </rPr>
      <t>MS09</t>
    </r>
  </si>
  <si>
    <t>1. Enter the website: http://www.dandelion.com
2. Click on Register button on Home page
3. Input:
+ Username: "abc #"
4. Click anywhere</t>
  </si>
  <si>
    <t>Evident\Account Management Module-27.png</t>
  </si>
  <si>
    <t>1. Enter the website: http://www.dandelion.com
2. Click on Register button on Home page
3. Input 
+ Pass: "123456"
4. Edit Input:
+ Pass: ""</t>
  </si>
  <si>
    <t>Evident\Account Management Module-30.png</t>
  </si>
  <si>
    <t>Check user register when user input a string less than 8 character.</t>
  </si>
  <si>
    <t>1. Enter the website: http://www.dandelion.com
2. Click on Register button on Home page
3. Input 
+ Pass: "123456"</t>
  </si>
  <si>
    <r>
      <t xml:space="preserve">1.The Homepage is displayed 
2.The Register page is displayed 
3. Display error message </t>
    </r>
    <r>
      <rPr>
        <b/>
        <sz val="10"/>
        <rFont val="Tahoma"/>
        <family val="2"/>
      </rPr>
      <t>MS12</t>
    </r>
  </si>
  <si>
    <t>Mật khẩu phải từ 8 đến 50 kí tự</t>
  </si>
  <si>
    <t>1. Enter the website: http://www.dandelion.com
2. Click on Register button on Home page
3. Input: 
+ Email: "chinhvcse02585@fpt.edul.com"
4. Other field is filled correctly
4. Click "Register" button</t>
  </si>
  <si>
    <r>
      <t xml:space="preserve">1.The Homepage is displayed 
2.The Register page is displayed 
5. Display error message </t>
    </r>
    <r>
      <rPr>
        <b/>
        <sz val="10"/>
        <color indexed="8"/>
        <rFont val="Tahoma"/>
        <family val="2"/>
      </rPr>
      <t>MS11</t>
    </r>
  </si>
  <si>
    <t>Evident\Account Management Module-32.png</t>
  </si>
  <si>
    <t>Email này đã được sử dụng</t>
  </si>
  <si>
    <r>
      <t xml:space="preserve">1.The Homepage is displayed 
2.The Register page is displayed 
4. Display error message </t>
    </r>
    <r>
      <rPr>
        <b/>
        <sz val="10"/>
        <color indexed="8"/>
        <rFont val="Tahoma"/>
        <family val="2"/>
      </rPr>
      <t>MS28</t>
    </r>
  </si>
  <si>
    <t>Check user register when user input empty fullname on Fullname field</t>
  </si>
  <si>
    <t>1. Enter the website: http://www.dandelion.com
2. Click on Register button on Home page
3. Input 
+ Full name: "Vu Cong Chinh"
4. Edit Input:
+ Full name:  ""
+ Click on anywhere</t>
  </si>
  <si>
    <t>1. Enter the website: http://www.dandelion.com
2. Click on Register button on Home page
3. Input correct  information
4. Click "Register" button</t>
  </si>
  <si>
    <t>1. The Homepage is displayed
2. Menu is displayed:
- Message menu item
- Profile public menu item
- Backed projects menu item
- Created projects menu item
- Starred projects menu item
- Account menu item
- Edit profile menu item
- Logout menu item
3. Display "Edit Password" page with the following list: 
- Setting with 2 tabs link: Account, Edit Profile
- Email textbox
- Change password button
- Current password textbox
- Save setting button</t>
  </si>
  <si>
    <t>1. The Homepage is displayed
3. The Account page is displayed
4. Display textbox with the folowing:
- Curent pasword
- New password
- Confirm password</t>
  </si>
  <si>
    <t>1. The Homepage is displayed
3. The Account page is displayed
4. Display textbox with the folowing:
- Curent pasword
- New password
- Confirm password
5. Hide the textbox</t>
  </si>
  <si>
    <t>1. The Homepage is displayed
3. The Account page is displayed
4. Display textbox with the folowing:
- Curent pasword
- New password
- Confirm password
5. Data is encoded</t>
  </si>
  <si>
    <r>
      <t>1. The Homepage is displayed
3. The Account page is displayed
4. Display textbox with the folowing:
- Curent pasword
- New password
- Confirm password
6. Display erorr message</t>
    </r>
    <r>
      <rPr>
        <b/>
        <sz val="10"/>
        <rFont val="Tahoma"/>
        <family val="2"/>
      </rPr>
      <t xml:space="preserve"> MS12</t>
    </r>
  </si>
  <si>
    <t>1. The Homepage is displayed
3. The Account page is displayed
4. Display textbox with the folowing:
- New password
- Confirm password
5. Display confirm password is encoded
6.  Can not click "Save changes" button (locked)</t>
  </si>
  <si>
    <t>1. The Homepage is displayed
3. The Account page is displayed
4. Display textbox with the folowing:
- New password
- Confirm password
5. Display new password is encoded
6. Can not click "Save changes" button (locked)</t>
  </si>
  <si>
    <t>1. The Homepage is displayed
3. The Edit pofile page is displayed
4. The Edit Password page is displayed</t>
  </si>
  <si>
    <t>1. Login the system with Member role
2. Click Avatar button in Header
3. Click "Edit profile" button
4. Input small than 6 characters at Fullname field</t>
  </si>
  <si>
    <t>Check user edit profile when user input a string small than 6 character on Fullname field.</t>
  </si>
  <si>
    <t>1. The Homepage is displayed
2. Menu is displayed:
- Message menu item
- Profile public menu item
- Backed projects menu item
- Created projects menu item
- Starred projects menu item
- Account menu item
- Edit profile menu item
- Logout menu item
3. Display "Edit Profile" page with the following list: 
- 2 tabs: Account, Edit Profile
- Fullname textbox
- Email textbox
- Avatar image
- Gender list select
- DoB date
- Address textbox
- Phone number textbox
- Introduce textarea
- Website textarea</t>
  </si>
  <si>
    <t>1. The Homepage is displayed
2. Menu is displayed:
- Message menu item
- Profile public menu item
- Backed projects menu item
- Created projects menu item
- Starred projects menu item
- Account menu item
- Edit profile menu item
- Logout menu item
3. Display "Edit Profile" page with the following list: 
- 3 tabs: Account, Edit Profile, Public Information 
- Fullname textbox
- Email textbox
- Avatar image
- Gender list select
- DoB date
- Address textbox
- Phone number textbox
- Introduce textarea
- Website textarea</t>
  </si>
  <si>
    <t>Tên đầy đủ tối thiểu 6 kí tự</t>
  </si>
  <si>
    <t>Tên đầy đủ tối đa 20 kí tự</t>
  </si>
  <si>
    <r>
      <t xml:space="preserve">1. The Homepage is displayed
3. The Edit pofile page is displayed
4. Display error message </t>
    </r>
    <r>
      <rPr>
        <b/>
        <sz val="10"/>
        <rFont val="Tahoma"/>
        <family val="2"/>
      </rPr>
      <t>MS29</t>
    </r>
  </si>
  <si>
    <t>1. Enter the website: http://www.dandelion.com
2. Click on "Login" button on Homepage
3. Click on "Forgot password" link
4. Input "~!@#$%^&amp;*()"
5. Click "Sent" button</t>
  </si>
  <si>
    <t>Tài khoản không tồn tại</t>
  </si>
  <si>
    <t>1. The Homepage is displayed
2. The Login page is displayed
3. Display "Forgot password" page
5. "New password" is sent email to chinhvcse02585@gmail.com</t>
  </si>
  <si>
    <t xml:space="preserve">1. Search page is displayed include:
- Header
- Search bar:
+ Search text box
+ Mutiselect category
+ Option dropdownlist
</t>
  </si>
  <si>
    <t>1. Click title or image or button "project detail" in  slider</t>
  </si>
  <si>
    <t>Có một số button ở một số slider không click đươc, hoặc ra màn hình lỗi</t>
  </si>
  <si>
    <t>1. Click title or image or button "project detail" in  project item</t>
  </si>
  <si>
    <t>Khi nhập số tiền vẫn Start vẫn showed và tạo được dự án =&gt; lỗi</t>
  </si>
  <si>
    <t>Test Create Project Page when user enter a string small less 10 characters on Project Title field</t>
  </si>
  <si>
    <r>
      <t>1. The Homepage is displayed
2. The Create Project page is displayed
3. Display error message</t>
    </r>
    <r>
      <rPr>
        <b/>
        <sz val="10"/>
        <rFont val="Tahoma"/>
        <family val="2"/>
      </rPr>
      <t xml:space="preserve"> MS14</t>
    </r>
    <r>
      <rPr>
        <sz val="10"/>
        <rFont val="Tahoma"/>
        <family val="2"/>
      </rPr>
      <t xml:space="preserve">
4. Display error message </t>
    </r>
    <r>
      <rPr>
        <b/>
        <sz val="10"/>
        <rFont val="Tahoma"/>
        <family val="2"/>
      </rPr>
      <t>MS16</t>
    </r>
  </si>
  <si>
    <t>Không thể đến trang này</t>
  </si>
  <si>
    <t>1. The Homepage is displayed
2. The Create Project page is displayed
4. Display "Edit Project" page with the following list: 
- Header
- 4 Tabs fill information: Basic, Reward, Story, Timeline
- Submit for review button
- Footer</t>
  </si>
  <si>
    <t xml:space="preserve">1. The Homepage is displayed
2. The Avarar menu is displayed
3. The Created Project page is displayed
4. Display "Edit Project" page with the following list: 
- Header
- 4 Tabs fill information: Basic, Reward, Story, Timeline
- Submit for review button
- Footer
</t>
  </si>
  <si>
    <t xml:space="preserve">1. The Edit Project page is displayed
2. Click Basic tab
3. Edit information 
4. Click Save button
5. Click Reward tab
</t>
  </si>
  <si>
    <t>1. The Edit Project page is displayed
2. Content of Basic tab is displayed
3. Popup save success!
4. Content of Reward tab is displayed</t>
  </si>
  <si>
    <t>Lỗi khi sửa thông tin sai project nháp, rồi save =&gt; vẫn save được, và cho chuyển tab</t>
  </si>
  <si>
    <t xml:space="preserve">1. The Edit Project page is displayed
2. Content of Story tab is displayed with the following list:
- List reward with the follwing fields list:
  Add new reward button
3. Popup is showed with the following fields list: 
  + Plegde amount number
  + Description textarea
  + Time order date
  + Backer number
  + Active checkbox
</t>
  </si>
  <si>
    <t>Test viewing Update tab in Edit Project Page when project is running</t>
  </si>
  <si>
    <t>1. The Edit Project page is displayed
2. Click Update tab
3. Click Add new update button</t>
  </si>
  <si>
    <t>1. The Edit Project page is displayed
2. Content of Basic tab is displayed with the following list:
- Add new update button
  + Title item text
  + Description textarea</t>
  </si>
  <si>
    <t xml:space="preserve">1. The Edit Project page is displayed
2. Content of Q&amp;A tab is displayed with the following list:
- List item Q&amp;A (if have)
- Add new Q&amp;A button
3. Popup is showed with the follwing fields list:
  + Question item textarea
  + Answer item textarea
  + Save 
  + Cancel
</t>
  </si>
  <si>
    <r>
      <t>1. The Edit Project page is displayed
2. Content of Basic tab is displayed
3. Browse form is displayed
4. Display:
- Image selected is displayed in image project field
- Image selected is displayed in image overview project.
- Discard and Save changes button is displayed</t>
    </r>
    <r>
      <rPr>
        <b/>
        <sz val="10"/>
        <rFont val="Tahoma"/>
        <family val="2"/>
      </rPr>
      <t xml:space="preserve"> MS14</t>
    </r>
    <r>
      <rPr>
        <sz val="10"/>
        <rFont val="Tahoma"/>
        <family val="2"/>
      </rPr>
      <t xml:space="preserve">
</t>
    </r>
  </si>
  <si>
    <t>Test Edit Project Page at Basic tab when user enter a string small less 10 characters on Project Title textbox</t>
  </si>
  <si>
    <t>1. The Edit Project page is displayed
2. Click Basic tab
3. Input:
+ Title project: "abc"
4. Click Save changes button
5. Click submit for review</t>
  </si>
  <si>
    <t xml:space="preserve">1. The Edit Project page is displayed
2. Content of Basic tab is displayed
3. Display:
- "Truyền Bựa" is displayed in title project field
- "Truyền Bựa" is displayed in image overview project.
- Discard and Save changes button is displayed
4. Save success
5. Error Title project at Basic tabs
</t>
  </si>
  <si>
    <t>1. The Edit Project page is displayed
2. Click Basic tab
3. Input 
+ Project pledge: "123"
4. Edit Input:
+ Project pledge:  ""
5. Click Submit for review</t>
  </si>
  <si>
    <t>1. The Edit Project page is displayed
2. Content of Basic tab is displayed
5. Display error message MS18</t>
  </si>
  <si>
    <t xml:space="preserve">1. The Edit Project page is displayed
2. Content of Reward tab is displayed
3. A new reward popup is displayed with the following list: 
- Pledge amount number
- Description textarea
- Deadline order date
- Option dropdown list
- Delete button
</t>
  </si>
  <si>
    <t>Test Edit Project Page at Reward tab when user NOT input in any field</t>
  </si>
  <si>
    <t xml:space="preserve">1. The Edit Project page is displayed
2. Click Reward tab
3. Click add new reward button
4. Click Create button 
</t>
  </si>
  <si>
    <t xml:space="preserve">1. The Edit Project page is displayed
2. Content of Reward tab is displayed
3. A new reward popup is displayed with the following list: 
4. Create button is blocked
</t>
  </si>
  <si>
    <t>Test Edit Project Page at Reward tab when user input NOT enough all field are required</t>
  </si>
  <si>
    <t xml:space="preserve">1. The Edit Project page is displayed
2. Click Reward tab
3. Click add new reward button
4. Input:
- Pledge: ""
- Description: ""
5. Click Create button 
</t>
  </si>
  <si>
    <t xml:space="preserve">1. The Edit Project page is displayed
2. Content of Reward tab is displayed
3. A new reward popup is displayed with the following list: 
- Pledge amount number
- Description textarea
- Deadline order date
- Option dropdown list
- Delete button
5. Create button is blocked
</t>
  </si>
  <si>
    <t>Test Edit Project Page at Reward tab when user NOT input pledge small less 1,000,000</t>
  </si>
  <si>
    <t xml:space="preserve">1. The Edit Project page is displayed
2. Click Reward tab
3. Click add new reward button
4. Input:
- Pledge: "999,999"
5. Click Create button 
</t>
  </si>
  <si>
    <t xml:space="preserve">1. The Edit Project page is displayed
2. Content of Reward tab is displayed
3. A new reward popup is displayed with the following list: 
- Pledge amount number
- Description textarea
- Deadline order date
- Option dropdown list
- Delete button
5. Display error at blow Pledge fields
</t>
  </si>
  <si>
    <t>Test Edit Project Page at Reward tab when user NOT input description small less 10 character</t>
  </si>
  <si>
    <t xml:space="preserve">1. The Edit Project page is displayed
2. Click Reward tab
3. Click add new reward button
4. Input:
- Description: "abc"
5. Click Create button 
</t>
  </si>
  <si>
    <t xml:space="preserve">1. The Edit Project page is displayed
2. Content of Reward tab is displayed
3. A new reward popup is displayed with the following list: 
- Pledge amount number
- Description textarea
- Deadline order date
- Option dropdown list
- Delete button
5. Display error at blow Description fields
</t>
  </si>
  <si>
    <t>Test Edit Project Page at Reward tab when user NOT input description more than 135 character</t>
  </si>
  <si>
    <t xml:space="preserve">1. The Edit Project page is displayed
2. Click Reward tab
3. Click add new reward button
4. Input [maxlength+1] characters into short blurb project title textbox
</t>
  </si>
  <si>
    <t xml:space="preserve">1. The Edit Project page is displayed
2. Content of Reward tab is displayed
3. A new reward popup is displayed with the following list: 
- Pledge amount number
- Description textarea
- Deadline order date
- Option dropdown list
- Delete button
4.  First [maxlength] of input data is displayed in description textbox
</t>
  </si>
  <si>
    <t>Test Edit Project Page at Reward tab when user input correct information</t>
  </si>
  <si>
    <t>1. The Edit Project page is displayed
2. Click Reward tab
3. Click add new reward button
4. Input correct information
5. Click Add reward</t>
  </si>
  <si>
    <t xml:space="preserve">1. The Edit Project page is displayed
2. Content of Reward tab is displayed
3. A new reward popup is displayed with the following list: 
- Pledge amount number
- Description textarea
- Deadline order date
- Option dropdown list
- Delete button
5. A new reward is added in list reward
</t>
  </si>
  <si>
    <t>1. The Edit Project page is displayed
2. Click Story tab
3. Click upload button in video project field
4. Select video on PC or paste link video and click open button</t>
  </si>
  <si>
    <t xml:space="preserve">1. The Edit Project page is displayed
2. Content of Story tab is displayed
3. Browse form is displayed
4. Display:
- Video selected is displayed in video project field
- Discard and Save changes button is displayed
</t>
  </si>
  <si>
    <t>1. The Edit Project page is displayed
2. Click Story tab
3. Input:
+ text "abc"
4. Click submit for revew button</t>
  </si>
  <si>
    <r>
      <t xml:space="preserve">1. The Edit Project page is displayed
2. Content of Story tab is displayed
3. Display:
- "abc" is displayed in Description field
- Discard and Save changes button is displayed
4. - Display error message </t>
    </r>
    <r>
      <rPr>
        <b/>
        <sz val="10"/>
        <rFont val="Tahoma"/>
        <family val="2"/>
      </rPr>
      <t>MS22</t>
    </r>
    <r>
      <rPr>
        <sz val="10"/>
        <rFont val="Tahoma"/>
        <family val="2"/>
      </rPr>
      <t xml:space="preserve">
</t>
    </r>
  </si>
  <si>
    <r>
      <t xml:space="preserve">1. The Edit Project page is displayed
2. Content of Story tab is displayed
3. Display:
- "abc" is displayed in textbox field
- Discard and Save changes button is displayed
4. - Display error message </t>
    </r>
    <r>
      <rPr>
        <b/>
        <sz val="10"/>
        <rFont val="Tahoma"/>
        <family val="2"/>
      </rPr>
      <t>MS22</t>
    </r>
    <r>
      <rPr>
        <sz val="10"/>
        <rFont val="Tahoma"/>
        <family val="2"/>
      </rPr>
      <t xml:space="preserve">
</t>
    </r>
  </si>
  <si>
    <t>Evident\Statistics-2.png</t>
  </si>
  <si>
    <t>Evident\Statistics-3.png</t>
  </si>
  <si>
    <t>- Các trường trong bảng bị sai 
+ Table top 10 người ủng hộ
+ Table top 10 người gây quỹ</t>
  </si>
  <si>
    <t>1. Go to dandelion.com
3. Mouse over Top Fund
4. Click on View more button
5. Click "Top 10 project" button</t>
  </si>
  <si>
    <t>2. Homepage is displayed 
3. View more button is showed
4. Statistic page is displayed
5. Panel top 10 project minimzed</t>
  </si>
  <si>
    <t>1. Go to dandelion.com
3. Mouse over Top Fund
4. Click on View more button
5. Click "Top 10 creator" button</t>
  </si>
  <si>
    <t>1. Go to dandelion.com
3. Mouse over Top Fund
4. Click on View more button
5. Click "Top 10 backer" button</t>
  </si>
  <si>
    <t>2. Homepage is displayed 
3. View more button is showed
4. Statistic page is displayed
5. Panel top 10 backer minimzed</t>
  </si>
  <si>
    <t>2. Homepage is displayed 
3. View more button is showed
4. Statistic page is displayed
5. Panel top 10 creator minimzed</t>
  </si>
  <si>
    <t>Test button panel tables "Top 10 project"</t>
  </si>
  <si>
    <t>Test button panel tables "Top 10 creator"</t>
  </si>
  <si>
    <t>Test button panel tables "Top 10 backer"</t>
  </si>
  <si>
    <t>Test Back Project when user NOT logged in and click a reward at Campaign tab in Project Detail Page</t>
  </si>
  <si>
    <t>1. Project Detail Page is displayed
2. Login page is displayed</t>
  </si>
  <si>
    <t xml:space="preserve">1. Go to Project Detail Page
2. Select Back this project button
</t>
  </si>
  <si>
    <t xml:space="preserve">1. Project Detail Page is displayed
2. Back Project Page is displayed
- The first reward is selected at Back Project Page. And user can re-select a reward or edit it
</t>
  </si>
  <si>
    <t>1. Go to Back Project Page
2. Input:
+ Pledge: "100000"
+ Amount: "2"
3. Click on Continue button
4. Click back button on Browser</t>
  </si>
  <si>
    <t>1. Back Project Page is displayed
3. Payment Project is displayed
4. Back project page is displayed</t>
  </si>
  <si>
    <t>Muốn quay lại chọn lại thì nó lại sang trang project details, mong muốn sang trang back project</t>
  </si>
  <si>
    <t>Test Back Project when user click back button of browsers</t>
  </si>
  <si>
    <t>Dù nhập đúng hay sai button "Ủng hộ" không sáng và không thể ấn được</t>
  </si>
  <si>
    <t>Evident\Message-10.png</t>
  </si>
  <si>
    <t>[Message-12]</t>
  </si>
  <si>
    <t>1. Go to dandelion.com logged in with Member role
2. Click Avatar menu
3. Click Created projects button
+ Have 4 project draft: Project A, Project B, Project C, Project D, Project E in database
4. Click Category hyperlink
+ Click "Cong nghe" hyperlink in Project A</t>
  </si>
  <si>
    <t>Hyperlink Category trong project item chưa làm =&gt; mong muốn làm giông home, hay discover page</t>
  </si>
  <si>
    <t>Thiếu icon search
+ mong muốn gõ tiếng việt không dấu vẫn search được, và có gợi ý như message</t>
  </si>
  <si>
    <r>
      <t xml:space="preserve">1.The Homepage is displayed 
2.The Register page is displayed 
3. Display error message </t>
    </r>
    <r>
      <rPr>
        <b/>
        <sz val="10"/>
        <rFont val="Tahoma"/>
        <family val="2"/>
      </rPr>
      <t>MS07 MS09</t>
    </r>
  </si>
  <si>
    <t>15/11/2015</t>
  </si>
  <si>
    <t>Khong share duoc</t>
  </si>
  <si>
    <t>Hien thong bao loi</t>
  </si>
  <si>
    <t xml:space="preserve">1.The admin page view form is displayed with the following informaion:
- "Username" field
- "Password" field
- Remember me button
- "Login" button
</t>
  </si>
  <si>
    <t>1. Enter the admin page
2. Loggin with Admin rule</t>
  </si>
  <si>
    <t xml:space="preserve">2. Admin Page is displayed with the following list:
- Header
- Right Side bar:
+ Avatar image
+ Logout button
- Dashboard
+ User
+ Project
+ Backing
+ Category
+ Slider
+ Message
+ Report
- Content details left
+ Dashboard (default)
</t>
  </si>
  <si>
    <t>Test Admin when admin click Dashboard button in slidebar</t>
  </si>
  <si>
    <t>Test Admin when admin click User button in slidebar</t>
  </si>
  <si>
    <t>1. Userprofile Page is displayed
2. Profile of user is displayed 
3. User is actived/Deactived  and return Users list Page</t>
  </si>
  <si>
    <t>[Admin Module-23]</t>
  </si>
  <si>
    <t>Active/Deactive không phải button</t>
  </si>
  <si>
    <t>1. Enter the admin page
2. Click Project button in Right Slide bar
3. Click Dashboard button in Project menu</t>
  </si>
  <si>
    <t>[Admin Module-29]</t>
  </si>
  <si>
    <t>[Admin Module-30]</t>
  </si>
  <si>
    <t>Không chấp nhận, từ chối được</t>
  </si>
  <si>
    <t>Evident\[Admin Module-40].png</t>
  </si>
  <si>
    <t>1. Enter the Project details Page
2. Click tab overview</t>
  </si>
  <si>
    <t>1. Project details Page is displayed
2. Overview of project is displayed</t>
  </si>
  <si>
    <t>1. Enter the Project details Page
2. Click tab campaign</t>
  </si>
  <si>
    <t>1. Project details Page is displayed
2. Campaign of project is displayed</t>
  </si>
  <si>
    <t>1. Enter the Project details Page
2. Click tab update</t>
  </si>
  <si>
    <t>1. Project details Page is displayed
2. Updates of project is displayed</t>
  </si>
  <si>
    <t>1. Enter the Project details Page
2. Click tab comment</t>
  </si>
  <si>
    <t>1. Project details Page is displayed
2. Comment of project is displayed</t>
  </si>
  <si>
    <t>Tab Project is opened</t>
  </si>
  <si>
    <t>1. Admin Page is displayed
2. Content about Category is displayed with list following:
- Category list Table
- Add new category
3. Popup Add new category form is displayed with the following list:
+ Category name textbox
+ Description textarea
+ Close button
+ Add button
5. Category is add to table
(Use database to test data is correct/false)</t>
  </si>
  <si>
    <t>1. Message Page is displayed.
2. Popup New Message is displayed with the follwing list: 
+ To textbox
+ Title textbox
+ Content textarea
* Cancel button
+ Sent button (disabled)</t>
  </si>
  <si>
    <t>Không có error message</t>
  </si>
  <si>
    <t xml:space="preserve">1. Go to Message Page
2. Select message
+ Message A is selected
+ Message B is selected
3. Click on Delete button
4. Click on "Yes" on confirm popup
</t>
  </si>
  <si>
    <t xml:space="preserve">1. Message Page is displayed.
2. Message is selected
+ Message A is selected
+ Message B is selected
3. Confirm popup is displayed 
4. Message is deleted in table and database
+ Message A is deleted in table
+ Message B is deleted in table
</t>
  </si>
  <si>
    <t xml:space="preserve">1. Message Conversation Page is displayed
 2. Show content message A is showed
3. Show content message A is hidden
</t>
  </si>
  <si>
    <t xml:space="preserve">Không có reported useser </t>
  </si>
  <si>
    <t xml:space="preserve">1. Admin Page is displayed
2. Dropdowlist is displayed with:
+ User
+ Project
3. Content about project report is displayed with list following:
- Report project table
(Use database to test data is correct/false)
4. View report conten popup is displayed </t>
  </si>
  <si>
    <t>Chưa dịch sang tiếng Việt</t>
  </si>
  <si>
    <t>1. Admin Page is displayed
2. Dropdowlist is displayed with:
+ User
+ Project
3. Content about project report is displayed with list following:
- Report project table
(Use database to test data is correct/false)
4. Sent message to creator to warning 
5. Sent successfully message is diaplayed</t>
  </si>
  <si>
    <t>Không có message, không biết đã gửi chưa</t>
  </si>
  <si>
    <t>Không có cancel button</t>
  </si>
  <si>
    <t>Email sai định dạng</t>
  </si>
  <si>
    <t>Check user account when user enter a string smaller than 8 characters on "Password" field</t>
  </si>
  <si>
    <t>Test picture when project don't have video</t>
  </si>
  <si>
    <t>1. Go to Project Detail Page of project that don't have video</t>
  </si>
  <si>
    <t>1. Project Detail Page is displayed with picture at location of video.</t>
  </si>
  <si>
    <t>19/11/2015</t>
  </si>
  <si>
    <t>xem dự án "Mật ngọt chết mèo", không có ảnh thay thế video</t>
  </si>
  <si>
    <t>Public Profile</t>
  </si>
  <si>
    <t>Test Facebook address on Public profile of creator when user click on name of creator.</t>
  </si>
  <si>
    <t>1. Project Detail Page is displayed
2. Content of Public Profile page is displayed
3. Link facebook to creator's Facebook, don't display if creator don't loggin with facebook</t>
  </si>
  <si>
    <t>1. Go to Project Detail Page
2. Click on Name of this project's creator (e.g. Luu Ngoc Manh)
3. See and click of Facebook hyperlink(if exist)</t>
  </si>
  <si>
    <t>vẫn có hyperlink, trả về trang trắng</t>
  </si>
  <si>
    <t>1. Homepage is displayed 
2. Avatar menu is showed
3. Created projects page is displayed
+ Status draft: Project A, Project B, Project C, Project D
4. List Backer Page is displayed
+ List Backer of project A is displayed in List Backer Page</t>
  </si>
  <si>
    <t>1. Homepage is displayed 
2. Avatar menu is showed
3. Created projects page is displayed
+ Status draft: Project A, Project B, Project C, Project D
4. Edit Project Page is displayed
+ Edit Project of project A is displayed in Edit Project Page</t>
  </si>
  <si>
    <t xml:space="preserve">1. Homepage is displayed 
2. Avatar menu is showed
3. Backed projects page is displayed
+ Project backed: Project A, Project B, Project C, Project D
4. History backed page is displayed
+ Table backed: Project A, Project B, Project C, Project D, Project E
</t>
  </si>
  <si>
    <t>Test Backed Project when user have projects is backed in database</t>
  </si>
  <si>
    <t>Test Backed Project when user click on History backed button</t>
  </si>
  <si>
    <t>Test Backed Project when user back a project sucessfully at Back project Page</t>
  </si>
  <si>
    <t>Test Backed Project when user click a Category hyperlink in a project</t>
  </si>
  <si>
    <t>1. Go to dandelion.com logged in with Member role
2. Click Avatar menu
3. Click Backed projects button
+ Have 4 project draft: Project A, Project B, Project C, Project D, Project E in database
4. Click Category hyperlink
+ Click "Cong nghe" hyperlink in Project A</t>
  </si>
  <si>
    <t>1. Homepage is displayed 
2. Avatar menu is showed
3. Backed projects page is displayed
+ Status draft: Project A, Project B, Project C, Project D
4. Search Page is displayed
+ Search Page is displayed with Category is "Cong nghe"</t>
  </si>
  <si>
    <t>1. Homepage is displayed 
2. Avatar menu is showed
3. Created projects page is displayed
+ Status draft: Project A, Project B, Project C, Project D
4. Search Page is displayed
+ Search Page is displayed with Category is "Cong nghe"</t>
  </si>
  <si>
    <t>Test Created Project when user click a Category hyperlink in a project</t>
  </si>
  <si>
    <t>Test Starred Project when user click a Category hyperlink in a project</t>
  </si>
  <si>
    <t>Test Starred Project when user click Remind button in Project Details</t>
  </si>
  <si>
    <t>1. Go to dandelion.com logged in with Member role
2. Click Avatar menu
3. Click Starred projects button
+ Have 4 project draft: Project A, Project B, Project C, Project D, Project E in database
4. Click Category hyperlink
+ Click "Cong nghe" hyperlink in Project A</t>
  </si>
  <si>
    <t xml:space="preserve">Test Message with New Message form when user input Sent to textbox is empty </t>
  </si>
  <si>
    <t>Test Message with New Message form when user use suggest Name want sent</t>
  </si>
  <si>
    <t>1. Go to Message Page
2. Click on New Message button
3. Input:
+ Sent to: "Account"</t>
  </si>
  <si>
    <t>1. Message Page is displayed.
2. Popup New Message is displayed
+ Sent button (disabled)
3. Suggest a list Name want sent have in system
+ "Account Test 00, Account Test01"</t>
  </si>
  <si>
    <t>Test Message with New Message form when user use suggest Name is registed by facebook Account</t>
  </si>
  <si>
    <t>1. Message Page is displayed.
2. Popup New Message is displayed
+ Sent button (disabled)
3. Suggest a list Name want sent have in system
+ Sent to: "Vu Cong Chinh, Vu Cong Van"
4. Display 
+ Sent to: "Vu Cong Chinh"</t>
  </si>
  <si>
    <t>1. Go to Message Page
2. Click on New Message button
3. Input:
+ Sent to: "Vu Cong"
4. Choose a suggest
+ Choose a "Vu Cong Chinh"</t>
  </si>
  <si>
    <t>Lỗi bước 4
Với account đăng ký bằng facebook khi chọn gợi ý thì nó ra 1 dãy số =&gt; Muốn ra tên</t>
  </si>
  <si>
    <t>1. Message Conversation Page is displayed
2. Show content message A is showed
3. "abc" is displayed on textarea
4. Message is sent
(Check on database)</t>
  </si>
  <si>
    <t xml:space="preserve">Test Message when user click on all message button </t>
  </si>
  <si>
    <t xml:space="preserve">1. Go to Message Page
2. Click on All message button
</t>
  </si>
  <si>
    <t>1. Message Page is displayed.
2. Message table filter message sented and received and are displayed on message table
(Test filter message on database)</t>
  </si>
  <si>
    <r>
      <t xml:space="preserve">1. The Homepage is displayed
2. The Create Project page is displayed
3. Display error message </t>
    </r>
    <r>
      <rPr>
        <b/>
        <sz val="10"/>
        <rFont val="Tahoma"/>
        <family val="2"/>
      </rPr>
      <t>MS17</t>
    </r>
    <r>
      <rPr>
        <sz val="10"/>
        <rFont val="Tahoma"/>
        <family val="2"/>
      </rPr>
      <t xml:space="preserve">
4. Display error message </t>
    </r>
    <r>
      <rPr>
        <b/>
        <sz val="10"/>
        <rFont val="Tahoma"/>
        <family val="2"/>
      </rPr>
      <t>MS18</t>
    </r>
  </si>
  <si>
    <t>Test Project Detail Report project when user input a string smaller than 20 characters on Content textarea</t>
  </si>
  <si>
    <t>Test view List reward at Campain Tab in Project Detail</t>
  </si>
  <si>
    <t>1. Project Detail Page is displayed
2. Content Campaign Tab is displayed.
3. Can not select and click on reward</t>
  </si>
  <si>
    <t>project detail: phần list reward thì những gói quà nào ủng hộ mà có giới hạn và giới hạn là max rồi thì không hover và chọn được nữa</t>
  </si>
  <si>
    <t>1. Go to Project Detail Page
2. Click on Campaign Tab
3. Click or hover a reward limited which user back max reward (limited)</t>
  </si>
  <si>
    <t>Test Back Project when user click on hyperlink "Tìm hiểu thêm"</t>
  </si>
  <si>
    <t>1. Go to Back Project Page
2.  Click on hyperlink "Tìm hiểu thêm"</t>
  </si>
  <si>
    <t xml:space="preserve">1. Back Project Page is displayed
2. Show more information </t>
  </si>
  <si>
    <t xml:space="preserve"> backproject: hyperlink "Tìm hiểu thêm" không click dc</t>
  </si>
  <si>
    <t>- Click tên dự án hay người tạo trên back project page ko click dc =&gt; kiểm tra lại vs các trang liên quan</t>
  </si>
  <si>
    <t>1. Back Project Page is displayed
2. Redirect to "Cloud Think" project details page</t>
  </si>
  <si>
    <t>Test Back Project when user click on hyperlink name of project</t>
  </si>
  <si>
    <t>Test Back Project when user click on hyperlink creator of project</t>
  </si>
  <si>
    <t>1. Go to Back Project Page
2. Click on hyperlink "Cloud Think"</t>
  </si>
  <si>
    <t>1. Go to Back Project Page
2. Click on hyperlink "Mạnh Nguyễn"</t>
  </si>
  <si>
    <t>1. Back Project Page is displayed
2. Redirect to "Mạnh Nguyễn" public profile page</t>
  </si>
  <si>
    <t>1.Homepage is displayed 
2. "Dandelion" is displayed in search text box and suggest some of related project
3. Search Result page is displayed</t>
  </si>
  <si>
    <t>When user search an exist project</t>
  </si>
  <si>
    <t>1. Go to dandelion.com
2. Input "abc" into search text box</t>
  </si>
  <si>
    <t>Test suggest box in search when user search a project is not exist in system</t>
  </si>
  <si>
    <t>1.Homepage is displayed 
2. Suggest display "Không có project như thế trong hệ thống"</t>
  </si>
  <si>
    <t>Nếu suggest không có dự án nào thì phải hiện thông báo không tìm thấy: giống phần sent mail box trong soạn tin nhắn</t>
  </si>
  <si>
    <t>Check user edit profile when user change avatar</t>
  </si>
  <si>
    <t>1. The Homepage is displayed
3. The Edit pofile page is displayed
4. Select a image
5. Avatar is changed</t>
  </si>
  <si>
    <t>1. Login the system with Member role
2. Click Avatar button in Header
3. Click "Edit profile" button
4. Click "Avatar" button
5. Save changes</t>
  </si>
  <si>
    <t>Edit profile: avartar chọn ảnh nhưng không hiện ảnh và không thể change avatar</t>
  </si>
  <si>
    <t>29/11/2015</t>
  </si>
  <si>
    <t>18/11/2015</t>
  </si>
  <si>
    <t>23/11/2015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</si>
</sst>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mm\-yy;@"/>
    <numFmt numFmtId="165" formatCode="[$-409]mmmm\ d\,\ yyyy;@"/>
  </numFmts>
  <fonts count="35">
    <font>
      <sz val="11"/>
      <name val="ＭＳ Ｐゴシック"/>
      <charset val="128"/>
    </font>
    <font>
      <sz val="11"/>
      <color theme="1"/>
      <name val="Calibri"/>
      <family val="2"/>
      <scheme val="minor"/>
    </font>
    <font>
      <sz val="9"/>
      <name val="ＭＳ ゴシック"/>
      <family val="3"/>
      <charset val="128"/>
    </font>
    <font>
      <sz val="10"/>
      <name val="Tahoma"/>
      <family val="2"/>
    </font>
    <font>
      <b/>
      <sz val="22"/>
      <color indexed="10"/>
      <name val="Tahoma"/>
      <family val="2"/>
    </font>
    <font>
      <b/>
      <sz val="26"/>
      <color indexed="10"/>
      <name val="Tahoma"/>
      <family val="2"/>
    </font>
    <font>
      <b/>
      <sz val="20"/>
      <color indexed="8"/>
      <name val="Tahoma"/>
      <family val="2"/>
    </font>
    <font>
      <b/>
      <sz val="10"/>
      <color indexed="60"/>
      <name val="Tahoma"/>
      <family val="2"/>
    </font>
    <font>
      <i/>
      <sz val="10"/>
      <color indexed="17"/>
      <name val="Tahoma"/>
      <family val="2"/>
    </font>
    <font>
      <b/>
      <sz val="10"/>
      <color indexed="9"/>
      <name val="Tahoma"/>
      <family val="2"/>
    </font>
    <font>
      <b/>
      <sz val="10"/>
      <color indexed="8"/>
      <name val="Times New Roman"/>
      <family val="1"/>
    </font>
    <font>
      <sz val="10"/>
      <color indexed="8"/>
      <name val="Times New Roman"/>
      <family val="1"/>
    </font>
    <font>
      <b/>
      <sz val="10"/>
      <color indexed="8"/>
      <name val="Tahoma"/>
      <family val="2"/>
    </font>
    <font>
      <b/>
      <sz val="10"/>
      <color indexed="10"/>
      <name val="Tahoma"/>
      <family val="2"/>
    </font>
    <font>
      <b/>
      <sz val="10"/>
      <name val="Tahoma"/>
      <family val="2"/>
    </font>
    <font>
      <u/>
      <sz val="10"/>
      <color indexed="12"/>
      <name val="Tahoma"/>
      <family val="2"/>
    </font>
    <font>
      <u/>
      <sz val="11"/>
      <color indexed="12"/>
      <name val="ＭＳ Ｐゴシック"/>
      <family val="3"/>
      <charset val="128"/>
    </font>
    <font>
      <sz val="10"/>
      <color indexed="10"/>
      <name val="Tahoma"/>
      <family val="2"/>
    </font>
    <font>
      <sz val="10"/>
      <color indexed="8"/>
      <name val="Tahoma"/>
      <family val="2"/>
    </font>
    <font>
      <sz val="10"/>
      <color indexed="9"/>
      <name val="Tahoma"/>
      <family val="2"/>
    </font>
    <font>
      <b/>
      <sz val="10"/>
      <color indexed="12"/>
      <name val="Tahoma"/>
      <family val="2"/>
    </font>
    <font>
      <sz val="11"/>
      <name val="ＭＳ Ｐゴシック"/>
      <charset val="128"/>
    </font>
    <font>
      <sz val="11"/>
      <name val="ＭＳ Ｐゴシック"/>
      <family val="3"/>
      <charset val="128"/>
    </font>
    <font>
      <b/>
      <u/>
      <sz val="9"/>
      <color indexed="12"/>
      <name val="Tahoma"/>
      <family val="2"/>
    </font>
    <font>
      <b/>
      <u/>
      <sz val="10"/>
      <color indexed="12"/>
      <name val="Tahoma"/>
      <family val="2"/>
    </font>
    <font>
      <sz val="11"/>
      <color theme="1"/>
      <name val="Calibri"/>
      <family val="2"/>
      <scheme val="minor"/>
    </font>
    <font>
      <sz val="10"/>
      <color theme="0"/>
      <name val="Tahoma"/>
      <family val="2"/>
    </font>
    <font>
      <b/>
      <sz val="10"/>
      <color theme="0"/>
      <name val="Tahoma"/>
      <family val="2"/>
    </font>
    <font>
      <sz val="10"/>
      <name val="Tahoma"/>
      <family val="2"/>
      <charset val="163"/>
    </font>
    <font>
      <b/>
      <sz val="11"/>
      <name val="Times New Roman"/>
      <family val="1"/>
    </font>
    <font>
      <sz val="11"/>
      <name val="Times New Roman"/>
      <family val="1"/>
    </font>
    <font>
      <b/>
      <sz val="16"/>
      <name val="Times New Roman"/>
      <family val="1"/>
    </font>
    <font>
      <b/>
      <sz val="9"/>
      <color indexed="81"/>
      <name val="Tahoma"/>
      <family val="2"/>
    </font>
    <font>
      <b/>
      <sz val="10"/>
      <color theme="1"/>
      <name val="Tahoma"/>
      <family val="2"/>
    </font>
    <font>
      <sz val="9"/>
      <color indexed="81"/>
      <name val="Tahoma"/>
      <family val="2"/>
    </font>
  </fonts>
  <fills count="20">
    <fill>
      <patternFill patternType="none"/>
    </fill>
    <fill>
      <patternFill patternType="gray125"/>
    </fill>
    <fill>
      <patternFill patternType="solid">
        <fgColor indexed="9"/>
        <bgColor indexed="26"/>
      </patternFill>
    </fill>
    <fill>
      <patternFill patternType="solid">
        <fgColor indexed="18"/>
        <bgColor indexed="32"/>
      </patternFill>
    </fill>
    <fill>
      <patternFill patternType="solid">
        <fgColor indexed="27"/>
        <bgColor indexed="41"/>
      </patternFill>
    </fill>
    <fill>
      <patternFill patternType="solid">
        <fgColor indexed="62"/>
        <bgColor indexed="56"/>
      </patternFill>
    </fill>
    <fill>
      <patternFill patternType="solid">
        <fgColor theme="0"/>
        <bgColor indexed="26"/>
      </patternFill>
    </fill>
    <fill>
      <patternFill patternType="solid">
        <fgColor theme="0"/>
        <bgColor indexed="41"/>
      </patternFill>
    </fill>
    <fill>
      <patternFill patternType="solid">
        <fgColor rgb="FFDAEEF3"/>
        <bgColor indexed="64"/>
      </patternFill>
    </fill>
    <fill>
      <patternFill patternType="solid">
        <fgColor rgb="FF66FFFF"/>
        <bgColor indexed="41"/>
      </patternFill>
    </fill>
    <fill>
      <patternFill patternType="solid">
        <fgColor rgb="FF66FFFF"/>
        <bgColor indexed="64"/>
      </patternFill>
    </fill>
    <fill>
      <patternFill patternType="solid">
        <fgColor theme="0"/>
        <bgColor indexed="64"/>
      </patternFill>
    </fill>
    <fill>
      <patternFill patternType="solid">
        <fgColor rgb="FFFF0000"/>
        <bgColor indexed="32"/>
      </patternFill>
    </fill>
    <fill>
      <patternFill patternType="solid">
        <fgColor rgb="FFFF0000"/>
        <bgColor indexed="26"/>
      </patternFill>
    </fill>
    <fill>
      <patternFill patternType="solid">
        <fgColor theme="0" tint="-0.14999847407452621"/>
        <bgColor indexed="64"/>
      </patternFill>
    </fill>
    <fill>
      <patternFill patternType="solid">
        <fgColor theme="2"/>
        <bgColor indexed="26"/>
      </patternFill>
    </fill>
    <fill>
      <patternFill patternType="solid">
        <fgColor rgb="FFFF0000"/>
        <bgColor indexed="64"/>
      </patternFill>
    </fill>
    <fill>
      <patternFill patternType="solid">
        <fgColor rgb="FF00B050"/>
        <bgColor indexed="26"/>
      </patternFill>
    </fill>
    <fill>
      <patternFill patternType="solid">
        <fgColor theme="6" tint="0.39997558519241921"/>
        <bgColor indexed="26"/>
      </patternFill>
    </fill>
    <fill>
      <patternFill patternType="solid">
        <fgColor rgb="FF0070C0"/>
        <bgColor indexed="26"/>
      </patternFill>
    </fill>
  </fills>
  <borders count="76">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hair">
        <color indexed="8"/>
      </right>
      <top style="hair">
        <color indexed="8"/>
      </top>
      <bottom style="hair">
        <color indexed="8"/>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right/>
      <top style="thin">
        <color indexed="8"/>
      </top>
      <bottom style="thin">
        <color indexed="8"/>
      </bottom>
      <diagonal/>
    </border>
    <border>
      <left/>
      <right style="medium">
        <color indexed="8"/>
      </right>
      <top/>
      <bottom/>
      <diagonal/>
    </border>
    <border>
      <left/>
      <right/>
      <top/>
      <bottom style="medium">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right style="thin">
        <color indexed="8"/>
      </right>
      <top style="thin">
        <color indexed="8"/>
      </top>
      <bottom style="medium">
        <color indexed="8"/>
      </bottom>
      <diagonal/>
    </border>
    <border>
      <left style="thin">
        <color indexed="64"/>
      </left>
      <right style="thin">
        <color indexed="64"/>
      </right>
      <top style="thin">
        <color indexed="64"/>
      </top>
      <bottom style="thin">
        <color indexed="64"/>
      </bottom>
      <diagonal/>
    </border>
    <border>
      <left/>
      <right style="hair">
        <color indexed="8"/>
      </right>
      <top style="thin">
        <color indexed="8"/>
      </top>
      <bottom/>
      <diagonal/>
    </border>
    <border>
      <left style="hair">
        <color indexed="8"/>
      </left>
      <right style="hair">
        <color indexed="8"/>
      </right>
      <top style="thin">
        <color indexed="8"/>
      </top>
      <bottom/>
      <diagonal/>
    </border>
    <border>
      <left style="hair">
        <color indexed="8"/>
      </left>
      <right/>
      <top style="thin">
        <color indexed="8"/>
      </top>
      <bottom/>
      <diagonal/>
    </border>
    <border>
      <left style="hair">
        <color indexed="8"/>
      </left>
      <right style="medium">
        <color indexed="8"/>
      </right>
      <top style="thin">
        <color indexed="8"/>
      </top>
      <bottom/>
      <diagonal/>
    </border>
    <border>
      <left/>
      <right style="hair">
        <color indexed="8"/>
      </right>
      <top/>
      <bottom style="thin">
        <color indexed="8"/>
      </bottom>
      <diagonal/>
    </border>
    <border>
      <left style="hair">
        <color indexed="8"/>
      </left>
      <right style="hair">
        <color indexed="8"/>
      </right>
      <top/>
      <bottom style="thin">
        <color indexed="8"/>
      </bottom>
      <diagonal/>
    </border>
    <border>
      <left style="hair">
        <color indexed="8"/>
      </left>
      <right style="medium">
        <color indexed="8"/>
      </right>
      <top/>
      <bottom style="thin">
        <color indexed="8"/>
      </bottom>
      <diagonal/>
    </border>
    <border>
      <left style="thin">
        <color indexed="8"/>
      </left>
      <right style="hair">
        <color indexed="8"/>
      </right>
      <top style="thin">
        <color indexed="8"/>
      </top>
      <bottom/>
      <diagonal/>
    </border>
    <border>
      <left style="hair">
        <color indexed="8"/>
      </left>
      <right style="thin">
        <color indexed="8"/>
      </right>
      <top style="thin">
        <color indexed="8"/>
      </top>
      <bottom/>
      <diagonal/>
    </border>
    <border>
      <left style="thin">
        <color indexed="8"/>
      </left>
      <right style="medium">
        <color indexed="8"/>
      </right>
      <top style="thin">
        <color indexed="8"/>
      </top>
      <bottom style="thin">
        <color indexed="8"/>
      </bottom>
      <diagonal/>
    </border>
    <border>
      <left style="thin">
        <color indexed="8"/>
      </left>
      <right style="medium">
        <color indexed="8"/>
      </right>
      <top/>
      <bottom style="thin">
        <color indexed="8"/>
      </bottom>
      <diagonal/>
    </border>
    <border>
      <left style="thin">
        <color indexed="8"/>
      </left>
      <right style="medium">
        <color indexed="8"/>
      </right>
      <top style="thin">
        <color indexed="8"/>
      </top>
      <bottom style="medium">
        <color indexed="8"/>
      </bottom>
      <diagonal/>
    </border>
    <border>
      <left style="medium">
        <color indexed="64"/>
      </left>
      <right style="medium">
        <color indexed="64"/>
      </right>
      <top style="medium">
        <color indexed="64"/>
      </top>
      <bottom/>
      <diagonal/>
    </border>
    <border>
      <left/>
      <right/>
      <top style="medium">
        <color indexed="64"/>
      </top>
      <bottom/>
      <diagonal/>
    </border>
    <border>
      <left style="thin">
        <color indexed="64"/>
      </left>
      <right/>
      <top style="thin">
        <color indexed="64"/>
      </top>
      <bottom style="thin">
        <color indexed="64"/>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64"/>
      </left>
      <right style="thin">
        <color indexed="64"/>
      </right>
      <top style="thin">
        <color indexed="64"/>
      </top>
      <bottom/>
      <diagonal/>
    </border>
    <border>
      <left style="thin">
        <color indexed="8"/>
      </left>
      <right/>
      <top/>
      <bottom style="thin">
        <color indexed="8"/>
      </bottom>
      <diagonal/>
    </border>
    <border>
      <left/>
      <right/>
      <top/>
      <bottom style="thin">
        <color indexed="8"/>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ck">
        <color indexed="64"/>
      </right>
      <top style="thick">
        <color indexed="64"/>
      </top>
      <bottom/>
      <diagonal/>
    </border>
    <border>
      <left style="thin">
        <color indexed="8"/>
      </left>
      <right/>
      <top style="thin">
        <color indexed="8"/>
      </top>
      <bottom style="medium">
        <color indexed="8"/>
      </bottom>
      <diagonal/>
    </border>
    <border>
      <left/>
      <right/>
      <top style="thin">
        <color indexed="8"/>
      </top>
      <bottom style="medium">
        <color indexed="8"/>
      </bottom>
      <diagonal/>
    </border>
    <border>
      <left/>
      <right style="medium">
        <color indexed="8"/>
      </right>
      <top style="thin">
        <color indexed="8"/>
      </top>
      <bottom style="medium">
        <color indexed="8"/>
      </bottom>
      <diagonal/>
    </border>
    <border>
      <left/>
      <right style="medium">
        <color indexed="8"/>
      </right>
      <top style="thin">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right style="thin">
        <color indexed="64"/>
      </right>
      <top/>
      <bottom style="thin">
        <color indexed="64"/>
      </bottom>
      <diagonal/>
    </border>
    <border>
      <left style="thin">
        <color indexed="64"/>
      </left>
      <right style="thin">
        <color indexed="64"/>
      </right>
      <top style="thin">
        <color indexed="8"/>
      </top>
      <bottom style="thin">
        <color indexed="64"/>
      </bottom>
      <diagonal/>
    </border>
    <border>
      <left style="thin">
        <color indexed="8"/>
      </left>
      <right style="thin">
        <color indexed="8"/>
      </right>
      <top/>
      <bottom/>
      <diagonal/>
    </border>
    <border>
      <left style="thin">
        <color indexed="8"/>
      </left>
      <right/>
      <top/>
      <bottom/>
      <diagonal/>
    </border>
    <border>
      <left style="thin">
        <color indexed="64"/>
      </left>
      <right style="thin">
        <color indexed="64"/>
      </right>
      <top/>
      <bottom style="thin">
        <color indexed="64"/>
      </bottom>
      <diagonal/>
    </border>
  </borders>
  <cellStyleXfs count="8">
    <xf numFmtId="0" fontId="0" fillId="0" borderId="0"/>
    <xf numFmtId="0" fontId="16" fillId="0" borderId="0" applyNumberFormat="0" applyFill="0" applyBorder="0" applyAlignment="0" applyProtection="0"/>
    <xf numFmtId="0" fontId="22" fillId="0" borderId="0"/>
    <xf numFmtId="0" fontId="25" fillId="0" borderId="0"/>
    <xf numFmtId="0" fontId="21" fillId="0" borderId="0"/>
    <xf numFmtId="0" fontId="21" fillId="0" borderId="0"/>
    <xf numFmtId="0" fontId="2" fillId="0" borderId="0"/>
    <xf numFmtId="0" fontId="1" fillId="0" borderId="0"/>
  </cellStyleXfs>
  <cellXfs count="286">
    <xf numFmtId="0" fontId="0" fillId="0" borderId="0" xfId="0"/>
    <xf numFmtId="0" fontId="3" fillId="0" borderId="0" xfId="0" applyFont="1"/>
    <xf numFmtId="0" fontId="3" fillId="0" borderId="0" xfId="0" applyFont="1" applyAlignment="1">
      <alignment horizontal="left" indent="1"/>
    </xf>
    <xf numFmtId="0" fontId="4" fillId="2" borderId="0" xfId="0" applyFont="1" applyFill="1" applyAlignment="1">
      <alignment horizontal="center" vertical="center"/>
    </xf>
    <xf numFmtId="0" fontId="5" fillId="0" borderId="1" xfId="0" applyFont="1" applyBorder="1" applyAlignment="1">
      <alignment horizontal="center" vertical="center"/>
    </xf>
    <xf numFmtId="0" fontId="3" fillId="0" borderId="0" xfId="0" applyFont="1" applyAlignment="1">
      <alignment horizontal="center" vertical="center"/>
    </xf>
    <xf numFmtId="0" fontId="7" fillId="2" borderId="0" xfId="0" applyFont="1" applyFill="1" applyAlignment="1">
      <alignment horizontal="left" indent="1"/>
    </xf>
    <xf numFmtId="0" fontId="8" fillId="0" borderId="0" xfId="0" applyFont="1" applyAlignment="1">
      <alignment horizontal="left" indent="1"/>
    </xf>
    <xf numFmtId="0" fontId="3" fillId="2" borderId="0" xfId="0" applyFont="1" applyFill="1"/>
    <xf numFmtId="0" fontId="7" fillId="2" borderId="2" xfId="0" applyFont="1" applyFill="1" applyBorder="1" applyAlignment="1">
      <alignment horizontal="left"/>
    </xf>
    <xf numFmtId="0" fontId="3" fillId="0" borderId="3" xfId="0" applyFont="1" applyBorder="1" applyAlignment="1"/>
    <xf numFmtId="0" fontId="7" fillId="2" borderId="2" xfId="0" applyFont="1" applyFill="1" applyBorder="1" applyAlignment="1">
      <alignment horizontal="left" vertical="center"/>
    </xf>
    <xf numFmtId="0" fontId="8" fillId="0" borderId="3" xfId="0" applyFont="1" applyBorder="1" applyAlignment="1">
      <alignment horizontal="left" indent="1"/>
    </xf>
    <xf numFmtId="0" fontId="8" fillId="0" borderId="0" xfId="0" applyFont="1" applyBorder="1" applyAlignment="1">
      <alignment horizontal="left"/>
    </xf>
    <xf numFmtId="0" fontId="3" fillId="0" borderId="0" xfId="0" applyFont="1" applyBorder="1" applyAlignment="1"/>
    <xf numFmtId="0" fontId="8" fillId="0" borderId="0" xfId="0" applyFont="1" applyBorder="1" applyAlignment="1">
      <alignment horizontal="left" indent="1"/>
    </xf>
    <xf numFmtId="0" fontId="3" fillId="0" borderId="0" xfId="0" applyFont="1" applyBorder="1"/>
    <xf numFmtId="0" fontId="7" fillId="0" borderId="0" xfId="0" applyFont="1" applyAlignment="1">
      <alignment horizontal="left"/>
    </xf>
    <xf numFmtId="0" fontId="3" fillId="0" borderId="0" xfId="0" applyFont="1" applyAlignment="1">
      <alignment vertical="center"/>
    </xf>
    <xf numFmtId="164" fontId="9" fillId="3" borderId="4" xfId="0" applyNumberFormat="1" applyFont="1" applyFill="1" applyBorder="1" applyAlignment="1">
      <alignment horizontal="center" vertical="center"/>
    </xf>
    <xf numFmtId="0" fontId="9" fillId="3" borderId="5" xfId="0" applyFont="1" applyFill="1" applyBorder="1" applyAlignment="1">
      <alignment horizontal="center" vertical="center"/>
    </xf>
    <xf numFmtId="0" fontId="9" fillId="3" borderId="6" xfId="0" applyFont="1" applyFill="1" applyBorder="1" applyAlignment="1">
      <alignment horizontal="center" vertical="center"/>
    </xf>
    <xf numFmtId="0" fontId="3" fillId="0" borderId="0" xfId="0" applyFont="1" applyAlignment="1">
      <alignment vertical="top"/>
    </xf>
    <xf numFmtId="49" fontId="3" fillId="0" borderId="7" xfId="0" applyNumberFormat="1" applyFont="1" applyBorder="1" applyAlignment="1">
      <alignment vertical="top"/>
    </xf>
    <xf numFmtId="0" fontId="3" fillId="0" borderId="7" xfId="0" applyFont="1" applyBorder="1" applyAlignment="1">
      <alignment vertical="top"/>
    </xf>
    <xf numFmtId="15" fontId="3" fillId="0" borderId="7" xfId="0" applyNumberFormat="1" applyFont="1" applyBorder="1" applyAlignment="1">
      <alignment vertical="top"/>
    </xf>
    <xf numFmtId="0" fontId="8" fillId="0" borderId="8" xfId="0" applyFont="1" applyBorder="1" applyAlignment="1">
      <alignment vertical="top" wrapText="1"/>
    </xf>
    <xf numFmtId="164" fontId="3" fillId="0" borderId="9" xfId="0" applyNumberFormat="1" applyFont="1" applyBorder="1" applyAlignment="1">
      <alignment vertical="top"/>
    </xf>
    <xf numFmtId="0" fontId="3" fillId="0" borderId="8" xfId="0" applyFont="1" applyBorder="1" applyAlignment="1">
      <alignment vertical="top"/>
    </xf>
    <xf numFmtId="164" fontId="3" fillId="0" borderId="10" xfId="0" applyNumberFormat="1" applyFont="1" applyBorder="1" applyAlignment="1">
      <alignment vertical="top"/>
    </xf>
    <xf numFmtId="49" fontId="3" fillId="0" borderId="11" xfId="0" applyNumberFormat="1" applyFont="1" applyBorder="1" applyAlignment="1">
      <alignment vertical="top"/>
    </xf>
    <xf numFmtId="0" fontId="3" fillId="0" borderId="11" xfId="0" applyFont="1" applyBorder="1" applyAlignment="1">
      <alignment vertical="top"/>
    </xf>
    <xf numFmtId="0" fontId="3" fillId="0" borderId="12" xfId="0" applyFont="1" applyBorder="1" applyAlignment="1">
      <alignment vertical="top"/>
    </xf>
    <xf numFmtId="1" fontId="3" fillId="2" borderId="0" xfId="0" applyNumberFormat="1" applyFont="1" applyFill="1"/>
    <xf numFmtId="0" fontId="3" fillId="2" borderId="0" xfId="0" applyFont="1" applyFill="1" applyAlignment="1">
      <alignment horizontal="left"/>
    </xf>
    <xf numFmtId="1" fontId="3" fillId="2" borderId="0" xfId="0" applyNumberFormat="1" applyFont="1" applyFill="1" applyProtection="1">
      <protection hidden="1"/>
    </xf>
    <xf numFmtId="0" fontId="6" fillId="2" borderId="0" xfId="0" applyFont="1" applyFill="1" applyAlignment="1">
      <alignment horizontal="left"/>
    </xf>
    <xf numFmtId="0" fontId="12" fillId="2" borderId="0" xfId="0" applyFont="1" applyFill="1" applyAlignment="1">
      <alignment horizontal="left"/>
    </xf>
    <xf numFmtId="0" fontId="13" fillId="2" borderId="0" xfId="0" applyFont="1" applyFill="1" applyAlignment="1">
      <alignment horizontal="left"/>
    </xf>
    <xf numFmtId="0" fontId="3" fillId="2" borderId="0" xfId="0" applyFont="1" applyFill="1" applyAlignment="1">
      <alignment wrapText="1"/>
    </xf>
    <xf numFmtId="1" fontId="7" fillId="2" borderId="0" xfId="0" applyNumberFormat="1" applyFont="1" applyFill="1" applyBorder="1" applyAlignment="1"/>
    <xf numFmtId="0" fontId="3" fillId="2" borderId="0" xfId="0" applyFont="1" applyFill="1" applyBorder="1" applyAlignment="1"/>
    <xf numFmtId="0" fontId="3" fillId="2" borderId="0" xfId="0" applyFont="1" applyFill="1" applyAlignment="1">
      <alignment vertical="center"/>
    </xf>
    <xf numFmtId="1" fontId="3" fillId="2" borderId="0" xfId="0" applyNumberFormat="1" applyFont="1" applyFill="1" applyAlignment="1" applyProtection="1">
      <alignment vertical="center"/>
      <protection hidden="1"/>
    </xf>
    <xf numFmtId="0" fontId="3" fillId="2" borderId="0" xfId="0" applyFont="1" applyFill="1" applyAlignment="1">
      <alignment horizontal="left" vertical="center"/>
    </xf>
    <xf numFmtId="0" fontId="14" fillId="2" borderId="0" xfId="0" applyFont="1" applyFill="1" applyAlignment="1">
      <alignment horizontal="center"/>
    </xf>
    <xf numFmtId="0" fontId="14" fillId="2" borderId="13" xfId="5" applyFont="1" applyFill="1" applyBorder="1" applyAlignment="1">
      <alignment horizontal="left" wrapText="1"/>
    </xf>
    <xf numFmtId="0" fontId="14" fillId="2" borderId="14" xfId="5" applyFont="1" applyFill="1" applyBorder="1" applyAlignment="1">
      <alignment horizontal="left" wrapText="1"/>
    </xf>
    <xf numFmtId="0" fontId="18" fillId="2" borderId="0" xfId="0" applyFont="1" applyFill="1" applyBorder="1" applyAlignment="1">
      <alignment horizontal="center" wrapText="1"/>
    </xf>
    <xf numFmtId="0" fontId="9" fillId="3" borderId="2" xfId="5" applyFont="1" applyFill="1" applyBorder="1" applyAlignment="1">
      <alignment horizontal="center" vertical="center" wrapText="1"/>
    </xf>
    <xf numFmtId="0" fontId="9" fillId="3" borderId="15" xfId="5" applyFont="1" applyFill="1" applyBorder="1" applyAlignment="1">
      <alignment horizontal="center" vertical="center" wrapText="1"/>
    </xf>
    <xf numFmtId="0" fontId="14" fillId="4" borderId="1" xfId="5" applyFont="1" applyFill="1" applyBorder="1" applyAlignment="1">
      <alignment horizontal="left" vertical="center"/>
    </xf>
    <xf numFmtId="0" fontId="14" fillId="4" borderId="16" xfId="5" applyFont="1" applyFill="1" applyBorder="1" applyAlignment="1">
      <alignment horizontal="left" vertical="center"/>
    </xf>
    <xf numFmtId="0" fontId="14" fillId="4" borderId="3" xfId="5" applyFont="1" applyFill="1" applyBorder="1" applyAlignment="1">
      <alignment horizontal="left" vertical="center"/>
    </xf>
    <xf numFmtId="0" fontId="3" fillId="2" borderId="2" xfId="5" applyFont="1" applyFill="1" applyBorder="1" applyAlignment="1">
      <alignment vertical="top" wrapText="1"/>
    </xf>
    <xf numFmtId="0" fontId="14" fillId="2" borderId="0" xfId="4" applyFont="1" applyFill="1" applyBorder="1"/>
    <xf numFmtId="0" fontId="3" fillId="2" borderId="0" xfId="4" applyFont="1" applyFill="1" applyBorder="1"/>
    <xf numFmtId="164" fontId="3" fillId="2" borderId="0" xfId="4" applyNumberFormat="1" applyFont="1" applyFill="1" applyBorder="1"/>
    <xf numFmtId="0" fontId="7" fillId="2" borderId="3" xfId="0" applyFont="1" applyFill="1" applyBorder="1" applyAlignment="1">
      <alignment horizontal="left"/>
    </xf>
    <xf numFmtId="0" fontId="3" fillId="2" borderId="3" xfId="0" applyFont="1" applyFill="1" applyBorder="1" applyAlignment="1">
      <alignment vertical="top"/>
    </xf>
    <xf numFmtId="0" fontId="7" fillId="2" borderId="2" xfId="0" applyFont="1" applyFill="1" applyBorder="1" applyAlignment="1">
      <alignment vertical="center"/>
    </xf>
    <xf numFmtId="0" fontId="8" fillId="2" borderId="3" xfId="0" applyFont="1" applyFill="1" applyBorder="1" applyAlignment="1">
      <alignment vertical="top"/>
    </xf>
    <xf numFmtId="0" fontId="7" fillId="2" borderId="0" xfId="0" applyFont="1" applyFill="1"/>
    <xf numFmtId="0" fontId="8" fillId="2" borderId="0" xfId="4" applyFont="1" applyFill="1" applyBorder="1"/>
    <xf numFmtId="0" fontId="3" fillId="2" borderId="0" xfId="0" applyFont="1" applyFill="1" applyBorder="1"/>
    <xf numFmtId="0" fontId="3" fillId="2" borderId="17" xfId="0" applyFont="1" applyFill="1" applyBorder="1" applyAlignment="1"/>
    <xf numFmtId="0" fontId="3" fillId="2" borderId="17" xfId="0" applyFont="1" applyFill="1" applyBorder="1"/>
    <xf numFmtId="0" fontId="3" fillId="2" borderId="0" xfId="0" applyFont="1" applyFill="1" applyBorder="1" applyAlignment="1">
      <alignment horizontal="center"/>
    </xf>
    <xf numFmtId="10" fontId="3" fillId="2" borderId="0" xfId="0" applyNumberFormat="1" applyFont="1" applyFill="1" applyBorder="1" applyAlignment="1">
      <alignment horizontal="center"/>
    </xf>
    <xf numFmtId="9" fontId="3" fillId="2" borderId="0" xfId="0" applyNumberFormat="1" applyFont="1" applyFill="1" applyBorder="1" applyAlignment="1">
      <alignment horizontal="center"/>
    </xf>
    <xf numFmtId="0" fontId="7" fillId="2" borderId="0" xfId="0" applyFont="1" applyFill="1" applyBorder="1" applyAlignment="1">
      <alignment horizontal="left"/>
    </xf>
    <xf numFmtId="2" fontId="20" fillId="2" borderId="0" xfId="0" applyNumberFormat="1" applyFont="1" applyFill="1" applyBorder="1" applyAlignment="1">
      <alignment horizontal="right" wrapText="1"/>
    </xf>
    <xf numFmtId="14" fontId="8" fillId="0" borderId="3" xfId="0" applyNumberFormat="1" applyFont="1" applyBorder="1" applyAlignment="1">
      <alignment horizontal="left" indent="1"/>
    </xf>
    <xf numFmtId="14" fontId="8" fillId="0" borderId="9" xfId="0" applyNumberFormat="1" applyFont="1" applyBorder="1" applyAlignment="1">
      <alignment horizontal="center" vertical="center" wrapText="1"/>
    </xf>
    <xf numFmtId="49" fontId="3" fillId="0" borderId="7" xfId="0" applyNumberFormat="1" applyFont="1" applyBorder="1" applyAlignment="1">
      <alignment horizontal="center" vertical="center"/>
    </xf>
    <xf numFmtId="0" fontId="3" fillId="0" borderId="7" xfId="0" applyFont="1" applyBorder="1" applyAlignment="1">
      <alignment horizontal="center" vertical="center"/>
    </xf>
    <xf numFmtId="0" fontId="18" fillId="2" borderId="18" xfId="2" applyFont="1" applyFill="1" applyBorder="1" applyAlignment="1">
      <alignment wrapText="1"/>
    </xf>
    <xf numFmtId="0" fontId="14" fillId="2" borderId="0" xfId="2" applyFont="1" applyFill="1" applyAlignment="1" applyProtection="1">
      <alignment wrapText="1"/>
    </xf>
    <xf numFmtId="0" fontId="18" fillId="2" borderId="0" xfId="2" applyFont="1" applyFill="1" applyAlignment="1"/>
    <xf numFmtId="0" fontId="3" fillId="2" borderId="0" xfId="2" applyFont="1" applyFill="1" applyAlignment="1" applyProtection="1">
      <alignment wrapText="1"/>
    </xf>
    <xf numFmtId="0" fontId="12" fillId="2" borderId="0" xfId="2" applyFont="1" applyFill="1" applyAlignment="1"/>
    <xf numFmtId="0" fontId="12" fillId="2" borderId="14" xfId="2" applyFont="1" applyFill="1" applyBorder="1" applyAlignment="1">
      <alignment horizontal="center" vertical="center"/>
    </xf>
    <xf numFmtId="0" fontId="12" fillId="2" borderId="2" xfId="2" applyFont="1" applyFill="1" applyBorder="1" applyAlignment="1">
      <alignment horizontal="center" vertical="center" wrapText="1"/>
    </xf>
    <xf numFmtId="0" fontId="12" fillId="2" borderId="1" xfId="2" applyFont="1" applyFill="1" applyBorder="1" applyAlignment="1">
      <alignment horizontal="center" vertical="center" wrapText="1"/>
    </xf>
    <xf numFmtId="0" fontId="3" fillId="2" borderId="0" xfId="2" applyFont="1" applyFill="1" applyBorder="1" applyAlignment="1">
      <alignment horizontal="center" wrapText="1"/>
    </xf>
    <xf numFmtId="0" fontId="17" fillId="2" borderId="0" xfId="2" applyFont="1" applyFill="1" applyBorder="1" applyAlignment="1">
      <alignment horizontal="center" wrapText="1"/>
    </xf>
    <xf numFmtId="0" fontId="18" fillId="2" borderId="19" xfId="2" applyFont="1" applyFill="1" applyBorder="1" applyAlignment="1">
      <alignment horizontal="center" vertical="center"/>
    </xf>
    <xf numFmtId="0" fontId="18" fillId="2" borderId="20" xfId="2" applyFont="1" applyFill="1" applyBorder="1" applyAlignment="1">
      <alignment horizontal="center" vertical="center"/>
    </xf>
    <xf numFmtId="0" fontId="18" fillId="2" borderId="21" xfId="2" applyFont="1" applyFill="1" applyBorder="1" applyAlignment="1">
      <alignment horizontal="center" vertical="center"/>
    </xf>
    <xf numFmtId="0" fontId="18" fillId="2" borderId="0" xfId="2" applyFont="1" applyFill="1" applyBorder="1" applyAlignment="1">
      <alignment horizontal="center" wrapText="1"/>
    </xf>
    <xf numFmtId="0" fontId="3" fillId="2" borderId="0" xfId="2" applyFont="1" applyFill="1"/>
    <xf numFmtId="0" fontId="3" fillId="6" borderId="2" xfId="2" applyFont="1" applyFill="1" applyBorder="1" applyAlignment="1">
      <alignment vertical="top" wrapText="1"/>
    </xf>
    <xf numFmtId="0" fontId="17" fillId="6" borderId="0" xfId="2" applyFont="1" applyFill="1"/>
    <xf numFmtId="0" fontId="3" fillId="2" borderId="0" xfId="2" applyFont="1" applyFill="1" applyAlignment="1"/>
    <xf numFmtId="0" fontId="23" fillId="2" borderId="18" xfId="1" applyFont="1" applyFill="1" applyBorder="1" applyAlignment="1"/>
    <xf numFmtId="14" fontId="7" fillId="2" borderId="3" xfId="0" applyNumberFormat="1" applyFont="1" applyFill="1" applyBorder="1" applyAlignment="1">
      <alignment horizontal="left"/>
    </xf>
    <xf numFmtId="0" fontId="3" fillId="6" borderId="15" xfId="5" applyFont="1" applyFill="1" applyBorder="1" applyAlignment="1">
      <alignment vertical="top" wrapText="1"/>
    </xf>
    <xf numFmtId="0" fontId="3" fillId="2" borderId="22" xfId="5" applyFont="1" applyFill="1" applyBorder="1" applyAlignment="1">
      <alignment vertical="top" wrapText="1"/>
    </xf>
    <xf numFmtId="0" fontId="3" fillId="6" borderId="22" xfId="5" applyFont="1" applyFill="1" applyBorder="1" applyAlignment="1">
      <alignment vertical="top" wrapText="1"/>
    </xf>
    <xf numFmtId="0" fontId="18" fillId="6" borderId="2" xfId="2" applyFont="1" applyFill="1" applyBorder="1" applyAlignment="1">
      <alignment horizontal="left" vertical="top" wrapText="1"/>
    </xf>
    <xf numFmtId="0" fontId="18" fillId="6" borderId="15" xfId="2" applyFont="1" applyFill="1" applyBorder="1" applyAlignment="1">
      <alignment horizontal="left" vertical="top" wrapText="1"/>
    </xf>
    <xf numFmtId="14" fontId="3" fillId="6" borderId="15" xfId="5" applyNumberFormat="1" applyFont="1" applyFill="1" applyBorder="1" applyAlignment="1">
      <alignment vertical="top" wrapText="1"/>
    </xf>
    <xf numFmtId="0" fontId="3" fillId="6" borderId="15" xfId="2" applyFont="1" applyFill="1" applyBorder="1" applyAlignment="1">
      <alignment vertical="top" wrapText="1"/>
    </xf>
    <xf numFmtId="0" fontId="18" fillId="6" borderId="22" xfId="2" applyFont="1" applyFill="1" applyBorder="1" applyAlignment="1">
      <alignment horizontal="left" vertical="top" wrapText="1"/>
    </xf>
    <xf numFmtId="14" fontId="3" fillId="6" borderId="22" xfId="5" applyNumberFormat="1" applyFont="1" applyFill="1" applyBorder="1" applyAlignment="1">
      <alignment vertical="top" wrapText="1"/>
    </xf>
    <xf numFmtId="0" fontId="3" fillId="6" borderId="22" xfId="2" applyFont="1" applyFill="1" applyBorder="1" applyAlignment="1">
      <alignment vertical="top" wrapText="1"/>
    </xf>
    <xf numFmtId="0" fontId="3" fillId="0" borderId="22" xfId="5" applyFont="1" applyFill="1" applyBorder="1" applyAlignment="1">
      <alignment horizontal="left" vertical="top" wrapText="1"/>
    </xf>
    <xf numFmtId="0" fontId="3" fillId="6" borderId="22" xfId="5" applyFont="1" applyFill="1" applyBorder="1" applyAlignment="1">
      <alignment horizontal="left" vertical="top" wrapText="1"/>
    </xf>
    <xf numFmtId="0" fontId="3" fillId="0" borderId="22" xfId="5" applyFont="1" applyFill="1" applyBorder="1" applyAlignment="1">
      <alignment horizontal="left" vertical="center" wrapText="1"/>
    </xf>
    <xf numFmtId="0" fontId="24" fillId="2" borderId="18" xfId="1" applyFont="1" applyFill="1" applyBorder="1" applyAlignment="1"/>
    <xf numFmtId="0" fontId="3" fillId="6" borderId="2" xfId="5" applyFont="1" applyFill="1" applyBorder="1" applyAlignment="1">
      <alignment vertical="top" wrapText="1"/>
    </xf>
    <xf numFmtId="0" fontId="9" fillId="3" borderId="23" xfId="0" applyNumberFormat="1" applyFont="1" applyFill="1" applyBorder="1" applyAlignment="1">
      <alignment horizontal="center"/>
    </xf>
    <xf numFmtId="0" fontId="9" fillId="3" borderId="24" xfId="0" applyNumberFormat="1" applyFont="1" applyFill="1" applyBorder="1" applyAlignment="1">
      <alignment horizontal="center"/>
    </xf>
    <xf numFmtId="0" fontId="9" fillId="3" borderId="24" xfId="0" applyNumberFormat="1" applyFont="1" applyFill="1" applyBorder="1" applyAlignment="1">
      <alignment horizontal="center" wrapText="1"/>
    </xf>
    <xf numFmtId="0" fontId="9" fillId="3" borderId="25" xfId="0" applyNumberFormat="1" applyFont="1" applyFill="1" applyBorder="1" applyAlignment="1">
      <alignment horizontal="center"/>
    </xf>
    <xf numFmtId="0" fontId="9" fillId="3" borderId="26" xfId="0" applyNumberFormat="1" applyFont="1" applyFill="1" applyBorder="1" applyAlignment="1">
      <alignment horizontal="center" wrapText="1"/>
    </xf>
    <xf numFmtId="0" fontId="19" fillId="3" borderId="27" xfId="0" applyNumberFormat="1" applyFont="1" applyFill="1" applyBorder="1" applyAlignment="1">
      <alignment horizontal="center"/>
    </xf>
    <xf numFmtId="0" fontId="9" fillId="3" borderId="28" xfId="0" applyFont="1" applyFill="1" applyBorder="1"/>
    <xf numFmtId="0" fontId="19" fillId="3" borderId="28" xfId="0" applyFont="1" applyFill="1" applyBorder="1" applyAlignment="1">
      <alignment horizontal="center"/>
    </xf>
    <xf numFmtId="0" fontId="19" fillId="3" borderId="29" xfId="0" applyFont="1" applyFill="1" applyBorder="1" applyAlignment="1">
      <alignment horizontal="center"/>
    </xf>
    <xf numFmtId="0" fontId="3" fillId="2" borderId="22" xfId="0" applyNumberFormat="1" applyFont="1" applyFill="1" applyBorder="1" applyAlignment="1">
      <alignment horizontal="center"/>
    </xf>
    <xf numFmtId="0" fontId="16" fillId="2" borderId="22" xfId="1" applyNumberFormat="1" applyFill="1" applyBorder="1" applyAlignment="1" applyProtection="1">
      <alignment horizontal="left" vertical="center"/>
    </xf>
    <xf numFmtId="0" fontId="16" fillId="2" borderId="22" xfId="1" applyFill="1" applyBorder="1" applyAlignment="1">
      <alignment horizontal="left" vertical="center"/>
    </xf>
    <xf numFmtId="0" fontId="16" fillId="2" borderId="22" xfId="1" applyFill="1" applyBorder="1"/>
    <xf numFmtId="1" fontId="9" fillId="5" borderId="30" xfId="0" applyNumberFormat="1" applyFont="1" applyFill="1" applyBorder="1" applyAlignment="1">
      <alignment horizontal="center" vertical="center"/>
    </xf>
    <xf numFmtId="0" fontId="9" fillId="5" borderId="24" xfId="0" applyFont="1" applyFill="1" applyBorder="1" applyAlignment="1">
      <alignment horizontal="center" vertical="center"/>
    </xf>
    <xf numFmtId="0" fontId="9" fillId="5" borderId="25" xfId="0" applyFont="1" applyFill="1" applyBorder="1" applyAlignment="1">
      <alignment horizontal="center" vertical="center"/>
    </xf>
    <xf numFmtId="0" fontId="9" fillId="5" borderId="31" xfId="0" applyFont="1" applyFill="1" applyBorder="1" applyAlignment="1">
      <alignment horizontal="center" vertical="center"/>
    </xf>
    <xf numFmtId="0" fontId="0" fillId="0" borderId="22" xfId="0" applyBorder="1"/>
    <xf numFmtId="0" fontId="15" fillId="2" borderId="22" xfId="1" applyNumberFormat="1" applyFont="1" applyFill="1" applyBorder="1" applyAlignment="1" applyProtection="1">
      <alignment horizontal="left" vertical="center"/>
    </xf>
    <xf numFmtId="0" fontId="3" fillId="2" borderId="22" xfId="0" applyFont="1" applyFill="1" applyBorder="1" applyAlignment="1">
      <alignment horizontal="left" vertical="center"/>
    </xf>
    <xf numFmtId="0" fontId="3" fillId="2" borderId="22" xfId="0" applyFont="1" applyFill="1" applyBorder="1" applyAlignment="1">
      <alignment horizontal="center"/>
    </xf>
    <xf numFmtId="0" fontId="16" fillId="2" borderId="0" xfId="1" applyFill="1"/>
    <xf numFmtId="0" fontId="3" fillId="2" borderId="0" xfId="2" applyFont="1" applyFill="1" applyBorder="1"/>
    <xf numFmtId="0" fontId="26" fillId="2" borderId="0" xfId="2" applyFont="1" applyFill="1" applyBorder="1" applyAlignment="1"/>
    <xf numFmtId="0" fontId="26" fillId="2" borderId="0" xfId="2" applyFont="1" applyFill="1" applyBorder="1"/>
    <xf numFmtId="0" fontId="26" fillId="2" borderId="0" xfId="5" applyFont="1" applyFill="1" applyBorder="1" applyAlignment="1">
      <alignment vertical="top" wrapText="1"/>
    </xf>
    <xf numFmtId="0" fontId="26" fillId="6" borderId="0" xfId="5" applyFont="1" applyFill="1" applyBorder="1" applyAlignment="1">
      <alignment vertical="top" wrapText="1"/>
    </xf>
    <xf numFmtId="0" fontId="26" fillId="7" borderId="0" xfId="5" applyFont="1" applyFill="1" applyBorder="1" applyAlignment="1">
      <alignment horizontal="left" vertical="center"/>
    </xf>
    <xf numFmtId="14" fontId="26" fillId="6" borderId="0" xfId="5" applyNumberFormat="1" applyFont="1" applyFill="1" applyBorder="1" applyAlignment="1">
      <alignment vertical="top" wrapText="1"/>
    </xf>
    <xf numFmtId="0" fontId="26" fillId="6" borderId="0" xfId="2" applyFont="1" applyFill="1" applyBorder="1" applyAlignment="1">
      <alignment vertical="top" wrapText="1"/>
    </xf>
    <xf numFmtId="0" fontId="26" fillId="6" borderId="0" xfId="2" applyFont="1" applyFill="1" applyBorder="1"/>
    <xf numFmtId="0" fontId="26" fillId="0" borderId="0" xfId="2" applyFont="1" applyFill="1" applyBorder="1" applyAlignment="1"/>
    <xf numFmtId="0" fontId="26" fillId="0" borderId="0" xfId="2" applyFont="1" applyFill="1" applyBorder="1"/>
    <xf numFmtId="14" fontId="3" fillId="2" borderId="2" xfId="5" applyNumberFormat="1" applyFont="1" applyFill="1" applyBorder="1" applyAlignment="1">
      <alignment vertical="top" wrapText="1"/>
    </xf>
    <xf numFmtId="0" fontId="18" fillId="2" borderId="0" xfId="2" applyFont="1" applyFill="1" applyAlignment="1">
      <alignment vertical="top"/>
    </xf>
    <xf numFmtId="0" fontId="18" fillId="6" borderId="2" xfId="0" applyFont="1" applyFill="1" applyBorder="1" applyAlignment="1">
      <alignment horizontal="left" vertical="top" wrapText="1"/>
    </xf>
    <xf numFmtId="0" fontId="18" fillId="2" borderId="2" xfId="0" applyFont="1" applyFill="1" applyBorder="1" applyAlignment="1">
      <alignment vertical="top" wrapText="1"/>
    </xf>
    <xf numFmtId="0" fontId="18" fillId="2" borderId="2" xfId="0" applyFont="1" applyFill="1" applyBorder="1" applyAlignment="1">
      <alignment horizontal="left" vertical="top" wrapText="1"/>
    </xf>
    <xf numFmtId="0" fontId="28" fillId="2" borderId="2" xfId="5" applyFont="1" applyFill="1" applyBorder="1" applyAlignment="1">
      <alignment vertical="top" wrapText="1"/>
    </xf>
    <xf numFmtId="0" fontId="30" fillId="0" borderId="0" xfId="0" applyFont="1"/>
    <xf numFmtId="0" fontId="29" fillId="8" borderId="35" xfId="0" applyFont="1" applyFill="1" applyBorder="1" applyAlignment="1">
      <alignment horizontal="center" vertical="center" wrapText="1"/>
    </xf>
    <xf numFmtId="0" fontId="30" fillId="0" borderId="22" xfId="0" applyFont="1" applyBorder="1"/>
    <xf numFmtId="0" fontId="29" fillId="8" borderId="36" xfId="0" applyFont="1" applyFill="1" applyBorder="1" applyAlignment="1">
      <alignment horizontal="center" vertical="center" wrapText="1"/>
    </xf>
    <xf numFmtId="0" fontId="30" fillId="0" borderId="37" xfId="0" applyFont="1" applyBorder="1" applyAlignment="1">
      <alignment vertical="center" wrapText="1"/>
    </xf>
    <xf numFmtId="0" fontId="29" fillId="8" borderId="22" xfId="0" applyFont="1" applyFill="1" applyBorder="1" applyAlignment="1">
      <alignment horizontal="center" vertical="center" wrapText="1"/>
    </xf>
    <xf numFmtId="0" fontId="29" fillId="0" borderId="22" xfId="0" applyFont="1" applyBorder="1" applyAlignment="1">
      <alignment horizontal="left" vertical="center" wrapText="1" indent="1"/>
    </xf>
    <xf numFmtId="0" fontId="14" fillId="4" borderId="38" xfId="5" applyFont="1" applyFill="1" applyBorder="1" applyAlignment="1">
      <alignment horizontal="left" vertical="center"/>
    </xf>
    <xf numFmtId="0" fontId="14" fillId="4" borderId="39" xfId="5" applyFont="1" applyFill="1" applyBorder="1" applyAlignment="1">
      <alignment horizontal="left" vertical="center"/>
    </xf>
    <xf numFmtId="0" fontId="14" fillId="4" borderId="40" xfId="5" applyFont="1" applyFill="1" applyBorder="1" applyAlignment="1">
      <alignment horizontal="left" vertical="center"/>
    </xf>
    <xf numFmtId="0" fontId="3" fillId="6" borderId="39" xfId="5" applyFont="1" applyFill="1" applyBorder="1" applyAlignment="1">
      <alignment vertical="top" wrapText="1"/>
    </xf>
    <xf numFmtId="0" fontId="3" fillId="6" borderId="16" xfId="5" applyFont="1" applyFill="1" applyBorder="1" applyAlignment="1">
      <alignment vertical="top" wrapText="1"/>
    </xf>
    <xf numFmtId="0" fontId="3" fillId="2" borderId="15" xfId="5" applyFont="1" applyFill="1" applyBorder="1" applyAlignment="1">
      <alignment vertical="top" wrapText="1"/>
    </xf>
    <xf numFmtId="0" fontId="3" fillId="6" borderId="41" xfId="5" applyFont="1" applyFill="1" applyBorder="1" applyAlignment="1">
      <alignment vertical="top" wrapText="1"/>
    </xf>
    <xf numFmtId="0" fontId="14" fillId="4" borderId="42" xfId="5" applyFont="1" applyFill="1" applyBorder="1" applyAlignment="1">
      <alignment horizontal="left" vertical="center"/>
    </xf>
    <xf numFmtId="0" fontId="14" fillId="4" borderId="43" xfId="5" applyFont="1" applyFill="1" applyBorder="1" applyAlignment="1">
      <alignment horizontal="left" vertical="center"/>
    </xf>
    <xf numFmtId="0" fontId="3" fillId="6" borderId="38" xfId="5" applyFont="1" applyFill="1" applyBorder="1" applyAlignment="1">
      <alignment vertical="top" wrapText="1"/>
    </xf>
    <xf numFmtId="0" fontId="3" fillId="6" borderId="1" xfId="5" applyFont="1" applyFill="1" applyBorder="1" applyAlignment="1">
      <alignment vertical="top" wrapText="1"/>
    </xf>
    <xf numFmtId="0" fontId="18" fillId="6" borderId="22" xfId="0" applyFont="1" applyFill="1" applyBorder="1" applyAlignment="1">
      <alignment horizontal="left" vertical="top" wrapText="1"/>
    </xf>
    <xf numFmtId="0" fontId="14" fillId="4" borderId="22" xfId="5" applyFont="1" applyFill="1" applyBorder="1" applyAlignment="1">
      <alignment horizontal="left" vertical="center"/>
    </xf>
    <xf numFmtId="0" fontId="3" fillId="2" borderId="22" xfId="2" applyFont="1" applyFill="1" applyBorder="1"/>
    <xf numFmtId="0" fontId="30" fillId="0" borderId="22" xfId="0" applyFont="1" applyBorder="1" applyAlignment="1">
      <alignment wrapText="1"/>
    </xf>
    <xf numFmtId="0" fontId="3" fillId="2" borderId="41" xfId="5" applyFont="1" applyFill="1" applyBorder="1" applyAlignment="1">
      <alignment vertical="top" wrapText="1"/>
    </xf>
    <xf numFmtId="0" fontId="3" fillId="2" borderId="41" xfId="2" applyFont="1" applyFill="1" applyBorder="1"/>
    <xf numFmtId="0" fontId="29" fillId="0" borderId="37" xfId="0" applyFont="1" applyBorder="1" applyAlignment="1">
      <alignment horizontal="left" vertical="center" wrapText="1" indent="1"/>
    </xf>
    <xf numFmtId="0" fontId="3" fillId="2" borderId="37" xfId="5" applyFont="1" applyFill="1" applyBorder="1" applyAlignment="1">
      <alignment vertical="top" wrapText="1"/>
    </xf>
    <xf numFmtId="0" fontId="3" fillId="6" borderId="37" xfId="5" applyFont="1" applyFill="1" applyBorder="1" applyAlignment="1">
      <alignment vertical="top" wrapText="1"/>
    </xf>
    <xf numFmtId="0" fontId="3" fillId="2" borderId="22" xfId="2" applyFont="1" applyFill="1" applyBorder="1" applyAlignment="1">
      <alignment vertical="top"/>
    </xf>
    <xf numFmtId="0" fontId="3" fillId="2" borderId="22" xfId="2" applyFont="1" applyFill="1" applyBorder="1" applyAlignment="1">
      <alignment vertical="top" wrapText="1"/>
    </xf>
    <xf numFmtId="0" fontId="18" fillId="6" borderId="1" xfId="0" applyFont="1" applyFill="1" applyBorder="1" applyAlignment="1">
      <alignment horizontal="left" vertical="top" wrapText="1"/>
    </xf>
    <xf numFmtId="0" fontId="3" fillId="2" borderId="37" xfId="2" applyFont="1" applyFill="1" applyBorder="1" applyAlignment="1">
      <alignment wrapText="1"/>
    </xf>
    <xf numFmtId="0" fontId="3" fillId="2" borderId="22" xfId="0" applyFont="1" applyFill="1" applyBorder="1" applyAlignment="1">
      <alignment horizontal="center" vertical="center"/>
    </xf>
    <xf numFmtId="0" fontId="14" fillId="9" borderId="37" xfId="5" applyFont="1" applyFill="1" applyBorder="1" applyAlignment="1">
      <alignment horizontal="left" vertical="center"/>
    </xf>
    <xf numFmtId="0" fontId="3" fillId="11" borderId="22" xfId="0" applyFont="1" applyFill="1" applyBorder="1"/>
    <xf numFmtId="0" fontId="3" fillId="11" borderId="22" xfId="0" applyFont="1" applyFill="1" applyBorder="1" applyAlignment="1">
      <alignment vertical="top" wrapText="1"/>
    </xf>
    <xf numFmtId="0" fontId="33" fillId="11" borderId="22" xfId="0" applyFont="1" applyFill="1" applyBorder="1" applyAlignment="1">
      <alignment horizontal="left" vertical="top"/>
    </xf>
    <xf numFmtId="0" fontId="33" fillId="11" borderId="22" xfId="0" applyFont="1" applyFill="1" applyBorder="1" applyAlignment="1">
      <alignment horizontal="left" vertical="center"/>
    </xf>
    <xf numFmtId="0" fontId="14" fillId="4" borderId="37" xfId="5" applyFont="1" applyFill="1" applyBorder="1" applyAlignment="1">
      <alignment horizontal="left" vertical="center"/>
    </xf>
    <xf numFmtId="0" fontId="14" fillId="4" borderId="44" xfId="5" applyFont="1" applyFill="1" applyBorder="1" applyAlignment="1">
      <alignment horizontal="left" vertical="center"/>
    </xf>
    <xf numFmtId="0" fontId="14" fillId="4" borderId="45" xfId="5" applyFont="1" applyFill="1" applyBorder="1" applyAlignment="1">
      <alignment horizontal="left" vertical="center"/>
    </xf>
    <xf numFmtId="0" fontId="8" fillId="2" borderId="22" xfId="7" applyFont="1" applyFill="1" applyBorder="1" applyAlignment="1">
      <alignment horizontal="left" vertical="top" wrapText="1"/>
    </xf>
    <xf numFmtId="0" fontId="28" fillId="2" borderId="22" xfId="7" applyFont="1" applyFill="1" applyBorder="1" applyAlignment="1">
      <alignment horizontal="left" vertical="top" wrapText="1"/>
    </xf>
    <xf numFmtId="0" fontId="9" fillId="3" borderId="38" xfId="5" applyFont="1" applyFill="1" applyBorder="1" applyAlignment="1">
      <alignment horizontal="center" vertical="center" wrapText="1"/>
    </xf>
    <xf numFmtId="0" fontId="9" fillId="3" borderId="22" xfId="5" applyFont="1" applyFill="1" applyBorder="1" applyAlignment="1">
      <alignment horizontal="center" vertical="center" wrapText="1"/>
    </xf>
    <xf numFmtId="0" fontId="18" fillId="2" borderId="22" xfId="7" applyFont="1" applyFill="1" applyBorder="1" applyAlignment="1">
      <alignment vertical="top" wrapText="1"/>
    </xf>
    <xf numFmtId="0" fontId="18" fillId="2" borderId="22" xfId="0" applyFont="1" applyFill="1" applyBorder="1" applyAlignment="1">
      <alignment horizontal="left" vertical="top" wrapText="1"/>
    </xf>
    <xf numFmtId="0" fontId="28" fillId="2" borderId="22" xfId="0" applyFont="1" applyFill="1" applyBorder="1" applyAlignment="1">
      <alignment horizontal="left" vertical="top" wrapText="1"/>
    </xf>
    <xf numFmtId="1" fontId="29" fillId="14" borderId="46" xfId="0" applyNumberFormat="1" applyFont="1" applyFill="1" applyBorder="1" applyAlignment="1">
      <alignment horizontal="center"/>
    </xf>
    <xf numFmtId="1" fontId="30" fillId="14" borderId="47" xfId="0" applyNumberFormat="1" applyFont="1" applyFill="1" applyBorder="1" applyAlignment="1">
      <alignment horizontal="center"/>
    </xf>
    <xf numFmtId="1" fontId="30" fillId="0" borderId="49" xfId="0" applyNumberFormat="1" applyFont="1" applyFill="1" applyBorder="1" applyAlignment="1">
      <alignment horizontal="left"/>
    </xf>
    <xf numFmtId="1" fontId="30" fillId="0" borderId="50" xfId="0" applyNumberFormat="1" applyFont="1" applyFill="1" applyBorder="1" applyAlignment="1">
      <alignment horizontal="left"/>
    </xf>
    <xf numFmtId="165" fontId="30" fillId="0" borderId="51" xfId="0" applyNumberFormat="1" applyFont="1" applyBorder="1" applyAlignment="1">
      <alignment horizontal="left"/>
    </xf>
    <xf numFmtId="0" fontId="30" fillId="11" borderId="52" xfId="0" applyNumberFormat="1" applyFont="1" applyFill="1" applyBorder="1" applyAlignment="1">
      <alignment horizontal="center"/>
    </xf>
    <xf numFmtId="0" fontId="30" fillId="0" borderId="0" xfId="0" applyFont="1" applyFill="1" applyBorder="1"/>
    <xf numFmtId="1" fontId="30" fillId="0" borderId="0" xfId="0" applyNumberFormat="1" applyFont="1" applyFill="1" applyBorder="1" applyAlignment="1">
      <alignment horizontal="center"/>
    </xf>
    <xf numFmtId="0" fontId="30" fillId="0" borderId="0" xfId="0" applyNumberFormat="1" applyFont="1" applyFill="1" applyBorder="1" applyAlignment="1">
      <alignment horizontal="center"/>
    </xf>
    <xf numFmtId="0" fontId="30" fillId="0" borderId="0" xfId="0" applyNumberFormat="1" applyFont="1" applyFill="1" applyBorder="1" applyAlignment="1">
      <alignment vertical="center"/>
    </xf>
    <xf numFmtId="0" fontId="30" fillId="0" borderId="22" xfId="0" applyNumberFormat="1" applyFont="1" applyFill="1" applyBorder="1" applyAlignment="1">
      <alignment vertical="center"/>
    </xf>
    <xf numFmtId="0" fontId="29" fillId="0" borderId="22" xfId="0" applyFont="1" applyBorder="1"/>
    <xf numFmtId="1" fontId="29" fillId="14" borderId="22" xfId="0" applyNumberFormat="1" applyFont="1" applyFill="1" applyBorder="1" applyAlignment="1">
      <alignment horizontal="center"/>
    </xf>
    <xf numFmtId="0" fontId="9" fillId="3" borderId="1" xfId="5" applyFont="1" applyFill="1" applyBorder="1" applyAlignment="1">
      <alignment horizontal="center" vertical="center" wrapText="1"/>
    </xf>
    <xf numFmtId="0" fontId="3" fillId="6" borderId="37" xfId="2" applyFont="1" applyFill="1" applyBorder="1" applyAlignment="1">
      <alignment vertical="top" wrapText="1"/>
    </xf>
    <xf numFmtId="0" fontId="3" fillId="2" borderId="37" xfId="2" applyFont="1" applyFill="1" applyBorder="1"/>
    <xf numFmtId="0" fontId="9" fillId="12" borderId="22" xfId="5" applyFont="1" applyFill="1" applyBorder="1" applyAlignment="1">
      <alignment horizontal="center" vertical="center" wrapText="1"/>
    </xf>
    <xf numFmtId="0" fontId="27" fillId="12" borderId="22" xfId="5" applyFont="1" applyFill="1" applyBorder="1" applyAlignment="1">
      <alignment horizontal="center" vertical="center" wrapText="1"/>
    </xf>
    <xf numFmtId="0" fontId="27" fillId="13" borderId="22" xfId="5" applyFont="1" applyFill="1" applyBorder="1" applyAlignment="1">
      <alignment horizontal="center" vertical="center" wrapText="1"/>
    </xf>
    <xf numFmtId="0" fontId="3" fillId="15" borderId="22" xfId="2" applyFont="1" applyFill="1" applyBorder="1" applyAlignment="1">
      <alignment vertical="top" wrapText="1"/>
    </xf>
    <xf numFmtId="14" fontId="3" fillId="15" borderId="22" xfId="2" applyNumberFormat="1" applyFont="1" applyFill="1" applyBorder="1" applyAlignment="1">
      <alignment vertical="top" wrapText="1"/>
    </xf>
    <xf numFmtId="0" fontId="30" fillId="0" borderId="55" xfId="0" applyNumberFormat="1" applyFont="1" applyFill="1" applyBorder="1" applyAlignment="1">
      <alignment vertical="center"/>
    </xf>
    <xf numFmtId="0" fontId="30" fillId="0" borderId="55" xfId="0" applyFont="1" applyBorder="1"/>
    <xf numFmtId="0" fontId="9" fillId="12" borderId="56" xfId="5" applyFont="1" applyFill="1" applyBorder="1" applyAlignment="1">
      <alignment horizontal="center" vertical="center" wrapText="1"/>
    </xf>
    <xf numFmtId="0" fontId="9" fillId="12" borderId="57" xfId="5" applyFont="1" applyFill="1" applyBorder="1" applyAlignment="1">
      <alignment horizontal="center" vertical="center" wrapText="1"/>
    </xf>
    <xf numFmtId="0" fontId="9" fillId="12" borderId="58" xfId="5" applyFont="1" applyFill="1" applyBorder="1" applyAlignment="1">
      <alignment horizontal="center" vertical="center" wrapText="1"/>
    </xf>
    <xf numFmtId="0" fontId="30" fillId="0" borderId="59" xfId="0" applyNumberFormat="1" applyFont="1" applyFill="1" applyBorder="1" applyAlignment="1">
      <alignment vertical="center"/>
    </xf>
    <xf numFmtId="0" fontId="29" fillId="0" borderId="60" xfId="0" applyFont="1" applyBorder="1"/>
    <xf numFmtId="0" fontId="30" fillId="0" borderId="61" xfId="0" applyFont="1" applyBorder="1"/>
    <xf numFmtId="0" fontId="18" fillId="2" borderId="0" xfId="2" applyFont="1" applyFill="1" applyBorder="1" applyAlignment="1">
      <alignment horizontal="center" vertical="center"/>
    </xf>
    <xf numFmtId="0" fontId="18" fillId="2" borderId="0" xfId="2" applyFont="1" applyFill="1" applyBorder="1" applyAlignment="1">
      <alignment horizontal="center" vertical="center" wrapText="1"/>
    </xf>
    <xf numFmtId="0" fontId="18" fillId="2" borderId="22" xfId="2" applyFont="1" applyFill="1" applyBorder="1" applyAlignment="1"/>
    <xf numFmtId="0" fontId="12" fillId="2" borderId="22" xfId="2" applyFont="1" applyFill="1" applyBorder="1" applyAlignment="1"/>
    <xf numFmtId="0" fontId="12" fillId="2" borderId="63" xfId="2" applyFont="1" applyFill="1" applyBorder="1" applyAlignment="1"/>
    <xf numFmtId="0" fontId="29" fillId="0" borderId="61" xfId="0" applyFont="1" applyBorder="1"/>
    <xf numFmtId="0" fontId="29" fillId="0" borderId="55" xfId="0" applyNumberFormat="1" applyFont="1" applyFill="1" applyBorder="1" applyAlignment="1">
      <alignment vertical="center"/>
    </xf>
    <xf numFmtId="0" fontId="29" fillId="0" borderId="55" xfId="0" applyFont="1" applyBorder="1"/>
    <xf numFmtId="14" fontId="16" fillId="15" borderId="22" xfId="1" applyNumberFormat="1" applyFill="1" applyBorder="1" applyAlignment="1">
      <alignment vertical="top" wrapText="1"/>
    </xf>
    <xf numFmtId="14" fontId="3" fillId="2" borderId="22" xfId="2" applyNumberFormat="1" applyFont="1" applyFill="1" applyBorder="1" applyAlignment="1">
      <alignment vertical="top"/>
    </xf>
    <xf numFmtId="0" fontId="3" fillId="0" borderId="22" xfId="5" applyFont="1" applyFill="1" applyBorder="1" applyAlignment="1">
      <alignment vertical="top" wrapText="1"/>
    </xf>
    <xf numFmtId="0" fontId="30" fillId="16" borderId="48" xfId="0" applyNumberFormat="1" applyFont="1" applyFill="1" applyBorder="1" applyAlignment="1">
      <alignment horizontal="center"/>
    </xf>
    <xf numFmtId="0" fontId="3" fillId="17" borderId="22" xfId="0" applyFont="1" applyFill="1" applyBorder="1" applyAlignment="1">
      <alignment horizontal="center"/>
    </xf>
    <xf numFmtId="0" fontId="3" fillId="18" borderId="22" xfId="0" applyFont="1" applyFill="1" applyBorder="1" applyAlignment="1">
      <alignment horizontal="center"/>
    </xf>
    <xf numFmtId="0" fontId="3" fillId="19" borderId="22" xfId="0" applyFont="1" applyFill="1" applyBorder="1" applyAlignment="1">
      <alignment horizontal="center"/>
    </xf>
    <xf numFmtId="0" fontId="3" fillId="6" borderId="22" xfId="2" quotePrefix="1" applyFont="1" applyFill="1" applyBorder="1" applyAlignment="1">
      <alignment vertical="top" wrapText="1"/>
    </xf>
    <xf numFmtId="0" fontId="14" fillId="4" borderId="22" xfId="5" applyFont="1" applyFill="1" applyBorder="1" applyAlignment="1">
      <alignment horizontal="left" vertical="top"/>
    </xf>
    <xf numFmtId="0" fontId="3" fillId="6" borderId="22" xfId="2" applyFont="1" applyFill="1" applyBorder="1" applyAlignment="1">
      <alignment horizontal="left" vertical="top" wrapText="1"/>
    </xf>
    <xf numFmtId="0" fontId="3" fillId="2" borderId="22" xfId="2" applyFont="1" applyFill="1" applyBorder="1" applyAlignment="1">
      <alignment horizontal="left" vertical="top"/>
    </xf>
    <xf numFmtId="0" fontId="14" fillId="4" borderId="0" xfId="5" applyFont="1" applyFill="1" applyBorder="1" applyAlignment="1">
      <alignment horizontal="left" vertical="center"/>
    </xf>
    <xf numFmtId="0" fontId="14" fillId="4" borderId="71" xfId="5" applyFont="1" applyFill="1" applyBorder="1" applyAlignment="1">
      <alignment horizontal="left" vertical="center"/>
    </xf>
    <xf numFmtId="0" fontId="12" fillId="2" borderId="1" xfId="2" applyFont="1" applyFill="1" applyBorder="1" applyAlignment="1">
      <alignment horizontal="center" vertical="center" wrapText="1"/>
    </xf>
    <xf numFmtId="14" fontId="3" fillId="2" borderId="22" xfId="2" applyNumberFormat="1" applyFont="1" applyFill="1" applyBorder="1" applyAlignment="1"/>
    <xf numFmtId="0" fontId="29" fillId="0" borderId="62" xfId="0" applyFont="1" applyBorder="1"/>
    <xf numFmtId="0" fontId="3" fillId="6" borderId="73" xfId="5" applyFont="1" applyFill="1" applyBorder="1" applyAlignment="1">
      <alignment vertical="top" wrapText="1"/>
    </xf>
    <xf numFmtId="0" fontId="3" fillId="6" borderId="72" xfId="5" applyFont="1" applyFill="1" applyBorder="1" applyAlignment="1">
      <alignment vertical="top" wrapText="1"/>
    </xf>
    <xf numFmtId="0" fontId="14" fillId="4" borderId="74" xfId="5" applyFont="1" applyFill="1" applyBorder="1" applyAlignment="1">
      <alignment horizontal="left" vertical="center"/>
    </xf>
    <xf numFmtId="0" fontId="14" fillId="4" borderId="75" xfId="5" applyFont="1" applyFill="1" applyBorder="1" applyAlignment="1">
      <alignment horizontal="left" vertical="center"/>
    </xf>
    <xf numFmtId="0" fontId="6" fillId="0" borderId="2" xfId="0" applyFont="1" applyBorder="1" applyAlignment="1">
      <alignment horizontal="center" vertical="center"/>
    </xf>
    <xf numFmtId="0" fontId="8" fillId="0" borderId="2" xfId="0" applyFont="1" applyBorder="1" applyAlignment="1">
      <alignment horizontal="left"/>
    </xf>
    <xf numFmtId="0" fontId="7" fillId="2" borderId="2" xfId="0" applyFont="1" applyFill="1" applyBorder="1" applyAlignment="1">
      <alignment horizontal="left" vertical="center"/>
    </xf>
    <xf numFmtId="0" fontId="8" fillId="0" borderId="2" xfId="0" applyFont="1" applyBorder="1" applyAlignment="1">
      <alignment horizontal="left" vertical="center"/>
    </xf>
    <xf numFmtId="0" fontId="8" fillId="2" borderId="2" xfId="0" applyFont="1" applyFill="1" applyBorder="1" applyAlignment="1">
      <alignment horizontal="left"/>
    </xf>
    <xf numFmtId="0" fontId="7" fillId="2" borderId="2" xfId="0" applyFont="1" applyFill="1" applyBorder="1" applyAlignment="1">
      <alignment horizontal="left"/>
    </xf>
    <xf numFmtId="0" fontId="8" fillId="2" borderId="2" xfId="4" applyFont="1" applyFill="1" applyBorder="1" applyAlignment="1">
      <alignment vertical="top"/>
    </xf>
    <xf numFmtId="0" fontId="6" fillId="2" borderId="0" xfId="4" applyFont="1" applyFill="1" applyBorder="1" applyAlignment="1">
      <alignment horizontal="center"/>
    </xf>
    <xf numFmtId="1" fontId="7" fillId="2" borderId="2" xfId="0" applyNumberFormat="1" applyFont="1" applyFill="1" applyBorder="1" applyAlignment="1">
      <alignment vertical="center" wrapText="1"/>
    </xf>
    <xf numFmtId="0" fontId="8" fillId="2" borderId="2" xfId="0" applyFont="1" applyFill="1" applyBorder="1" applyAlignment="1">
      <alignment vertical="top" wrapText="1"/>
    </xf>
    <xf numFmtId="1" fontId="7" fillId="2" borderId="1" xfId="0" applyNumberFormat="1" applyFont="1" applyFill="1" applyBorder="1" applyAlignment="1"/>
    <xf numFmtId="1" fontId="29" fillId="11" borderId="35" xfId="0" applyNumberFormat="1" applyFont="1" applyFill="1" applyBorder="1" applyAlignment="1">
      <alignment horizontal="center" vertical="center" textRotation="90"/>
    </xf>
    <xf numFmtId="1" fontId="29" fillId="11" borderId="53" xfId="0" applyNumberFormat="1" applyFont="1" applyFill="1" applyBorder="1" applyAlignment="1">
      <alignment horizontal="center" vertical="center" textRotation="90"/>
    </xf>
    <xf numFmtId="1" fontId="29" fillId="11" borderId="54" xfId="0" applyNumberFormat="1" applyFont="1" applyFill="1" applyBorder="1" applyAlignment="1">
      <alignment horizontal="center" vertical="center" textRotation="90"/>
    </xf>
    <xf numFmtId="0" fontId="31" fillId="0" borderId="0" xfId="0" applyFont="1" applyAlignment="1">
      <alignment horizontal="left" vertical="center"/>
    </xf>
    <xf numFmtId="0" fontId="8" fillId="2" borderId="32" xfId="5" applyFont="1" applyFill="1" applyBorder="1" applyAlignment="1">
      <alignment horizontal="left" wrapText="1"/>
    </xf>
    <xf numFmtId="0" fontId="8" fillId="2" borderId="33" xfId="5" applyFont="1" applyFill="1" applyBorder="1" applyAlignment="1">
      <alignment horizontal="left" wrapText="1"/>
    </xf>
    <xf numFmtId="0" fontId="12" fillId="2" borderId="32" xfId="2" applyFont="1" applyFill="1" applyBorder="1" applyAlignment="1">
      <alignment horizontal="center" vertical="center" wrapText="1"/>
    </xf>
    <xf numFmtId="0" fontId="18" fillId="2" borderId="34" xfId="2" applyFont="1" applyFill="1" applyBorder="1" applyAlignment="1">
      <alignment horizontal="center" vertical="center" wrapText="1"/>
    </xf>
    <xf numFmtId="0" fontId="8" fillId="2" borderId="68" xfId="5" applyFont="1" applyFill="1" applyBorder="1" applyAlignment="1">
      <alignment horizontal="left" wrapText="1"/>
    </xf>
    <xf numFmtId="0" fontId="8" fillId="2" borderId="69" xfId="5" applyFont="1" applyFill="1" applyBorder="1" applyAlignment="1">
      <alignment horizontal="left" wrapText="1"/>
    </xf>
    <xf numFmtId="0" fontId="8" fillId="2" borderId="70" xfId="5" applyFont="1" applyFill="1" applyBorder="1" applyAlignment="1">
      <alignment horizontal="left" wrapText="1"/>
    </xf>
    <xf numFmtId="0" fontId="8" fillId="2" borderId="1" xfId="5" applyFont="1" applyFill="1" applyBorder="1" applyAlignment="1">
      <alignment horizontal="left" wrapText="1"/>
    </xf>
    <xf numFmtId="0" fontId="8" fillId="2" borderId="16" xfId="5" applyFont="1" applyFill="1" applyBorder="1" applyAlignment="1">
      <alignment horizontal="left" wrapText="1"/>
    </xf>
    <xf numFmtId="0" fontId="8" fillId="2" borderId="67" xfId="5" applyFont="1" applyFill="1" applyBorder="1" applyAlignment="1">
      <alignment horizontal="left" wrapText="1"/>
    </xf>
    <xf numFmtId="0" fontId="12" fillId="2" borderId="1" xfId="2" applyFont="1" applyFill="1" applyBorder="1" applyAlignment="1">
      <alignment horizontal="center" vertical="center" wrapText="1"/>
    </xf>
    <xf numFmtId="0" fontId="12" fillId="2" borderId="16" xfId="2" applyFont="1" applyFill="1" applyBorder="1" applyAlignment="1">
      <alignment horizontal="center" vertical="center" wrapText="1"/>
    </xf>
    <xf numFmtId="0" fontId="12" fillId="2" borderId="67" xfId="2" applyFont="1" applyFill="1" applyBorder="1" applyAlignment="1">
      <alignment horizontal="center" vertical="center" wrapText="1"/>
    </xf>
    <xf numFmtId="0" fontId="18" fillId="2" borderId="64" xfId="2" applyFont="1" applyFill="1" applyBorder="1" applyAlignment="1">
      <alignment horizontal="center" vertical="center" wrapText="1"/>
    </xf>
    <xf numFmtId="0" fontId="18" fillId="2" borderId="65" xfId="2" applyFont="1" applyFill="1" applyBorder="1" applyAlignment="1">
      <alignment horizontal="center" vertical="center" wrapText="1"/>
    </xf>
    <xf numFmtId="0" fontId="18" fillId="2" borderId="66" xfId="2" applyFont="1" applyFill="1" applyBorder="1" applyAlignment="1">
      <alignment horizontal="center" vertical="center" wrapText="1"/>
    </xf>
    <xf numFmtId="0" fontId="33" fillId="10" borderId="22" xfId="0" applyFont="1" applyFill="1" applyBorder="1" applyAlignment="1">
      <alignment horizontal="left" vertical="top" wrapText="1"/>
    </xf>
  </cellXfs>
  <cellStyles count="8">
    <cellStyle name="Hyperlink" xfId="1" builtinId="8"/>
    <cellStyle name="Normal" xfId="0" builtinId="0"/>
    <cellStyle name="Normal 2" xfId="2"/>
    <cellStyle name="Normal 3" xfId="3"/>
    <cellStyle name="Normal 3 2" xfId="7"/>
    <cellStyle name="Normal_Functional Test Case v1.0" xfId="4"/>
    <cellStyle name="Normal_Sheet1" xfId="5"/>
    <cellStyle name="標準_結合試験(AllOvertheWorld)"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66675</xdr:colOff>
      <xdr:row>1</xdr:row>
      <xdr:rowOff>123825</xdr:rowOff>
    </xdr:from>
    <xdr:to>
      <xdr:col>1</xdr:col>
      <xdr:colOff>1323975</xdr:colOff>
      <xdr:row>1</xdr:row>
      <xdr:rowOff>847725</xdr:rowOff>
    </xdr:to>
    <xdr:pic>
      <xdr:nvPicPr>
        <xdr:cNvPr id="10586"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8125" y="285750"/>
          <a:ext cx="12573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Search%20grammar"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AP_System%20Test%20Case_v1.1_EN.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DL_Integration%20Test%20Case_v1.0_E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Chinh\Desktop\DDL_Integration%20Test%20Case_v1.0_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arch grammar"/>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est case List"/>
      <sheetName val="Test Report"/>
      <sheetName val="Admin Module"/>
      <sheetName val="Common"/>
      <sheetName val="Display Homepage"/>
      <sheetName val="Suggest Module"/>
      <sheetName val="Post Management"/>
      <sheetName val="Like Management"/>
      <sheetName val="Wishlist management"/>
      <sheetName val="Comment management"/>
      <sheetName val="Share Management"/>
      <sheetName val="Report"/>
      <sheetName val="Friend management"/>
      <sheetName val="Chat"/>
      <sheetName val="Room"/>
      <sheetName val="Account management"/>
      <sheetName val="Admin management"/>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est case List"/>
      <sheetName val="Test Report"/>
      <sheetName val="Calculate"/>
      <sheetName val="Message Rules"/>
      <sheetName val="User_Function"/>
      <sheetName val="Admin_Function"/>
    </sheetNames>
    <sheetDataSet>
      <sheetData sheetId="0"/>
      <sheetData sheetId="1"/>
      <sheetData sheetId="2"/>
      <sheetData sheetId="3"/>
      <sheetData sheetId="4"/>
      <sheetData sheetId="5"/>
      <sheetData sheetId="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est case List"/>
      <sheetName val="Test Report"/>
      <sheetName val="Calculate"/>
      <sheetName val="Message Rules"/>
      <sheetName val="User_Function"/>
      <sheetName val="Admin_Function"/>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hyperlink" Target="Evident\Common%20Module-2.png" TargetMode="External"/><Relationship Id="rId7" Type="http://schemas.openxmlformats.org/officeDocument/2006/relationships/vmlDrawing" Target="../drawings/vmlDrawing2.vml"/><Relationship Id="rId2" Type="http://schemas.openxmlformats.org/officeDocument/2006/relationships/hyperlink" Target="Evident\Common%20Module-2.png" TargetMode="External"/><Relationship Id="rId1" Type="http://schemas.openxmlformats.org/officeDocument/2006/relationships/hyperlink" Target="Evident\Common%20Module-2.png" TargetMode="External"/><Relationship Id="rId6" Type="http://schemas.openxmlformats.org/officeDocument/2006/relationships/printerSettings" Target="../printerSettings/printerSettings5.bin"/><Relationship Id="rId5" Type="http://schemas.openxmlformats.org/officeDocument/2006/relationships/hyperlink" Target="Evident\Common%20Module-2.png" TargetMode="External"/><Relationship Id="rId4" Type="http://schemas.openxmlformats.org/officeDocument/2006/relationships/hyperlink" Target="Evident\Common%20Module-2.png"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comments" Target="../comments4.xml"/><Relationship Id="rId3" Type="http://schemas.openxmlformats.org/officeDocument/2006/relationships/hyperlink" Target="Evident\Account%20Management%20Module-30.png" TargetMode="External"/><Relationship Id="rId7" Type="http://schemas.openxmlformats.org/officeDocument/2006/relationships/vmlDrawing" Target="../drawings/vmlDrawing4.vml"/><Relationship Id="rId2" Type="http://schemas.openxmlformats.org/officeDocument/2006/relationships/hyperlink" Target="Evident\Account%20Management%20Module-27.png" TargetMode="External"/><Relationship Id="rId1" Type="http://schemas.openxmlformats.org/officeDocument/2006/relationships/hyperlink" Target="Evident\Account%20Management%20Module-24.png" TargetMode="External"/><Relationship Id="rId6" Type="http://schemas.openxmlformats.org/officeDocument/2006/relationships/printerSettings" Target="../printerSettings/printerSettings7.bin"/><Relationship Id="rId5" Type="http://schemas.openxmlformats.org/officeDocument/2006/relationships/hyperlink" Target="Evident\Account%20Management%20Module-32.png" TargetMode="External"/><Relationship Id="rId4" Type="http://schemas.openxmlformats.org/officeDocument/2006/relationships/hyperlink" Target="Evident\Account%20Management%20Module-30.png"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hyperlink" Target="Evident\Statistics-3.png" TargetMode="External"/><Relationship Id="rId2" Type="http://schemas.openxmlformats.org/officeDocument/2006/relationships/hyperlink" Target="Evident\Statistics-3.png" TargetMode="External"/><Relationship Id="rId1" Type="http://schemas.openxmlformats.org/officeDocument/2006/relationships/hyperlink" Target="Evident\Statistics-2.png" TargetMode="External"/><Relationship Id="rId6" Type="http://schemas.openxmlformats.org/officeDocument/2006/relationships/comments" Target="../comments10.xml"/><Relationship Id="rId5" Type="http://schemas.openxmlformats.org/officeDocument/2006/relationships/vmlDrawing" Target="../drawings/vmlDrawing10.vml"/><Relationship Id="rId4"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printerSettings" Target="../printerSettings/printerSettings14.bin"/><Relationship Id="rId1" Type="http://schemas.openxmlformats.org/officeDocument/2006/relationships/hyperlink" Target="Evident\Message-10.png" TargetMode="External"/><Relationship Id="rId4" Type="http://schemas.openxmlformats.org/officeDocument/2006/relationships/comments" Target="../comments11.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Evident\%5bAdmin%20Module-40%5d.png" TargetMode="External"/><Relationship Id="rId1" Type="http://schemas.openxmlformats.org/officeDocument/2006/relationships/hyperlink" Target="Evident\%5bAdmin%20Module-40%5d.png"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G18"/>
  <sheetViews>
    <sheetView topLeftCell="A4" workbookViewId="0">
      <selection activeCell="B26" sqref="B26"/>
    </sheetView>
  </sheetViews>
  <sheetFormatPr defaultRowHeight="12.75"/>
  <cols>
    <col min="1" max="1" width="2.25" style="1" customWidth="1"/>
    <col min="2" max="2" width="19.625" style="2" customWidth="1"/>
    <col min="3" max="3" width="9.25" style="1" customWidth="1"/>
    <col min="4" max="4" width="14.5" style="1" customWidth="1"/>
    <col min="5" max="5" width="8" style="1" customWidth="1"/>
    <col min="6" max="6" width="31.125" style="1" customWidth="1"/>
    <col min="7" max="7" width="31" style="1" customWidth="1"/>
    <col min="8" max="16384" width="9" style="1"/>
  </cols>
  <sheetData>
    <row r="2" spans="1:7" s="5" customFormat="1" ht="75.75" customHeight="1">
      <c r="A2" s="3"/>
      <c r="B2" s="4"/>
      <c r="C2" s="254" t="s">
        <v>0</v>
      </c>
      <c r="D2" s="254"/>
      <c r="E2" s="254"/>
      <c r="F2" s="254"/>
      <c r="G2" s="254"/>
    </row>
    <row r="3" spans="1:7">
      <c r="B3" s="6"/>
      <c r="C3" s="7"/>
      <c r="F3" s="8"/>
    </row>
    <row r="4" spans="1:7" ht="14.25" customHeight="1">
      <c r="B4" s="9" t="s">
        <v>1</v>
      </c>
      <c r="C4" s="255" t="s">
        <v>68</v>
      </c>
      <c r="D4" s="255"/>
      <c r="E4" s="255"/>
      <c r="F4" s="9" t="s">
        <v>2</v>
      </c>
      <c r="G4" s="10" t="s">
        <v>69</v>
      </c>
    </row>
    <row r="5" spans="1:7" ht="14.25" customHeight="1">
      <c r="B5" s="9" t="s">
        <v>3</v>
      </c>
      <c r="C5" s="255" t="s">
        <v>71</v>
      </c>
      <c r="D5" s="255"/>
      <c r="E5" s="255"/>
      <c r="F5" s="9" t="s">
        <v>4</v>
      </c>
      <c r="G5" s="10" t="s">
        <v>70</v>
      </c>
    </row>
    <row r="6" spans="1:7" ht="15.75" customHeight="1">
      <c r="B6" s="256" t="s">
        <v>5</v>
      </c>
      <c r="C6" s="257" t="str">
        <f>C5&amp;"_"&amp;"System Test Case"&amp;"_"&amp;"v1.0"</f>
        <v>DDL_System Test Case_v1.0</v>
      </c>
      <c r="D6" s="257"/>
      <c r="E6" s="257"/>
      <c r="F6" s="9" t="s">
        <v>6</v>
      </c>
      <c r="G6" s="72">
        <v>42295</v>
      </c>
    </row>
    <row r="7" spans="1:7" ht="13.5" customHeight="1">
      <c r="B7" s="256"/>
      <c r="C7" s="257"/>
      <c r="D7" s="257"/>
      <c r="E7" s="257"/>
      <c r="F7" s="9" t="s">
        <v>7</v>
      </c>
      <c r="G7" s="12" t="s">
        <v>45</v>
      </c>
    </row>
    <row r="8" spans="1:7">
      <c r="B8" s="1"/>
      <c r="C8" s="13"/>
      <c r="D8" s="14"/>
      <c r="E8" s="14"/>
      <c r="F8" s="14"/>
      <c r="G8" s="15"/>
    </row>
    <row r="9" spans="1:7">
      <c r="B9" s="1"/>
      <c r="C9" s="16"/>
      <c r="D9" s="16"/>
      <c r="E9" s="16"/>
      <c r="F9" s="16"/>
    </row>
    <row r="10" spans="1:7">
      <c r="B10" s="17" t="s">
        <v>8</v>
      </c>
    </row>
    <row r="11" spans="1:7" s="18" customFormat="1">
      <c r="B11" s="19" t="s">
        <v>9</v>
      </c>
      <c r="C11" s="20" t="s">
        <v>7</v>
      </c>
      <c r="D11" s="20" t="s">
        <v>10</v>
      </c>
      <c r="E11" s="20" t="s">
        <v>11</v>
      </c>
      <c r="F11" s="20" t="s">
        <v>12</v>
      </c>
      <c r="G11" s="21" t="s">
        <v>13</v>
      </c>
    </row>
    <row r="12" spans="1:7" s="22" customFormat="1" ht="21.75" customHeight="1">
      <c r="B12" s="73">
        <v>42295</v>
      </c>
      <c r="C12" s="74" t="s">
        <v>45</v>
      </c>
      <c r="D12" s="75"/>
      <c r="E12" s="75" t="s">
        <v>46</v>
      </c>
      <c r="F12" s="25"/>
      <c r="G12" s="26"/>
    </row>
    <row r="13" spans="1:7" s="22" customFormat="1" ht="21.75" customHeight="1">
      <c r="B13" s="73"/>
      <c r="C13" s="74"/>
      <c r="D13" s="24"/>
      <c r="E13" s="75"/>
      <c r="F13" s="24"/>
      <c r="G13" s="28"/>
    </row>
    <row r="14" spans="1:7" s="22" customFormat="1" ht="19.5" customHeight="1">
      <c r="B14" s="73"/>
      <c r="C14" s="74"/>
      <c r="D14" s="24"/>
      <c r="E14" s="24"/>
      <c r="G14" s="28"/>
    </row>
    <row r="15" spans="1:7" s="22" customFormat="1" ht="21.75" customHeight="1">
      <c r="B15" s="27"/>
      <c r="C15" s="23"/>
      <c r="D15" s="24"/>
      <c r="E15" s="24"/>
      <c r="F15" s="24"/>
      <c r="G15" s="28"/>
    </row>
    <row r="16" spans="1:7" s="22" customFormat="1" ht="19.5" customHeight="1">
      <c r="B16" s="27"/>
      <c r="C16" s="23"/>
      <c r="D16" s="24"/>
      <c r="E16" s="24"/>
      <c r="F16" s="24"/>
      <c r="G16" s="28"/>
    </row>
    <row r="17" spans="2:7" s="22" customFormat="1" ht="21.75" customHeight="1">
      <c r="B17" s="27"/>
      <c r="C17" s="23"/>
      <c r="D17" s="24"/>
      <c r="E17" s="24"/>
      <c r="F17" s="24"/>
      <c r="G17" s="28"/>
    </row>
    <row r="18" spans="2:7" s="22" customFormat="1" ht="19.5" customHeight="1">
      <c r="B18" s="29"/>
      <c r="C18" s="30"/>
      <c r="D18" s="31"/>
      <c r="E18" s="31"/>
      <c r="F18" s="31"/>
      <c r="G18" s="32"/>
    </row>
  </sheetData>
  <mergeCells count="5">
    <mergeCell ref="C2:G2"/>
    <mergeCell ref="C4:E4"/>
    <mergeCell ref="C5:E5"/>
    <mergeCell ref="B6:B7"/>
    <mergeCell ref="C6:E7"/>
  </mergeCells>
  <phoneticPr fontId="0" type="noConversion"/>
  <pageMargins left="0.47013888888888888" right="0.47013888888888888" top="0.5" bottom="0.35138888888888886" header="0.51180555555555562" footer="0.1701388888888889"/>
  <pageSetup paperSize="9" firstPageNumber="0" orientation="landscape" horizontalDpi="300" verticalDpi="300" r:id="rId1"/>
  <headerFooter alignWithMargins="0">
    <oddFooter>&amp;L&amp;"Tahoma,Regular"&amp;8 02ae-BM/PM/HDCV/FSOFT v2/0&amp;C&amp;"Tahoma,Regular"&amp;8Internal use&amp;R&amp;"tahomaTahoma,Regular"&amp;8&amp;P/&amp;N</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topLeftCell="A7" workbookViewId="0">
      <selection activeCell="I12" sqref="I12"/>
    </sheetView>
  </sheetViews>
  <sheetFormatPr defaultRowHeight="12.75"/>
  <cols>
    <col min="1" max="1" width="9" style="8"/>
    <col min="2" max="2" width="13.5" style="8" customWidth="1"/>
    <col min="3" max="3" width="27.625" style="8" customWidth="1"/>
    <col min="4" max="6" width="9" style="8"/>
    <col min="7" max="7" width="10.875" style="8" bestFit="1" customWidth="1"/>
    <col min="8" max="9" width="33.125" style="8" customWidth="1"/>
    <col min="10" max="16384" width="9" style="8"/>
  </cols>
  <sheetData>
    <row r="1" spans="1:8" ht="25.5" customHeight="1">
      <c r="B1" s="261" t="s">
        <v>37</v>
      </c>
      <c r="C1" s="261"/>
      <c r="D1" s="261"/>
      <c r="E1" s="261"/>
      <c r="F1" s="261"/>
      <c r="G1" s="261"/>
      <c r="H1" s="261"/>
    </row>
    <row r="2" spans="1:8" ht="14.25" customHeight="1">
      <c r="A2" s="55"/>
      <c r="B2" s="55"/>
      <c r="C2" s="56"/>
      <c r="D2" s="56"/>
      <c r="E2" s="56"/>
      <c r="F2" s="56"/>
      <c r="G2" s="56"/>
      <c r="H2" s="57"/>
    </row>
    <row r="3" spans="1:8" ht="12" customHeight="1">
      <c r="B3" s="11" t="s">
        <v>1</v>
      </c>
      <c r="C3" s="258" t="str">
        <f>Cover!C4</f>
        <v>Dandelion</v>
      </c>
      <c r="D3" s="258"/>
      <c r="E3" s="259" t="s">
        <v>2</v>
      </c>
      <c r="F3" s="259"/>
      <c r="G3" s="58" t="s">
        <v>69</v>
      </c>
      <c r="H3" s="59"/>
    </row>
    <row r="4" spans="1:8" ht="12" customHeight="1">
      <c r="B4" s="11" t="s">
        <v>3</v>
      </c>
      <c r="C4" s="258" t="str">
        <f>Cover!C5</f>
        <v>DDL</v>
      </c>
      <c r="D4" s="258"/>
      <c r="E4" s="259" t="s">
        <v>4</v>
      </c>
      <c r="F4" s="259"/>
      <c r="G4" s="58" t="s">
        <v>70</v>
      </c>
      <c r="H4" s="59"/>
    </row>
    <row r="5" spans="1:8" ht="12" customHeight="1">
      <c r="B5" s="60" t="s">
        <v>5</v>
      </c>
      <c r="C5" s="258" t="str">
        <f>C4&amp;"_"&amp;"System Test Report"&amp;"_"&amp;"v1.0"</f>
        <v>DDL_System Test Report_v1.0</v>
      </c>
      <c r="D5" s="258"/>
      <c r="E5" s="259" t="s">
        <v>6</v>
      </c>
      <c r="F5" s="259"/>
      <c r="G5" s="95">
        <v>42307</v>
      </c>
      <c r="H5" s="61"/>
    </row>
    <row r="6" spans="1:8" ht="21.75" customHeight="1">
      <c r="A6" s="55"/>
      <c r="B6" s="60" t="s">
        <v>38</v>
      </c>
      <c r="C6" s="260"/>
      <c r="D6" s="260"/>
      <c r="E6" s="260"/>
      <c r="F6" s="260"/>
      <c r="G6" s="260"/>
      <c r="H6" s="260"/>
    </row>
    <row r="7" spans="1:8" ht="14.25" customHeight="1">
      <c r="A7" s="55"/>
      <c r="B7" s="62"/>
      <c r="C7" s="63"/>
      <c r="D7" s="56"/>
      <c r="E7" s="56"/>
      <c r="F7" s="56"/>
      <c r="G7" s="56"/>
      <c r="H7" s="57"/>
    </row>
    <row r="8" spans="1:8">
      <c r="B8" s="62"/>
      <c r="C8" s="63"/>
      <c r="D8" s="56"/>
      <c r="E8" s="56"/>
      <c r="F8" s="56"/>
      <c r="G8" s="56"/>
      <c r="H8" s="57"/>
    </row>
    <row r="9" spans="1:8">
      <c r="A9" s="64"/>
      <c r="B9" s="64"/>
      <c r="C9" s="64"/>
      <c r="D9" s="64"/>
      <c r="E9" s="64"/>
      <c r="F9" s="64"/>
      <c r="G9" s="64"/>
      <c r="H9" s="64"/>
    </row>
    <row r="10" spans="1:8">
      <c r="A10" s="65"/>
      <c r="B10" s="111" t="s">
        <v>16</v>
      </c>
      <c r="C10" s="112" t="s">
        <v>39</v>
      </c>
      <c r="D10" s="113" t="s">
        <v>22</v>
      </c>
      <c r="E10" s="112" t="s">
        <v>24</v>
      </c>
      <c r="F10" s="112" t="s">
        <v>26</v>
      </c>
      <c r="G10" s="114" t="s">
        <v>27</v>
      </c>
      <c r="H10" s="115" t="s">
        <v>40</v>
      </c>
    </row>
    <row r="11" spans="1:8" ht="14.45" customHeight="1">
      <c r="A11" s="41"/>
      <c r="B11" s="120">
        <v>1</v>
      </c>
      <c r="C11" s="123" t="s">
        <v>66</v>
      </c>
      <c r="D11" s="131">
        <f>Common!A6</f>
        <v>20</v>
      </c>
      <c r="E11" s="131">
        <f>Common!B6</f>
        <v>0</v>
      </c>
      <c r="F11" s="131">
        <f>Common!C6</f>
        <v>0</v>
      </c>
      <c r="G11" s="131">
        <f>Common!D6</f>
        <v>0</v>
      </c>
      <c r="H11" s="131">
        <f>Common!E6</f>
        <v>20</v>
      </c>
    </row>
    <row r="12" spans="1:8" ht="14.45" customHeight="1">
      <c r="A12" s="41"/>
      <c r="B12" s="120">
        <v>2</v>
      </c>
      <c r="C12" s="123" t="s">
        <v>67</v>
      </c>
      <c r="D12" s="131">
        <f>'Display Homepage'!A6</f>
        <v>30</v>
      </c>
      <c r="E12" s="131">
        <f>'Display Homepage'!B6</f>
        <v>0</v>
      </c>
      <c r="F12" s="131">
        <f>'Display Homepage'!C6</f>
        <v>0</v>
      </c>
      <c r="G12" s="131">
        <f>'Display Homepage'!D6</f>
        <v>0</v>
      </c>
      <c r="H12" s="131">
        <f>'Display Homepage'!E6</f>
        <v>30</v>
      </c>
    </row>
    <row r="13" spans="1:8" ht="14.45" customHeight="1">
      <c r="A13" s="64"/>
      <c r="B13" s="120">
        <v>3</v>
      </c>
      <c r="C13" s="123" t="s">
        <v>92</v>
      </c>
      <c r="D13" s="131">
        <f>'Account management'!A6</f>
        <v>122</v>
      </c>
      <c r="E13" s="131">
        <f>'Account management'!B6</f>
        <v>0</v>
      </c>
      <c r="F13" s="131">
        <f>'Account management'!C6</f>
        <v>0</v>
      </c>
      <c r="G13" s="131">
        <f>'Account management'!D6</f>
        <v>0</v>
      </c>
      <c r="H13" s="131">
        <f>'Account management'!E6</f>
        <v>122</v>
      </c>
    </row>
    <row r="14" spans="1:8" ht="14.45" customHeight="1">
      <c r="A14" s="64"/>
      <c r="B14" s="120">
        <v>4</v>
      </c>
      <c r="C14" s="123" t="s">
        <v>278</v>
      </c>
      <c r="D14" s="131">
        <f>'Create Edit Project'!A6</f>
        <v>228</v>
      </c>
      <c r="E14" s="131">
        <f>'Create Edit Project'!B6</f>
        <v>0</v>
      </c>
      <c r="F14" s="131">
        <f>'Create Edit Project'!C6</f>
        <v>0</v>
      </c>
      <c r="G14" s="131">
        <f>'Create Edit Project'!D6</f>
        <v>0</v>
      </c>
      <c r="H14" s="131">
        <f>'Create Edit Project'!E6</f>
        <v>228</v>
      </c>
    </row>
    <row r="15" spans="1:8" ht="14.45" customHeight="1">
      <c r="A15" s="64"/>
      <c r="B15" s="120">
        <v>5</v>
      </c>
      <c r="C15" s="123" t="s">
        <v>570</v>
      </c>
      <c r="D15" s="131">
        <f>'Project Detail'!A6</f>
        <v>88</v>
      </c>
      <c r="E15" s="131">
        <f>'Project Detail'!B6</f>
        <v>0</v>
      </c>
      <c r="F15" s="131">
        <f>'Project Detail'!C6</f>
        <v>0</v>
      </c>
      <c r="G15" s="131">
        <f>'Project Detail'!D6</f>
        <v>0</v>
      </c>
      <c r="H15" s="131">
        <f>'Project Detail'!E6</f>
        <v>88</v>
      </c>
    </row>
    <row r="16" spans="1:8" ht="14.45" customHeight="1">
      <c r="A16" s="64"/>
      <c r="B16" s="120">
        <v>6</v>
      </c>
      <c r="C16" s="121" t="s">
        <v>578</v>
      </c>
      <c r="D16" s="120">
        <f>'Back Project'!A6</f>
        <v>46</v>
      </c>
      <c r="E16" s="120">
        <f>'Back Project'!B6</f>
        <v>0</v>
      </c>
      <c r="F16" s="120">
        <f>'Back Project'!C6</f>
        <v>0</v>
      </c>
      <c r="G16" s="120">
        <f>'Back Project'!D6</f>
        <v>0</v>
      </c>
      <c r="H16" s="120">
        <f>'Back Project'!E6</f>
        <v>46</v>
      </c>
    </row>
    <row r="17" spans="1:8" ht="14.45" customHeight="1">
      <c r="A17" s="64"/>
      <c r="B17" s="120">
        <v>7</v>
      </c>
      <c r="C17" s="121" t="s">
        <v>736</v>
      </c>
      <c r="D17" s="120">
        <f>'Project management'!A6</f>
        <v>62</v>
      </c>
      <c r="E17" s="120">
        <f>'Project management'!B6</f>
        <v>0</v>
      </c>
      <c r="F17" s="120">
        <f>'Project management'!C6</f>
        <v>0</v>
      </c>
      <c r="G17" s="120">
        <f>'Project management'!D6</f>
        <v>0</v>
      </c>
      <c r="H17" s="120">
        <f>'Project management'!E6</f>
        <v>62</v>
      </c>
    </row>
    <row r="18" spans="1:8" ht="14.45" customHeight="1">
      <c r="A18" s="64"/>
      <c r="B18" s="120">
        <v>8</v>
      </c>
      <c r="C18" s="121" t="s">
        <v>807</v>
      </c>
      <c r="D18" s="120">
        <f>Discover!A6</f>
        <v>18</v>
      </c>
      <c r="E18" s="120">
        <f>Discover!B6</f>
        <v>0</v>
      </c>
      <c r="F18" s="120">
        <f>Discover!C6</f>
        <v>0</v>
      </c>
      <c r="G18" s="120">
        <f>Discover!D6</f>
        <v>0</v>
      </c>
      <c r="H18" s="120">
        <f>Discover!E6</f>
        <v>18</v>
      </c>
    </row>
    <row r="19" spans="1:8" ht="14.45" customHeight="1">
      <c r="A19" s="64"/>
      <c r="B19" s="120">
        <v>9</v>
      </c>
      <c r="C19" s="121" t="s">
        <v>826</v>
      </c>
      <c r="D19" s="120">
        <f>Statistic!A6</f>
        <v>24</v>
      </c>
      <c r="E19" s="120">
        <f>Statistic!B6</f>
        <v>0</v>
      </c>
      <c r="F19" s="120">
        <f>Statistic!C6</f>
        <v>0</v>
      </c>
      <c r="G19" s="120">
        <f>Statistic!D6</f>
        <v>0</v>
      </c>
      <c r="H19" s="120">
        <f>Statistic!E6</f>
        <v>24</v>
      </c>
    </row>
    <row r="20" spans="1:8" ht="14.45" customHeight="1">
      <c r="A20" s="64"/>
      <c r="B20" s="120">
        <v>10</v>
      </c>
      <c r="C20" s="121" t="s">
        <v>827</v>
      </c>
      <c r="D20" s="120">
        <f>Message!A6</f>
        <v>52</v>
      </c>
      <c r="E20" s="120">
        <f>Message!B6</f>
        <v>0</v>
      </c>
      <c r="F20" s="120">
        <f>Message!C6</f>
        <v>0</v>
      </c>
      <c r="G20" s="120">
        <f>Message!D6</f>
        <v>0</v>
      </c>
      <c r="H20" s="120">
        <f>Message!E6</f>
        <v>52</v>
      </c>
    </row>
    <row r="21" spans="1:8" ht="14.45" customHeight="1">
      <c r="A21" s="64"/>
      <c r="B21" s="120">
        <v>11</v>
      </c>
      <c r="C21" s="122" t="s">
        <v>919</v>
      </c>
      <c r="D21" s="120">
        <f>'Admin Module'!A6</f>
        <v>122</v>
      </c>
      <c r="E21" s="120">
        <f>'Admin Module'!B6</f>
        <v>0</v>
      </c>
      <c r="F21" s="120">
        <f>'Admin Module'!C6</f>
        <v>0</v>
      </c>
      <c r="G21" s="120">
        <f>'Admin Module'!D6</f>
        <v>0</v>
      </c>
      <c r="H21" s="120">
        <f>'Admin Module'!E6</f>
        <v>122</v>
      </c>
    </row>
    <row r="22" spans="1:8" ht="14.45" customHeight="1">
      <c r="A22" s="64"/>
      <c r="B22" s="120"/>
      <c r="C22" s="132"/>
      <c r="D22" s="120"/>
      <c r="E22" s="120"/>
      <c r="F22" s="120"/>
      <c r="G22" s="120"/>
      <c r="H22" s="120"/>
    </row>
    <row r="23" spans="1:8" ht="14.45" customHeight="1">
      <c r="A23" s="64"/>
      <c r="B23" s="120"/>
      <c r="C23" s="123"/>
      <c r="D23" s="120"/>
      <c r="E23" s="120"/>
      <c r="F23" s="120"/>
      <c r="G23" s="120"/>
      <c r="H23" s="120"/>
    </row>
    <row r="24" spans="1:8" ht="14.45" customHeight="1">
      <c r="A24" s="64"/>
      <c r="B24" s="181"/>
      <c r="C24" s="123"/>
      <c r="D24" s="120"/>
      <c r="E24" s="120"/>
      <c r="F24" s="120"/>
      <c r="G24" s="120"/>
      <c r="H24" s="120"/>
    </row>
    <row r="25" spans="1:8">
      <c r="A25" s="66"/>
      <c r="B25" s="116"/>
      <c r="C25" s="117" t="s">
        <v>41</v>
      </c>
      <c r="D25" s="118">
        <f>SUM(D9:D23)</f>
        <v>812</v>
      </c>
      <c r="E25" s="118">
        <f>SUM(E9:E23)</f>
        <v>0</v>
      </c>
      <c r="F25" s="118">
        <f>SUM(F11:F24)</f>
        <v>0</v>
      </c>
      <c r="G25" s="118">
        <f>SUM(G11:G24)</f>
        <v>0</v>
      </c>
      <c r="H25" s="119">
        <f>SUM(H11:H24)</f>
        <v>812</v>
      </c>
    </row>
    <row r="26" spans="1:8">
      <c r="A26" s="64"/>
      <c r="B26" s="67"/>
      <c r="C26" s="64"/>
      <c r="D26" s="68"/>
      <c r="E26" s="69"/>
      <c r="F26" s="69"/>
      <c r="G26" s="69"/>
      <c r="H26" s="69"/>
    </row>
    <row r="27" spans="1:8">
      <c r="A27" s="64"/>
      <c r="B27" s="64"/>
      <c r="C27" s="70" t="s">
        <v>42</v>
      </c>
      <c r="D27" s="64"/>
      <c r="E27" s="71">
        <f>(D25+E25)*100/(H25-G25)</f>
        <v>100</v>
      </c>
      <c r="F27" s="64" t="s">
        <v>43</v>
      </c>
      <c r="G27" s="64"/>
      <c r="H27" s="48"/>
    </row>
    <row r="28" spans="1:8">
      <c r="A28" s="64"/>
      <c r="B28" s="64"/>
      <c r="C28" s="70" t="s">
        <v>44</v>
      </c>
      <c r="D28" s="64"/>
      <c r="E28" s="71">
        <f>D25*100/(H25-G25)</f>
        <v>100</v>
      </c>
      <c r="F28" s="64" t="s">
        <v>43</v>
      </c>
      <c r="G28" s="64"/>
      <c r="H28" s="48"/>
    </row>
    <row r="29" spans="1:8">
      <c r="C29" s="64"/>
      <c r="D29" s="64"/>
    </row>
  </sheetData>
  <mergeCells count="8">
    <mergeCell ref="C5:D5"/>
    <mergeCell ref="E5:F5"/>
    <mergeCell ref="C6:H6"/>
    <mergeCell ref="B1:H1"/>
    <mergeCell ref="C3:D3"/>
    <mergeCell ref="E3:F3"/>
    <mergeCell ref="C4:D4"/>
    <mergeCell ref="E4:F4"/>
  </mergeCells>
  <phoneticPr fontId="0" type="noConversion"/>
  <hyperlinks>
    <hyperlink ref="C11" location="Common!A1" display="Common"/>
    <hyperlink ref="C12" location="'Display Homepage'!A1" display="Display Personal Page"/>
    <hyperlink ref="C13" location="'Account management'!A1" display="Account management module"/>
    <hyperlink ref="C14" location="'Create Edit Project'!A1" display="Create Edit Project"/>
    <hyperlink ref="C15" location="'Project Detail'!A1" display="Project detail"/>
    <hyperlink ref="C17" location="'Project management'!A1" display="Project management"/>
    <hyperlink ref="C16" location="'Back Project'!A1" display="Back Project"/>
    <hyperlink ref="C18" location="Discover!A1" display="Discover"/>
    <hyperlink ref="C19" location="Statistic!A1" display="Statistic"/>
    <hyperlink ref="C20" location="Message!A1" display="Message"/>
    <hyperlink ref="C21" location="'Admin Module'!A1" display="Admin Module"/>
  </hyperlinks>
  <pageMargins left="0.74791666666666667" right="0.74791666666666667" top="0.98402777777777783" bottom="0.98402777777777772" header="0.51180555555555562" footer="0.5"/>
  <pageSetup firstPageNumber="0" orientation="landscape" horizontalDpi="300" verticalDpi="300" r:id="rId1"/>
  <headerFooter alignWithMargins="0">
    <oddFooter>&amp;L&amp;"Tahoma,Regular"&amp;8 02ae-BM/PM/HDCV/FSOFT v2/0&amp;C&amp;"tahoma,Regular"&amp;8Internal use&amp;R&amp;"Tahoma,Regular"&amp;8&amp;P/&amp;N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1"/>
  <sheetViews>
    <sheetView topLeftCell="A7" workbookViewId="0">
      <selection activeCell="D17" sqref="D17"/>
    </sheetView>
  </sheetViews>
  <sheetFormatPr defaultRowHeight="12.75"/>
  <cols>
    <col min="1" max="1" width="1.375" style="8" customWidth="1"/>
    <col min="2" max="2" width="11.75" style="33" customWidth="1"/>
    <col min="3" max="3" width="26.5" style="34" customWidth="1"/>
    <col min="4" max="4" width="25.375" style="34" customWidth="1"/>
    <col min="5" max="5" width="28.125" style="34" customWidth="1"/>
    <col min="6" max="6" width="30.625" style="34" customWidth="1"/>
    <col min="7" max="16384" width="9" style="8"/>
  </cols>
  <sheetData>
    <row r="1" spans="2:6" ht="25.5">
      <c r="B1" s="35"/>
      <c r="D1" s="36" t="s">
        <v>14</v>
      </c>
      <c r="E1" s="37"/>
    </row>
    <row r="2" spans="2:6" ht="13.5" customHeight="1">
      <c r="B2" s="35"/>
      <c r="D2" s="38"/>
      <c r="E2" s="38"/>
    </row>
    <row r="3" spans="2:6">
      <c r="B3" s="264" t="s">
        <v>1</v>
      </c>
      <c r="C3" s="264"/>
      <c r="D3" s="258" t="str">
        <f>Cover!C4</f>
        <v>Dandelion</v>
      </c>
      <c r="E3" s="258"/>
      <c r="F3" s="258"/>
    </row>
    <row r="4" spans="2:6">
      <c r="B4" s="264" t="s">
        <v>3</v>
      </c>
      <c r="C4" s="264"/>
      <c r="D4" s="258" t="str">
        <f>Cover!C5</f>
        <v>DDL</v>
      </c>
      <c r="E4" s="258"/>
      <c r="F4" s="258"/>
    </row>
    <row r="5" spans="2:6" s="39" customFormat="1" ht="84.75" customHeight="1">
      <c r="B5" s="262" t="s">
        <v>15</v>
      </c>
      <c r="C5" s="262"/>
      <c r="D5" s="263" t="s">
        <v>72</v>
      </c>
      <c r="E5" s="263"/>
      <c r="F5" s="263"/>
    </row>
    <row r="6" spans="2:6">
      <c r="B6" s="40"/>
      <c r="C6" s="41"/>
      <c r="D6" s="41"/>
      <c r="E6" s="41"/>
      <c r="F6" s="41"/>
    </row>
    <row r="7" spans="2:6" s="42" customFormat="1">
      <c r="B7" s="43"/>
      <c r="C7" s="44"/>
      <c r="D7" s="44"/>
      <c r="E7" s="44"/>
      <c r="F7" s="44"/>
    </row>
    <row r="8" spans="2:6" s="45" customFormat="1" ht="21" customHeight="1">
      <c r="B8" s="124" t="s">
        <v>16</v>
      </c>
      <c r="C8" s="125" t="s">
        <v>17</v>
      </c>
      <c r="D8" s="125" t="s">
        <v>18</v>
      </c>
      <c r="E8" s="126" t="s">
        <v>19</v>
      </c>
      <c r="F8" s="127" t="s">
        <v>20</v>
      </c>
    </row>
    <row r="9" spans="2:6" ht="14.25">
      <c r="B9" s="120">
        <v>1</v>
      </c>
      <c r="C9" s="128" t="s">
        <v>66</v>
      </c>
      <c r="D9" s="123" t="s">
        <v>66</v>
      </c>
      <c r="E9" s="129"/>
      <c r="F9" s="130"/>
    </row>
    <row r="10" spans="2:6" ht="14.25">
      <c r="B10" s="120">
        <v>2</v>
      </c>
      <c r="C10" s="128" t="s">
        <v>67</v>
      </c>
      <c r="D10" s="123" t="s">
        <v>67</v>
      </c>
      <c r="E10" s="129"/>
      <c r="F10" s="130"/>
    </row>
    <row r="11" spans="2:6" ht="14.25">
      <c r="B11" s="120">
        <v>3</v>
      </c>
      <c r="C11" s="34" t="s">
        <v>92</v>
      </c>
      <c r="D11" s="123" t="s">
        <v>92</v>
      </c>
      <c r="E11" s="129"/>
      <c r="F11" s="130"/>
    </row>
    <row r="12" spans="2:6" ht="14.25">
      <c r="B12" s="120">
        <v>4</v>
      </c>
      <c r="C12" s="128" t="s">
        <v>1045</v>
      </c>
      <c r="D12" s="123" t="s">
        <v>278</v>
      </c>
      <c r="E12" s="129"/>
      <c r="F12" s="130"/>
    </row>
    <row r="13" spans="2:6" ht="14.25">
      <c r="B13" s="120">
        <v>5</v>
      </c>
      <c r="C13" s="128" t="s">
        <v>570</v>
      </c>
      <c r="D13" s="123" t="s">
        <v>570</v>
      </c>
      <c r="E13" s="129"/>
      <c r="F13" s="130"/>
    </row>
    <row r="14" spans="2:6" ht="14.25">
      <c r="B14" s="120">
        <v>6</v>
      </c>
      <c r="C14" s="128" t="s">
        <v>1046</v>
      </c>
      <c r="D14" s="121" t="s">
        <v>578</v>
      </c>
      <c r="E14" s="130"/>
      <c r="F14" s="130"/>
    </row>
    <row r="15" spans="2:6" ht="14.25">
      <c r="B15" s="120">
        <v>7</v>
      </c>
      <c r="C15" s="128" t="s">
        <v>736</v>
      </c>
      <c r="D15" s="121" t="s">
        <v>736</v>
      </c>
      <c r="E15" s="130"/>
      <c r="F15" s="130"/>
    </row>
    <row r="16" spans="2:6" ht="14.25">
      <c r="B16" s="120">
        <v>8</v>
      </c>
      <c r="C16" s="128" t="s">
        <v>807</v>
      </c>
      <c r="D16" s="121" t="s">
        <v>807</v>
      </c>
      <c r="E16" s="130"/>
      <c r="F16" s="130"/>
    </row>
    <row r="17" spans="2:6" ht="14.25">
      <c r="B17" s="120">
        <v>9</v>
      </c>
      <c r="C17" s="128" t="s">
        <v>826</v>
      </c>
      <c r="D17" s="121" t="s">
        <v>826</v>
      </c>
      <c r="E17" s="130"/>
      <c r="F17" s="130"/>
    </row>
    <row r="18" spans="2:6" ht="14.25">
      <c r="B18" s="120">
        <v>10</v>
      </c>
      <c r="C18" s="128" t="s">
        <v>827</v>
      </c>
      <c r="D18" s="121" t="s">
        <v>827</v>
      </c>
      <c r="E18" s="130"/>
      <c r="F18" s="130"/>
    </row>
    <row r="19" spans="2:6" ht="14.25">
      <c r="B19" s="120">
        <v>11</v>
      </c>
      <c r="C19" s="128" t="s">
        <v>919</v>
      </c>
      <c r="D19" s="122" t="s">
        <v>919</v>
      </c>
      <c r="E19" s="130"/>
      <c r="F19" s="130"/>
    </row>
    <row r="20" spans="2:6" ht="14.25">
      <c r="B20" s="120"/>
      <c r="C20" s="128"/>
      <c r="D20" s="123"/>
      <c r="E20" s="130"/>
      <c r="F20" s="130"/>
    </row>
    <row r="21" spans="2:6" ht="14.25">
      <c r="B21" s="120"/>
      <c r="C21" s="128"/>
      <c r="D21" s="123"/>
      <c r="E21" s="130"/>
      <c r="F21" s="130"/>
    </row>
  </sheetData>
  <mergeCells count="6">
    <mergeCell ref="B5:C5"/>
    <mergeCell ref="D5:F5"/>
    <mergeCell ref="B3:C3"/>
    <mergeCell ref="D3:F3"/>
    <mergeCell ref="B4:C4"/>
    <mergeCell ref="D4:F4"/>
  </mergeCells>
  <phoneticPr fontId="0" type="noConversion"/>
  <hyperlinks>
    <hyperlink ref="D11" location="'Account management'!A1" display="Account management module"/>
    <hyperlink ref="D10" location="'Display Homepage'!A1" display="Display Personal Page"/>
    <hyperlink ref="D9" location="Common!A1" display="Common"/>
    <hyperlink ref="D12" location="'Create Edit Project'!A1" display="Create Edit Project"/>
    <hyperlink ref="D13" location="'Project Detail'!A1" display="Project detail"/>
    <hyperlink ref="D15" location="'Project management'!A1" display="Project management"/>
    <hyperlink ref="D14" location="'Back Project'!A1" display="Back Project"/>
    <hyperlink ref="D16" location="Discover!A1" display="Discover"/>
    <hyperlink ref="D17" location="Statistic!A1" display="Statistic"/>
    <hyperlink ref="D18" location="Message!A1" display="Message"/>
    <hyperlink ref="D19" location="'Admin Module'!A1" display="Admin Module"/>
  </hyperlinks>
  <pageMargins left="0.74791666666666667" right="0.74791666666666667" top="0.98402777777777783" bottom="1.1506944444444445" header="0.51180555555555562" footer="0.98402777777777783"/>
  <pageSetup paperSize="9" firstPageNumber="0" orientation="landscape" horizontalDpi="300" verticalDpi="300" r:id="rId1"/>
  <headerFooter alignWithMargins="0">
    <oddFooter>&amp;L&amp;"Tahoma,Regular"&amp;8 02ae-BM/PM/HDCV/FSOFT v2/0&amp;C&amp;"tahoma,Regular"&amp;8Internal use&amp;R&amp;"tahoma,Regular"&amp;8&amp;P/&amp;N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1"/>
  <sheetViews>
    <sheetView topLeftCell="A7" zoomScaleNormal="100" workbookViewId="0">
      <selection activeCell="B16" sqref="B16"/>
    </sheetView>
  </sheetViews>
  <sheetFormatPr defaultRowHeight="15"/>
  <cols>
    <col min="1" max="1" width="9" style="150"/>
    <col min="2" max="2" width="12.375" style="150" customWidth="1"/>
    <col min="3" max="3" width="9" style="150" customWidth="1"/>
    <col min="4" max="4" width="13.375" style="150" customWidth="1"/>
    <col min="5" max="6" width="9" style="150" customWidth="1"/>
    <col min="7" max="7" width="13" style="150" customWidth="1"/>
    <col min="8" max="8" width="14.25" style="150" customWidth="1"/>
    <col min="9" max="16384" width="9" style="150"/>
  </cols>
  <sheetData>
    <row r="2" spans="1:6" ht="15.75" thickBot="1"/>
    <row r="3" spans="1:6" ht="15.75" thickBot="1">
      <c r="B3" s="197" t="s">
        <v>1051</v>
      </c>
      <c r="C3" s="198" t="s">
        <v>1052</v>
      </c>
    </row>
    <row r="4" spans="1:6" ht="15" customHeight="1">
      <c r="A4" s="265" t="s">
        <v>1053</v>
      </c>
      <c r="B4" s="199" t="s">
        <v>1054</v>
      </c>
      <c r="C4" s="237">
        <f>Common!J8 + 'Display Homepage'!J8+'Account management'!J8 + 'Create Edit Project'!J8 + 'Project Detail'!J8 + 'Back Project'!J8 + 'Project management'!J8 + Discover!J8+Statistic!J8 + Message!J8 + 'Admin Module'!J8</f>
        <v>0</v>
      </c>
    </row>
    <row r="5" spans="1:6">
      <c r="A5" s="266"/>
      <c r="B5" s="200" t="s">
        <v>1055</v>
      </c>
      <c r="C5" s="239">
        <f>Common!K8 + 'Display Homepage'!K8+'Account management'!K8 + 'Create Edit Project'!K8 + 'Project Detail'!K8 + 'Back Project'!K8 + 'Project management'!K8 + Discover!K8+Statistic!K8 + Message!K8 + 'Admin Module'!K8</f>
        <v>0</v>
      </c>
    </row>
    <row r="6" spans="1:6">
      <c r="A6" s="266"/>
      <c r="B6" s="200" t="s">
        <v>1056</v>
      </c>
      <c r="C6" s="240">
        <f>Common!L8 + 'Display Homepage'!L8+'Account management'!L8 + 'Create Edit Project'!L8 + 'Project Detail'!L8 + 'Back Project'!L8 + 'Project management'!L8 + Discover!L8+Statistic!L8 + Message!L8 + 'Admin Module'!L8</f>
        <v>0</v>
      </c>
    </row>
    <row r="7" spans="1:6">
      <c r="A7" s="266"/>
      <c r="B7" s="200" t="s">
        <v>1057</v>
      </c>
      <c r="C7" s="238">
        <f>Common!M8 + 'Display Homepage'!M8+'Account management'!M8 + 'Create Edit Project'!M8 + 'Project Detail'!M8 + 'Back Project'!M8 + 'Project management'!M8 + Discover!M8+Statistic!M8 + Message!M8 + 'Admin Module'!M8</f>
        <v>64</v>
      </c>
    </row>
    <row r="8" spans="1:6" ht="15.75" thickBot="1">
      <c r="A8" s="267"/>
      <c r="B8" s="201" t="s">
        <v>1058</v>
      </c>
      <c r="C8" s="202">
        <f>SUM(C4:C7)</f>
        <v>64</v>
      </c>
    </row>
    <row r="9" spans="1:6">
      <c r="A9" s="203"/>
      <c r="B9" s="203"/>
      <c r="C9" s="203"/>
      <c r="D9" s="203"/>
      <c r="E9" s="203"/>
    </row>
    <row r="10" spans="1:6">
      <c r="A10" s="209" t="s">
        <v>25</v>
      </c>
      <c r="B10" s="206"/>
      <c r="C10" s="206"/>
      <c r="D10" s="204"/>
      <c r="E10" s="203"/>
    </row>
    <row r="11" spans="1:6">
      <c r="A11" s="207" t="s">
        <v>1059</v>
      </c>
      <c r="B11" s="206"/>
      <c r="C11" s="206"/>
      <c r="D11" s="205"/>
      <c r="E11" s="203"/>
    </row>
    <row r="12" spans="1:6">
      <c r="A12" s="207" t="s">
        <v>1060</v>
      </c>
      <c r="B12" s="206"/>
      <c r="C12" s="206"/>
      <c r="D12" s="205"/>
      <c r="E12" s="203"/>
    </row>
    <row r="13" spans="1:6">
      <c r="B13" s="206"/>
      <c r="C13" s="206"/>
      <c r="D13" s="205"/>
      <c r="E13" s="203"/>
    </row>
    <row r="14" spans="1:6">
      <c r="A14" s="209" t="s">
        <v>1061</v>
      </c>
      <c r="B14" s="209" t="s">
        <v>1054</v>
      </c>
      <c r="C14" s="209" t="s">
        <v>1055</v>
      </c>
      <c r="D14" s="209" t="s">
        <v>1056</v>
      </c>
      <c r="E14" s="209" t="s">
        <v>1057</v>
      </c>
      <c r="F14" s="209" t="s">
        <v>1052</v>
      </c>
    </row>
    <row r="15" spans="1:6">
      <c r="A15" s="207" t="s">
        <v>1062</v>
      </c>
      <c r="B15" s="207">
        <f>Common!J2 + 'Display Homepage'!J2+'Account management'!J2 + 'Create Edit Project'!J2 + 'Project Detail'!J2 + 'Back Project'!J2 + 'Project management'!J2 + Discover!J2+Statistic!J2 + Message!J2 + 'Admin Module'!J2</f>
        <v>0</v>
      </c>
      <c r="C15" s="207">
        <f>Common!K2 + 'Display Homepage'!K2+'Account management'!K2 + 'Create Edit Project'!K2 + 'Project Detail'!K2 + 'Back Project'!K2 + 'Project management'!K2 + Discover!K2+Statistic!K2 + Message!K2 + 'Admin Module'!K2</f>
        <v>0</v>
      </c>
      <c r="D15" s="207">
        <f>Common!L2 + 'Display Homepage'!L2+'Account management'!L2 + 'Create Edit Project'!L2 + 'Project Detail'!L2 + 'Back Project'!L2 + 'Project management'!L2 + Discover!L2+Statistic!L2 + Message!L2 + 'Admin Module'!L2</f>
        <v>0</v>
      </c>
      <c r="E15" s="207">
        <f>Common!M2 + 'Display Homepage'!M2+'Account management'!M2 + 'Create Edit Project'!M2 + 'Project Detail'!M2 + 'Back Project'!M2 + 'Project management'!M2 + Discover!M2+Statistic!M2 + Message!M2 + 'Admin Module'!M2</f>
        <v>19</v>
      </c>
      <c r="F15" s="208">
        <f t="shared" ref="F15:F20" si="0">SUM(B15:E15)</f>
        <v>19</v>
      </c>
    </row>
    <row r="16" spans="1:6">
      <c r="A16" s="207" t="s">
        <v>1063</v>
      </c>
      <c r="B16" s="207">
        <f>Common!J3 + 'Display Homepage'!J3+'Account management'!J3 + 'Create Edit Project'!J3 + 'Project Detail'!J3 + 'Back Project'!J3 + 'Project management'!J3 + Discover!J3+Statistic!J3 + Message!J3 + 'Admin Module'!J3</f>
        <v>0</v>
      </c>
      <c r="C16" s="207">
        <f>Common!K3 + 'Display Homepage'!K3+'Account management'!K3 + 'Create Edit Project'!K3 + 'Project Detail'!K3 + 'Back Project'!K3 + 'Project management'!K3 + Discover!K3+Statistic!K3 + Message!K3 + 'Admin Module'!K3</f>
        <v>0</v>
      </c>
      <c r="D16" s="207">
        <f>Common!L3 + 'Display Homepage'!L3+'Account management'!L3 + 'Create Edit Project'!L3 + 'Project Detail'!L3 + 'Back Project'!L3 + 'Project management'!L3 + Discover!L3+Statistic!L3 + Message!L3 + 'Admin Module'!L3</f>
        <v>0</v>
      </c>
      <c r="E16" s="207">
        <f>Common!M3 + 'Display Homepage'!M3+'Account management'!M3 + 'Create Edit Project'!M3 + 'Project Detail'!M3 + 'Back Project'!M3 + 'Project management'!M3 + Discover!M3+Statistic!M3 + Message!M3 + 'Admin Module'!M3</f>
        <v>19</v>
      </c>
      <c r="F16" s="208">
        <f t="shared" si="0"/>
        <v>19</v>
      </c>
    </row>
    <row r="17" spans="1:6">
      <c r="A17" s="207" t="s">
        <v>1067</v>
      </c>
      <c r="B17" s="207">
        <f>Common!J4 + 'Display Homepage'!J4+'Account management'!J4 + 'Create Edit Project'!J4 + 'Project Detail'!J4 + 'Back Project'!J4 + 'Project management'!J4 + Discover!J4+Statistic!J4 + Message!J4 + 'Admin Module'!J4</f>
        <v>0</v>
      </c>
      <c r="C17" s="207">
        <f>Common!K4 + 'Display Homepage'!K4+'Account management'!K4 + 'Create Edit Project'!K4 + 'Project Detail'!K4 + 'Back Project'!K4 + 'Project management'!K4 + Discover!K4+Statistic!K4 + Message!K4 + 'Admin Module'!K4</f>
        <v>0</v>
      </c>
      <c r="D17" s="207">
        <f>Common!L4 + 'Display Homepage'!L4+'Account management'!L4 + 'Create Edit Project'!L4 + 'Project Detail'!L4 + 'Back Project'!L4 + 'Project management'!L4 + Discover!L4+Statistic!L4 + Message!L4 + 'Admin Module'!L4</f>
        <v>0</v>
      </c>
      <c r="E17" s="207">
        <f>Common!M4 + 'Display Homepage'!M4+'Account management'!M4 + 'Create Edit Project'!M4 + 'Project Detail'!M4 + 'Back Project'!M4 + 'Project management'!M4 + Discover!M4+Statistic!M4 + Message!M4 + 'Admin Module'!M4</f>
        <v>9</v>
      </c>
      <c r="F17" s="208">
        <f t="shared" si="0"/>
        <v>9</v>
      </c>
    </row>
    <row r="18" spans="1:6">
      <c r="A18" s="207" t="s">
        <v>1064</v>
      </c>
      <c r="B18" s="207">
        <f>Common!J5 + 'Display Homepage'!J5+'Account management'!J5 + 'Create Edit Project'!J5 + 'Project Detail'!J5 + 'Back Project'!J5 + 'Project management'!J5 + Discover!J5+Statistic!J5 + Message!J5 + 'Admin Module'!J5</f>
        <v>0</v>
      </c>
      <c r="C18" s="207">
        <f>Common!K5 + 'Display Homepage'!K5+'Account management'!K5 + 'Create Edit Project'!K5 + 'Project Detail'!K5 + 'Back Project'!K5 + 'Project management'!K5 + Discover!K5+Statistic!K5 + Message!K5 + 'Admin Module'!K5</f>
        <v>0</v>
      </c>
      <c r="D18" s="207">
        <f>Common!L5 + 'Display Homepage'!L5+'Account management'!L5 + 'Create Edit Project'!L5 + 'Project Detail'!L5 + 'Back Project'!L5 + 'Project management'!L5 + Discover!L5+Statistic!L5 + Message!L5 + 'Admin Module'!L5</f>
        <v>0</v>
      </c>
      <c r="E18" s="207">
        <f>Common!M5 + 'Display Homepage'!M5+'Account management'!M5 + 'Create Edit Project'!M5 + 'Project Detail'!M5 + 'Back Project'!M5 + 'Project management'!M5 + Discover!M5+Statistic!M5 + Message!M5 + 'Admin Module'!M5</f>
        <v>10</v>
      </c>
      <c r="F18" s="208">
        <f t="shared" si="0"/>
        <v>10</v>
      </c>
    </row>
    <row r="19" spans="1:6">
      <c r="A19" s="207" t="s">
        <v>1060</v>
      </c>
      <c r="B19" s="207">
        <f>Common!J6 + 'Display Homepage'!J6+'Account management'!J6 + 'Create Edit Project'!J6 + 'Project Detail'!J6 + 'Back Project'!J6 + 'Project management'!J6 + Discover!J6+Statistic!J6 + Message!J6 + 'Admin Module'!J6</f>
        <v>0</v>
      </c>
      <c r="C19" s="207">
        <f>Common!K6 + 'Display Homepage'!K6+'Account management'!K6 + 'Create Edit Project'!K6 + 'Project Detail'!K6 + 'Back Project'!K6 + 'Project management'!K6 + Discover!K6+Statistic!K6 + Message!K6 + 'Admin Module'!K6</f>
        <v>0</v>
      </c>
      <c r="D19" s="207">
        <f>Common!L6 + 'Display Homepage'!L6+'Account management'!L6 + 'Create Edit Project'!L6 + 'Project Detail'!L6 + 'Back Project'!L6 + 'Project management'!L6 + Discover!L6+Statistic!L6 + Message!L6 + 'Admin Module'!L6</f>
        <v>0</v>
      </c>
      <c r="E19" s="207">
        <f>Common!M6 + 'Display Homepage'!M6+'Account management'!M6 + 'Create Edit Project'!M6 + 'Project Detail'!M6 + 'Back Project'!M6 + 'Project management'!M6 + Discover!M6+Statistic!M6 + Message!M6 + 'Admin Module'!M6</f>
        <v>7</v>
      </c>
      <c r="F19" s="208">
        <f t="shared" si="0"/>
        <v>7</v>
      </c>
    </row>
    <row r="20" spans="1:6">
      <c r="A20" s="207" t="s">
        <v>1059</v>
      </c>
      <c r="B20" s="207">
        <f>Common!J7 + 'Display Homepage'!J7+'Account management'!J7 + 'Create Edit Project'!J7 + 'Project Detail'!J7 + 'Back Project'!J7 + 'Project management'!J7 + Discover!J7+Statistic!J7 + Message!J7 + 'Admin Module'!J7</f>
        <v>0</v>
      </c>
      <c r="C20" s="207">
        <f>Common!K7 + 'Display Homepage'!K7+'Account management'!K7 + 'Create Edit Project'!K7 + 'Project Detail'!K7 + 'Back Project'!K7 + 'Project management'!K7 + Discover!K7+Statistic!K7 + Message!K7 + 'Admin Module'!K7</f>
        <v>0</v>
      </c>
      <c r="D20" s="207">
        <f>Common!L7 + 'Display Homepage'!L7+'Account management'!L7 + 'Create Edit Project'!L7 + 'Project Detail'!L7 + 'Back Project'!L7 + 'Project management'!L7 + Discover!L7+Statistic!L7 + Message!L7 + 'Admin Module'!L7</f>
        <v>0</v>
      </c>
      <c r="E20" s="207">
        <f>Common!M7 + 'Display Homepage'!M7+'Account management'!M7 + 'Create Edit Project'!M7 + 'Project Detail'!M7 + 'Back Project'!M7 + 'Project management'!M7 + Discover!M7+Statistic!M7 + Message!M7 + 'Admin Module'!M7</f>
        <v>0</v>
      </c>
      <c r="F20" s="208">
        <f t="shared" si="0"/>
        <v>0</v>
      </c>
    </row>
    <row r="21" spans="1:6">
      <c r="A21" s="208" t="s">
        <v>1058</v>
      </c>
      <c r="B21" s="208">
        <f>SUM(B15:B20)</f>
        <v>0</v>
      </c>
      <c r="C21" s="208">
        <f>SUM(C15:C20)</f>
        <v>0</v>
      </c>
      <c r="D21" s="208">
        <f>SUM(D15:D20)</f>
        <v>0</v>
      </c>
      <c r="E21" s="208">
        <f>SUM(E15:E20)</f>
        <v>64</v>
      </c>
      <c r="F21" s="208">
        <f>SUM(F15:F20)</f>
        <v>64</v>
      </c>
    </row>
  </sheetData>
  <mergeCells count="1">
    <mergeCell ref="A4:A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opLeftCell="A13" workbookViewId="0">
      <selection activeCell="B33" sqref="B33"/>
    </sheetView>
  </sheetViews>
  <sheetFormatPr defaultRowHeight="14.25" customHeight="1"/>
  <cols>
    <col min="1" max="1" width="14.25" style="150" customWidth="1"/>
    <col min="2" max="2" width="52.875" style="150" customWidth="1"/>
    <col min="3" max="3" width="37.5" style="150" customWidth="1"/>
    <col min="4" max="16384" width="9" style="150"/>
  </cols>
  <sheetData>
    <row r="1" spans="1:3" ht="14.25" customHeight="1">
      <c r="A1" s="268" t="s">
        <v>187</v>
      </c>
      <c r="B1" s="268"/>
      <c r="C1" s="268"/>
    </row>
    <row r="2" spans="1:3" ht="14.25" customHeight="1" thickBot="1"/>
    <row r="3" spans="1:3" ht="15">
      <c r="A3" s="151" t="s">
        <v>16</v>
      </c>
      <c r="B3" s="153" t="s">
        <v>186</v>
      </c>
      <c r="C3" s="155" t="s">
        <v>185</v>
      </c>
    </row>
    <row r="4" spans="1:3" ht="15">
      <c r="A4" s="156" t="s">
        <v>205</v>
      </c>
      <c r="B4" s="152" t="s">
        <v>194</v>
      </c>
      <c r="C4" s="152"/>
    </row>
    <row r="5" spans="1:3" ht="15">
      <c r="A5" s="156" t="s">
        <v>206</v>
      </c>
      <c r="B5" s="152" t="s">
        <v>1241</v>
      </c>
      <c r="C5" s="152"/>
    </row>
    <row r="6" spans="1:3" ht="15">
      <c r="A6" s="156" t="s">
        <v>207</v>
      </c>
      <c r="B6" s="152" t="s">
        <v>188</v>
      </c>
      <c r="C6" s="152"/>
    </row>
    <row r="7" spans="1:3" ht="15">
      <c r="A7" s="156" t="s">
        <v>208</v>
      </c>
      <c r="B7" s="152" t="s">
        <v>189</v>
      </c>
      <c r="C7" s="152"/>
    </row>
    <row r="8" spans="1:3" ht="15">
      <c r="A8" s="156" t="s">
        <v>209</v>
      </c>
      <c r="B8" s="152" t="s">
        <v>193</v>
      </c>
      <c r="C8" s="152"/>
    </row>
    <row r="9" spans="1:3" ht="15">
      <c r="A9" s="156" t="s">
        <v>210</v>
      </c>
      <c r="B9" s="152" t="s">
        <v>190</v>
      </c>
      <c r="C9" s="152"/>
    </row>
    <row r="10" spans="1:3" ht="15">
      <c r="A10" s="156" t="s">
        <v>211</v>
      </c>
      <c r="B10" s="152" t="s">
        <v>1090</v>
      </c>
      <c r="C10" s="152"/>
    </row>
    <row r="11" spans="1:3" ht="15">
      <c r="A11" s="156" t="s">
        <v>212</v>
      </c>
      <c r="B11" s="152" t="s">
        <v>191</v>
      </c>
      <c r="C11" s="152"/>
    </row>
    <row r="12" spans="1:3" ht="15">
      <c r="A12" s="156" t="s">
        <v>213</v>
      </c>
      <c r="B12" s="152" t="s">
        <v>192</v>
      </c>
      <c r="C12" s="152"/>
    </row>
    <row r="13" spans="1:3" ht="15">
      <c r="A13" s="156" t="s">
        <v>196</v>
      </c>
      <c r="B13" s="152" t="s">
        <v>195</v>
      </c>
      <c r="C13" s="152"/>
    </row>
    <row r="14" spans="1:3" ht="15">
      <c r="A14" s="156" t="s">
        <v>197</v>
      </c>
      <c r="B14" s="154" t="s">
        <v>235</v>
      </c>
      <c r="C14" s="152"/>
    </row>
    <row r="15" spans="1:3" ht="15">
      <c r="A15" s="156" t="s">
        <v>198</v>
      </c>
      <c r="B15" s="152" t="s">
        <v>1102</v>
      </c>
      <c r="C15" s="152"/>
    </row>
    <row r="16" spans="1:3" ht="15">
      <c r="A16" s="156" t="s">
        <v>199</v>
      </c>
      <c r="B16" s="152" t="s">
        <v>1123</v>
      </c>
      <c r="C16" s="152"/>
    </row>
    <row r="17" spans="1:3" ht="15">
      <c r="A17" s="156" t="s">
        <v>200</v>
      </c>
      <c r="B17" s="152" t="s">
        <v>286</v>
      </c>
      <c r="C17" s="152"/>
    </row>
    <row r="18" spans="1:3" ht="15">
      <c r="A18" s="156" t="s">
        <v>201</v>
      </c>
      <c r="B18" s="152" t="s">
        <v>287</v>
      </c>
      <c r="C18" s="152"/>
    </row>
    <row r="19" spans="1:3" ht="15">
      <c r="A19" s="156" t="s">
        <v>202</v>
      </c>
      <c r="B19" s="154" t="s">
        <v>288</v>
      </c>
      <c r="C19" s="152"/>
    </row>
    <row r="20" spans="1:3" ht="15">
      <c r="A20" s="156" t="s">
        <v>203</v>
      </c>
      <c r="B20" s="154" t="s">
        <v>291</v>
      </c>
      <c r="C20" s="152"/>
    </row>
    <row r="21" spans="1:3" ht="15">
      <c r="A21" s="156" t="s">
        <v>204</v>
      </c>
      <c r="B21" s="154" t="s">
        <v>290</v>
      </c>
      <c r="C21" s="152"/>
    </row>
    <row r="22" spans="1:3" ht="60">
      <c r="A22" s="156" t="s">
        <v>330</v>
      </c>
      <c r="B22" s="171" t="s">
        <v>329</v>
      </c>
      <c r="C22" s="152"/>
    </row>
    <row r="23" spans="1:3" ht="15">
      <c r="A23" s="156" t="s">
        <v>371</v>
      </c>
      <c r="B23" s="152" t="s">
        <v>375</v>
      </c>
      <c r="C23" s="152"/>
    </row>
    <row r="24" spans="1:3" ht="15">
      <c r="A24" s="156" t="s">
        <v>372</v>
      </c>
      <c r="B24" s="152" t="s">
        <v>380</v>
      </c>
      <c r="C24" s="152"/>
    </row>
    <row r="25" spans="1:3" ht="15">
      <c r="A25" s="156" t="s">
        <v>373</v>
      </c>
      <c r="B25" s="152" t="s">
        <v>434</v>
      </c>
      <c r="C25" s="152"/>
    </row>
    <row r="26" spans="1:3" ht="15">
      <c r="A26" s="174" t="s">
        <v>374</v>
      </c>
      <c r="B26" s="152" t="s">
        <v>443</v>
      </c>
      <c r="C26" s="152"/>
    </row>
    <row r="27" spans="1:3" ht="15">
      <c r="A27" s="174" t="s">
        <v>448</v>
      </c>
      <c r="B27" s="152" t="s">
        <v>449</v>
      </c>
      <c r="C27" s="152"/>
    </row>
    <row r="28" spans="1:3" ht="15">
      <c r="A28" s="174" t="s">
        <v>480</v>
      </c>
      <c r="B28" s="152" t="s">
        <v>487</v>
      </c>
      <c r="C28" s="152"/>
    </row>
    <row r="29" spans="1:3" ht="15">
      <c r="A29" s="174" t="s">
        <v>481</v>
      </c>
      <c r="B29" s="152" t="s">
        <v>488</v>
      </c>
      <c r="C29" s="152"/>
    </row>
    <row r="30" spans="1:3" ht="15">
      <c r="A30" s="174" t="s">
        <v>482</v>
      </c>
      <c r="B30" s="152" t="s">
        <v>614</v>
      </c>
      <c r="C30" s="152"/>
    </row>
    <row r="31" spans="1:3" ht="15">
      <c r="A31" s="174" t="s">
        <v>483</v>
      </c>
      <c r="B31" s="152" t="s">
        <v>1106</v>
      </c>
      <c r="C31" s="152"/>
    </row>
    <row r="32" spans="1:3" ht="15">
      <c r="A32" s="174" t="s">
        <v>484</v>
      </c>
      <c r="B32" s="152" t="s">
        <v>1124</v>
      </c>
      <c r="C32" s="152"/>
    </row>
    <row r="33" spans="1:3" ht="15">
      <c r="A33" s="174" t="s">
        <v>485</v>
      </c>
      <c r="B33" s="152" t="s">
        <v>1127</v>
      </c>
      <c r="C33" s="152"/>
    </row>
    <row r="34" spans="1:3" ht="15">
      <c r="A34" s="174" t="s">
        <v>486</v>
      </c>
      <c r="B34" s="152"/>
      <c r="C34" s="152"/>
    </row>
  </sheetData>
  <mergeCells count="1">
    <mergeCell ref="A1:C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W25"/>
  <sheetViews>
    <sheetView topLeftCell="A7" zoomScale="85" zoomScaleNormal="85" workbookViewId="0">
      <selection activeCell="G18" sqref="G18"/>
    </sheetView>
  </sheetViews>
  <sheetFormatPr defaultRowHeight="14.25" customHeight="1"/>
  <cols>
    <col min="1" max="1" width="17.375" style="90" customWidth="1"/>
    <col min="2" max="2" width="31.75" style="90" customWidth="1"/>
    <col min="3" max="3" width="34.375" style="90" customWidth="1"/>
    <col min="4" max="4" width="31.625" style="90" customWidth="1"/>
    <col min="5" max="6" width="16.5" style="90" customWidth="1"/>
    <col min="7" max="7" width="18.875" style="90" customWidth="1"/>
    <col min="8" max="8" width="9" style="93"/>
    <col min="9" max="9" width="16.25" style="90" customWidth="1"/>
    <col min="10" max="10" width="9.375" style="92" customWidth="1"/>
    <col min="11" max="11" width="9" style="90" customWidth="1"/>
    <col min="12" max="12" width="9" style="90"/>
    <col min="13" max="13" width="12.875" style="90" customWidth="1"/>
    <col min="14" max="14" width="0" style="90" hidden="1" customWidth="1"/>
    <col min="15" max="16" width="9" style="90"/>
    <col min="17" max="17" width="0" style="90" hidden="1" customWidth="1"/>
    <col min="18" max="16384" width="9" style="90"/>
  </cols>
  <sheetData>
    <row r="1" spans="1:257" ht="14.25" customHeight="1" thickTop="1" thickBot="1">
      <c r="A1" s="94" t="s">
        <v>47</v>
      </c>
      <c r="B1" s="76"/>
      <c r="C1" s="76"/>
      <c r="D1" s="76"/>
      <c r="E1" s="76"/>
      <c r="F1" s="76"/>
      <c r="G1" s="76"/>
      <c r="H1" s="77"/>
      <c r="I1" s="220" t="s">
        <v>1061</v>
      </c>
      <c r="J1" s="221" t="s">
        <v>1054</v>
      </c>
      <c r="K1" s="221" t="s">
        <v>1055</v>
      </c>
      <c r="L1" s="221" t="s">
        <v>1056</v>
      </c>
      <c r="M1" s="221" t="s">
        <v>1057</v>
      </c>
      <c r="N1" s="221" t="s">
        <v>1066</v>
      </c>
      <c r="O1" s="222" t="s">
        <v>1052</v>
      </c>
      <c r="P1" s="78"/>
      <c r="Q1" s="230" t="s">
        <v>1051</v>
      </c>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c r="BY1" s="78"/>
      <c r="BZ1" s="78"/>
      <c r="CA1" s="78"/>
      <c r="CB1" s="78"/>
      <c r="CC1" s="78"/>
      <c r="CD1" s="78"/>
      <c r="CE1" s="78"/>
      <c r="CF1" s="78"/>
      <c r="CG1" s="78"/>
      <c r="CH1" s="78"/>
      <c r="CI1" s="78"/>
      <c r="CJ1" s="78"/>
      <c r="CK1" s="78"/>
      <c r="CL1" s="78"/>
      <c r="CM1" s="78"/>
      <c r="CN1" s="78"/>
      <c r="CO1" s="78"/>
      <c r="CP1" s="78"/>
      <c r="CQ1" s="78"/>
      <c r="CR1" s="78"/>
      <c r="CS1" s="78"/>
      <c r="CT1" s="78"/>
      <c r="CU1" s="78"/>
      <c r="CV1" s="78"/>
      <c r="CW1" s="78"/>
      <c r="CX1" s="78"/>
      <c r="CY1" s="78"/>
      <c r="CZ1" s="78"/>
      <c r="DA1" s="78"/>
      <c r="DB1" s="78"/>
      <c r="DC1" s="78"/>
      <c r="DD1" s="78"/>
      <c r="DE1" s="78"/>
      <c r="DF1" s="78"/>
      <c r="DG1" s="78"/>
      <c r="DH1" s="78"/>
      <c r="DI1" s="78"/>
      <c r="DJ1" s="78"/>
      <c r="DK1" s="78"/>
      <c r="DL1" s="78"/>
      <c r="DM1" s="78"/>
      <c r="DN1" s="78"/>
      <c r="DO1" s="78"/>
      <c r="DP1" s="78"/>
      <c r="DQ1" s="78"/>
      <c r="DR1" s="78"/>
      <c r="DS1" s="78"/>
      <c r="DT1" s="78"/>
      <c r="DU1" s="78"/>
      <c r="DV1" s="78"/>
      <c r="DW1" s="78"/>
      <c r="DX1" s="78"/>
      <c r="DY1" s="78"/>
      <c r="DZ1" s="78"/>
      <c r="EA1" s="78"/>
      <c r="EB1" s="78"/>
      <c r="EC1" s="78"/>
      <c r="ED1" s="78"/>
      <c r="EE1" s="78"/>
      <c r="EF1" s="78"/>
      <c r="EG1" s="78"/>
      <c r="EH1" s="78"/>
      <c r="EI1" s="78"/>
      <c r="EJ1" s="78"/>
      <c r="EK1" s="78"/>
      <c r="EL1" s="78"/>
      <c r="EM1" s="78"/>
      <c r="EN1" s="78"/>
      <c r="EO1" s="78"/>
      <c r="EP1" s="78"/>
      <c r="EQ1" s="78"/>
      <c r="ER1" s="78"/>
      <c r="ES1" s="78"/>
      <c r="ET1" s="78"/>
      <c r="EU1" s="78"/>
      <c r="EV1" s="78"/>
      <c r="EW1" s="78"/>
      <c r="EX1" s="78"/>
      <c r="EY1" s="78"/>
      <c r="EZ1" s="78"/>
      <c r="FA1" s="78"/>
      <c r="FB1" s="78"/>
      <c r="FC1" s="78"/>
      <c r="FD1" s="78"/>
      <c r="FE1" s="78"/>
      <c r="FF1" s="78"/>
      <c r="FG1" s="78"/>
      <c r="FH1" s="78"/>
      <c r="FI1" s="78"/>
      <c r="FJ1" s="78"/>
      <c r="FK1" s="78"/>
      <c r="FL1" s="78"/>
      <c r="FM1" s="78"/>
      <c r="FN1" s="78"/>
      <c r="FO1" s="78"/>
      <c r="FP1" s="78"/>
      <c r="FQ1" s="78"/>
      <c r="FR1" s="78"/>
      <c r="FS1" s="78"/>
      <c r="FT1" s="78"/>
      <c r="FU1" s="78"/>
      <c r="FV1" s="78"/>
      <c r="FW1" s="78"/>
      <c r="FX1" s="78"/>
      <c r="FY1" s="78"/>
      <c r="FZ1" s="78"/>
      <c r="GA1" s="78"/>
      <c r="GB1" s="78"/>
      <c r="GC1" s="78"/>
      <c r="GD1" s="78"/>
      <c r="GE1" s="78"/>
      <c r="GF1" s="78"/>
      <c r="GG1" s="78"/>
      <c r="GH1" s="78"/>
      <c r="GI1" s="78"/>
      <c r="GJ1" s="78"/>
      <c r="GK1" s="78"/>
      <c r="GL1" s="78"/>
      <c r="GM1" s="78"/>
      <c r="GN1" s="78"/>
      <c r="GO1" s="78"/>
      <c r="GP1" s="78"/>
      <c r="GQ1" s="78"/>
      <c r="GR1" s="78"/>
      <c r="GS1" s="78"/>
      <c r="GT1" s="78"/>
      <c r="GU1" s="78"/>
      <c r="GV1" s="78"/>
      <c r="GW1" s="78"/>
      <c r="GX1" s="78"/>
      <c r="GY1" s="78"/>
      <c r="GZ1" s="78"/>
      <c r="HA1" s="78"/>
      <c r="HB1" s="78"/>
      <c r="HC1" s="78"/>
      <c r="HD1" s="78"/>
      <c r="HE1" s="78"/>
      <c r="HF1" s="78"/>
      <c r="HG1" s="78"/>
      <c r="HH1" s="78"/>
      <c r="HI1" s="78"/>
      <c r="HJ1" s="78"/>
      <c r="HK1" s="78"/>
      <c r="HL1" s="78"/>
      <c r="HM1" s="78"/>
      <c r="HN1" s="78"/>
      <c r="HO1" s="78"/>
      <c r="HP1" s="78"/>
      <c r="HQ1" s="78"/>
      <c r="HR1" s="78"/>
      <c r="HS1" s="78"/>
      <c r="HT1" s="78"/>
      <c r="HU1" s="78"/>
      <c r="HV1" s="78"/>
      <c r="HW1" s="78"/>
      <c r="HX1" s="78"/>
      <c r="HY1" s="78"/>
      <c r="HZ1" s="78"/>
      <c r="IA1" s="78"/>
      <c r="IB1" s="78"/>
      <c r="IC1" s="78"/>
      <c r="ID1" s="78"/>
      <c r="IE1" s="78"/>
      <c r="IF1" s="78"/>
      <c r="IG1" s="78"/>
      <c r="IH1" s="78"/>
      <c r="II1" s="78"/>
      <c r="IJ1" s="78"/>
      <c r="IK1" s="78"/>
      <c r="IL1" s="78"/>
      <c r="IM1" s="78"/>
      <c r="IN1" s="78"/>
      <c r="IO1" s="78"/>
      <c r="IP1" s="78"/>
      <c r="IQ1" s="78"/>
      <c r="IR1" s="78"/>
      <c r="IS1" s="78"/>
      <c r="IT1" s="78"/>
      <c r="IU1" s="78"/>
      <c r="IV1" s="78"/>
      <c r="IW1" s="78"/>
    </row>
    <row r="2" spans="1:257" ht="14.25" customHeight="1">
      <c r="A2" s="46" t="s">
        <v>21</v>
      </c>
      <c r="B2" s="269" t="s">
        <v>48</v>
      </c>
      <c r="C2" s="269"/>
      <c r="D2" s="269"/>
      <c r="E2" s="269"/>
      <c r="F2" s="269"/>
      <c r="G2" s="269"/>
      <c r="H2" s="79"/>
      <c r="I2" s="223" t="s">
        <v>1062</v>
      </c>
      <c r="J2" s="207">
        <f>COUNTIFS(J12:J201,"ManhNL",L12:L201,"Open")</f>
        <v>0</v>
      </c>
      <c r="K2" s="207">
        <f>COUNTIFS(J12:J201,"ManhNL",L12:L201,"Accepted")</f>
        <v>0</v>
      </c>
      <c r="L2" s="207">
        <f>COUNTIFS(J12:J201,"ManhNL",L12:L201,"Ready for test")</f>
        <v>0</v>
      </c>
      <c r="M2" s="207">
        <f>COUNTIFS(J12:J201,"ManhNL",L12:L201,"Closed")</f>
        <v>6</v>
      </c>
      <c r="N2" s="207">
        <f>COUNTIFS(J12:J201,"ManhNL",L12:L201,"")</f>
        <v>0</v>
      </c>
      <c r="O2" s="218">
        <f t="shared" ref="O2:O7" si="0">SUM(J2:N2)</f>
        <v>6</v>
      </c>
      <c r="P2" s="78"/>
      <c r="Q2" s="228" t="s">
        <v>22</v>
      </c>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c r="BY2" s="78"/>
      <c r="BZ2" s="78"/>
      <c r="CA2" s="78"/>
      <c r="CB2" s="78"/>
      <c r="CC2" s="78"/>
      <c r="CD2" s="78"/>
      <c r="CE2" s="78"/>
      <c r="CF2" s="78"/>
      <c r="CG2" s="78"/>
      <c r="CH2" s="78"/>
      <c r="CI2" s="78"/>
      <c r="CJ2" s="78"/>
      <c r="CK2" s="78"/>
      <c r="CL2" s="78"/>
      <c r="CM2" s="78"/>
      <c r="CN2" s="78"/>
      <c r="CO2" s="78"/>
      <c r="CP2" s="78"/>
      <c r="CQ2" s="78"/>
      <c r="CR2" s="78"/>
      <c r="CS2" s="78"/>
      <c r="CT2" s="78"/>
      <c r="CU2" s="78"/>
      <c r="CV2" s="78"/>
      <c r="CW2" s="78"/>
      <c r="CX2" s="78"/>
      <c r="CY2" s="78"/>
      <c r="CZ2" s="78"/>
      <c r="DA2" s="78"/>
      <c r="DB2" s="78"/>
      <c r="DC2" s="78"/>
      <c r="DD2" s="78"/>
      <c r="DE2" s="78"/>
      <c r="DF2" s="78"/>
      <c r="DG2" s="78"/>
      <c r="DH2" s="78"/>
      <c r="DI2" s="78"/>
      <c r="DJ2" s="78"/>
      <c r="DK2" s="78"/>
      <c r="DL2" s="78"/>
      <c r="DM2" s="78"/>
      <c r="DN2" s="78"/>
      <c r="DO2" s="78"/>
      <c r="DP2" s="78"/>
      <c r="DQ2" s="78"/>
      <c r="DR2" s="78"/>
      <c r="DS2" s="78"/>
      <c r="DT2" s="78"/>
      <c r="DU2" s="78"/>
      <c r="DV2" s="78"/>
      <c r="DW2" s="78"/>
      <c r="DX2" s="78"/>
      <c r="DY2" s="78"/>
      <c r="DZ2" s="78"/>
      <c r="EA2" s="78"/>
      <c r="EB2" s="78"/>
      <c r="EC2" s="78"/>
      <c r="ED2" s="78"/>
      <c r="EE2" s="78"/>
      <c r="EF2" s="78"/>
      <c r="EG2" s="78"/>
      <c r="EH2" s="78"/>
      <c r="EI2" s="78"/>
      <c r="EJ2" s="78"/>
      <c r="EK2" s="78"/>
      <c r="EL2" s="78"/>
      <c r="EM2" s="78"/>
      <c r="EN2" s="78"/>
      <c r="EO2" s="78"/>
      <c r="EP2" s="78"/>
      <c r="EQ2" s="78"/>
      <c r="ER2" s="78"/>
      <c r="ES2" s="78"/>
      <c r="ET2" s="78"/>
      <c r="EU2" s="78"/>
      <c r="EV2" s="78"/>
      <c r="EW2" s="78"/>
      <c r="EX2" s="78"/>
      <c r="EY2" s="78"/>
      <c r="EZ2" s="78"/>
      <c r="FA2" s="78"/>
      <c r="FB2" s="78"/>
      <c r="FC2" s="78"/>
      <c r="FD2" s="78"/>
      <c r="FE2" s="78"/>
      <c r="FF2" s="78"/>
      <c r="FG2" s="78"/>
      <c r="FH2" s="78"/>
      <c r="FI2" s="78"/>
      <c r="FJ2" s="78"/>
      <c r="FK2" s="78"/>
      <c r="FL2" s="78"/>
      <c r="FM2" s="78"/>
      <c r="FN2" s="78"/>
      <c r="FO2" s="78"/>
      <c r="FP2" s="78"/>
      <c r="FQ2" s="78"/>
      <c r="FR2" s="78"/>
      <c r="FS2" s="78"/>
      <c r="FT2" s="78"/>
      <c r="FU2" s="78"/>
      <c r="FV2" s="78"/>
      <c r="FW2" s="78"/>
      <c r="FX2" s="78"/>
      <c r="FY2" s="78"/>
      <c r="FZ2" s="78"/>
      <c r="GA2" s="78"/>
      <c r="GB2" s="78"/>
      <c r="GC2" s="78"/>
      <c r="GD2" s="78"/>
      <c r="GE2" s="78"/>
      <c r="GF2" s="78"/>
      <c r="GG2" s="78"/>
      <c r="GH2" s="78"/>
      <c r="GI2" s="78"/>
      <c r="GJ2" s="78"/>
      <c r="GK2" s="78"/>
      <c r="GL2" s="78"/>
      <c r="GM2" s="78"/>
      <c r="GN2" s="78"/>
      <c r="GO2" s="78"/>
      <c r="GP2" s="78"/>
      <c r="GQ2" s="78"/>
      <c r="GR2" s="78"/>
      <c r="GS2" s="78"/>
      <c r="GT2" s="78"/>
      <c r="GU2" s="78"/>
      <c r="GV2" s="78"/>
      <c r="GW2" s="78"/>
      <c r="GX2" s="78"/>
      <c r="GY2" s="78"/>
      <c r="GZ2" s="78"/>
      <c r="HA2" s="78"/>
      <c r="HB2" s="78"/>
      <c r="HC2" s="78"/>
      <c r="HD2" s="78"/>
      <c r="HE2" s="78"/>
      <c r="HF2" s="78"/>
      <c r="HG2" s="78"/>
      <c r="HH2" s="78"/>
      <c r="HI2" s="78"/>
      <c r="HJ2" s="78"/>
      <c r="HK2" s="78"/>
      <c r="HL2" s="78"/>
      <c r="HM2" s="78"/>
      <c r="HN2" s="78"/>
      <c r="HO2" s="78"/>
      <c r="HP2" s="78"/>
      <c r="HQ2" s="78"/>
      <c r="HR2" s="78"/>
      <c r="HS2" s="78"/>
      <c r="HT2" s="78"/>
      <c r="HU2" s="78"/>
      <c r="HV2" s="78"/>
      <c r="HW2" s="78"/>
      <c r="HX2" s="78"/>
      <c r="HY2" s="78"/>
      <c r="HZ2" s="78"/>
      <c r="IA2" s="78"/>
      <c r="IB2" s="78"/>
      <c r="IC2" s="78"/>
      <c r="ID2" s="78"/>
      <c r="IE2" s="78"/>
      <c r="IF2" s="78"/>
      <c r="IG2" s="78"/>
      <c r="IH2" s="78"/>
      <c r="II2" s="78"/>
      <c r="IJ2" s="78"/>
      <c r="IK2" s="78"/>
      <c r="IL2" s="78"/>
      <c r="IM2" s="78"/>
      <c r="IN2" s="78"/>
      <c r="IO2" s="78"/>
      <c r="IP2" s="78"/>
      <c r="IQ2" s="78"/>
      <c r="IR2" s="78"/>
      <c r="IS2" s="78"/>
      <c r="IT2" s="78"/>
      <c r="IU2" s="78"/>
      <c r="IV2" s="78"/>
      <c r="IW2" s="78"/>
    </row>
    <row r="3" spans="1:257" ht="14.25" customHeight="1">
      <c r="A3" s="47" t="s">
        <v>23</v>
      </c>
      <c r="B3" s="269" t="s">
        <v>73</v>
      </c>
      <c r="C3" s="269"/>
      <c r="D3" s="269"/>
      <c r="E3" s="269"/>
      <c r="F3" s="269"/>
      <c r="G3" s="269"/>
      <c r="H3" s="79"/>
      <c r="I3" s="223" t="s">
        <v>1063</v>
      </c>
      <c r="J3" s="207">
        <f>COUNTIFS(J12:J201,"HuyNM",L12:L201,"Open")</f>
        <v>0</v>
      </c>
      <c r="K3" s="207">
        <f>COUNTIFS(J12:J201,"HuyNM",L12:L201,"Accepted")</f>
        <v>0</v>
      </c>
      <c r="L3" s="207">
        <f>COUNTIFS(J12:J201,"HuyNM",L12:L201,"Ready for test")</f>
        <v>0</v>
      </c>
      <c r="M3" s="207">
        <f>COUNTIFS(J12:J201,"HuyNM",L12:L201,"Closed")</f>
        <v>0</v>
      </c>
      <c r="N3" s="207">
        <f>COUNTIFS(J12:J201,"HuyNM",L12:L201,"")</f>
        <v>0</v>
      </c>
      <c r="O3" s="219">
        <f t="shared" si="0"/>
        <v>0</v>
      </c>
      <c r="P3" s="78"/>
      <c r="Q3" s="228" t="s">
        <v>24</v>
      </c>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c r="BY3" s="78"/>
      <c r="BZ3" s="78"/>
      <c r="CA3" s="78"/>
      <c r="CB3" s="78"/>
      <c r="CC3" s="78"/>
      <c r="CD3" s="78"/>
      <c r="CE3" s="78"/>
      <c r="CF3" s="78"/>
      <c r="CG3" s="78"/>
      <c r="CH3" s="78"/>
      <c r="CI3" s="78"/>
      <c r="CJ3" s="78"/>
      <c r="CK3" s="78"/>
      <c r="CL3" s="78"/>
      <c r="CM3" s="78"/>
      <c r="CN3" s="78"/>
      <c r="CO3" s="78"/>
      <c r="CP3" s="78"/>
      <c r="CQ3" s="78"/>
      <c r="CR3" s="78"/>
      <c r="CS3" s="78"/>
      <c r="CT3" s="78"/>
      <c r="CU3" s="78"/>
      <c r="CV3" s="78"/>
      <c r="CW3" s="78"/>
      <c r="CX3" s="78"/>
      <c r="CY3" s="78"/>
      <c r="CZ3" s="78"/>
      <c r="DA3" s="78"/>
      <c r="DB3" s="78"/>
      <c r="DC3" s="78"/>
      <c r="DD3" s="78"/>
      <c r="DE3" s="78"/>
      <c r="DF3" s="78"/>
      <c r="DG3" s="78"/>
      <c r="DH3" s="78"/>
      <c r="DI3" s="78"/>
      <c r="DJ3" s="78"/>
      <c r="DK3" s="78"/>
      <c r="DL3" s="78"/>
      <c r="DM3" s="78"/>
      <c r="DN3" s="78"/>
      <c r="DO3" s="78"/>
      <c r="DP3" s="78"/>
      <c r="DQ3" s="78"/>
      <c r="DR3" s="78"/>
      <c r="DS3" s="78"/>
      <c r="DT3" s="78"/>
      <c r="DU3" s="78"/>
      <c r="DV3" s="78"/>
      <c r="DW3" s="78"/>
      <c r="DX3" s="78"/>
      <c r="DY3" s="78"/>
      <c r="DZ3" s="78"/>
      <c r="EA3" s="78"/>
      <c r="EB3" s="78"/>
      <c r="EC3" s="78"/>
      <c r="ED3" s="78"/>
      <c r="EE3" s="78"/>
      <c r="EF3" s="78"/>
      <c r="EG3" s="78"/>
      <c r="EH3" s="78"/>
      <c r="EI3" s="78"/>
      <c r="EJ3" s="78"/>
      <c r="EK3" s="78"/>
      <c r="EL3" s="78"/>
      <c r="EM3" s="78"/>
      <c r="EN3" s="78"/>
      <c r="EO3" s="78"/>
      <c r="EP3" s="78"/>
      <c r="EQ3" s="78"/>
      <c r="ER3" s="78"/>
      <c r="ES3" s="78"/>
      <c r="ET3" s="78"/>
      <c r="EU3" s="78"/>
      <c r="EV3" s="78"/>
      <c r="EW3" s="78"/>
      <c r="EX3" s="78"/>
      <c r="EY3" s="78"/>
      <c r="EZ3" s="78"/>
      <c r="FA3" s="78"/>
      <c r="FB3" s="78"/>
      <c r="FC3" s="78"/>
      <c r="FD3" s="78"/>
      <c r="FE3" s="78"/>
      <c r="FF3" s="78"/>
      <c r="FG3" s="78"/>
      <c r="FH3" s="78"/>
      <c r="FI3" s="78"/>
      <c r="FJ3" s="78"/>
      <c r="FK3" s="78"/>
      <c r="FL3" s="78"/>
      <c r="FM3" s="78"/>
      <c r="FN3" s="78"/>
      <c r="FO3" s="78"/>
      <c r="FP3" s="78"/>
      <c r="FQ3" s="78"/>
      <c r="FR3" s="78"/>
      <c r="FS3" s="78"/>
      <c r="FT3" s="78"/>
      <c r="FU3" s="78"/>
      <c r="FV3" s="78"/>
      <c r="FW3" s="78"/>
      <c r="FX3" s="78"/>
      <c r="FY3" s="78"/>
      <c r="FZ3" s="78"/>
      <c r="GA3" s="78"/>
      <c r="GB3" s="78"/>
      <c r="GC3" s="78"/>
      <c r="GD3" s="78"/>
      <c r="GE3" s="78"/>
      <c r="GF3" s="78"/>
      <c r="GG3" s="78"/>
      <c r="GH3" s="78"/>
      <c r="GI3" s="78"/>
      <c r="GJ3" s="78"/>
      <c r="GK3" s="78"/>
      <c r="GL3" s="78"/>
      <c r="GM3" s="78"/>
      <c r="GN3" s="78"/>
      <c r="GO3" s="78"/>
      <c r="GP3" s="78"/>
      <c r="GQ3" s="78"/>
      <c r="GR3" s="78"/>
      <c r="GS3" s="78"/>
      <c r="GT3" s="78"/>
      <c r="GU3" s="78"/>
      <c r="GV3" s="78"/>
      <c r="GW3" s="78"/>
      <c r="GX3" s="78"/>
      <c r="GY3" s="78"/>
      <c r="GZ3" s="78"/>
      <c r="HA3" s="78"/>
      <c r="HB3" s="78"/>
      <c r="HC3" s="78"/>
      <c r="HD3" s="78"/>
      <c r="HE3" s="78"/>
      <c r="HF3" s="78"/>
      <c r="HG3" s="78"/>
      <c r="HH3" s="78"/>
      <c r="HI3" s="78"/>
      <c r="HJ3" s="78"/>
      <c r="HK3" s="78"/>
      <c r="HL3" s="78"/>
      <c r="HM3" s="78"/>
      <c r="HN3" s="78"/>
      <c r="HO3" s="78"/>
      <c r="HP3" s="78"/>
      <c r="HQ3" s="78"/>
      <c r="HR3" s="78"/>
      <c r="HS3" s="78"/>
      <c r="HT3" s="78"/>
      <c r="HU3" s="78"/>
      <c r="HV3" s="78"/>
      <c r="HW3" s="78"/>
      <c r="HX3" s="78"/>
      <c r="HY3" s="78"/>
      <c r="HZ3" s="78"/>
      <c r="IA3" s="78"/>
      <c r="IB3" s="78"/>
      <c r="IC3" s="78"/>
      <c r="ID3" s="78"/>
      <c r="IE3" s="78"/>
      <c r="IF3" s="78"/>
      <c r="IG3" s="78"/>
      <c r="IH3" s="78"/>
      <c r="II3" s="78"/>
      <c r="IJ3" s="78"/>
      <c r="IK3" s="78"/>
      <c r="IL3" s="78"/>
      <c r="IM3" s="78"/>
      <c r="IN3" s="78"/>
      <c r="IO3" s="78"/>
      <c r="IP3" s="78"/>
      <c r="IQ3" s="78"/>
      <c r="IR3" s="78"/>
      <c r="IS3" s="78"/>
      <c r="IT3" s="78"/>
      <c r="IU3" s="78"/>
      <c r="IV3" s="78"/>
      <c r="IW3" s="78"/>
    </row>
    <row r="4" spans="1:257" ht="14.25" customHeight="1">
      <c r="A4" s="46" t="s">
        <v>25</v>
      </c>
      <c r="B4" s="270" t="s">
        <v>69</v>
      </c>
      <c r="C4" s="270"/>
      <c r="D4" s="270"/>
      <c r="E4" s="270"/>
      <c r="F4" s="270"/>
      <c r="G4" s="270"/>
      <c r="H4" s="79"/>
      <c r="I4" s="223" t="s">
        <v>1067</v>
      </c>
      <c r="J4" s="207">
        <f>COUNTIFS(J12:J201,"AnhDD",L12:L201,"Open")</f>
        <v>0</v>
      </c>
      <c r="K4" s="207">
        <f>COUNTIFS(J12:J201,"AnhDD",L12:L201,"Accepted")</f>
        <v>0</v>
      </c>
      <c r="L4" s="207">
        <f>COUNTIFS(J12:J201,"AnhDD",L12:L201,"Ready for test")</f>
        <v>0</v>
      </c>
      <c r="M4" s="207">
        <f>COUNTIFS(J12:J201,"AnhDD",L12:L201,"Closed")</f>
        <v>0</v>
      </c>
      <c r="N4" s="207">
        <f>COUNTIFS(J12:J201,"AnhDD",L12:L201,"")</f>
        <v>0</v>
      </c>
      <c r="O4" s="219">
        <f t="shared" si="0"/>
        <v>0</v>
      </c>
      <c r="P4" s="78"/>
      <c r="Q4" s="229"/>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c r="BY4" s="78"/>
      <c r="BZ4" s="78"/>
      <c r="CA4" s="78"/>
      <c r="CB4" s="78"/>
      <c r="CC4" s="78"/>
      <c r="CD4" s="78"/>
      <c r="CE4" s="78"/>
      <c r="CF4" s="78"/>
      <c r="CG4" s="78"/>
      <c r="CH4" s="78"/>
      <c r="CI4" s="78"/>
      <c r="CJ4" s="78"/>
      <c r="CK4" s="78"/>
      <c r="CL4" s="78"/>
      <c r="CM4" s="78"/>
      <c r="CN4" s="78"/>
      <c r="CO4" s="78"/>
      <c r="CP4" s="78"/>
      <c r="CQ4" s="78"/>
      <c r="CR4" s="78"/>
      <c r="CS4" s="78"/>
      <c r="CT4" s="78"/>
      <c r="CU4" s="78"/>
      <c r="CV4" s="78"/>
      <c r="CW4" s="78"/>
      <c r="CX4" s="78"/>
      <c r="CY4" s="78"/>
      <c r="CZ4" s="78"/>
      <c r="DA4" s="78"/>
      <c r="DB4" s="78"/>
      <c r="DC4" s="78"/>
      <c r="DD4" s="78"/>
      <c r="DE4" s="78"/>
      <c r="DF4" s="78"/>
      <c r="DG4" s="78"/>
      <c r="DH4" s="78"/>
      <c r="DI4" s="78"/>
      <c r="DJ4" s="78"/>
      <c r="DK4" s="78"/>
      <c r="DL4" s="78"/>
      <c r="DM4" s="78"/>
      <c r="DN4" s="78"/>
      <c r="DO4" s="78"/>
      <c r="DP4" s="78"/>
      <c r="DQ4" s="78"/>
      <c r="DR4" s="78"/>
      <c r="DS4" s="78"/>
      <c r="DT4" s="78"/>
      <c r="DU4" s="78"/>
      <c r="DV4" s="78"/>
      <c r="DW4" s="78"/>
      <c r="DX4" s="78"/>
      <c r="DY4" s="78"/>
      <c r="DZ4" s="78"/>
      <c r="EA4" s="78"/>
      <c r="EB4" s="78"/>
      <c r="EC4" s="78"/>
      <c r="ED4" s="78"/>
      <c r="EE4" s="78"/>
      <c r="EF4" s="78"/>
      <c r="EG4" s="78"/>
      <c r="EH4" s="78"/>
      <c r="EI4" s="78"/>
      <c r="EJ4" s="78"/>
      <c r="EK4" s="78"/>
      <c r="EL4" s="78"/>
      <c r="EM4" s="78"/>
      <c r="EN4" s="78"/>
      <c r="EO4" s="78"/>
      <c r="EP4" s="78"/>
      <c r="EQ4" s="78"/>
      <c r="ER4" s="78"/>
      <c r="ES4" s="78"/>
      <c r="ET4" s="78"/>
      <c r="EU4" s="78"/>
      <c r="EV4" s="78"/>
      <c r="EW4" s="78"/>
      <c r="EX4" s="78"/>
      <c r="EY4" s="78"/>
      <c r="EZ4" s="78"/>
      <c r="FA4" s="78"/>
      <c r="FB4" s="78"/>
      <c r="FC4" s="78"/>
      <c r="FD4" s="78"/>
      <c r="FE4" s="78"/>
      <c r="FF4" s="78"/>
      <c r="FG4" s="78"/>
      <c r="FH4" s="78"/>
      <c r="FI4" s="78"/>
      <c r="FJ4" s="78"/>
      <c r="FK4" s="78"/>
      <c r="FL4" s="78"/>
      <c r="FM4" s="78"/>
      <c r="FN4" s="78"/>
      <c r="FO4" s="78"/>
      <c r="FP4" s="78"/>
      <c r="FQ4" s="78"/>
      <c r="FR4" s="78"/>
      <c r="FS4" s="78"/>
      <c r="FT4" s="78"/>
      <c r="FU4" s="78"/>
      <c r="FV4" s="78"/>
      <c r="FW4" s="78"/>
      <c r="FX4" s="78"/>
      <c r="FY4" s="78"/>
      <c r="FZ4" s="78"/>
      <c r="GA4" s="78"/>
      <c r="GB4" s="78"/>
      <c r="GC4" s="78"/>
      <c r="GD4" s="78"/>
      <c r="GE4" s="78"/>
      <c r="GF4" s="78"/>
      <c r="GG4" s="78"/>
      <c r="GH4" s="78"/>
      <c r="GI4" s="78"/>
      <c r="GJ4" s="78"/>
      <c r="GK4" s="78"/>
      <c r="GL4" s="78"/>
      <c r="GM4" s="78"/>
      <c r="GN4" s="78"/>
      <c r="GO4" s="78"/>
      <c r="GP4" s="78"/>
      <c r="GQ4" s="78"/>
      <c r="GR4" s="78"/>
      <c r="GS4" s="78"/>
      <c r="GT4" s="78"/>
      <c r="GU4" s="78"/>
      <c r="GV4" s="78"/>
      <c r="GW4" s="78"/>
      <c r="GX4" s="78"/>
      <c r="GY4" s="78"/>
      <c r="GZ4" s="78"/>
      <c r="HA4" s="78"/>
      <c r="HB4" s="78"/>
      <c r="HC4" s="78"/>
      <c r="HD4" s="78"/>
      <c r="HE4" s="78"/>
      <c r="HF4" s="78"/>
      <c r="HG4" s="78"/>
      <c r="HH4" s="78"/>
      <c r="HI4" s="78"/>
      <c r="HJ4" s="78"/>
      <c r="HK4" s="78"/>
      <c r="HL4" s="78"/>
      <c r="HM4" s="78"/>
      <c r="HN4" s="78"/>
      <c r="HO4" s="78"/>
      <c r="HP4" s="78"/>
      <c r="HQ4" s="78"/>
      <c r="HR4" s="78"/>
      <c r="HS4" s="78"/>
      <c r="HT4" s="78"/>
      <c r="HU4" s="78"/>
      <c r="HV4" s="78"/>
      <c r="HW4" s="78"/>
      <c r="HX4" s="78"/>
      <c r="HY4" s="78"/>
      <c r="HZ4" s="78"/>
      <c r="IA4" s="78"/>
      <c r="IB4" s="78"/>
      <c r="IC4" s="78"/>
      <c r="ID4" s="78"/>
      <c r="IE4" s="78"/>
      <c r="IF4" s="78"/>
      <c r="IG4" s="78"/>
      <c r="IH4" s="78"/>
      <c r="II4" s="78"/>
      <c r="IJ4" s="78"/>
      <c r="IK4" s="78"/>
      <c r="IL4" s="78"/>
      <c r="IM4" s="78"/>
      <c r="IN4" s="78"/>
      <c r="IO4" s="78"/>
      <c r="IP4" s="78"/>
      <c r="IQ4" s="78"/>
      <c r="IR4" s="78"/>
      <c r="IS4" s="78"/>
      <c r="IT4" s="78"/>
      <c r="IU4" s="78"/>
      <c r="IV4" s="78"/>
      <c r="IW4" s="78"/>
    </row>
    <row r="5" spans="1:257" ht="14.25" customHeight="1">
      <c r="A5" s="81" t="s">
        <v>22</v>
      </c>
      <c r="B5" s="82" t="s">
        <v>24</v>
      </c>
      <c r="C5" s="82" t="s">
        <v>26</v>
      </c>
      <c r="D5" s="83" t="s">
        <v>27</v>
      </c>
      <c r="E5" s="271" t="s">
        <v>28</v>
      </c>
      <c r="F5" s="271"/>
      <c r="G5" s="271"/>
      <c r="H5" s="84"/>
      <c r="I5" s="223" t="s">
        <v>1064</v>
      </c>
      <c r="J5" s="207">
        <f>COUNTIFS(J12:J201,"TrungVN",L12:L201,"Open")</f>
        <v>0</v>
      </c>
      <c r="K5" s="207">
        <f>COUNTIFS(J12:J201,"TrungVN",L12:L201,"Accepted")</f>
        <v>0</v>
      </c>
      <c r="L5" s="207">
        <f>COUNTIFS(J12:J201,"TrungVN",L12:L201,"Ready for test")</f>
        <v>0</v>
      </c>
      <c r="M5" s="207">
        <f>COUNTIFS(J12:J201,"TrungVN",L12:L201,"Closed")</f>
        <v>1</v>
      </c>
      <c r="N5" s="207">
        <f>COUNTIFS(J12:J201,"TrungVN",L12:L201,"")</f>
        <v>0</v>
      </c>
      <c r="O5" s="219">
        <f t="shared" si="0"/>
        <v>1</v>
      </c>
      <c r="P5" s="78"/>
      <c r="Q5" s="228" t="s">
        <v>26</v>
      </c>
      <c r="R5" s="78"/>
      <c r="S5" s="78"/>
      <c r="T5" s="78"/>
      <c r="U5" s="78"/>
      <c r="V5" s="78"/>
      <c r="W5" s="78"/>
      <c r="X5" s="78"/>
      <c r="Y5" s="78"/>
      <c r="Z5" s="78"/>
      <c r="AA5" s="78"/>
      <c r="AB5" s="78"/>
      <c r="AC5" s="78"/>
      <c r="AD5" s="78"/>
      <c r="AE5" s="78"/>
      <c r="AF5" s="78"/>
      <c r="AG5" s="78"/>
      <c r="AH5" s="78"/>
      <c r="AI5" s="78"/>
      <c r="AJ5" s="78"/>
      <c r="AK5" s="78"/>
      <c r="AL5" s="78"/>
      <c r="AM5" s="78"/>
      <c r="AN5" s="78"/>
      <c r="AO5" s="78"/>
      <c r="AP5" s="78"/>
      <c r="AQ5" s="78"/>
      <c r="AR5" s="78"/>
      <c r="AS5" s="78"/>
      <c r="AT5" s="78"/>
      <c r="AU5" s="78"/>
      <c r="AV5" s="78"/>
      <c r="AW5" s="78"/>
      <c r="AX5" s="78"/>
      <c r="AY5" s="78"/>
      <c r="AZ5" s="78"/>
      <c r="BA5" s="78"/>
      <c r="BB5" s="78"/>
      <c r="BC5" s="78"/>
      <c r="BD5" s="78"/>
      <c r="BE5" s="78"/>
      <c r="BF5" s="78"/>
      <c r="BG5" s="78"/>
      <c r="BH5" s="78"/>
      <c r="BI5" s="78"/>
      <c r="BJ5" s="78"/>
      <c r="BK5" s="78"/>
      <c r="BL5" s="78"/>
      <c r="BM5" s="78"/>
      <c r="BN5" s="78"/>
      <c r="BO5" s="78"/>
      <c r="BP5" s="78"/>
      <c r="BQ5" s="78"/>
      <c r="BR5" s="78"/>
      <c r="BS5" s="78"/>
      <c r="BT5" s="78"/>
      <c r="BU5" s="78"/>
      <c r="BV5" s="78"/>
      <c r="BW5" s="78"/>
      <c r="BX5" s="78"/>
      <c r="BY5" s="78"/>
      <c r="BZ5" s="78"/>
      <c r="CA5" s="78"/>
      <c r="CB5" s="78"/>
      <c r="CC5" s="78"/>
      <c r="CD5" s="78"/>
      <c r="CE5" s="78"/>
      <c r="CF5" s="78"/>
      <c r="CG5" s="78"/>
      <c r="CH5" s="78"/>
      <c r="CI5" s="78"/>
      <c r="CJ5" s="78"/>
      <c r="CK5" s="78"/>
      <c r="CL5" s="78"/>
      <c r="CM5" s="78"/>
      <c r="CN5" s="78"/>
      <c r="CO5" s="78"/>
      <c r="CP5" s="78"/>
      <c r="CQ5" s="78"/>
      <c r="CR5" s="78"/>
      <c r="CS5" s="78"/>
      <c r="CT5" s="78"/>
      <c r="CU5" s="78"/>
      <c r="CV5" s="78"/>
      <c r="CW5" s="78"/>
      <c r="CX5" s="78"/>
      <c r="CY5" s="78"/>
      <c r="CZ5" s="78"/>
      <c r="DA5" s="78"/>
      <c r="DB5" s="78"/>
      <c r="DC5" s="78"/>
      <c r="DD5" s="78"/>
      <c r="DE5" s="78"/>
      <c r="DF5" s="78"/>
      <c r="DG5" s="78"/>
      <c r="DH5" s="78"/>
      <c r="DI5" s="78"/>
      <c r="DJ5" s="78"/>
      <c r="DK5" s="78"/>
      <c r="DL5" s="78"/>
      <c r="DM5" s="78"/>
      <c r="DN5" s="78"/>
      <c r="DO5" s="78"/>
      <c r="DP5" s="78"/>
      <c r="DQ5" s="78"/>
      <c r="DR5" s="78"/>
      <c r="DS5" s="78"/>
      <c r="DT5" s="78"/>
      <c r="DU5" s="78"/>
      <c r="DV5" s="78"/>
      <c r="DW5" s="78"/>
      <c r="DX5" s="78"/>
      <c r="DY5" s="78"/>
      <c r="DZ5" s="78"/>
      <c r="EA5" s="78"/>
      <c r="EB5" s="78"/>
      <c r="EC5" s="78"/>
      <c r="ED5" s="78"/>
      <c r="EE5" s="78"/>
      <c r="EF5" s="78"/>
      <c r="EG5" s="78"/>
      <c r="EH5" s="78"/>
      <c r="EI5" s="78"/>
      <c r="EJ5" s="78"/>
      <c r="EK5" s="78"/>
      <c r="EL5" s="78"/>
      <c r="EM5" s="78"/>
      <c r="EN5" s="78"/>
      <c r="EO5" s="78"/>
      <c r="EP5" s="78"/>
      <c r="EQ5" s="78"/>
      <c r="ER5" s="78"/>
      <c r="ES5" s="78"/>
      <c r="ET5" s="78"/>
      <c r="EU5" s="78"/>
      <c r="EV5" s="78"/>
      <c r="EW5" s="78"/>
      <c r="EX5" s="78"/>
      <c r="EY5" s="78"/>
      <c r="EZ5" s="78"/>
      <c r="FA5" s="78"/>
      <c r="FB5" s="78"/>
      <c r="FC5" s="78"/>
      <c r="FD5" s="78"/>
      <c r="FE5" s="78"/>
      <c r="FF5" s="78"/>
      <c r="FG5" s="78"/>
      <c r="FH5" s="78"/>
      <c r="FI5" s="78"/>
      <c r="FJ5" s="78"/>
      <c r="FK5" s="78"/>
      <c r="FL5" s="78"/>
      <c r="FM5" s="78"/>
      <c r="FN5" s="78"/>
      <c r="FO5" s="78"/>
      <c r="FP5" s="78"/>
      <c r="FQ5" s="78"/>
      <c r="FR5" s="78"/>
      <c r="FS5" s="78"/>
      <c r="FT5" s="78"/>
      <c r="FU5" s="78"/>
      <c r="FV5" s="78"/>
      <c r="FW5" s="78"/>
      <c r="FX5" s="78"/>
      <c r="FY5" s="78"/>
      <c r="FZ5" s="78"/>
      <c r="GA5" s="78"/>
      <c r="GB5" s="78"/>
      <c r="GC5" s="78"/>
      <c r="GD5" s="78"/>
      <c r="GE5" s="78"/>
      <c r="GF5" s="78"/>
      <c r="GG5" s="78"/>
      <c r="GH5" s="78"/>
      <c r="GI5" s="78"/>
      <c r="GJ5" s="78"/>
      <c r="GK5" s="78"/>
      <c r="GL5" s="78"/>
      <c r="GM5" s="78"/>
      <c r="GN5" s="78"/>
      <c r="GO5" s="78"/>
      <c r="GP5" s="78"/>
      <c r="GQ5" s="78"/>
      <c r="GR5" s="78"/>
      <c r="GS5" s="78"/>
      <c r="GT5" s="78"/>
      <c r="GU5" s="78"/>
      <c r="GV5" s="78"/>
      <c r="GW5" s="78"/>
      <c r="GX5" s="78"/>
      <c r="GY5" s="78"/>
      <c r="GZ5" s="78"/>
      <c r="HA5" s="78"/>
      <c r="HB5" s="78"/>
      <c r="HC5" s="78"/>
      <c r="HD5" s="78"/>
      <c r="HE5" s="78"/>
      <c r="HF5" s="78"/>
      <c r="HG5" s="78"/>
      <c r="HH5" s="78"/>
      <c r="HI5" s="78"/>
      <c r="HJ5" s="78"/>
      <c r="HK5" s="78"/>
      <c r="HL5" s="78"/>
      <c r="HM5" s="78"/>
      <c r="HN5" s="78"/>
      <c r="HO5" s="78"/>
      <c r="HP5" s="78"/>
      <c r="HQ5" s="78"/>
      <c r="HR5" s="78"/>
      <c r="HS5" s="78"/>
      <c r="HT5" s="78"/>
      <c r="HU5" s="78"/>
      <c r="HV5" s="78"/>
      <c r="HW5" s="78"/>
      <c r="HX5" s="78"/>
      <c r="HY5" s="78"/>
      <c r="HZ5" s="78"/>
      <c r="IA5" s="78"/>
      <c r="IB5" s="78"/>
      <c r="IC5" s="78"/>
      <c r="ID5" s="78"/>
      <c r="IE5" s="78"/>
      <c r="IF5" s="78"/>
      <c r="IG5" s="78"/>
      <c r="IH5" s="78"/>
      <c r="II5" s="78"/>
      <c r="IJ5" s="78"/>
      <c r="IK5" s="78"/>
      <c r="IL5" s="78"/>
      <c r="IM5" s="78"/>
      <c r="IN5" s="78"/>
      <c r="IO5" s="78"/>
      <c r="IP5" s="78"/>
      <c r="IQ5" s="78"/>
      <c r="IR5" s="78"/>
      <c r="IS5" s="78"/>
      <c r="IT5" s="78"/>
      <c r="IU5" s="78"/>
      <c r="IV5" s="78"/>
      <c r="IW5" s="78"/>
    </row>
    <row r="6" spans="1:257" ht="14.25" customHeight="1" thickBot="1">
      <c r="A6" s="86">
        <f>COUNTIF(F12:G153,"Pass")</f>
        <v>20</v>
      </c>
      <c r="B6" s="87">
        <f>COUNTIF(F12:G153,"Fail")</f>
        <v>0</v>
      </c>
      <c r="C6" s="87">
        <f>E6-D6-B6-A6</f>
        <v>0</v>
      </c>
      <c r="D6" s="88">
        <f>COUNTIF(F12:G153,"N/A")</f>
        <v>0</v>
      </c>
      <c r="E6" s="272">
        <f>COUNTA(A12:A153)*2</f>
        <v>20</v>
      </c>
      <c r="F6" s="272"/>
      <c r="G6" s="272"/>
      <c r="H6" s="84"/>
      <c r="I6" s="223" t="s">
        <v>1060</v>
      </c>
      <c r="J6" s="207">
        <f>COUNTIFS(J12:J201,"MaiCTP",L12:L201,"Open")</f>
        <v>0</v>
      </c>
      <c r="K6" s="207">
        <f>COUNTIFS(J12:J201,"MaiCTP",L12:L201,"Accepted")</f>
        <v>0</v>
      </c>
      <c r="L6" s="207">
        <f>COUNTIFS(J12:J201,"MaiCTP",L12:L201,"Ready for test")</f>
        <v>0</v>
      </c>
      <c r="M6" s="207">
        <f>COUNTIFS(J12:J201,"MaiCTP",L12:L201,"Closed")</f>
        <v>0</v>
      </c>
      <c r="N6" s="207">
        <f>COUNTIFS(J12:J201,"MaiCTP",L12:L201,"")</f>
        <v>0</v>
      </c>
      <c r="O6" s="219">
        <f t="shared" si="0"/>
        <v>0</v>
      </c>
      <c r="P6" s="78"/>
      <c r="Q6" s="228" t="s">
        <v>27</v>
      </c>
      <c r="R6" s="78"/>
      <c r="S6" s="78"/>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AY6" s="78"/>
      <c r="AZ6" s="78"/>
      <c r="BA6" s="78"/>
      <c r="BB6" s="78"/>
      <c r="BC6" s="78"/>
      <c r="BD6" s="78"/>
      <c r="BE6" s="78"/>
      <c r="BF6" s="78"/>
      <c r="BG6" s="78"/>
      <c r="BH6" s="78"/>
      <c r="BI6" s="78"/>
      <c r="BJ6" s="78"/>
      <c r="BK6" s="78"/>
      <c r="BL6" s="78"/>
      <c r="BM6" s="78"/>
      <c r="BN6" s="78"/>
      <c r="BO6" s="78"/>
      <c r="BP6" s="78"/>
      <c r="BQ6" s="78"/>
      <c r="BR6" s="78"/>
      <c r="BS6" s="78"/>
      <c r="BT6" s="78"/>
      <c r="BU6" s="78"/>
      <c r="BV6" s="78"/>
      <c r="BW6" s="78"/>
      <c r="BX6" s="78"/>
      <c r="BY6" s="78"/>
      <c r="BZ6" s="78"/>
      <c r="CA6" s="78"/>
      <c r="CB6" s="78"/>
      <c r="CC6" s="78"/>
      <c r="CD6" s="78"/>
      <c r="CE6" s="78"/>
      <c r="CF6" s="78"/>
      <c r="CG6" s="78"/>
      <c r="CH6" s="78"/>
      <c r="CI6" s="78"/>
      <c r="CJ6" s="78"/>
      <c r="CK6" s="78"/>
      <c r="CL6" s="78"/>
      <c r="CM6" s="78"/>
      <c r="CN6" s="78"/>
      <c r="CO6" s="78"/>
      <c r="CP6" s="78"/>
      <c r="CQ6" s="78"/>
      <c r="CR6" s="78"/>
      <c r="CS6" s="78"/>
      <c r="CT6" s="78"/>
      <c r="CU6" s="78"/>
      <c r="CV6" s="78"/>
      <c r="CW6" s="78"/>
      <c r="CX6" s="78"/>
      <c r="CY6" s="78"/>
      <c r="CZ6" s="78"/>
      <c r="DA6" s="78"/>
      <c r="DB6" s="78"/>
      <c r="DC6" s="78"/>
      <c r="DD6" s="78"/>
      <c r="DE6" s="78"/>
      <c r="DF6" s="78"/>
      <c r="DG6" s="78"/>
      <c r="DH6" s="78"/>
      <c r="DI6" s="78"/>
      <c r="DJ6" s="78"/>
      <c r="DK6" s="78"/>
      <c r="DL6" s="78"/>
      <c r="DM6" s="78"/>
      <c r="DN6" s="78"/>
      <c r="DO6" s="78"/>
      <c r="DP6" s="78"/>
      <c r="DQ6" s="78"/>
      <c r="DR6" s="78"/>
      <c r="DS6" s="78"/>
      <c r="DT6" s="78"/>
      <c r="DU6" s="78"/>
      <c r="DV6" s="78"/>
      <c r="DW6" s="78"/>
      <c r="DX6" s="78"/>
      <c r="DY6" s="78"/>
      <c r="DZ6" s="78"/>
      <c r="EA6" s="78"/>
      <c r="EB6" s="78"/>
      <c r="EC6" s="78"/>
      <c r="ED6" s="78"/>
      <c r="EE6" s="78"/>
      <c r="EF6" s="78"/>
      <c r="EG6" s="78"/>
      <c r="EH6" s="78"/>
      <c r="EI6" s="78"/>
      <c r="EJ6" s="78"/>
      <c r="EK6" s="78"/>
      <c r="EL6" s="78"/>
      <c r="EM6" s="78"/>
      <c r="EN6" s="78"/>
      <c r="EO6" s="78"/>
      <c r="EP6" s="78"/>
      <c r="EQ6" s="78"/>
      <c r="ER6" s="78"/>
      <c r="ES6" s="78"/>
      <c r="ET6" s="78"/>
      <c r="EU6" s="78"/>
      <c r="EV6" s="78"/>
      <c r="EW6" s="78"/>
      <c r="EX6" s="78"/>
      <c r="EY6" s="78"/>
      <c r="EZ6" s="78"/>
      <c r="FA6" s="78"/>
      <c r="FB6" s="78"/>
      <c r="FC6" s="78"/>
      <c r="FD6" s="78"/>
      <c r="FE6" s="78"/>
      <c r="FF6" s="78"/>
      <c r="FG6" s="78"/>
      <c r="FH6" s="78"/>
      <c r="FI6" s="78"/>
      <c r="FJ6" s="78"/>
      <c r="FK6" s="78"/>
      <c r="FL6" s="78"/>
      <c r="FM6" s="78"/>
      <c r="FN6" s="78"/>
      <c r="FO6" s="78"/>
      <c r="FP6" s="78"/>
      <c r="FQ6" s="78"/>
      <c r="FR6" s="78"/>
      <c r="FS6" s="78"/>
      <c r="FT6" s="78"/>
      <c r="FU6" s="78"/>
      <c r="FV6" s="78"/>
      <c r="FW6" s="78"/>
      <c r="FX6" s="78"/>
      <c r="FY6" s="78"/>
      <c r="FZ6" s="78"/>
      <c r="GA6" s="78"/>
      <c r="GB6" s="78"/>
      <c r="GC6" s="78"/>
      <c r="GD6" s="78"/>
      <c r="GE6" s="78"/>
      <c r="GF6" s="78"/>
      <c r="GG6" s="78"/>
      <c r="GH6" s="78"/>
      <c r="GI6" s="78"/>
      <c r="GJ6" s="78"/>
      <c r="GK6" s="78"/>
      <c r="GL6" s="78"/>
      <c r="GM6" s="78"/>
      <c r="GN6" s="78"/>
      <c r="GO6" s="78"/>
      <c r="GP6" s="78"/>
      <c r="GQ6" s="78"/>
      <c r="GR6" s="78"/>
      <c r="GS6" s="78"/>
      <c r="GT6" s="78"/>
      <c r="GU6" s="78"/>
      <c r="GV6" s="78"/>
      <c r="GW6" s="78"/>
      <c r="GX6" s="78"/>
      <c r="GY6" s="78"/>
      <c r="GZ6" s="78"/>
      <c r="HA6" s="78"/>
      <c r="HB6" s="78"/>
      <c r="HC6" s="78"/>
      <c r="HD6" s="78"/>
      <c r="HE6" s="78"/>
      <c r="HF6" s="78"/>
      <c r="HG6" s="78"/>
      <c r="HH6" s="78"/>
      <c r="HI6" s="78"/>
      <c r="HJ6" s="78"/>
      <c r="HK6" s="78"/>
      <c r="HL6" s="78"/>
      <c r="HM6" s="78"/>
      <c r="HN6" s="78"/>
      <c r="HO6" s="78"/>
      <c r="HP6" s="78"/>
      <c r="HQ6" s="78"/>
      <c r="HR6" s="78"/>
      <c r="HS6" s="78"/>
      <c r="HT6" s="78"/>
      <c r="HU6" s="78"/>
      <c r="HV6" s="78"/>
      <c r="HW6" s="78"/>
      <c r="HX6" s="78"/>
      <c r="HY6" s="78"/>
      <c r="HZ6" s="78"/>
      <c r="IA6" s="78"/>
      <c r="IB6" s="78"/>
      <c r="IC6" s="78"/>
      <c r="ID6" s="78"/>
      <c r="IE6" s="78"/>
      <c r="IF6" s="78"/>
      <c r="IG6" s="78"/>
      <c r="IH6" s="78"/>
      <c r="II6" s="78"/>
      <c r="IJ6" s="78"/>
      <c r="IK6" s="78"/>
      <c r="IL6" s="78"/>
      <c r="IM6" s="78"/>
      <c r="IN6" s="78"/>
      <c r="IO6" s="78"/>
      <c r="IP6" s="78"/>
      <c r="IQ6" s="78"/>
      <c r="IR6" s="78"/>
      <c r="IS6" s="78"/>
      <c r="IT6" s="78"/>
      <c r="IU6" s="78"/>
      <c r="IV6" s="78"/>
      <c r="IW6" s="78"/>
    </row>
    <row r="7" spans="1:257" ht="14.25" customHeight="1">
      <c r="A7" s="226"/>
      <c r="B7" s="226"/>
      <c r="C7" s="226"/>
      <c r="D7" s="226"/>
      <c r="E7" s="227"/>
      <c r="F7" s="227"/>
      <c r="G7" s="227"/>
      <c r="H7" s="84"/>
      <c r="I7" s="223" t="s">
        <v>1059</v>
      </c>
      <c r="J7" s="207">
        <f>COUNTIFS(J12:J201,"ChinhVC",L12:L201,"Open")</f>
        <v>0</v>
      </c>
      <c r="K7" s="207">
        <f>COUNTIFS(J12:J201,"ChinhVC",L12:L201,"Accepted")</f>
        <v>0</v>
      </c>
      <c r="L7" s="207">
        <f>COUNTIFS(J12:J201,"ChinhVC",L12:L201,"Ready for test")</f>
        <v>0</v>
      </c>
      <c r="M7" s="207">
        <f>COUNTIFS(J12:J201,"ChinhVC",L12:L201,"Closed")</f>
        <v>0</v>
      </c>
      <c r="N7" s="207">
        <f>COUNTIFS(J12:J201,"ChinhVC",L12:L201,"")</f>
        <v>0</v>
      </c>
      <c r="O7" s="219">
        <f t="shared" si="0"/>
        <v>0</v>
      </c>
      <c r="P7" s="78"/>
      <c r="Q7" s="78"/>
      <c r="R7" s="78"/>
      <c r="S7" s="78"/>
      <c r="T7" s="78"/>
      <c r="U7" s="78"/>
      <c r="V7" s="78"/>
      <c r="W7" s="78"/>
      <c r="X7" s="78"/>
      <c r="Y7" s="78"/>
      <c r="Z7" s="78"/>
      <c r="AA7" s="78"/>
      <c r="AB7" s="78"/>
      <c r="AC7" s="78"/>
      <c r="AD7" s="78"/>
      <c r="AE7" s="78"/>
      <c r="AF7" s="78"/>
      <c r="AG7" s="78"/>
      <c r="AH7" s="78"/>
      <c r="AI7" s="78"/>
      <c r="AJ7" s="78"/>
      <c r="AK7" s="78"/>
      <c r="AL7" s="78"/>
      <c r="AM7" s="78"/>
      <c r="AN7" s="78"/>
      <c r="AO7" s="78"/>
      <c r="AP7" s="78"/>
      <c r="AQ7" s="78"/>
      <c r="AR7" s="78"/>
      <c r="AS7" s="78"/>
      <c r="AT7" s="78"/>
      <c r="AU7" s="78"/>
      <c r="AV7" s="78"/>
      <c r="AW7" s="78"/>
      <c r="AX7" s="78"/>
      <c r="AY7" s="78"/>
      <c r="AZ7" s="78"/>
      <c r="BA7" s="78"/>
      <c r="BB7" s="78"/>
      <c r="BC7" s="78"/>
      <c r="BD7" s="78"/>
      <c r="BE7" s="78"/>
      <c r="BF7" s="78"/>
      <c r="BG7" s="78"/>
      <c r="BH7" s="78"/>
      <c r="BI7" s="78"/>
      <c r="BJ7" s="78"/>
      <c r="BK7" s="78"/>
      <c r="BL7" s="78"/>
      <c r="BM7" s="78"/>
      <c r="BN7" s="78"/>
      <c r="BO7" s="78"/>
      <c r="BP7" s="78"/>
      <c r="BQ7" s="78"/>
      <c r="BR7" s="78"/>
      <c r="BS7" s="78"/>
      <c r="BT7" s="78"/>
      <c r="BU7" s="78"/>
      <c r="BV7" s="78"/>
      <c r="BW7" s="78"/>
      <c r="BX7" s="78"/>
      <c r="BY7" s="78"/>
      <c r="BZ7" s="78"/>
      <c r="CA7" s="78"/>
      <c r="CB7" s="78"/>
      <c r="CC7" s="78"/>
      <c r="CD7" s="78"/>
      <c r="CE7" s="78"/>
      <c r="CF7" s="78"/>
      <c r="CG7" s="78"/>
      <c r="CH7" s="78"/>
      <c r="CI7" s="78"/>
      <c r="CJ7" s="78"/>
      <c r="CK7" s="78"/>
      <c r="CL7" s="78"/>
      <c r="CM7" s="78"/>
      <c r="CN7" s="78"/>
      <c r="CO7" s="78"/>
      <c r="CP7" s="78"/>
      <c r="CQ7" s="78"/>
      <c r="CR7" s="78"/>
      <c r="CS7" s="78"/>
      <c r="CT7" s="78"/>
      <c r="CU7" s="78"/>
      <c r="CV7" s="78"/>
      <c r="CW7" s="78"/>
      <c r="CX7" s="78"/>
      <c r="CY7" s="78"/>
      <c r="CZ7" s="78"/>
      <c r="DA7" s="78"/>
      <c r="DB7" s="78"/>
      <c r="DC7" s="78"/>
      <c r="DD7" s="78"/>
      <c r="DE7" s="78"/>
      <c r="DF7" s="78"/>
      <c r="DG7" s="78"/>
      <c r="DH7" s="78"/>
      <c r="DI7" s="78"/>
      <c r="DJ7" s="78"/>
      <c r="DK7" s="78"/>
      <c r="DL7" s="78"/>
      <c r="DM7" s="78"/>
      <c r="DN7" s="78"/>
      <c r="DO7" s="78"/>
      <c r="DP7" s="78"/>
      <c r="DQ7" s="78"/>
      <c r="DR7" s="78"/>
      <c r="DS7" s="78"/>
      <c r="DT7" s="78"/>
      <c r="DU7" s="78"/>
      <c r="DV7" s="78"/>
      <c r="DW7" s="78"/>
      <c r="DX7" s="78"/>
      <c r="DY7" s="78"/>
      <c r="DZ7" s="78"/>
      <c r="EA7" s="78"/>
      <c r="EB7" s="78"/>
      <c r="EC7" s="78"/>
      <c r="ED7" s="78"/>
      <c r="EE7" s="78"/>
      <c r="EF7" s="78"/>
      <c r="EG7" s="78"/>
      <c r="EH7" s="78"/>
      <c r="EI7" s="78"/>
      <c r="EJ7" s="78"/>
      <c r="EK7" s="78"/>
      <c r="EL7" s="78"/>
      <c r="EM7" s="78"/>
      <c r="EN7" s="78"/>
      <c r="EO7" s="78"/>
      <c r="EP7" s="78"/>
      <c r="EQ7" s="78"/>
      <c r="ER7" s="78"/>
      <c r="ES7" s="78"/>
      <c r="ET7" s="78"/>
      <c r="EU7" s="78"/>
      <c r="EV7" s="78"/>
      <c r="EW7" s="78"/>
      <c r="EX7" s="78"/>
      <c r="EY7" s="78"/>
      <c r="EZ7" s="78"/>
      <c r="FA7" s="78"/>
      <c r="FB7" s="78"/>
      <c r="FC7" s="78"/>
      <c r="FD7" s="78"/>
      <c r="FE7" s="78"/>
      <c r="FF7" s="78"/>
      <c r="FG7" s="78"/>
      <c r="FH7" s="78"/>
      <c r="FI7" s="78"/>
      <c r="FJ7" s="78"/>
      <c r="FK7" s="78"/>
      <c r="FL7" s="78"/>
      <c r="FM7" s="78"/>
      <c r="FN7" s="78"/>
      <c r="FO7" s="78"/>
      <c r="FP7" s="78"/>
      <c r="FQ7" s="78"/>
      <c r="FR7" s="78"/>
      <c r="FS7" s="78"/>
      <c r="FT7" s="78"/>
      <c r="FU7" s="78"/>
      <c r="FV7" s="78"/>
      <c r="FW7" s="78"/>
      <c r="FX7" s="78"/>
      <c r="FY7" s="78"/>
      <c r="FZ7" s="78"/>
      <c r="GA7" s="78"/>
      <c r="GB7" s="78"/>
      <c r="GC7" s="78"/>
      <c r="GD7" s="78"/>
      <c r="GE7" s="78"/>
      <c r="GF7" s="78"/>
      <c r="GG7" s="78"/>
      <c r="GH7" s="78"/>
      <c r="GI7" s="78"/>
      <c r="GJ7" s="78"/>
      <c r="GK7" s="78"/>
      <c r="GL7" s="78"/>
      <c r="GM7" s="78"/>
      <c r="GN7" s="78"/>
      <c r="GO7" s="78"/>
      <c r="GP7" s="78"/>
      <c r="GQ7" s="78"/>
      <c r="GR7" s="78"/>
      <c r="GS7" s="78"/>
      <c r="GT7" s="78"/>
      <c r="GU7" s="78"/>
      <c r="GV7" s="78"/>
      <c r="GW7" s="78"/>
      <c r="GX7" s="78"/>
      <c r="GY7" s="78"/>
      <c r="GZ7" s="78"/>
      <c r="HA7" s="78"/>
      <c r="HB7" s="78"/>
      <c r="HC7" s="78"/>
      <c r="HD7" s="78"/>
      <c r="HE7" s="78"/>
      <c r="HF7" s="78"/>
      <c r="HG7" s="78"/>
      <c r="HH7" s="78"/>
      <c r="HI7" s="78"/>
      <c r="HJ7" s="78"/>
      <c r="HK7" s="78"/>
      <c r="HL7" s="78"/>
      <c r="HM7" s="78"/>
      <c r="HN7" s="78"/>
      <c r="HO7" s="78"/>
      <c r="HP7" s="78"/>
      <c r="HQ7" s="78"/>
      <c r="HR7" s="78"/>
      <c r="HS7" s="78"/>
      <c r="HT7" s="78"/>
      <c r="HU7" s="78"/>
      <c r="HV7" s="78"/>
      <c r="HW7" s="78"/>
      <c r="HX7" s="78"/>
      <c r="HY7" s="78"/>
      <c r="HZ7" s="78"/>
      <c r="IA7" s="78"/>
      <c r="IB7" s="78"/>
      <c r="IC7" s="78"/>
      <c r="ID7" s="78"/>
      <c r="IE7" s="78"/>
      <c r="IF7" s="78"/>
      <c r="IG7" s="78"/>
      <c r="IH7" s="78"/>
      <c r="II7" s="78"/>
      <c r="IJ7" s="78"/>
      <c r="IK7" s="78"/>
      <c r="IL7" s="78"/>
      <c r="IM7" s="78"/>
      <c r="IN7" s="78"/>
      <c r="IO7" s="78"/>
      <c r="IP7" s="78"/>
      <c r="IQ7" s="78"/>
      <c r="IR7" s="78"/>
      <c r="IS7" s="78"/>
      <c r="IT7" s="78"/>
      <c r="IU7" s="78"/>
      <c r="IV7" s="78"/>
      <c r="IW7" s="78"/>
    </row>
    <row r="8" spans="1:257" ht="14.25" customHeight="1" thickBot="1">
      <c r="A8" s="226"/>
      <c r="B8" s="226"/>
      <c r="C8" s="226"/>
      <c r="D8" s="226"/>
      <c r="E8" s="227"/>
      <c r="F8" s="227"/>
      <c r="G8" s="227"/>
      <c r="H8" s="84"/>
      <c r="I8" s="224" t="s">
        <v>1058</v>
      </c>
      <c r="J8" s="225">
        <f>SUM(J2:J7)</f>
        <v>0</v>
      </c>
      <c r="K8" s="225">
        <f t="shared" ref="K8:O8" si="1">SUM(K2:K7)</f>
        <v>0</v>
      </c>
      <c r="L8" s="225">
        <f t="shared" si="1"/>
        <v>0</v>
      </c>
      <c r="M8" s="225">
        <f t="shared" si="1"/>
        <v>7</v>
      </c>
      <c r="N8" s="225">
        <f t="shared" si="1"/>
        <v>0</v>
      </c>
      <c r="O8" s="225">
        <f t="shared" si="1"/>
        <v>7</v>
      </c>
      <c r="P8" s="78"/>
      <c r="Q8" s="78"/>
      <c r="R8" s="78"/>
      <c r="S8" s="78"/>
      <c r="T8" s="78"/>
      <c r="U8" s="78"/>
      <c r="V8" s="78"/>
      <c r="W8" s="78"/>
      <c r="X8" s="78"/>
      <c r="Y8" s="78"/>
      <c r="Z8" s="78"/>
      <c r="AA8" s="78"/>
      <c r="AB8" s="78"/>
      <c r="AC8" s="78"/>
      <c r="AD8" s="78"/>
      <c r="AE8" s="78"/>
      <c r="AF8" s="78"/>
      <c r="AG8" s="78"/>
      <c r="AH8" s="78"/>
      <c r="AI8" s="78"/>
      <c r="AJ8" s="78"/>
      <c r="AK8" s="78"/>
      <c r="AL8" s="78"/>
      <c r="AM8" s="78"/>
      <c r="AN8" s="78"/>
      <c r="AO8" s="78"/>
      <c r="AP8" s="78"/>
      <c r="AQ8" s="78"/>
      <c r="AR8" s="78"/>
      <c r="AS8" s="78"/>
      <c r="AT8" s="78"/>
      <c r="AU8" s="78"/>
      <c r="AV8" s="78"/>
      <c r="AW8" s="78"/>
      <c r="AX8" s="78"/>
      <c r="AY8" s="78"/>
      <c r="AZ8" s="78"/>
      <c r="BA8" s="78"/>
      <c r="BB8" s="78"/>
      <c r="BC8" s="78"/>
      <c r="BD8" s="78"/>
      <c r="BE8" s="78"/>
      <c r="BF8" s="78"/>
      <c r="BG8" s="78"/>
      <c r="BH8" s="78"/>
      <c r="BI8" s="78"/>
      <c r="BJ8" s="78"/>
      <c r="BK8" s="78"/>
      <c r="BL8" s="78"/>
      <c r="BM8" s="78"/>
      <c r="BN8" s="78"/>
      <c r="BO8" s="78"/>
      <c r="BP8" s="78"/>
      <c r="BQ8" s="78"/>
      <c r="BR8" s="78"/>
      <c r="BS8" s="78"/>
      <c r="BT8" s="78"/>
      <c r="BU8" s="78"/>
      <c r="BV8" s="78"/>
      <c r="BW8" s="78"/>
      <c r="BX8" s="78"/>
      <c r="BY8" s="78"/>
      <c r="BZ8" s="78"/>
      <c r="CA8" s="78"/>
      <c r="CB8" s="78"/>
      <c r="CC8" s="78"/>
      <c r="CD8" s="78"/>
      <c r="CE8" s="78"/>
      <c r="CF8" s="78"/>
      <c r="CG8" s="78"/>
      <c r="CH8" s="78"/>
      <c r="CI8" s="78"/>
      <c r="CJ8" s="78"/>
      <c r="CK8" s="78"/>
      <c r="CL8" s="78"/>
      <c r="CM8" s="78"/>
      <c r="CN8" s="78"/>
      <c r="CO8" s="78"/>
      <c r="CP8" s="78"/>
      <c r="CQ8" s="78"/>
      <c r="CR8" s="78"/>
      <c r="CS8" s="78"/>
      <c r="CT8" s="78"/>
      <c r="CU8" s="78"/>
      <c r="CV8" s="78"/>
      <c r="CW8" s="78"/>
      <c r="CX8" s="78"/>
      <c r="CY8" s="78"/>
      <c r="CZ8" s="78"/>
      <c r="DA8" s="78"/>
      <c r="DB8" s="78"/>
      <c r="DC8" s="78"/>
      <c r="DD8" s="78"/>
      <c r="DE8" s="78"/>
      <c r="DF8" s="78"/>
      <c r="DG8" s="78"/>
      <c r="DH8" s="78"/>
      <c r="DI8" s="78"/>
      <c r="DJ8" s="78"/>
      <c r="DK8" s="78"/>
      <c r="DL8" s="78"/>
      <c r="DM8" s="78"/>
      <c r="DN8" s="78"/>
      <c r="DO8" s="78"/>
      <c r="DP8" s="78"/>
      <c r="DQ8" s="78"/>
      <c r="DR8" s="78"/>
      <c r="DS8" s="78"/>
      <c r="DT8" s="78"/>
      <c r="DU8" s="78"/>
      <c r="DV8" s="78"/>
      <c r="DW8" s="78"/>
      <c r="DX8" s="78"/>
      <c r="DY8" s="78"/>
      <c r="DZ8" s="78"/>
      <c r="EA8" s="78"/>
      <c r="EB8" s="78"/>
      <c r="EC8" s="78"/>
      <c r="ED8" s="78"/>
      <c r="EE8" s="78"/>
      <c r="EF8" s="78"/>
      <c r="EG8" s="78"/>
      <c r="EH8" s="78"/>
      <c r="EI8" s="78"/>
      <c r="EJ8" s="78"/>
      <c r="EK8" s="78"/>
      <c r="EL8" s="78"/>
      <c r="EM8" s="78"/>
      <c r="EN8" s="78"/>
      <c r="EO8" s="78"/>
      <c r="EP8" s="78"/>
      <c r="EQ8" s="78"/>
      <c r="ER8" s="78"/>
      <c r="ES8" s="78"/>
      <c r="ET8" s="78"/>
      <c r="EU8" s="78"/>
      <c r="EV8" s="78"/>
      <c r="EW8" s="78"/>
      <c r="EX8" s="78"/>
      <c r="EY8" s="78"/>
      <c r="EZ8" s="78"/>
      <c r="FA8" s="78"/>
      <c r="FB8" s="78"/>
      <c r="FC8" s="78"/>
      <c r="FD8" s="78"/>
      <c r="FE8" s="78"/>
      <c r="FF8" s="78"/>
      <c r="FG8" s="78"/>
      <c r="FH8" s="78"/>
      <c r="FI8" s="78"/>
      <c r="FJ8" s="78"/>
      <c r="FK8" s="78"/>
      <c r="FL8" s="78"/>
      <c r="FM8" s="78"/>
      <c r="FN8" s="78"/>
      <c r="FO8" s="78"/>
      <c r="FP8" s="78"/>
      <c r="FQ8" s="78"/>
      <c r="FR8" s="78"/>
      <c r="FS8" s="78"/>
      <c r="FT8" s="78"/>
      <c r="FU8" s="78"/>
      <c r="FV8" s="78"/>
      <c r="FW8" s="78"/>
      <c r="FX8" s="78"/>
      <c r="FY8" s="78"/>
      <c r="FZ8" s="78"/>
      <c r="GA8" s="78"/>
      <c r="GB8" s="78"/>
      <c r="GC8" s="78"/>
      <c r="GD8" s="78"/>
      <c r="GE8" s="78"/>
      <c r="GF8" s="78"/>
      <c r="GG8" s="78"/>
      <c r="GH8" s="78"/>
      <c r="GI8" s="78"/>
      <c r="GJ8" s="78"/>
      <c r="GK8" s="78"/>
      <c r="GL8" s="78"/>
      <c r="GM8" s="78"/>
      <c r="GN8" s="78"/>
      <c r="GO8" s="78"/>
      <c r="GP8" s="78"/>
      <c r="GQ8" s="78"/>
      <c r="GR8" s="78"/>
      <c r="GS8" s="78"/>
      <c r="GT8" s="78"/>
      <c r="GU8" s="78"/>
      <c r="GV8" s="78"/>
      <c r="GW8" s="78"/>
      <c r="GX8" s="78"/>
      <c r="GY8" s="78"/>
      <c r="GZ8" s="78"/>
      <c r="HA8" s="78"/>
      <c r="HB8" s="78"/>
      <c r="HC8" s="78"/>
      <c r="HD8" s="78"/>
      <c r="HE8" s="78"/>
      <c r="HF8" s="78"/>
      <c r="HG8" s="78"/>
      <c r="HH8" s="78"/>
      <c r="HI8" s="78"/>
      <c r="HJ8" s="78"/>
      <c r="HK8" s="78"/>
      <c r="HL8" s="78"/>
      <c r="HM8" s="78"/>
      <c r="HN8" s="78"/>
      <c r="HO8" s="78"/>
      <c r="HP8" s="78"/>
      <c r="HQ8" s="78"/>
      <c r="HR8" s="78"/>
      <c r="HS8" s="78"/>
      <c r="HT8" s="78"/>
      <c r="HU8" s="78"/>
      <c r="HV8" s="78"/>
      <c r="HW8" s="78"/>
      <c r="HX8" s="78"/>
      <c r="HY8" s="78"/>
      <c r="HZ8" s="78"/>
      <c r="IA8" s="78"/>
      <c r="IB8" s="78"/>
      <c r="IC8" s="78"/>
      <c r="ID8" s="78"/>
      <c r="IE8" s="78"/>
      <c r="IF8" s="78"/>
      <c r="IG8" s="78"/>
      <c r="IH8" s="78"/>
      <c r="II8" s="78"/>
      <c r="IJ8" s="78"/>
      <c r="IK8" s="78"/>
      <c r="IL8" s="78"/>
      <c r="IM8" s="78"/>
      <c r="IN8" s="78"/>
      <c r="IO8" s="78"/>
      <c r="IP8" s="78"/>
      <c r="IQ8" s="78"/>
      <c r="IR8" s="78"/>
      <c r="IS8" s="78"/>
      <c r="IT8" s="78"/>
      <c r="IU8" s="78"/>
      <c r="IV8" s="78"/>
      <c r="IW8" s="78"/>
    </row>
    <row r="9" spans="1:257" ht="14.25" customHeight="1" thickTop="1">
      <c r="A9" s="78"/>
      <c r="B9" s="78"/>
      <c r="C9" s="78"/>
      <c r="D9" s="89"/>
      <c r="E9" s="89"/>
      <c r="F9" s="89"/>
      <c r="G9" s="89"/>
      <c r="H9" s="84"/>
      <c r="I9" s="84"/>
      <c r="J9" s="85"/>
      <c r="K9" s="78"/>
      <c r="L9" s="78"/>
      <c r="M9" s="78"/>
      <c r="N9" s="78"/>
      <c r="O9" s="78"/>
      <c r="P9" s="78"/>
      <c r="Q9" s="78"/>
      <c r="R9" s="78"/>
      <c r="S9" s="78"/>
      <c r="T9" s="78"/>
      <c r="U9" s="78"/>
      <c r="V9" s="78"/>
      <c r="W9" s="78"/>
      <c r="X9" s="78"/>
      <c r="Y9" s="78"/>
      <c r="Z9" s="78"/>
      <c r="AA9" s="78"/>
      <c r="AB9" s="78"/>
      <c r="AC9" s="78"/>
      <c r="AD9" s="78"/>
      <c r="AE9" s="78"/>
      <c r="AF9" s="78"/>
      <c r="AG9" s="78"/>
      <c r="AH9" s="78"/>
      <c r="AI9" s="78"/>
      <c r="AJ9" s="78"/>
      <c r="AK9" s="78"/>
      <c r="AL9" s="78"/>
      <c r="AM9" s="78"/>
      <c r="AN9" s="78"/>
      <c r="AO9" s="78"/>
      <c r="AP9" s="78"/>
      <c r="AQ9" s="78"/>
      <c r="AR9" s="78"/>
      <c r="AS9" s="78"/>
      <c r="AT9" s="78"/>
      <c r="AU9" s="78"/>
      <c r="AV9" s="78"/>
      <c r="AW9" s="78"/>
      <c r="AX9" s="78"/>
      <c r="AY9" s="78"/>
      <c r="AZ9" s="78"/>
      <c r="BA9" s="78"/>
      <c r="BB9" s="78"/>
      <c r="BC9" s="78"/>
      <c r="BD9" s="78"/>
      <c r="BE9" s="78"/>
      <c r="BF9" s="78"/>
      <c r="BG9" s="78"/>
      <c r="BH9" s="78"/>
      <c r="BI9" s="78"/>
      <c r="BJ9" s="78"/>
      <c r="BK9" s="78"/>
      <c r="BL9" s="78"/>
      <c r="BM9" s="78"/>
      <c r="BN9" s="78"/>
      <c r="BO9" s="78"/>
      <c r="BP9" s="78"/>
      <c r="BQ9" s="78"/>
      <c r="BR9" s="78"/>
      <c r="BS9" s="78"/>
      <c r="BT9" s="78"/>
      <c r="BU9" s="78"/>
      <c r="BV9" s="78"/>
      <c r="BW9" s="78"/>
      <c r="BX9" s="78"/>
      <c r="BY9" s="78"/>
      <c r="BZ9" s="78"/>
      <c r="CA9" s="78"/>
      <c r="CB9" s="78"/>
      <c r="CC9" s="78"/>
      <c r="CD9" s="78"/>
      <c r="CE9" s="78"/>
      <c r="CF9" s="78"/>
      <c r="CG9" s="78"/>
      <c r="CH9" s="78"/>
      <c r="CI9" s="78"/>
      <c r="CJ9" s="78"/>
      <c r="CK9" s="78"/>
      <c r="CL9" s="78"/>
      <c r="CM9" s="78"/>
      <c r="CN9" s="78"/>
      <c r="CO9" s="78"/>
      <c r="CP9" s="78"/>
      <c r="CQ9" s="78"/>
      <c r="CR9" s="78"/>
      <c r="CS9" s="78"/>
      <c r="CT9" s="78"/>
      <c r="CU9" s="78"/>
      <c r="CV9" s="78"/>
      <c r="CW9" s="78"/>
      <c r="CX9" s="78"/>
      <c r="CY9" s="78"/>
      <c r="CZ9" s="78"/>
      <c r="DA9" s="78"/>
      <c r="DB9" s="78"/>
      <c r="DC9" s="78"/>
      <c r="DD9" s="78"/>
      <c r="DE9" s="78"/>
      <c r="DF9" s="78"/>
      <c r="DG9" s="78"/>
      <c r="DH9" s="78"/>
      <c r="DI9" s="78"/>
      <c r="DJ9" s="78"/>
      <c r="DK9" s="78"/>
      <c r="DL9" s="78"/>
      <c r="DM9" s="78"/>
      <c r="DN9" s="78"/>
      <c r="DO9" s="78"/>
      <c r="DP9" s="78"/>
      <c r="DQ9" s="78"/>
      <c r="DR9" s="78"/>
      <c r="DS9" s="78"/>
      <c r="DT9" s="78"/>
      <c r="DU9" s="78"/>
      <c r="DV9" s="78"/>
      <c r="DW9" s="78"/>
      <c r="DX9" s="78"/>
      <c r="DY9" s="78"/>
      <c r="DZ9" s="78"/>
      <c r="EA9" s="78"/>
      <c r="EB9" s="78"/>
      <c r="EC9" s="78"/>
      <c r="ED9" s="78"/>
      <c r="EE9" s="78"/>
      <c r="EF9" s="78"/>
      <c r="EG9" s="78"/>
      <c r="EH9" s="78"/>
      <c r="EI9" s="78"/>
      <c r="EJ9" s="78"/>
      <c r="EK9" s="78"/>
      <c r="EL9" s="78"/>
      <c r="EM9" s="78"/>
      <c r="EN9" s="78"/>
      <c r="EO9" s="78"/>
      <c r="EP9" s="78"/>
      <c r="EQ9" s="78"/>
      <c r="ER9" s="78"/>
      <c r="ES9" s="78"/>
      <c r="ET9" s="78"/>
      <c r="EU9" s="78"/>
      <c r="EV9" s="78"/>
      <c r="EW9" s="78"/>
      <c r="EX9" s="78"/>
      <c r="EY9" s="78"/>
      <c r="EZ9" s="78"/>
      <c r="FA9" s="78"/>
      <c r="FB9" s="78"/>
      <c r="FC9" s="78"/>
      <c r="FD9" s="78"/>
      <c r="FE9" s="78"/>
      <c r="FF9" s="78"/>
      <c r="FG9" s="78"/>
      <c r="FH9" s="78"/>
      <c r="FI9" s="78"/>
      <c r="FJ9" s="78"/>
      <c r="FK9" s="78"/>
      <c r="FL9" s="78"/>
      <c r="FM9" s="78"/>
      <c r="FN9" s="78"/>
      <c r="FO9" s="78"/>
      <c r="FP9" s="78"/>
      <c r="FQ9" s="78"/>
      <c r="FR9" s="78"/>
      <c r="FS9" s="78"/>
      <c r="FT9" s="78"/>
      <c r="FU9" s="78"/>
      <c r="FV9" s="78"/>
      <c r="FW9" s="78"/>
      <c r="FX9" s="78"/>
      <c r="FY9" s="78"/>
      <c r="FZ9" s="78"/>
      <c r="GA9" s="78"/>
      <c r="GB9" s="78"/>
      <c r="GC9" s="78"/>
      <c r="GD9" s="78"/>
      <c r="GE9" s="78"/>
      <c r="GF9" s="78"/>
      <c r="GG9" s="78"/>
      <c r="GH9" s="78"/>
      <c r="GI9" s="78"/>
      <c r="GJ9" s="78"/>
      <c r="GK9" s="78"/>
      <c r="GL9" s="78"/>
      <c r="GM9" s="78"/>
      <c r="GN9" s="78"/>
      <c r="GO9" s="78"/>
      <c r="GP9" s="78"/>
      <c r="GQ9" s="78"/>
      <c r="GR9" s="78"/>
      <c r="GS9" s="78"/>
      <c r="GT9" s="78"/>
      <c r="GU9" s="78"/>
      <c r="GV9" s="78"/>
      <c r="GW9" s="78"/>
      <c r="GX9" s="78"/>
      <c r="GY9" s="78"/>
      <c r="GZ9" s="78"/>
      <c r="HA9" s="78"/>
      <c r="HB9" s="78"/>
      <c r="HC9" s="78"/>
      <c r="HD9" s="78"/>
      <c r="HE9" s="78"/>
      <c r="HF9" s="78"/>
      <c r="HG9" s="78"/>
      <c r="HH9" s="78"/>
      <c r="HI9" s="78"/>
      <c r="HJ9" s="78"/>
      <c r="HK9" s="78"/>
      <c r="HL9" s="78"/>
      <c r="HM9" s="78"/>
      <c r="HN9" s="78"/>
      <c r="HO9" s="78"/>
      <c r="HP9" s="78"/>
      <c r="HQ9" s="78"/>
      <c r="HR9" s="78"/>
      <c r="HS9" s="78"/>
      <c r="HT9" s="78"/>
      <c r="HU9" s="78"/>
      <c r="HV9" s="78"/>
      <c r="HW9" s="78"/>
      <c r="HX9" s="78"/>
      <c r="HY9" s="78"/>
      <c r="HZ9" s="78"/>
      <c r="IA9" s="78"/>
      <c r="IB9" s="78"/>
      <c r="IC9" s="78"/>
      <c r="ID9" s="78"/>
      <c r="IE9" s="78"/>
      <c r="IF9" s="78"/>
      <c r="IG9" s="78"/>
      <c r="IH9" s="78"/>
      <c r="II9" s="78"/>
      <c r="IJ9" s="78"/>
      <c r="IK9" s="78"/>
      <c r="IL9" s="78"/>
      <c r="IM9" s="78"/>
      <c r="IN9" s="78"/>
      <c r="IO9" s="78"/>
      <c r="IP9" s="78"/>
      <c r="IQ9" s="78"/>
      <c r="IR9" s="78"/>
      <c r="IS9" s="78"/>
      <c r="IT9" s="78"/>
      <c r="IU9" s="78"/>
      <c r="IV9" s="78"/>
      <c r="IW9" s="78"/>
    </row>
    <row r="10" spans="1:257" ht="56.25" customHeight="1">
      <c r="A10" s="49" t="s">
        <v>30</v>
      </c>
      <c r="B10" s="49" t="s">
        <v>31</v>
      </c>
      <c r="C10" s="49" t="s">
        <v>32</v>
      </c>
      <c r="D10" s="49" t="s">
        <v>33</v>
      </c>
      <c r="E10" s="50" t="s">
        <v>34</v>
      </c>
      <c r="F10" s="50" t="s">
        <v>569</v>
      </c>
      <c r="G10" s="50" t="s">
        <v>568</v>
      </c>
      <c r="H10" s="50" t="s">
        <v>35</v>
      </c>
      <c r="I10" s="49" t="s">
        <v>36</v>
      </c>
      <c r="J10" s="213" t="s">
        <v>1047</v>
      </c>
      <c r="K10" s="214" t="s">
        <v>25</v>
      </c>
      <c r="L10" s="215" t="s">
        <v>1048</v>
      </c>
      <c r="M10" s="215" t="s">
        <v>1050</v>
      </c>
      <c r="N10" s="213" t="s">
        <v>1049</v>
      </c>
      <c r="O10" s="215" t="s">
        <v>1065</v>
      </c>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78"/>
      <c r="AY10" s="78"/>
      <c r="AZ10" s="78"/>
      <c r="BA10" s="78"/>
      <c r="BB10" s="78"/>
      <c r="BC10" s="78"/>
      <c r="BD10" s="78"/>
      <c r="BE10" s="78"/>
      <c r="BF10" s="78"/>
      <c r="BG10" s="78"/>
      <c r="BH10" s="78"/>
      <c r="BI10" s="78"/>
      <c r="BJ10" s="78"/>
      <c r="BK10" s="78"/>
      <c r="BL10" s="78"/>
      <c r="BM10" s="78"/>
      <c r="BN10" s="78"/>
      <c r="BO10" s="78"/>
      <c r="BP10" s="78"/>
      <c r="BQ10" s="78"/>
      <c r="BR10" s="78"/>
      <c r="BS10" s="78"/>
      <c r="BT10" s="78"/>
      <c r="BU10" s="78"/>
      <c r="BV10" s="78"/>
      <c r="BW10" s="78"/>
      <c r="BX10" s="78"/>
      <c r="BY10" s="78"/>
      <c r="BZ10" s="78"/>
      <c r="CA10" s="78"/>
      <c r="CB10" s="78"/>
      <c r="CC10" s="78"/>
      <c r="CD10" s="78"/>
      <c r="CE10" s="78"/>
      <c r="CF10" s="78"/>
      <c r="CG10" s="78"/>
      <c r="CH10" s="78"/>
      <c r="CI10" s="78"/>
      <c r="CJ10" s="78"/>
      <c r="CK10" s="78"/>
      <c r="CL10" s="78"/>
      <c r="CM10" s="78"/>
      <c r="CN10" s="78"/>
      <c r="CO10" s="78"/>
      <c r="CP10" s="78"/>
      <c r="CQ10" s="78"/>
      <c r="CR10" s="78"/>
      <c r="CS10" s="78"/>
      <c r="CT10" s="78"/>
      <c r="CU10" s="78"/>
      <c r="CV10" s="78"/>
      <c r="CW10" s="78"/>
      <c r="CX10" s="78"/>
      <c r="CY10" s="78"/>
      <c r="CZ10" s="78"/>
      <c r="DA10" s="78"/>
      <c r="DB10" s="78"/>
      <c r="DC10" s="78"/>
      <c r="DD10" s="78"/>
      <c r="DE10" s="78"/>
      <c r="DF10" s="78"/>
      <c r="DG10" s="78"/>
      <c r="DH10" s="78"/>
      <c r="DI10" s="78"/>
      <c r="DJ10" s="78"/>
      <c r="DK10" s="78"/>
      <c r="DL10" s="78"/>
      <c r="DM10" s="78"/>
      <c r="DN10" s="78"/>
      <c r="DO10" s="78"/>
      <c r="DP10" s="78"/>
      <c r="DQ10" s="78"/>
      <c r="DR10" s="78"/>
      <c r="DS10" s="78"/>
      <c r="DT10" s="78"/>
      <c r="DU10" s="78"/>
      <c r="DV10" s="78"/>
      <c r="DW10" s="78"/>
      <c r="DX10" s="78"/>
      <c r="DY10" s="78"/>
      <c r="DZ10" s="78"/>
      <c r="EA10" s="78"/>
      <c r="EB10" s="78"/>
      <c r="EC10" s="78"/>
      <c r="ED10" s="78"/>
      <c r="EE10" s="78"/>
      <c r="EF10" s="78"/>
      <c r="EG10" s="78"/>
      <c r="EH10" s="78"/>
      <c r="EI10" s="78"/>
      <c r="EJ10" s="78"/>
      <c r="EK10" s="78"/>
      <c r="EL10" s="78"/>
      <c r="EM10" s="78"/>
      <c r="EN10" s="78"/>
      <c r="EO10" s="78"/>
      <c r="EP10" s="78"/>
      <c r="EQ10" s="78"/>
      <c r="ER10" s="78"/>
      <c r="ES10" s="78"/>
      <c r="ET10" s="78"/>
      <c r="EU10" s="78"/>
      <c r="EV10" s="78"/>
      <c r="EW10" s="78"/>
      <c r="EX10" s="78"/>
      <c r="EY10" s="78"/>
      <c r="EZ10" s="78"/>
      <c r="FA10" s="78"/>
      <c r="FB10" s="78"/>
      <c r="FC10" s="78"/>
      <c r="FD10" s="78"/>
      <c r="FE10" s="78"/>
      <c r="FF10" s="78"/>
      <c r="FG10" s="78"/>
      <c r="FH10" s="78"/>
      <c r="FI10" s="78"/>
      <c r="FJ10" s="78"/>
      <c r="FK10" s="78"/>
      <c r="FL10" s="78"/>
      <c r="FM10" s="78"/>
      <c r="FN10" s="78"/>
      <c r="FO10" s="78"/>
      <c r="FP10" s="78"/>
      <c r="FQ10" s="78"/>
      <c r="FR10" s="78"/>
      <c r="FS10" s="78"/>
      <c r="FT10" s="78"/>
      <c r="FU10" s="78"/>
      <c r="FV10" s="78"/>
      <c r="FW10" s="78"/>
      <c r="FX10" s="78"/>
      <c r="FY10" s="78"/>
      <c r="FZ10" s="78"/>
      <c r="GA10" s="78"/>
      <c r="GB10" s="78"/>
      <c r="GC10" s="78"/>
      <c r="GD10" s="78"/>
      <c r="GE10" s="78"/>
      <c r="GF10" s="78"/>
      <c r="GG10" s="78"/>
      <c r="GH10" s="78"/>
      <c r="GI10" s="78"/>
      <c r="GJ10" s="78"/>
      <c r="GK10" s="78"/>
      <c r="GL10" s="78"/>
      <c r="GM10" s="78"/>
      <c r="GN10" s="78"/>
      <c r="GO10" s="78"/>
      <c r="GP10" s="78"/>
      <c r="GQ10" s="78"/>
      <c r="GR10" s="78"/>
      <c r="GS10" s="78"/>
      <c r="GT10" s="78"/>
      <c r="GU10" s="78"/>
      <c r="GV10" s="78"/>
      <c r="GW10" s="78"/>
      <c r="GX10" s="78"/>
      <c r="GY10" s="78"/>
      <c r="GZ10" s="78"/>
      <c r="HA10" s="78"/>
      <c r="HB10" s="78"/>
      <c r="HC10" s="78"/>
      <c r="HD10" s="78"/>
      <c r="HE10" s="78"/>
      <c r="HF10" s="78"/>
      <c r="HG10" s="78"/>
      <c r="HH10" s="78"/>
      <c r="HI10" s="78"/>
      <c r="HJ10" s="78"/>
      <c r="HK10" s="78"/>
      <c r="HL10" s="78"/>
      <c r="HM10" s="78"/>
      <c r="HN10" s="78"/>
      <c r="HO10" s="78"/>
      <c r="HP10" s="78"/>
      <c r="HQ10" s="78"/>
      <c r="HR10" s="78"/>
      <c r="HS10" s="78"/>
      <c r="HT10" s="78"/>
      <c r="HU10" s="78"/>
      <c r="HV10" s="78"/>
      <c r="HW10" s="78"/>
      <c r="HX10" s="78"/>
      <c r="HY10" s="78"/>
      <c r="HZ10" s="78"/>
      <c r="IA10" s="78"/>
      <c r="IB10" s="78"/>
      <c r="IC10" s="78"/>
      <c r="ID10" s="78"/>
      <c r="IE10" s="78"/>
      <c r="IF10" s="78"/>
      <c r="IG10" s="78"/>
      <c r="IH10" s="78"/>
      <c r="II10" s="78"/>
      <c r="IJ10" s="78"/>
      <c r="IK10" s="78"/>
      <c r="IL10" s="78"/>
      <c r="IM10" s="78"/>
      <c r="IN10" s="78"/>
      <c r="IO10" s="78"/>
      <c r="IP10" s="78"/>
      <c r="IQ10" s="78"/>
      <c r="IR10" s="78"/>
      <c r="IS10" s="78"/>
      <c r="IT10" s="78"/>
      <c r="IU10" s="78"/>
      <c r="IV10" s="78"/>
      <c r="IW10" s="78"/>
    </row>
    <row r="11" spans="1:257" ht="14.25" customHeight="1">
      <c r="A11" s="51"/>
      <c r="B11" s="51" t="s">
        <v>49</v>
      </c>
      <c r="C11" s="52"/>
      <c r="D11" s="52"/>
      <c r="E11" s="158"/>
      <c r="F11" s="158"/>
      <c r="G11" s="158"/>
      <c r="H11" s="158"/>
      <c r="I11" s="159"/>
      <c r="J11" s="158"/>
      <c r="K11" s="158"/>
      <c r="L11" s="158"/>
      <c r="M11" s="158"/>
      <c r="N11" s="158"/>
      <c r="O11" s="189"/>
      <c r="P11" s="78"/>
      <c r="Q11" s="78"/>
      <c r="R11" s="78"/>
      <c r="S11" s="78"/>
      <c r="T11" s="78"/>
      <c r="U11" s="78"/>
      <c r="V11" s="78"/>
      <c r="W11" s="78"/>
      <c r="X11" s="78"/>
      <c r="Y11" s="78"/>
      <c r="Z11" s="78"/>
      <c r="AA11" s="78"/>
      <c r="AB11" s="78"/>
      <c r="AC11" s="78"/>
      <c r="AD11" s="78"/>
      <c r="AE11" s="78"/>
      <c r="AF11" s="78"/>
      <c r="AG11" s="78"/>
      <c r="AH11" s="78"/>
      <c r="AI11" s="78"/>
      <c r="AJ11" s="78"/>
      <c r="AK11" s="78"/>
      <c r="AL11" s="78"/>
      <c r="AM11" s="78"/>
      <c r="AN11" s="78"/>
      <c r="AO11" s="78"/>
      <c r="AP11" s="78"/>
      <c r="AQ11" s="78"/>
      <c r="AR11" s="78"/>
      <c r="AS11" s="78"/>
      <c r="AT11" s="78"/>
      <c r="AU11" s="78"/>
      <c r="AV11" s="78"/>
      <c r="AW11" s="78"/>
      <c r="AX11" s="78"/>
      <c r="AY11" s="78"/>
      <c r="AZ11" s="78"/>
      <c r="BA11" s="78"/>
      <c r="BB11" s="78"/>
      <c r="BC11" s="78"/>
      <c r="BD11" s="78"/>
      <c r="BE11" s="78"/>
      <c r="BF11" s="78"/>
      <c r="BG11" s="78"/>
      <c r="BH11" s="78"/>
      <c r="BI11" s="78"/>
      <c r="BJ11" s="78"/>
      <c r="BK11" s="78"/>
      <c r="BL11" s="78"/>
      <c r="BM11" s="78"/>
      <c r="BN11" s="78"/>
      <c r="BO11" s="78"/>
      <c r="BP11" s="78"/>
      <c r="BQ11" s="78"/>
      <c r="BR11" s="78"/>
      <c r="BS11" s="78"/>
      <c r="BT11" s="78"/>
      <c r="BU11" s="78"/>
      <c r="BV11" s="78"/>
      <c r="BW11" s="78"/>
      <c r="BX11" s="78"/>
      <c r="BY11" s="78"/>
      <c r="BZ11" s="78"/>
      <c r="CA11" s="78"/>
      <c r="CB11" s="78"/>
      <c r="CC11" s="78"/>
      <c r="CD11" s="78"/>
      <c r="CE11" s="78"/>
      <c r="CF11" s="78"/>
      <c r="CG11" s="78"/>
      <c r="CH11" s="78"/>
      <c r="CI11" s="78"/>
      <c r="CJ11" s="78"/>
      <c r="CK11" s="78"/>
      <c r="CL11" s="78"/>
      <c r="CM11" s="78"/>
      <c r="CN11" s="78"/>
      <c r="CO11" s="78"/>
      <c r="CP11" s="78"/>
      <c r="CQ11" s="78"/>
      <c r="CR11" s="78"/>
      <c r="CS11" s="78"/>
      <c r="CT11" s="78"/>
      <c r="CU11" s="78"/>
      <c r="CV11" s="78"/>
      <c r="CW11" s="78"/>
      <c r="CX11" s="78"/>
      <c r="CY11" s="78"/>
      <c r="CZ11" s="78"/>
      <c r="DA11" s="78"/>
      <c r="DB11" s="78"/>
      <c r="DC11" s="78"/>
      <c r="DD11" s="78"/>
      <c r="DE11" s="78"/>
      <c r="DF11" s="78"/>
      <c r="DG11" s="78"/>
      <c r="DH11" s="78"/>
      <c r="DI11" s="78"/>
      <c r="DJ11" s="78"/>
      <c r="DK11" s="78"/>
      <c r="DL11" s="78"/>
      <c r="DM11" s="78"/>
      <c r="DN11" s="78"/>
      <c r="DO11" s="78"/>
      <c r="DP11" s="78"/>
      <c r="DQ11" s="78"/>
      <c r="DR11" s="78"/>
      <c r="DS11" s="78"/>
      <c r="DT11" s="78"/>
      <c r="DU11" s="78"/>
      <c r="DV11" s="78"/>
      <c r="DW11" s="78"/>
      <c r="DX11" s="78"/>
      <c r="DY11" s="78"/>
      <c r="DZ11" s="78"/>
      <c r="EA11" s="78"/>
      <c r="EB11" s="78"/>
      <c r="EC11" s="78"/>
      <c r="ED11" s="78"/>
      <c r="EE11" s="78"/>
      <c r="EF11" s="78"/>
      <c r="EG11" s="78"/>
      <c r="EH11" s="78"/>
      <c r="EI11" s="78"/>
      <c r="EJ11" s="78"/>
      <c r="EK11" s="78"/>
      <c r="EL11" s="78"/>
      <c r="EM11" s="78"/>
      <c r="EN11" s="78"/>
      <c r="EO11" s="78"/>
      <c r="EP11" s="78"/>
      <c r="EQ11" s="78"/>
      <c r="ER11" s="78"/>
      <c r="ES11" s="78"/>
      <c r="ET11" s="78"/>
      <c r="EU11" s="78"/>
      <c r="EV11" s="78"/>
      <c r="EW11" s="78"/>
      <c r="EX11" s="78"/>
      <c r="EY11" s="78"/>
      <c r="EZ11" s="78"/>
      <c r="FA11" s="78"/>
      <c r="FB11" s="78"/>
      <c r="FC11" s="78"/>
      <c r="FD11" s="78"/>
      <c r="FE11" s="78"/>
      <c r="FF11" s="78"/>
      <c r="FG11" s="78"/>
      <c r="FH11" s="78"/>
      <c r="FI11" s="78"/>
      <c r="FJ11" s="78"/>
      <c r="FK11" s="78"/>
      <c r="FL11" s="78"/>
      <c r="FM11" s="78"/>
      <c r="FN11" s="78"/>
      <c r="FO11" s="78"/>
      <c r="FP11" s="78"/>
      <c r="FQ11" s="78"/>
      <c r="FR11" s="78"/>
      <c r="FS11" s="78"/>
      <c r="FT11" s="78"/>
      <c r="FU11" s="78"/>
      <c r="FV11" s="78"/>
      <c r="FW11" s="78"/>
      <c r="FX11" s="78"/>
      <c r="FY11" s="78"/>
      <c r="FZ11" s="78"/>
      <c r="GA11" s="78"/>
      <c r="GB11" s="78"/>
      <c r="GC11" s="78"/>
      <c r="GD11" s="78"/>
      <c r="GE11" s="78"/>
      <c r="GF11" s="78"/>
      <c r="GG11" s="78"/>
      <c r="GH11" s="78"/>
      <c r="GI11" s="78"/>
      <c r="GJ11" s="78"/>
      <c r="GK11" s="78"/>
      <c r="GL11" s="78"/>
      <c r="GM11" s="78"/>
      <c r="GN11" s="78"/>
      <c r="GO11" s="78"/>
      <c r="GP11" s="78"/>
      <c r="GQ11" s="78"/>
      <c r="GR11" s="78"/>
      <c r="GS11" s="78"/>
      <c r="GT11" s="78"/>
      <c r="GU11" s="78"/>
      <c r="GV11" s="78"/>
      <c r="GW11" s="78"/>
      <c r="GX11" s="78"/>
      <c r="GY11" s="78"/>
      <c r="GZ11" s="78"/>
      <c r="HA11" s="78"/>
      <c r="HB11" s="78"/>
      <c r="HC11" s="78"/>
      <c r="HD11" s="78"/>
      <c r="HE11" s="78"/>
      <c r="HF11" s="78"/>
      <c r="HG11" s="78"/>
      <c r="HH11" s="78"/>
      <c r="HI11" s="78"/>
      <c r="HJ11" s="78"/>
      <c r="HK11" s="78"/>
      <c r="HL11" s="78"/>
      <c r="HM11" s="78"/>
      <c r="HN11" s="78"/>
      <c r="HO11" s="78"/>
      <c r="HP11" s="78"/>
      <c r="HQ11" s="78"/>
      <c r="HR11" s="78"/>
      <c r="HS11" s="78"/>
      <c r="HT11" s="78"/>
      <c r="HU11" s="78"/>
      <c r="HV11" s="78"/>
      <c r="HW11" s="78"/>
      <c r="HX11" s="78"/>
      <c r="HY11" s="78"/>
      <c r="HZ11" s="78"/>
      <c r="IA11" s="78"/>
      <c r="IB11" s="78"/>
      <c r="IC11" s="78"/>
      <c r="ID11" s="78"/>
      <c r="IE11" s="78"/>
      <c r="IF11" s="78"/>
      <c r="IG11" s="78"/>
      <c r="IH11" s="78"/>
      <c r="II11" s="78"/>
      <c r="IJ11" s="78"/>
      <c r="IK11" s="78"/>
      <c r="IL11" s="78"/>
      <c r="IM11" s="78"/>
      <c r="IN11" s="78"/>
      <c r="IO11" s="78"/>
      <c r="IP11" s="78"/>
      <c r="IQ11" s="78"/>
      <c r="IR11" s="78"/>
      <c r="IS11" s="78"/>
      <c r="IT11" s="78"/>
      <c r="IU11" s="78"/>
      <c r="IV11" s="78"/>
      <c r="IW11" s="78"/>
    </row>
    <row r="12" spans="1:257" ht="54">
      <c r="A12" s="54" t="str">
        <f>IF(OR(B12&lt;&gt;"",D12&lt;E11&gt;""),"["&amp;TEXT($B$2,"##")&amp;"-"&amp;TEXT(ROW()-10,"##")&amp;"]","")</f>
        <v>[Common Module-2]</v>
      </c>
      <c r="B12" s="110" t="s">
        <v>50</v>
      </c>
      <c r="C12" s="110" t="s">
        <v>77</v>
      </c>
      <c r="D12" s="167" t="s">
        <v>1296</v>
      </c>
      <c r="E12" s="98"/>
      <c r="F12" s="98" t="s">
        <v>22</v>
      </c>
      <c r="G12" s="98" t="s">
        <v>22</v>
      </c>
      <c r="H12" s="104">
        <v>42317</v>
      </c>
      <c r="I12" s="105" t="s">
        <v>1076</v>
      </c>
      <c r="J12" s="216" t="s">
        <v>1062</v>
      </c>
      <c r="K12" s="216" t="s">
        <v>1060</v>
      </c>
      <c r="L12" s="216" t="s">
        <v>1057</v>
      </c>
      <c r="M12" s="217">
        <v>42317</v>
      </c>
      <c r="N12" s="217"/>
      <c r="O12" s="234" t="s">
        <v>1075</v>
      </c>
    </row>
    <row r="13" spans="1:257" ht="63.75">
      <c r="A13" s="54" t="str">
        <f>IF(OR(B13&lt;&gt;"",D13&lt;E12&gt;""),"["&amp;TEXT($B$2,"##")&amp;"-"&amp;TEXT(ROW()-10,"##")&amp;"]","")</f>
        <v>[Common Module-3]</v>
      </c>
      <c r="B13" s="110" t="s">
        <v>1297</v>
      </c>
      <c r="C13" s="110" t="s">
        <v>1077</v>
      </c>
      <c r="D13" s="167" t="s">
        <v>1078</v>
      </c>
      <c r="E13" s="98"/>
      <c r="F13" s="98" t="s">
        <v>22</v>
      </c>
      <c r="G13" s="98" t="s">
        <v>22</v>
      </c>
      <c r="H13" s="104">
        <v>42317</v>
      </c>
      <c r="I13" s="105" t="s">
        <v>1076</v>
      </c>
      <c r="J13" s="216" t="s">
        <v>1062</v>
      </c>
      <c r="K13" s="216" t="s">
        <v>1060</v>
      </c>
      <c r="L13" s="216" t="s">
        <v>1057</v>
      </c>
      <c r="M13" s="217">
        <v>42317</v>
      </c>
      <c r="N13" s="217"/>
      <c r="O13" s="234" t="s">
        <v>1075</v>
      </c>
    </row>
    <row r="14" spans="1:257" ht="54">
      <c r="A14" s="54" t="str">
        <f>IF(OR(B14&lt;&gt;"",D14&lt;E12&gt;""),"["&amp;TEXT($B$2,"##")&amp;"-"&amp;TEXT(ROW()-10,"##")&amp;"]","")</f>
        <v>[Common Module-4]</v>
      </c>
      <c r="B14" s="110" t="s">
        <v>51</v>
      </c>
      <c r="C14" s="110" t="s">
        <v>74</v>
      </c>
      <c r="D14" s="167" t="s">
        <v>1079</v>
      </c>
      <c r="E14" s="98"/>
      <c r="F14" s="98" t="s">
        <v>22</v>
      </c>
      <c r="G14" s="98" t="s">
        <v>22</v>
      </c>
      <c r="H14" s="104">
        <v>42317</v>
      </c>
      <c r="I14" s="105" t="s">
        <v>1076</v>
      </c>
      <c r="J14" s="216" t="s">
        <v>1062</v>
      </c>
      <c r="K14" s="216" t="s">
        <v>1060</v>
      </c>
      <c r="L14" s="216" t="s">
        <v>1057</v>
      </c>
      <c r="M14" s="217">
        <v>42317</v>
      </c>
      <c r="N14" s="217"/>
      <c r="O14" s="234" t="s">
        <v>1075</v>
      </c>
    </row>
    <row r="15" spans="1:257" ht="54">
      <c r="A15" s="96" t="str">
        <f>IF(OR(B15&lt;&gt;"",D15&lt;E13&gt;""),"["&amp;TEXT($B$2,"##")&amp;"-"&amp;TEXT(ROW()-10,"##")&amp;"]","")</f>
        <v>[Common Module-5]</v>
      </c>
      <c r="B15" s="96" t="s">
        <v>52</v>
      </c>
      <c r="C15" s="96" t="s">
        <v>75</v>
      </c>
      <c r="D15" s="166" t="s">
        <v>53</v>
      </c>
      <c r="E15" s="98"/>
      <c r="F15" s="98" t="s">
        <v>22</v>
      </c>
      <c r="G15" s="98" t="s">
        <v>22</v>
      </c>
      <c r="H15" s="104">
        <v>42317</v>
      </c>
      <c r="I15" s="105" t="s">
        <v>1080</v>
      </c>
      <c r="J15" s="216" t="s">
        <v>1062</v>
      </c>
      <c r="K15" s="216" t="s">
        <v>1060</v>
      </c>
      <c r="L15" s="216" t="s">
        <v>1057</v>
      </c>
      <c r="M15" s="217">
        <v>42317</v>
      </c>
      <c r="N15" s="217"/>
      <c r="O15" s="234" t="s">
        <v>1075</v>
      </c>
    </row>
    <row r="16" spans="1:257" s="133" customFormat="1" ht="54">
      <c r="A16" s="97" t="str">
        <f>IF(OR(B19&lt;&gt;"",D16&lt;E16&gt;""),"["&amp;TEXT($B$2,"##")&amp;"-"&amp;TEXT(ROW()-10,"##")&amp;"]","")</f>
        <v>[Common Module-6]</v>
      </c>
      <c r="B16" s="98" t="s">
        <v>54</v>
      </c>
      <c r="C16" s="98" t="s">
        <v>76</v>
      </c>
      <c r="D16" s="176" t="s">
        <v>55</v>
      </c>
      <c r="E16" s="98"/>
      <c r="F16" s="98" t="s">
        <v>22</v>
      </c>
      <c r="G16" s="98" t="s">
        <v>22</v>
      </c>
      <c r="H16" s="104">
        <v>42317</v>
      </c>
      <c r="I16" s="105" t="s">
        <v>1080</v>
      </c>
      <c r="J16" s="216" t="s">
        <v>1062</v>
      </c>
      <c r="K16" s="216" t="s">
        <v>1060</v>
      </c>
      <c r="L16" s="216" t="s">
        <v>1057</v>
      </c>
      <c r="M16" s="217">
        <v>42317</v>
      </c>
      <c r="N16" s="217"/>
      <c r="O16" s="234" t="s">
        <v>1075</v>
      </c>
      <c r="P16" s="90"/>
    </row>
    <row r="17" spans="1:257" s="133" customFormat="1" ht="89.25">
      <c r="A17" s="97" t="str">
        <f>IF(OR(B20&lt;&gt;"",D17&lt;E17&gt;""),"["&amp;TEXT($B$2,"##")&amp;"-"&amp;TEXT(ROW()-10,"##")&amp;"]","")</f>
        <v>[Common Module-7]</v>
      </c>
      <c r="B17" s="98" t="s">
        <v>1299</v>
      </c>
      <c r="C17" s="167" t="s">
        <v>1298</v>
      </c>
      <c r="D17" s="98" t="s">
        <v>1300</v>
      </c>
      <c r="E17" s="98"/>
      <c r="F17" s="98" t="s">
        <v>22</v>
      </c>
      <c r="G17" s="98" t="s">
        <v>22</v>
      </c>
      <c r="H17" s="104">
        <v>42337</v>
      </c>
      <c r="I17" s="105" t="s">
        <v>1301</v>
      </c>
      <c r="J17" s="216" t="s">
        <v>1064</v>
      </c>
      <c r="K17" s="216" t="s">
        <v>1059</v>
      </c>
      <c r="L17" s="216" t="s">
        <v>1057</v>
      </c>
      <c r="M17" s="217">
        <v>42337</v>
      </c>
      <c r="N17" s="217"/>
      <c r="O17" s="234"/>
      <c r="P17" s="90"/>
    </row>
    <row r="18" spans="1:257" s="143" customFormat="1" ht="14.25" customHeight="1">
      <c r="A18" s="252"/>
      <c r="B18" s="252" t="s">
        <v>1068</v>
      </c>
      <c r="C18" s="245"/>
      <c r="D18" s="169"/>
      <c r="E18" s="253"/>
      <c r="F18" s="253"/>
      <c r="G18" s="253"/>
      <c r="H18" s="253"/>
      <c r="I18" s="253"/>
      <c r="J18" s="253"/>
      <c r="K18" s="253"/>
      <c r="L18" s="253"/>
      <c r="M18" s="253"/>
      <c r="N18" s="253"/>
      <c r="O18" s="253"/>
      <c r="P18" s="90"/>
      <c r="Q18" s="142"/>
      <c r="R18" s="142"/>
      <c r="S18" s="142"/>
      <c r="T18" s="142"/>
      <c r="U18" s="142"/>
      <c r="V18" s="142"/>
      <c r="W18" s="142"/>
      <c r="X18" s="142"/>
      <c r="Y18" s="142"/>
      <c r="Z18" s="142"/>
      <c r="AA18" s="142"/>
      <c r="AB18" s="142"/>
      <c r="AC18" s="142"/>
      <c r="AD18" s="142"/>
      <c r="AE18" s="142"/>
      <c r="AF18" s="142"/>
      <c r="AG18" s="142"/>
      <c r="AH18" s="142"/>
      <c r="AI18" s="142"/>
      <c r="AJ18" s="142"/>
      <c r="AK18" s="142"/>
      <c r="AL18" s="142"/>
      <c r="AM18" s="142"/>
      <c r="AN18" s="142"/>
      <c r="AO18" s="142"/>
      <c r="AP18" s="142"/>
      <c r="AQ18" s="142"/>
      <c r="AR18" s="142"/>
      <c r="AS18" s="142"/>
      <c r="AT18" s="142"/>
      <c r="AU18" s="142"/>
      <c r="AV18" s="142"/>
      <c r="AW18" s="142"/>
      <c r="AX18" s="142"/>
      <c r="AY18" s="142"/>
      <c r="AZ18" s="142"/>
      <c r="BA18" s="142"/>
      <c r="BB18" s="142"/>
      <c r="BC18" s="142"/>
      <c r="BD18" s="142"/>
      <c r="BE18" s="142"/>
      <c r="BF18" s="142"/>
      <c r="BG18" s="142"/>
      <c r="BH18" s="142"/>
      <c r="BI18" s="142"/>
      <c r="BJ18" s="142"/>
      <c r="BK18" s="142"/>
      <c r="BL18" s="142"/>
      <c r="BM18" s="142"/>
      <c r="BN18" s="142"/>
      <c r="BO18" s="142"/>
      <c r="BP18" s="142"/>
      <c r="BQ18" s="142"/>
      <c r="BR18" s="142"/>
      <c r="BS18" s="142"/>
      <c r="BT18" s="142"/>
      <c r="BU18" s="142"/>
      <c r="BV18" s="142"/>
      <c r="BW18" s="142"/>
      <c r="BX18" s="142"/>
      <c r="BY18" s="142"/>
      <c r="BZ18" s="142"/>
      <c r="CA18" s="142"/>
      <c r="CB18" s="142"/>
      <c r="CC18" s="142"/>
      <c r="CD18" s="142"/>
      <c r="CE18" s="142"/>
      <c r="CF18" s="142"/>
      <c r="CG18" s="142"/>
      <c r="CH18" s="142"/>
      <c r="CI18" s="142"/>
      <c r="CJ18" s="142"/>
      <c r="CK18" s="142"/>
      <c r="CL18" s="142"/>
      <c r="CM18" s="142"/>
      <c r="CN18" s="142"/>
      <c r="CO18" s="142"/>
      <c r="CP18" s="142"/>
      <c r="CQ18" s="142"/>
      <c r="CR18" s="142"/>
      <c r="CS18" s="142"/>
      <c r="CT18" s="142"/>
      <c r="CU18" s="142"/>
      <c r="CV18" s="142"/>
      <c r="CW18" s="142"/>
      <c r="CX18" s="142"/>
      <c r="CY18" s="142"/>
      <c r="CZ18" s="142"/>
      <c r="DA18" s="142"/>
      <c r="DB18" s="142"/>
      <c r="DC18" s="142"/>
      <c r="DD18" s="142"/>
      <c r="DE18" s="142"/>
      <c r="DF18" s="142"/>
      <c r="DG18" s="142"/>
      <c r="DH18" s="142"/>
      <c r="DI18" s="142"/>
      <c r="DJ18" s="142"/>
      <c r="DK18" s="142"/>
      <c r="DL18" s="142"/>
      <c r="DM18" s="142"/>
      <c r="DN18" s="142"/>
      <c r="DO18" s="142"/>
      <c r="DP18" s="142"/>
      <c r="DQ18" s="142"/>
      <c r="DR18" s="142"/>
      <c r="DS18" s="142"/>
      <c r="DT18" s="142"/>
      <c r="DU18" s="142"/>
      <c r="DV18" s="142"/>
      <c r="DW18" s="142"/>
      <c r="DX18" s="142"/>
      <c r="DY18" s="142"/>
      <c r="DZ18" s="142"/>
      <c r="EA18" s="142"/>
      <c r="EB18" s="142"/>
      <c r="EC18" s="142"/>
      <c r="ED18" s="142"/>
      <c r="EE18" s="142"/>
      <c r="EF18" s="142"/>
      <c r="EG18" s="142"/>
      <c r="EH18" s="142"/>
      <c r="EI18" s="142"/>
      <c r="EJ18" s="142"/>
      <c r="EK18" s="142"/>
      <c r="EL18" s="142"/>
      <c r="EM18" s="142"/>
      <c r="EN18" s="142"/>
      <c r="EO18" s="142"/>
      <c r="EP18" s="142"/>
      <c r="EQ18" s="142"/>
      <c r="ER18" s="142"/>
      <c r="ES18" s="142"/>
      <c r="ET18" s="142"/>
      <c r="EU18" s="142"/>
      <c r="EV18" s="142"/>
      <c r="EW18" s="142"/>
      <c r="EX18" s="142"/>
      <c r="EY18" s="142"/>
      <c r="EZ18" s="142"/>
      <c r="FA18" s="142"/>
      <c r="FB18" s="142"/>
      <c r="FC18" s="142"/>
      <c r="FD18" s="142"/>
      <c r="FE18" s="142"/>
      <c r="FF18" s="142"/>
      <c r="FG18" s="142"/>
      <c r="FH18" s="142"/>
      <c r="FI18" s="142"/>
      <c r="FJ18" s="142"/>
      <c r="FK18" s="142"/>
      <c r="FL18" s="142"/>
      <c r="FM18" s="142"/>
      <c r="FN18" s="142"/>
      <c r="FO18" s="142"/>
      <c r="FP18" s="142"/>
      <c r="FQ18" s="142"/>
      <c r="FR18" s="142"/>
      <c r="FS18" s="142"/>
      <c r="FT18" s="142"/>
      <c r="FU18" s="142"/>
      <c r="FV18" s="142"/>
      <c r="FW18" s="142"/>
      <c r="FX18" s="142"/>
      <c r="FY18" s="142"/>
      <c r="FZ18" s="142"/>
      <c r="GA18" s="142"/>
      <c r="GB18" s="142"/>
      <c r="GC18" s="142"/>
      <c r="GD18" s="142"/>
      <c r="GE18" s="142"/>
      <c r="GF18" s="142"/>
      <c r="GG18" s="142"/>
      <c r="GH18" s="142"/>
      <c r="GI18" s="142"/>
      <c r="GJ18" s="142"/>
      <c r="GK18" s="142"/>
      <c r="GL18" s="142"/>
      <c r="GM18" s="142"/>
      <c r="GN18" s="142"/>
      <c r="GO18" s="142"/>
      <c r="GP18" s="142"/>
      <c r="GQ18" s="142"/>
      <c r="GR18" s="142"/>
      <c r="GS18" s="142"/>
      <c r="GT18" s="142"/>
      <c r="GU18" s="142"/>
      <c r="GV18" s="142"/>
      <c r="GW18" s="142"/>
      <c r="GX18" s="142"/>
      <c r="GY18" s="142"/>
      <c r="GZ18" s="142"/>
      <c r="HA18" s="142"/>
      <c r="HB18" s="142"/>
      <c r="HC18" s="142"/>
      <c r="HD18" s="142"/>
      <c r="HE18" s="142"/>
      <c r="HF18" s="142"/>
      <c r="HG18" s="142"/>
      <c r="HH18" s="142"/>
      <c r="HI18" s="142"/>
      <c r="HJ18" s="142"/>
      <c r="HK18" s="142"/>
      <c r="HL18" s="142"/>
      <c r="HM18" s="142"/>
      <c r="HN18" s="142"/>
      <c r="HO18" s="142"/>
      <c r="HP18" s="142"/>
      <c r="HQ18" s="142"/>
      <c r="HR18" s="142"/>
      <c r="HS18" s="142"/>
      <c r="HT18" s="142"/>
      <c r="HU18" s="142"/>
      <c r="HV18" s="142"/>
      <c r="HW18" s="142"/>
      <c r="HX18" s="142"/>
      <c r="HY18" s="142"/>
      <c r="HZ18" s="142"/>
      <c r="IA18" s="142"/>
      <c r="IB18" s="142"/>
      <c r="IC18" s="142"/>
      <c r="ID18" s="142"/>
      <c r="IE18" s="142"/>
      <c r="IF18" s="142"/>
      <c r="IG18" s="142"/>
      <c r="IH18" s="142"/>
      <c r="II18" s="142"/>
      <c r="IJ18" s="142"/>
      <c r="IK18" s="142"/>
      <c r="IL18" s="142"/>
      <c r="IM18" s="142"/>
      <c r="IN18" s="142"/>
      <c r="IO18" s="142"/>
      <c r="IP18" s="142"/>
      <c r="IQ18" s="142"/>
      <c r="IR18" s="142"/>
      <c r="IS18" s="142"/>
      <c r="IT18" s="142"/>
      <c r="IU18" s="142"/>
      <c r="IV18" s="142"/>
      <c r="IW18" s="142"/>
    </row>
    <row r="19" spans="1:257" s="133" customFormat="1" ht="14.25" customHeight="1">
      <c r="A19" s="97" t="str">
        <f>IF(OR(B21&lt;&gt;"",D19&lt;E19&gt;""),"["&amp;TEXT($B$2,"##")&amp;"-"&amp;TEXT(ROW()-10,"##")&amp;"]","")</f>
        <v>[Common Module-9]</v>
      </c>
      <c r="B19" s="98" t="s">
        <v>275</v>
      </c>
      <c r="C19" s="98" t="s">
        <v>276</v>
      </c>
      <c r="D19" s="176" t="s">
        <v>277</v>
      </c>
      <c r="E19" s="98"/>
      <c r="F19" s="98" t="s">
        <v>22</v>
      </c>
      <c r="G19" s="98" t="s">
        <v>22</v>
      </c>
      <c r="H19" s="104">
        <v>42317</v>
      </c>
      <c r="I19" s="105"/>
      <c r="J19" s="216"/>
      <c r="K19" s="216"/>
      <c r="L19" s="216"/>
      <c r="M19" s="217"/>
      <c r="N19" s="217"/>
      <c r="O19" s="217"/>
      <c r="P19" s="90"/>
    </row>
    <row r="20" spans="1:257" s="133" customFormat="1" ht="14.25" customHeight="1">
      <c r="A20" s="97" t="str">
        <f>IF(OR(B22&lt;&gt;"",D20&lt;E20&gt;""),"["&amp;TEXT($B$2,"##")&amp;"-"&amp;TEXT(ROW()-10,"##")&amp;"]","")</f>
        <v>[Common Module-10]</v>
      </c>
      <c r="B20" s="98" t="s">
        <v>1069</v>
      </c>
      <c r="C20" s="98" t="s">
        <v>1071</v>
      </c>
      <c r="D20" s="176" t="s">
        <v>1073</v>
      </c>
      <c r="E20" s="98"/>
      <c r="F20" s="98" t="s">
        <v>22</v>
      </c>
      <c r="G20" s="98" t="s">
        <v>22</v>
      </c>
      <c r="H20" s="104">
        <v>42317</v>
      </c>
      <c r="I20" s="105"/>
      <c r="J20" s="216"/>
      <c r="K20" s="216"/>
      <c r="L20" s="216"/>
      <c r="M20" s="217"/>
      <c r="N20" s="217"/>
      <c r="O20" s="217"/>
      <c r="P20" s="90"/>
    </row>
    <row r="21" spans="1:257" s="133" customFormat="1" ht="14.25" customHeight="1">
      <c r="A21" s="97" t="str">
        <f>IF(OR(B23&lt;&gt;"",D21&lt;E21&gt;""),"["&amp;TEXT($B$2,"##")&amp;"-"&amp;TEXT(ROW()-10,"##")&amp;"]","")</f>
        <v>[Common Module-11]</v>
      </c>
      <c r="B21" s="98" t="s">
        <v>1070</v>
      </c>
      <c r="C21" s="98" t="s">
        <v>1072</v>
      </c>
      <c r="D21" s="176" t="s">
        <v>1074</v>
      </c>
      <c r="E21" s="98"/>
      <c r="F21" s="98" t="s">
        <v>22</v>
      </c>
      <c r="G21" s="98" t="s">
        <v>22</v>
      </c>
      <c r="H21" s="104">
        <v>42317</v>
      </c>
      <c r="I21" s="105"/>
      <c r="J21" s="216"/>
      <c r="K21" s="216"/>
      <c r="L21" s="216"/>
      <c r="M21" s="217"/>
      <c r="N21" s="217"/>
      <c r="O21" s="217"/>
      <c r="P21" s="90"/>
    </row>
    <row r="22" spans="1:257" s="135" customFormat="1" ht="54">
      <c r="A22" s="97" t="str">
        <f>IF(OR(B24&lt;&gt;"",D22&lt;E22&gt;""),"["&amp;TEXT($B$2,"##")&amp;"-"&amp;TEXT(ROW()-10,"##")&amp;"]","")</f>
        <v>[Common Module-12]</v>
      </c>
      <c r="B22" s="98" t="s">
        <v>54</v>
      </c>
      <c r="C22" s="98" t="s">
        <v>76</v>
      </c>
      <c r="D22" s="176" t="s">
        <v>55</v>
      </c>
      <c r="E22" s="98"/>
      <c r="F22" s="98" t="s">
        <v>22</v>
      </c>
      <c r="G22" s="98" t="s">
        <v>22</v>
      </c>
      <c r="H22" s="104">
        <v>42317</v>
      </c>
      <c r="I22" s="105"/>
      <c r="J22" s="216" t="s">
        <v>1062</v>
      </c>
      <c r="K22" s="216" t="s">
        <v>1060</v>
      </c>
      <c r="L22" s="216" t="s">
        <v>1057</v>
      </c>
      <c r="M22" s="217">
        <v>42317</v>
      </c>
      <c r="N22" s="217"/>
      <c r="O22" s="234" t="s">
        <v>1075</v>
      </c>
      <c r="P22" s="90"/>
    </row>
    <row r="23" spans="1:257" s="135" customFormat="1" ht="12.75">
      <c r="A23" s="136"/>
      <c r="B23" s="137"/>
      <c r="C23" s="137"/>
      <c r="D23" s="137"/>
      <c r="E23" s="138"/>
      <c r="F23" s="138"/>
      <c r="G23" s="138"/>
      <c r="H23" s="139"/>
      <c r="I23" s="140"/>
      <c r="J23" s="141"/>
    </row>
    <row r="24" spans="1:257" s="135" customFormat="1" ht="12.75">
      <c r="A24" s="136"/>
      <c r="B24" s="137"/>
      <c r="C24" s="137"/>
      <c r="D24" s="137"/>
      <c r="E24" s="138"/>
      <c r="F24" s="138"/>
      <c r="G24" s="138"/>
      <c r="H24" s="139"/>
      <c r="I24" s="140"/>
      <c r="J24" s="141"/>
    </row>
    <row r="25" spans="1:257" s="135" customFormat="1" ht="14.25" customHeight="1">
      <c r="H25" s="134"/>
      <c r="J25" s="141"/>
    </row>
  </sheetData>
  <autoFilter ref="J10:O22"/>
  <mergeCells count="5">
    <mergeCell ref="B2:G2"/>
    <mergeCell ref="B3:G3"/>
    <mergeCell ref="B4:G4"/>
    <mergeCell ref="E5:G5"/>
    <mergeCell ref="E6:G6"/>
  </mergeCells>
  <dataValidations count="1">
    <dataValidation type="list" allowBlank="1" showErrorMessage="1" sqref="E12:F17 E19:F22 G12:G22">
      <formula1>$Q$2:$Q$6</formula1>
    </dataValidation>
  </dataValidations>
  <hyperlinks>
    <hyperlink ref="A1" location="'Test Report'!A1" display="Back to Test Report"/>
    <hyperlink ref="O12" r:id="rId1"/>
    <hyperlink ref="O13" r:id="rId2"/>
    <hyperlink ref="O14" r:id="rId3"/>
    <hyperlink ref="O15:O16" r:id="rId4" display="Evident\Common Module-2.png"/>
    <hyperlink ref="O22"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4">
        <x14:dataValidation type="list" allowBlank="1" showInputMessage="1" showErrorMessage="1">
          <x14:formula1>
            <xm:f>[3]Calculate!#REF!</xm:f>
          </x14:formula1>
          <xm:sqref>J19:L21</xm:sqref>
        </x14:dataValidation>
        <x14:dataValidation type="list" allowBlank="1" showInputMessage="1" showErrorMessage="1">
          <x14:formula1>
            <xm:f>Calculate!$A$11:$A$12</xm:f>
          </x14:formula1>
          <xm:sqref>K12:K17 K22</xm:sqref>
        </x14:dataValidation>
        <x14:dataValidation type="list" allowBlank="1" showInputMessage="1" showErrorMessage="1">
          <x14:formula1>
            <xm:f>Calculate!$B$4:$B$7</xm:f>
          </x14:formula1>
          <xm:sqref>L12:L17 L22</xm:sqref>
        </x14:dataValidation>
        <x14:dataValidation type="list" allowBlank="1" showInputMessage="1" showErrorMessage="1">
          <x14:formula1>
            <xm:f>Calculate!$A$15:$A$20</xm:f>
          </x14:formula1>
          <xm:sqref>J12:J17 J22</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W26"/>
  <sheetViews>
    <sheetView topLeftCell="F7" zoomScale="85" zoomScaleNormal="85" workbookViewId="0">
      <selection activeCell="K12" sqref="K12"/>
    </sheetView>
  </sheetViews>
  <sheetFormatPr defaultRowHeight="14.25" customHeight="1"/>
  <cols>
    <col min="1" max="1" width="17.375" style="90" customWidth="1"/>
    <col min="2" max="2" width="31.75" style="90" customWidth="1"/>
    <col min="3" max="3" width="34.375" style="90" customWidth="1"/>
    <col min="4" max="4" width="31.625" style="90" customWidth="1"/>
    <col min="5" max="5" width="16.5" style="90" customWidth="1"/>
    <col min="6" max="6" width="15.625" style="90" customWidth="1"/>
    <col min="7" max="7" width="14.75" style="90" customWidth="1"/>
    <col min="8" max="8" width="9" style="93"/>
    <col min="9" max="9" width="16.5" style="90" customWidth="1"/>
    <col min="10" max="10" width="9.375" style="92" customWidth="1"/>
    <col min="11" max="11" width="9" style="90" customWidth="1"/>
    <col min="12" max="16" width="9" style="90"/>
    <col min="17" max="17" width="0" style="90" hidden="1" customWidth="1"/>
    <col min="18" max="16384" width="9" style="90"/>
  </cols>
  <sheetData>
    <row r="1" spans="1:257" ht="27" thickTop="1" thickBot="1">
      <c r="A1" s="109" t="s">
        <v>47</v>
      </c>
      <c r="B1" s="76"/>
      <c r="C1" s="76"/>
      <c r="D1" s="76"/>
      <c r="E1" s="76"/>
      <c r="F1" s="76"/>
      <c r="G1" s="76"/>
      <c r="H1" s="77"/>
      <c r="I1" s="220" t="s">
        <v>1061</v>
      </c>
      <c r="J1" s="221" t="s">
        <v>1054</v>
      </c>
      <c r="K1" s="221" t="s">
        <v>1055</v>
      </c>
      <c r="L1" s="221" t="s">
        <v>1056</v>
      </c>
      <c r="M1" s="221" t="s">
        <v>1057</v>
      </c>
      <c r="N1" s="221" t="s">
        <v>1066</v>
      </c>
      <c r="O1" s="222" t="s">
        <v>1052</v>
      </c>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c r="BY1" s="78"/>
      <c r="BZ1" s="78"/>
      <c r="CA1" s="78"/>
      <c r="CB1" s="78"/>
      <c r="CC1" s="78"/>
      <c r="CD1" s="78"/>
      <c r="CE1" s="78"/>
      <c r="CF1" s="78"/>
      <c r="CG1" s="78"/>
      <c r="CH1" s="78"/>
      <c r="CI1" s="78"/>
      <c r="CJ1" s="78"/>
      <c r="CK1" s="78"/>
      <c r="CL1" s="78"/>
      <c r="CM1" s="78"/>
      <c r="CN1" s="78"/>
      <c r="CO1" s="78"/>
      <c r="CP1" s="78"/>
      <c r="CQ1" s="78"/>
      <c r="CR1" s="78"/>
      <c r="CS1" s="78"/>
      <c r="CT1" s="78"/>
      <c r="CU1" s="78"/>
      <c r="CV1" s="78"/>
      <c r="CW1" s="78"/>
      <c r="CX1" s="78"/>
      <c r="CY1" s="78"/>
      <c r="CZ1" s="78"/>
      <c r="DA1" s="78"/>
      <c r="DB1" s="78"/>
      <c r="DC1" s="78"/>
      <c r="DD1" s="78"/>
      <c r="DE1" s="78"/>
      <c r="DF1" s="78"/>
      <c r="DG1" s="78"/>
      <c r="DH1" s="78"/>
      <c r="DI1" s="78"/>
      <c r="DJ1" s="78"/>
      <c r="DK1" s="78"/>
      <c r="DL1" s="78"/>
      <c r="DM1" s="78"/>
      <c r="DN1" s="78"/>
      <c r="DO1" s="78"/>
      <c r="DP1" s="78"/>
      <c r="DQ1" s="78"/>
      <c r="DR1" s="78"/>
      <c r="DS1" s="78"/>
      <c r="DT1" s="78"/>
      <c r="DU1" s="78"/>
      <c r="DV1" s="78"/>
      <c r="DW1" s="78"/>
      <c r="DX1" s="78"/>
      <c r="DY1" s="78"/>
      <c r="DZ1" s="78"/>
      <c r="EA1" s="78"/>
      <c r="EB1" s="78"/>
      <c r="EC1" s="78"/>
      <c r="ED1" s="78"/>
      <c r="EE1" s="78"/>
      <c r="EF1" s="78"/>
      <c r="EG1" s="78"/>
      <c r="EH1" s="78"/>
      <c r="EI1" s="78"/>
      <c r="EJ1" s="78"/>
      <c r="EK1" s="78"/>
      <c r="EL1" s="78"/>
      <c r="EM1" s="78"/>
      <c r="EN1" s="78"/>
      <c r="EO1" s="78"/>
      <c r="EP1" s="78"/>
      <c r="EQ1" s="78"/>
      <c r="ER1" s="78"/>
      <c r="ES1" s="78"/>
      <c r="ET1" s="78"/>
      <c r="EU1" s="78"/>
      <c r="EV1" s="78"/>
      <c r="EW1" s="78"/>
      <c r="EX1" s="78"/>
      <c r="EY1" s="78"/>
      <c r="EZ1" s="78"/>
      <c r="FA1" s="78"/>
      <c r="FB1" s="78"/>
      <c r="FC1" s="78"/>
      <c r="FD1" s="78"/>
      <c r="FE1" s="78"/>
      <c r="FF1" s="78"/>
      <c r="FG1" s="78"/>
      <c r="FH1" s="78"/>
      <c r="FI1" s="78"/>
      <c r="FJ1" s="78"/>
      <c r="FK1" s="78"/>
      <c r="FL1" s="78"/>
      <c r="FM1" s="78"/>
      <c r="FN1" s="78"/>
      <c r="FO1" s="78"/>
      <c r="FP1" s="78"/>
      <c r="FQ1" s="78"/>
      <c r="FR1" s="78"/>
      <c r="FS1" s="78"/>
      <c r="FT1" s="78"/>
      <c r="FU1" s="78"/>
      <c r="FV1" s="78"/>
      <c r="FW1" s="78"/>
      <c r="FX1" s="78"/>
      <c r="FY1" s="78"/>
      <c r="FZ1" s="78"/>
      <c r="GA1" s="78"/>
      <c r="GB1" s="78"/>
      <c r="GC1" s="78"/>
      <c r="GD1" s="78"/>
      <c r="GE1" s="78"/>
      <c r="GF1" s="78"/>
      <c r="GG1" s="78"/>
      <c r="GH1" s="78"/>
      <c r="GI1" s="78"/>
      <c r="GJ1" s="78"/>
      <c r="GK1" s="78"/>
      <c r="GL1" s="78"/>
      <c r="GM1" s="78"/>
      <c r="GN1" s="78"/>
      <c r="GO1" s="78"/>
      <c r="GP1" s="78"/>
      <c r="GQ1" s="78"/>
      <c r="GR1" s="78"/>
      <c r="GS1" s="78"/>
      <c r="GT1" s="78"/>
      <c r="GU1" s="78"/>
      <c r="GV1" s="78"/>
      <c r="GW1" s="78"/>
      <c r="GX1" s="78"/>
      <c r="GY1" s="78"/>
      <c r="GZ1" s="78"/>
      <c r="HA1" s="78"/>
      <c r="HB1" s="78"/>
      <c r="HC1" s="78"/>
      <c r="HD1" s="78"/>
      <c r="HE1" s="78"/>
      <c r="HF1" s="78"/>
      <c r="HG1" s="78"/>
      <c r="HH1" s="78"/>
      <c r="HI1" s="78"/>
      <c r="HJ1" s="78"/>
      <c r="HK1" s="78"/>
      <c r="HL1" s="78"/>
      <c r="HM1" s="78"/>
      <c r="HN1" s="78"/>
      <c r="HO1" s="78"/>
      <c r="HP1" s="78"/>
      <c r="HQ1" s="78"/>
      <c r="HR1" s="78"/>
      <c r="HS1" s="78"/>
      <c r="HT1" s="78"/>
      <c r="HU1" s="78"/>
      <c r="HV1" s="78"/>
      <c r="HW1" s="78"/>
      <c r="HX1" s="78"/>
      <c r="HY1" s="78"/>
      <c r="HZ1" s="78"/>
      <c r="IA1" s="78"/>
      <c r="IB1" s="78"/>
      <c r="IC1" s="78"/>
      <c r="ID1" s="78"/>
      <c r="IE1" s="78"/>
      <c r="IF1" s="78"/>
      <c r="IG1" s="78"/>
      <c r="IH1" s="78"/>
      <c r="II1" s="78"/>
      <c r="IJ1" s="78"/>
      <c r="IK1" s="78"/>
      <c r="IL1" s="78"/>
      <c r="IM1" s="78"/>
      <c r="IN1" s="78"/>
      <c r="IO1" s="78"/>
      <c r="IP1" s="78"/>
      <c r="IQ1" s="78"/>
      <c r="IR1" s="78"/>
      <c r="IS1" s="78"/>
      <c r="IT1" s="78"/>
      <c r="IU1" s="78"/>
      <c r="IV1" s="78"/>
      <c r="IW1" s="78"/>
    </row>
    <row r="2" spans="1:257" ht="15">
      <c r="A2" s="46" t="s">
        <v>21</v>
      </c>
      <c r="B2" s="269" t="s">
        <v>64</v>
      </c>
      <c r="C2" s="269"/>
      <c r="D2" s="269"/>
      <c r="E2" s="269"/>
      <c r="F2" s="269"/>
      <c r="G2" s="269"/>
      <c r="H2" s="79"/>
      <c r="I2" s="223" t="s">
        <v>1062</v>
      </c>
      <c r="J2" s="207">
        <f>COUNTIFS(J12:J201,"ManhNL",L12:L201,"Open")</f>
        <v>0</v>
      </c>
      <c r="K2" s="207">
        <f>COUNTIFS(J12:J201,"ManhNL",L12:L201,"Accepted")</f>
        <v>0</v>
      </c>
      <c r="L2" s="207">
        <f>COUNTIFS(J12:J201,"ManhNL",L12:L201,"Ready for test")</f>
        <v>0</v>
      </c>
      <c r="M2" s="207">
        <f>COUNTIFS(J12:J201,"ManhNL",L12:L201,"Closed")</f>
        <v>1</v>
      </c>
      <c r="N2" s="207">
        <f>COUNTIFS(J12:J201,"ManhNL",L12:L201,"")</f>
        <v>0</v>
      </c>
      <c r="O2" s="232">
        <f t="shared" ref="O2:O7" si="0">SUM(J2:N2)</f>
        <v>1</v>
      </c>
      <c r="P2" s="78"/>
      <c r="Q2" s="78" t="s">
        <v>22</v>
      </c>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c r="BY2" s="78"/>
      <c r="BZ2" s="78"/>
      <c r="CA2" s="78"/>
      <c r="CB2" s="78"/>
      <c r="CC2" s="78"/>
      <c r="CD2" s="78"/>
      <c r="CE2" s="78"/>
      <c r="CF2" s="78"/>
      <c r="CG2" s="78"/>
      <c r="CH2" s="78"/>
      <c r="CI2" s="78"/>
      <c r="CJ2" s="78"/>
      <c r="CK2" s="78"/>
      <c r="CL2" s="78"/>
      <c r="CM2" s="78"/>
      <c r="CN2" s="78"/>
      <c r="CO2" s="78"/>
      <c r="CP2" s="78"/>
      <c r="CQ2" s="78"/>
      <c r="CR2" s="78"/>
      <c r="CS2" s="78"/>
      <c r="CT2" s="78"/>
      <c r="CU2" s="78"/>
      <c r="CV2" s="78"/>
      <c r="CW2" s="78"/>
      <c r="CX2" s="78"/>
      <c r="CY2" s="78"/>
      <c r="CZ2" s="78"/>
      <c r="DA2" s="78"/>
      <c r="DB2" s="78"/>
      <c r="DC2" s="78"/>
      <c r="DD2" s="78"/>
      <c r="DE2" s="78"/>
      <c r="DF2" s="78"/>
      <c r="DG2" s="78"/>
      <c r="DH2" s="78"/>
      <c r="DI2" s="78"/>
      <c r="DJ2" s="78"/>
      <c r="DK2" s="78"/>
      <c r="DL2" s="78"/>
      <c r="DM2" s="78"/>
      <c r="DN2" s="78"/>
      <c r="DO2" s="78"/>
      <c r="DP2" s="78"/>
      <c r="DQ2" s="78"/>
      <c r="DR2" s="78"/>
      <c r="DS2" s="78"/>
      <c r="DT2" s="78"/>
      <c r="DU2" s="78"/>
      <c r="DV2" s="78"/>
      <c r="DW2" s="78"/>
      <c r="DX2" s="78"/>
      <c r="DY2" s="78"/>
      <c r="DZ2" s="78"/>
      <c r="EA2" s="78"/>
      <c r="EB2" s="78"/>
      <c r="EC2" s="78"/>
      <c r="ED2" s="78"/>
      <c r="EE2" s="78"/>
      <c r="EF2" s="78"/>
      <c r="EG2" s="78"/>
      <c r="EH2" s="78"/>
      <c r="EI2" s="78"/>
      <c r="EJ2" s="78"/>
      <c r="EK2" s="78"/>
      <c r="EL2" s="78"/>
      <c r="EM2" s="78"/>
      <c r="EN2" s="78"/>
      <c r="EO2" s="78"/>
      <c r="EP2" s="78"/>
      <c r="EQ2" s="78"/>
      <c r="ER2" s="78"/>
      <c r="ES2" s="78"/>
      <c r="ET2" s="78"/>
      <c r="EU2" s="78"/>
      <c r="EV2" s="78"/>
      <c r="EW2" s="78"/>
      <c r="EX2" s="78"/>
      <c r="EY2" s="78"/>
      <c r="EZ2" s="78"/>
      <c r="FA2" s="78"/>
      <c r="FB2" s="78"/>
      <c r="FC2" s="78"/>
      <c r="FD2" s="78"/>
      <c r="FE2" s="78"/>
      <c r="FF2" s="78"/>
      <c r="FG2" s="78"/>
      <c r="FH2" s="78"/>
      <c r="FI2" s="78"/>
      <c r="FJ2" s="78"/>
      <c r="FK2" s="78"/>
      <c r="FL2" s="78"/>
      <c r="FM2" s="78"/>
      <c r="FN2" s="78"/>
      <c r="FO2" s="78"/>
      <c r="FP2" s="78"/>
      <c r="FQ2" s="78"/>
      <c r="FR2" s="78"/>
      <c r="FS2" s="78"/>
      <c r="FT2" s="78"/>
      <c r="FU2" s="78"/>
      <c r="FV2" s="78"/>
      <c r="FW2" s="78"/>
      <c r="FX2" s="78"/>
      <c r="FY2" s="78"/>
      <c r="FZ2" s="78"/>
      <c r="GA2" s="78"/>
      <c r="GB2" s="78"/>
      <c r="GC2" s="78"/>
      <c r="GD2" s="78"/>
      <c r="GE2" s="78"/>
      <c r="GF2" s="78"/>
      <c r="GG2" s="78"/>
      <c r="GH2" s="78"/>
      <c r="GI2" s="78"/>
      <c r="GJ2" s="78"/>
      <c r="GK2" s="78"/>
      <c r="GL2" s="78"/>
      <c r="GM2" s="78"/>
      <c r="GN2" s="78"/>
      <c r="GO2" s="78"/>
      <c r="GP2" s="78"/>
      <c r="GQ2" s="78"/>
      <c r="GR2" s="78"/>
      <c r="GS2" s="78"/>
      <c r="GT2" s="78"/>
      <c r="GU2" s="78"/>
      <c r="GV2" s="78"/>
      <c r="GW2" s="78"/>
      <c r="GX2" s="78"/>
      <c r="GY2" s="78"/>
      <c r="GZ2" s="78"/>
      <c r="HA2" s="78"/>
      <c r="HB2" s="78"/>
      <c r="HC2" s="78"/>
      <c r="HD2" s="78"/>
      <c r="HE2" s="78"/>
      <c r="HF2" s="78"/>
      <c r="HG2" s="78"/>
      <c r="HH2" s="78"/>
      <c r="HI2" s="78"/>
      <c r="HJ2" s="78"/>
      <c r="HK2" s="78"/>
      <c r="HL2" s="78"/>
      <c r="HM2" s="78"/>
      <c r="HN2" s="78"/>
      <c r="HO2" s="78"/>
      <c r="HP2" s="78"/>
      <c r="HQ2" s="78"/>
      <c r="HR2" s="78"/>
      <c r="HS2" s="78"/>
      <c r="HT2" s="78"/>
      <c r="HU2" s="78"/>
      <c r="HV2" s="78"/>
      <c r="HW2" s="78"/>
      <c r="HX2" s="78"/>
      <c r="HY2" s="78"/>
      <c r="HZ2" s="78"/>
      <c r="IA2" s="78"/>
      <c r="IB2" s="78"/>
      <c r="IC2" s="78"/>
      <c r="ID2" s="78"/>
      <c r="IE2" s="78"/>
      <c r="IF2" s="78"/>
      <c r="IG2" s="78"/>
      <c r="IH2" s="78"/>
      <c r="II2" s="78"/>
      <c r="IJ2" s="78"/>
      <c r="IK2" s="78"/>
      <c r="IL2" s="78"/>
      <c r="IM2" s="78"/>
      <c r="IN2" s="78"/>
      <c r="IO2" s="78"/>
      <c r="IP2" s="78"/>
      <c r="IQ2" s="78"/>
      <c r="IR2" s="78"/>
      <c r="IS2" s="78"/>
      <c r="IT2" s="78"/>
      <c r="IU2" s="78"/>
      <c r="IV2" s="78"/>
      <c r="IW2" s="78"/>
    </row>
    <row r="3" spans="1:257" ht="15" customHeight="1">
      <c r="A3" s="47" t="s">
        <v>23</v>
      </c>
      <c r="B3" s="269" t="s">
        <v>73</v>
      </c>
      <c r="C3" s="269"/>
      <c r="D3" s="269"/>
      <c r="E3" s="269"/>
      <c r="F3" s="269"/>
      <c r="G3" s="269"/>
      <c r="H3" s="79"/>
      <c r="I3" s="223" t="s">
        <v>1063</v>
      </c>
      <c r="J3" s="207">
        <f>COUNTIFS(J12:J201,"HuyNM",L12:L201,"Open")</f>
        <v>0</v>
      </c>
      <c r="K3" s="207">
        <f>COUNTIFS(J12:J201,"HuyNM",L12:L201,"Accepted")</f>
        <v>0</v>
      </c>
      <c r="L3" s="207">
        <f>COUNTIFS(J12:J201,"HuyNM",L12:L201,"Ready for test")</f>
        <v>0</v>
      </c>
      <c r="M3" s="207">
        <f>COUNTIFS(J12:J201,"HuyNM",L12:L201,"Closed")</f>
        <v>0</v>
      </c>
      <c r="N3" s="207">
        <f>COUNTIFS(J12:J201,"HuyNM",L12:L201,"")</f>
        <v>0</v>
      </c>
      <c r="O3" s="233">
        <f t="shared" si="0"/>
        <v>0</v>
      </c>
      <c r="P3" s="78"/>
      <c r="Q3" s="78" t="s">
        <v>24</v>
      </c>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c r="BY3" s="78"/>
      <c r="BZ3" s="78"/>
      <c r="CA3" s="78"/>
      <c r="CB3" s="78"/>
      <c r="CC3" s="78"/>
      <c r="CD3" s="78"/>
      <c r="CE3" s="78"/>
      <c r="CF3" s="78"/>
      <c r="CG3" s="78"/>
      <c r="CH3" s="78"/>
      <c r="CI3" s="78"/>
      <c r="CJ3" s="78"/>
      <c r="CK3" s="78"/>
      <c r="CL3" s="78"/>
      <c r="CM3" s="78"/>
      <c r="CN3" s="78"/>
      <c r="CO3" s="78"/>
      <c r="CP3" s="78"/>
      <c r="CQ3" s="78"/>
      <c r="CR3" s="78"/>
      <c r="CS3" s="78"/>
      <c r="CT3" s="78"/>
      <c r="CU3" s="78"/>
      <c r="CV3" s="78"/>
      <c r="CW3" s="78"/>
      <c r="CX3" s="78"/>
      <c r="CY3" s="78"/>
      <c r="CZ3" s="78"/>
      <c r="DA3" s="78"/>
      <c r="DB3" s="78"/>
      <c r="DC3" s="78"/>
      <c r="DD3" s="78"/>
      <c r="DE3" s="78"/>
      <c r="DF3" s="78"/>
      <c r="DG3" s="78"/>
      <c r="DH3" s="78"/>
      <c r="DI3" s="78"/>
      <c r="DJ3" s="78"/>
      <c r="DK3" s="78"/>
      <c r="DL3" s="78"/>
      <c r="DM3" s="78"/>
      <c r="DN3" s="78"/>
      <c r="DO3" s="78"/>
      <c r="DP3" s="78"/>
      <c r="DQ3" s="78"/>
      <c r="DR3" s="78"/>
      <c r="DS3" s="78"/>
      <c r="DT3" s="78"/>
      <c r="DU3" s="78"/>
      <c r="DV3" s="78"/>
      <c r="DW3" s="78"/>
      <c r="DX3" s="78"/>
      <c r="DY3" s="78"/>
      <c r="DZ3" s="78"/>
      <c r="EA3" s="78"/>
      <c r="EB3" s="78"/>
      <c r="EC3" s="78"/>
      <c r="ED3" s="78"/>
      <c r="EE3" s="78"/>
      <c r="EF3" s="78"/>
      <c r="EG3" s="78"/>
      <c r="EH3" s="78"/>
      <c r="EI3" s="78"/>
      <c r="EJ3" s="78"/>
      <c r="EK3" s="78"/>
      <c r="EL3" s="78"/>
      <c r="EM3" s="78"/>
      <c r="EN3" s="78"/>
      <c r="EO3" s="78"/>
      <c r="EP3" s="78"/>
      <c r="EQ3" s="78"/>
      <c r="ER3" s="78"/>
      <c r="ES3" s="78"/>
      <c r="ET3" s="78"/>
      <c r="EU3" s="78"/>
      <c r="EV3" s="78"/>
      <c r="EW3" s="78"/>
      <c r="EX3" s="78"/>
      <c r="EY3" s="78"/>
      <c r="EZ3" s="78"/>
      <c r="FA3" s="78"/>
      <c r="FB3" s="78"/>
      <c r="FC3" s="78"/>
      <c r="FD3" s="78"/>
      <c r="FE3" s="78"/>
      <c r="FF3" s="78"/>
      <c r="FG3" s="78"/>
      <c r="FH3" s="78"/>
      <c r="FI3" s="78"/>
      <c r="FJ3" s="78"/>
      <c r="FK3" s="78"/>
      <c r="FL3" s="78"/>
      <c r="FM3" s="78"/>
      <c r="FN3" s="78"/>
      <c r="FO3" s="78"/>
      <c r="FP3" s="78"/>
      <c r="FQ3" s="78"/>
      <c r="FR3" s="78"/>
      <c r="FS3" s="78"/>
      <c r="FT3" s="78"/>
      <c r="FU3" s="78"/>
      <c r="FV3" s="78"/>
      <c r="FW3" s="78"/>
      <c r="FX3" s="78"/>
      <c r="FY3" s="78"/>
      <c r="FZ3" s="78"/>
      <c r="GA3" s="78"/>
      <c r="GB3" s="78"/>
      <c r="GC3" s="78"/>
      <c r="GD3" s="78"/>
      <c r="GE3" s="78"/>
      <c r="GF3" s="78"/>
      <c r="GG3" s="78"/>
      <c r="GH3" s="78"/>
      <c r="GI3" s="78"/>
      <c r="GJ3" s="78"/>
      <c r="GK3" s="78"/>
      <c r="GL3" s="78"/>
      <c r="GM3" s="78"/>
      <c r="GN3" s="78"/>
      <c r="GO3" s="78"/>
      <c r="GP3" s="78"/>
      <c r="GQ3" s="78"/>
      <c r="GR3" s="78"/>
      <c r="GS3" s="78"/>
      <c r="GT3" s="78"/>
      <c r="GU3" s="78"/>
      <c r="GV3" s="78"/>
      <c r="GW3" s="78"/>
      <c r="GX3" s="78"/>
      <c r="GY3" s="78"/>
      <c r="GZ3" s="78"/>
      <c r="HA3" s="78"/>
      <c r="HB3" s="78"/>
      <c r="HC3" s="78"/>
      <c r="HD3" s="78"/>
      <c r="HE3" s="78"/>
      <c r="HF3" s="78"/>
      <c r="HG3" s="78"/>
      <c r="HH3" s="78"/>
      <c r="HI3" s="78"/>
      <c r="HJ3" s="78"/>
      <c r="HK3" s="78"/>
      <c r="HL3" s="78"/>
      <c r="HM3" s="78"/>
      <c r="HN3" s="78"/>
      <c r="HO3" s="78"/>
      <c r="HP3" s="78"/>
      <c r="HQ3" s="78"/>
      <c r="HR3" s="78"/>
      <c r="HS3" s="78"/>
      <c r="HT3" s="78"/>
      <c r="HU3" s="78"/>
      <c r="HV3" s="78"/>
      <c r="HW3" s="78"/>
      <c r="HX3" s="78"/>
      <c r="HY3" s="78"/>
      <c r="HZ3" s="78"/>
      <c r="IA3" s="78"/>
      <c r="IB3" s="78"/>
      <c r="IC3" s="78"/>
      <c r="ID3" s="78"/>
      <c r="IE3" s="78"/>
      <c r="IF3" s="78"/>
      <c r="IG3" s="78"/>
      <c r="IH3" s="78"/>
      <c r="II3" s="78"/>
      <c r="IJ3" s="78"/>
      <c r="IK3" s="78"/>
      <c r="IL3" s="78"/>
      <c r="IM3" s="78"/>
      <c r="IN3" s="78"/>
      <c r="IO3" s="78"/>
      <c r="IP3" s="78"/>
      <c r="IQ3" s="78"/>
      <c r="IR3" s="78"/>
      <c r="IS3" s="78"/>
      <c r="IT3" s="78"/>
      <c r="IU3" s="78"/>
      <c r="IV3" s="78"/>
      <c r="IW3" s="78"/>
    </row>
    <row r="4" spans="1:257" ht="15">
      <c r="A4" s="46" t="s">
        <v>25</v>
      </c>
      <c r="B4" s="270" t="s">
        <v>69</v>
      </c>
      <c r="C4" s="270"/>
      <c r="D4" s="270"/>
      <c r="E4" s="270"/>
      <c r="F4" s="270"/>
      <c r="G4" s="270"/>
      <c r="H4" s="79"/>
      <c r="I4" s="223" t="s">
        <v>1067</v>
      </c>
      <c r="J4" s="207">
        <f>COUNTIFS(J12:J201,"AnhDD",L12:L201,"Open")</f>
        <v>0</v>
      </c>
      <c r="K4" s="207">
        <f>COUNTIFS(J12:J201,"AnhDD",L12:L201,"Accepted")</f>
        <v>0</v>
      </c>
      <c r="L4" s="207">
        <f>COUNTIFS(J12:J201,"AnhDD",L12:L201,"Ready for test")</f>
        <v>0</v>
      </c>
      <c r="M4" s="207">
        <f>COUNTIFS(J12:J201,"AnhDD",L12:L201,"Closed")</f>
        <v>0</v>
      </c>
      <c r="N4" s="207">
        <f>COUNTIFS(J12:J201,"AnhDD",L12:L201,"")</f>
        <v>0</v>
      </c>
      <c r="O4" s="233">
        <f t="shared" si="0"/>
        <v>0</v>
      </c>
      <c r="P4" s="78"/>
      <c r="Q4" s="80"/>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c r="BY4" s="78"/>
      <c r="BZ4" s="78"/>
      <c r="CA4" s="78"/>
      <c r="CB4" s="78"/>
      <c r="CC4" s="78"/>
      <c r="CD4" s="78"/>
      <c r="CE4" s="78"/>
      <c r="CF4" s="78"/>
      <c r="CG4" s="78"/>
      <c r="CH4" s="78"/>
      <c r="CI4" s="78"/>
      <c r="CJ4" s="78"/>
      <c r="CK4" s="78"/>
      <c r="CL4" s="78"/>
      <c r="CM4" s="78"/>
      <c r="CN4" s="78"/>
      <c r="CO4" s="78"/>
      <c r="CP4" s="78"/>
      <c r="CQ4" s="78"/>
      <c r="CR4" s="78"/>
      <c r="CS4" s="78"/>
      <c r="CT4" s="78"/>
      <c r="CU4" s="78"/>
      <c r="CV4" s="78"/>
      <c r="CW4" s="78"/>
      <c r="CX4" s="78"/>
      <c r="CY4" s="78"/>
      <c r="CZ4" s="78"/>
      <c r="DA4" s="78"/>
      <c r="DB4" s="78"/>
      <c r="DC4" s="78"/>
      <c r="DD4" s="78"/>
      <c r="DE4" s="78"/>
      <c r="DF4" s="78"/>
      <c r="DG4" s="78"/>
      <c r="DH4" s="78"/>
      <c r="DI4" s="78"/>
      <c r="DJ4" s="78"/>
      <c r="DK4" s="78"/>
      <c r="DL4" s="78"/>
      <c r="DM4" s="78"/>
      <c r="DN4" s="78"/>
      <c r="DO4" s="78"/>
      <c r="DP4" s="78"/>
      <c r="DQ4" s="78"/>
      <c r="DR4" s="78"/>
      <c r="DS4" s="78"/>
      <c r="DT4" s="78"/>
      <c r="DU4" s="78"/>
      <c r="DV4" s="78"/>
      <c r="DW4" s="78"/>
      <c r="DX4" s="78"/>
      <c r="DY4" s="78"/>
      <c r="DZ4" s="78"/>
      <c r="EA4" s="78"/>
      <c r="EB4" s="78"/>
      <c r="EC4" s="78"/>
      <c r="ED4" s="78"/>
      <c r="EE4" s="78"/>
      <c r="EF4" s="78"/>
      <c r="EG4" s="78"/>
      <c r="EH4" s="78"/>
      <c r="EI4" s="78"/>
      <c r="EJ4" s="78"/>
      <c r="EK4" s="78"/>
      <c r="EL4" s="78"/>
      <c r="EM4" s="78"/>
      <c r="EN4" s="78"/>
      <c r="EO4" s="78"/>
      <c r="EP4" s="78"/>
      <c r="EQ4" s="78"/>
      <c r="ER4" s="78"/>
      <c r="ES4" s="78"/>
      <c r="ET4" s="78"/>
      <c r="EU4" s="78"/>
      <c r="EV4" s="78"/>
      <c r="EW4" s="78"/>
      <c r="EX4" s="78"/>
      <c r="EY4" s="78"/>
      <c r="EZ4" s="78"/>
      <c r="FA4" s="78"/>
      <c r="FB4" s="78"/>
      <c r="FC4" s="78"/>
      <c r="FD4" s="78"/>
      <c r="FE4" s="78"/>
      <c r="FF4" s="78"/>
      <c r="FG4" s="78"/>
      <c r="FH4" s="78"/>
      <c r="FI4" s="78"/>
      <c r="FJ4" s="78"/>
      <c r="FK4" s="78"/>
      <c r="FL4" s="78"/>
      <c r="FM4" s="78"/>
      <c r="FN4" s="78"/>
      <c r="FO4" s="78"/>
      <c r="FP4" s="78"/>
      <c r="FQ4" s="78"/>
      <c r="FR4" s="78"/>
      <c r="FS4" s="78"/>
      <c r="FT4" s="78"/>
      <c r="FU4" s="78"/>
      <c r="FV4" s="78"/>
      <c r="FW4" s="78"/>
      <c r="FX4" s="78"/>
      <c r="FY4" s="78"/>
      <c r="FZ4" s="78"/>
      <c r="GA4" s="78"/>
      <c r="GB4" s="78"/>
      <c r="GC4" s="78"/>
      <c r="GD4" s="78"/>
      <c r="GE4" s="78"/>
      <c r="GF4" s="78"/>
      <c r="GG4" s="78"/>
      <c r="GH4" s="78"/>
      <c r="GI4" s="78"/>
      <c r="GJ4" s="78"/>
      <c r="GK4" s="78"/>
      <c r="GL4" s="78"/>
      <c r="GM4" s="78"/>
      <c r="GN4" s="78"/>
      <c r="GO4" s="78"/>
      <c r="GP4" s="78"/>
      <c r="GQ4" s="78"/>
      <c r="GR4" s="78"/>
      <c r="GS4" s="78"/>
      <c r="GT4" s="78"/>
      <c r="GU4" s="78"/>
      <c r="GV4" s="78"/>
      <c r="GW4" s="78"/>
      <c r="GX4" s="78"/>
      <c r="GY4" s="78"/>
      <c r="GZ4" s="78"/>
      <c r="HA4" s="78"/>
      <c r="HB4" s="78"/>
      <c r="HC4" s="78"/>
      <c r="HD4" s="78"/>
      <c r="HE4" s="78"/>
      <c r="HF4" s="78"/>
      <c r="HG4" s="78"/>
      <c r="HH4" s="78"/>
      <c r="HI4" s="78"/>
      <c r="HJ4" s="78"/>
      <c r="HK4" s="78"/>
      <c r="HL4" s="78"/>
      <c r="HM4" s="78"/>
      <c r="HN4" s="78"/>
      <c r="HO4" s="78"/>
      <c r="HP4" s="78"/>
      <c r="HQ4" s="78"/>
      <c r="HR4" s="78"/>
      <c r="HS4" s="78"/>
      <c r="HT4" s="78"/>
      <c r="HU4" s="78"/>
      <c r="HV4" s="78"/>
      <c r="HW4" s="78"/>
      <c r="HX4" s="78"/>
      <c r="HY4" s="78"/>
      <c r="HZ4" s="78"/>
      <c r="IA4" s="78"/>
      <c r="IB4" s="78"/>
      <c r="IC4" s="78"/>
      <c r="ID4" s="78"/>
      <c r="IE4" s="78"/>
      <c r="IF4" s="78"/>
      <c r="IG4" s="78"/>
      <c r="IH4" s="78"/>
      <c r="II4" s="78"/>
      <c r="IJ4" s="78"/>
      <c r="IK4" s="78"/>
      <c r="IL4" s="78"/>
      <c r="IM4" s="78"/>
      <c r="IN4" s="78"/>
      <c r="IO4" s="78"/>
      <c r="IP4" s="78"/>
      <c r="IQ4" s="78"/>
      <c r="IR4" s="78"/>
      <c r="IS4" s="78"/>
      <c r="IT4" s="78"/>
      <c r="IU4" s="78"/>
      <c r="IV4" s="78"/>
      <c r="IW4" s="78"/>
    </row>
    <row r="5" spans="1:257" ht="15" customHeight="1">
      <c r="A5" s="81" t="s">
        <v>22</v>
      </c>
      <c r="B5" s="82" t="s">
        <v>24</v>
      </c>
      <c r="C5" s="82" t="s">
        <v>26</v>
      </c>
      <c r="D5" s="83" t="s">
        <v>27</v>
      </c>
      <c r="E5" s="271" t="s">
        <v>28</v>
      </c>
      <c r="F5" s="271"/>
      <c r="G5" s="271"/>
      <c r="H5" s="84"/>
      <c r="I5" s="223" t="s">
        <v>1064</v>
      </c>
      <c r="J5" s="207">
        <f>COUNTIFS(J12:J201,"TrungVN",L12:L201,"Open")</f>
        <v>0</v>
      </c>
      <c r="K5" s="207">
        <f>COUNTIFS(J12:J201,"TrungVN",L12:L201,"Accepted")</f>
        <v>0</v>
      </c>
      <c r="L5" s="207">
        <f>COUNTIFS(J12:J201,"TrungVN",L12:L201,"Ready for test")</f>
        <v>0</v>
      </c>
      <c r="M5" s="207">
        <f>COUNTIFS(J12:J201,"TrungVN",L12:L201,"Closed")</f>
        <v>1</v>
      </c>
      <c r="N5" s="207">
        <f>COUNTIFS(J12:J201,"TrungVN",L12:L201,"")</f>
        <v>0</v>
      </c>
      <c r="O5" s="233">
        <f t="shared" si="0"/>
        <v>1</v>
      </c>
      <c r="P5" s="78"/>
      <c r="Q5" s="78" t="s">
        <v>29</v>
      </c>
      <c r="R5" s="78"/>
      <c r="S5" s="78"/>
      <c r="T5" s="78"/>
      <c r="U5" s="78"/>
      <c r="V5" s="78"/>
      <c r="W5" s="78"/>
      <c r="X5" s="78"/>
      <c r="Y5" s="78"/>
      <c r="Z5" s="78"/>
      <c r="AA5" s="78"/>
      <c r="AB5" s="78"/>
      <c r="AC5" s="78"/>
      <c r="AD5" s="78"/>
      <c r="AE5" s="78"/>
      <c r="AF5" s="78"/>
      <c r="AG5" s="78"/>
      <c r="AH5" s="78"/>
      <c r="AI5" s="78"/>
      <c r="AJ5" s="78"/>
      <c r="AK5" s="78"/>
      <c r="AL5" s="78"/>
      <c r="AM5" s="78"/>
      <c r="AN5" s="78"/>
      <c r="AO5" s="78"/>
      <c r="AP5" s="78"/>
      <c r="AQ5" s="78"/>
      <c r="AR5" s="78"/>
      <c r="AS5" s="78"/>
      <c r="AT5" s="78"/>
      <c r="AU5" s="78"/>
      <c r="AV5" s="78"/>
      <c r="AW5" s="78"/>
      <c r="AX5" s="78"/>
      <c r="AY5" s="78"/>
      <c r="AZ5" s="78"/>
      <c r="BA5" s="78"/>
      <c r="BB5" s="78"/>
      <c r="BC5" s="78"/>
      <c r="BD5" s="78"/>
      <c r="BE5" s="78"/>
      <c r="BF5" s="78"/>
      <c r="BG5" s="78"/>
      <c r="BH5" s="78"/>
      <c r="BI5" s="78"/>
      <c r="BJ5" s="78"/>
      <c r="BK5" s="78"/>
      <c r="BL5" s="78"/>
      <c r="BM5" s="78"/>
      <c r="BN5" s="78"/>
      <c r="BO5" s="78"/>
      <c r="BP5" s="78"/>
      <c r="BQ5" s="78"/>
      <c r="BR5" s="78"/>
      <c r="BS5" s="78"/>
      <c r="BT5" s="78"/>
      <c r="BU5" s="78"/>
      <c r="BV5" s="78"/>
      <c r="BW5" s="78"/>
      <c r="BX5" s="78"/>
      <c r="BY5" s="78"/>
      <c r="BZ5" s="78"/>
      <c r="CA5" s="78"/>
      <c r="CB5" s="78"/>
      <c r="CC5" s="78"/>
      <c r="CD5" s="78"/>
      <c r="CE5" s="78"/>
      <c r="CF5" s="78"/>
      <c r="CG5" s="78"/>
      <c r="CH5" s="78"/>
      <c r="CI5" s="78"/>
      <c r="CJ5" s="78"/>
      <c r="CK5" s="78"/>
      <c r="CL5" s="78"/>
      <c r="CM5" s="78"/>
      <c r="CN5" s="78"/>
      <c r="CO5" s="78"/>
      <c r="CP5" s="78"/>
      <c r="CQ5" s="78"/>
      <c r="CR5" s="78"/>
      <c r="CS5" s="78"/>
      <c r="CT5" s="78"/>
      <c r="CU5" s="78"/>
      <c r="CV5" s="78"/>
      <c r="CW5" s="78"/>
      <c r="CX5" s="78"/>
      <c r="CY5" s="78"/>
      <c r="CZ5" s="78"/>
      <c r="DA5" s="78"/>
      <c r="DB5" s="78"/>
      <c r="DC5" s="78"/>
      <c r="DD5" s="78"/>
      <c r="DE5" s="78"/>
      <c r="DF5" s="78"/>
      <c r="DG5" s="78"/>
      <c r="DH5" s="78"/>
      <c r="DI5" s="78"/>
      <c r="DJ5" s="78"/>
      <c r="DK5" s="78"/>
      <c r="DL5" s="78"/>
      <c r="DM5" s="78"/>
      <c r="DN5" s="78"/>
      <c r="DO5" s="78"/>
      <c r="DP5" s="78"/>
      <c r="DQ5" s="78"/>
      <c r="DR5" s="78"/>
      <c r="DS5" s="78"/>
      <c r="DT5" s="78"/>
      <c r="DU5" s="78"/>
      <c r="DV5" s="78"/>
      <c r="DW5" s="78"/>
      <c r="DX5" s="78"/>
      <c r="DY5" s="78"/>
      <c r="DZ5" s="78"/>
      <c r="EA5" s="78"/>
      <c r="EB5" s="78"/>
      <c r="EC5" s="78"/>
      <c r="ED5" s="78"/>
      <c r="EE5" s="78"/>
      <c r="EF5" s="78"/>
      <c r="EG5" s="78"/>
      <c r="EH5" s="78"/>
      <c r="EI5" s="78"/>
      <c r="EJ5" s="78"/>
      <c r="EK5" s="78"/>
      <c r="EL5" s="78"/>
      <c r="EM5" s="78"/>
      <c r="EN5" s="78"/>
      <c r="EO5" s="78"/>
      <c r="EP5" s="78"/>
      <c r="EQ5" s="78"/>
      <c r="ER5" s="78"/>
      <c r="ES5" s="78"/>
      <c r="ET5" s="78"/>
      <c r="EU5" s="78"/>
      <c r="EV5" s="78"/>
      <c r="EW5" s="78"/>
      <c r="EX5" s="78"/>
      <c r="EY5" s="78"/>
      <c r="EZ5" s="78"/>
      <c r="FA5" s="78"/>
      <c r="FB5" s="78"/>
      <c r="FC5" s="78"/>
      <c r="FD5" s="78"/>
      <c r="FE5" s="78"/>
      <c r="FF5" s="78"/>
      <c r="FG5" s="78"/>
      <c r="FH5" s="78"/>
      <c r="FI5" s="78"/>
      <c r="FJ5" s="78"/>
      <c r="FK5" s="78"/>
      <c r="FL5" s="78"/>
      <c r="FM5" s="78"/>
      <c r="FN5" s="78"/>
      <c r="FO5" s="78"/>
      <c r="FP5" s="78"/>
      <c r="FQ5" s="78"/>
      <c r="FR5" s="78"/>
      <c r="FS5" s="78"/>
      <c r="FT5" s="78"/>
      <c r="FU5" s="78"/>
      <c r="FV5" s="78"/>
      <c r="FW5" s="78"/>
      <c r="FX5" s="78"/>
      <c r="FY5" s="78"/>
      <c r="FZ5" s="78"/>
      <c r="GA5" s="78"/>
      <c r="GB5" s="78"/>
      <c r="GC5" s="78"/>
      <c r="GD5" s="78"/>
      <c r="GE5" s="78"/>
      <c r="GF5" s="78"/>
      <c r="GG5" s="78"/>
      <c r="GH5" s="78"/>
      <c r="GI5" s="78"/>
      <c r="GJ5" s="78"/>
      <c r="GK5" s="78"/>
      <c r="GL5" s="78"/>
      <c r="GM5" s="78"/>
      <c r="GN5" s="78"/>
      <c r="GO5" s="78"/>
      <c r="GP5" s="78"/>
      <c r="GQ5" s="78"/>
      <c r="GR5" s="78"/>
      <c r="GS5" s="78"/>
      <c r="GT5" s="78"/>
      <c r="GU5" s="78"/>
      <c r="GV5" s="78"/>
      <c r="GW5" s="78"/>
      <c r="GX5" s="78"/>
      <c r="GY5" s="78"/>
      <c r="GZ5" s="78"/>
      <c r="HA5" s="78"/>
      <c r="HB5" s="78"/>
      <c r="HC5" s="78"/>
      <c r="HD5" s="78"/>
      <c r="HE5" s="78"/>
      <c r="HF5" s="78"/>
      <c r="HG5" s="78"/>
      <c r="HH5" s="78"/>
      <c r="HI5" s="78"/>
      <c r="HJ5" s="78"/>
      <c r="HK5" s="78"/>
      <c r="HL5" s="78"/>
      <c r="HM5" s="78"/>
      <c r="HN5" s="78"/>
      <c r="HO5" s="78"/>
      <c r="HP5" s="78"/>
      <c r="HQ5" s="78"/>
      <c r="HR5" s="78"/>
      <c r="HS5" s="78"/>
      <c r="HT5" s="78"/>
      <c r="HU5" s="78"/>
      <c r="HV5" s="78"/>
      <c r="HW5" s="78"/>
      <c r="HX5" s="78"/>
      <c r="HY5" s="78"/>
      <c r="HZ5" s="78"/>
      <c r="IA5" s="78"/>
      <c r="IB5" s="78"/>
      <c r="IC5" s="78"/>
      <c r="ID5" s="78"/>
      <c r="IE5" s="78"/>
      <c r="IF5" s="78"/>
      <c r="IG5" s="78"/>
      <c r="IH5" s="78"/>
      <c r="II5" s="78"/>
      <c r="IJ5" s="78"/>
      <c r="IK5" s="78"/>
      <c r="IL5" s="78"/>
      <c r="IM5" s="78"/>
      <c r="IN5" s="78"/>
      <c r="IO5" s="78"/>
      <c r="IP5" s="78"/>
      <c r="IQ5" s="78"/>
      <c r="IR5" s="78"/>
      <c r="IS5" s="78"/>
      <c r="IT5" s="78"/>
      <c r="IU5" s="78"/>
      <c r="IV5" s="78"/>
      <c r="IW5" s="78"/>
    </row>
    <row r="6" spans="1:257" ht="15.75" thickBot="1">
      <c r="A6" s="86">
        <f>COUNTIF(F12:G153,"Pass")</f>
        <v>30</v>
      </c>
      <c r="B6" s="87">
        <f>COUNTIF(F12:G153,"Fail")</f>
        <v>0</v>
      </c>
      <c r="C6" s="87">
        <f>E6-D6-B6-A6</f>
        <v>0</v>
      </c>
      <c r="D6" s="88">
        <f>COUNTIF(F12:G153,"N/A")</f>
        <v>0</v>
      </c>
      <c r="E6" s="272">
        <f>COUNTA(A12:A153)*2</f>
        <v>30</v>
      </c>
      <c r="F6" s="272"/>
      <c r="G6" s="272"/>
      <c r="H6" s="84"/>
      <c r="I6" s="223" t="s">
        <v>1060</v>
      </c>
      <c r="J6" s="207">
        <f>COUNTIFS(J12:J201,"MaiCTP",L12:L201,"Open")</f>
        <v>0</v>
      </c>
      <c r="K6" s="207">
        <f>COUNTIFS(J12:J201,"MaiCTP",L12:L201,"Accepted")</f>
        <v>0</v>
      </c>
      <c r="L6" s="207">
        <f>COUNTIFS(J12:J201,"MaiCTP",L12:L201,"Ready for test")</f>
        <v>0</v>
      </c>
      <c r="M6" s="207">
        <f>COUNTIFS(J12:J201,"MaiCTP",L12:L201,"Closed")</f>
        <v>0</v>
      </c>
      <c r="N6" s="207">
        <f>COUNTIFS(J12:J201,"MaiCTP",L12:L201,"")</f>
        <v>0</v>
      </c>
      <c r="O6" s="233">
        <f t="shared" si="0"/>
        <v>0</v>
      </c>
      <c r="P6" s="78"/>
      <c r="Q6" s="78" t="s">
        <v>27</v>
      </c>
      <c r="R6" s="78"/>
      <c r="S6" s="78"/>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AY6" s="78"/>
      <c r="AZ6" s="78"/>
      <c r="BA6" s="78"/>
      <c r="BB6" s="78"/>
      <c r="BC6" s="78"/>
      <c r="BD6" s="78"/>
      <c r="BE6" s="78"/>
      <c r="BF6" s="78"/>
      <c r="BG6" s="78"/>
      <c r="BH6" s="78"/>
      <c r="BI6" s="78"/>
      <c r="BJ6" s="78"/>
      <c r="BK6" s="78"/>
      <c r="BL6" s="78"/>
      <c r="BM6" s="78"/>
      <c r="BN6" s="78"/>
      <c r="BO6" s="78"/>
      <c r="BP6" s="78"/>
      <c r="BQ6" s="78"/>
      <c r="BR6" s="78"/>
      <c r="BS6" s="78"/>
      <c r="BT6" s="78"/>
      <c r="BU6" s="78"/>
      <c r="BV6" s="78"/>
      <c r="BW6" s="78"/>
      <c r="BX6" s="78"/>
      <c r="BY6" s="78"/>
      <c r="BZ6" s="78"/>
      <c r="CA6" s="78"/>
      <c r="CB6" s="78"/>
      <c r="CC6" s="78"/>
      <c r="CD6" s="78"/>
      <c r="CE6" s="78"/>
      <c r="CF6" s="78"/>
      <c r="CG6" s="78"/>
      <c r="CH6" s="78"/>
      <c r="CI6" s="78"/>
      <c r="CJ6" s="78"/>
      <c r="CK6" s="78"/>
      <c r="CL6" s="78"/>
      <c r="CM6" s="78"/>
      <c r="CN6" s="78"/>
      <c r="CO6" s="78"/>
      <c r="CP6" s="78"/>
      <c r="CQ6" s="78"/>
      <c r="CR6" s="78"/>
      <c r="CS6" s="78"/>
      <c r="CT6" s="78"/>
      <c r="CU6" s="78"/>
      <c r="CV6" s="78"/>
      <c r="CW6" s="78"/>
      <c r="CX6" s="78"/>
      <c r="CY6" s="78"/>
      <c r="CZ6" s="78"/>
      <c r="DA6" s="78"/>
      <c r="DB6" s="78"/>
      <c r="DC6" s="78"/>
      <c r="DD6" s="78"/>
      <c r="DE6" s="78"/>
      <c r="DF6" s="78"/>
      <c r="DG6" s="78"/>
      <c r="DH6" s="78"/>
      <c r="DI6" s="78"/>
      <c r="DJ6" s="78"/>
      <c r="DK6" s="78"/>
      <c r="DL6" s="78"/>
      <c r="DM6" s="78"/>
      <c r="DN6" s="78"/>
      <c r="DO6" s="78"/>
      <c r="DP6" s="78"/>
      <c r="DQ6" s="78"/>
      <c r="DR6" s="78"/>
      <c r="DS6" s="78"/>
      <c r="DT6" s="78"/>
      <c r="DU6" s="78"/>
      <c r="DV6" s="78"/>
      <c r="DW6" s="78"/>
      <c r="DX6" s="78"/>
      <c r="DY6" s="78"/>
      <c r="DZ6" s="78"/>
      <c r="EA6" s="78"/>
      <c r="EB6" s="78"/>
      <c r="EC6" s="78"/>
      <c r="ED6" s="78"/>
      <c r="EE6" s="78"/>
      <c r="EF6" s="78"/>
      <c r="EG6" s="78"/>
      <c r="EH6" s="78"/>
      <c r="EI6" s="78"/>
      <c r="EJ6" s="78"/>
      <c r="EK6" s="78"/>
      <c r="EL6" s="78"/>
      <c r="EM6" s="78"/>
      <c r="EN6" s="78"/>
      <c r="EO6" s="78"/>
      <c r="EP6" s="78"/>
      <c r="EQ6" s="78"/>
      <c r="ER6" s="78"/>
      <c r="ES6" s="78"/>
      <c r="ET6" s="78"/>
      <c r="EU6" s="78"/>
      <c r="EV6" s="78"/>
      <c r="EW6" s="78"/>
      <c r="EX6" s="78"/>
      <c r="EY6" s="78"/>
      <c r="EZ6" s="78"/>
      <c r="FA6" s="78"/>
      <c r="FB6" s="78"/>
      <c r="FC6" s="78"/>
      <c r="FD6" s="78"/>
      <c r="FE6" s="78"/>
      <c r="FF6" s="78"/>
      <c r="FG6" s="78"/>
      <c r="FH6" s="78"/>
      <c r="FI6" s="78"/>
      <c r="FJ6" s="78"/>
      <c r="FK6" s="78"/>
      <c r="FL6" s="78"/>
      <c r="FM6" s="78"/>
      <c r="FN6" s="78"/>
      <c r="FO6" s="78"/>
      <c r="FP6" s="78"/>
      <c r="FQ6" s="78"/>
      <c r="FR6" s="78"/>
      <c r="FS6" s="78"/>
      <c r="FT6" s="78"/>
      <c r="FU6" s="78"/>
      <c r="FV6" s="78"/>
      <c r="FW6" s="78"/>
      <c r="FX6" s="78"/>
      <c r="FY6" s="78"/>
      <c r="FZ6" s="78"/>
      <c r="GA6" s="78"/>
      <c r="GB6" s="78"/>
      <c r="GC6" s="78"/>
      <c r="GD6" s="78"/>
      <c r="GE6" s="78"/>
      <c r="GF6" s="78"/>
      <c r="GG6" s="78"/>
      <c r="GH6" s="78"/>
      <c r="GI6" s="78"/>
      <c r="GJ6" s="78"/>
      <c r="GK6" s="78"/>
      <c r="GL6" s="78"/>
      <c r="GM6" s="78"/>
      <c r="GN6" s="78"/>
      <c r="GO6" s="78"/>
      <c r="GP6" s="78"/>
      <c r="GQ6" s="78"/>
      <c r="GR6" s="78"/>
      <c r="GS6" s="78"/>
      <c r="GT6" s="78"/>
      <c r="GU6" s="78"/>
      <c r="GV6" s="78"/>
      <c r="GW6" s="78"/>
      <c r="GX6" s="78"/>
      <c r="GY6" s="78"/>
      <c r="GZ6" s="78"/>
      <c r="HA6" s="78"/>
      <c r="HB6" s="78"/>
      <c r="HC6" s="78"/>
      <c r="HD6" s="78"/>
      <c r="HE6" s="78"/>
      <c r="HF6" s="78"/>
      <c r="HG6" s="78"/>
      <c r="HH6" s="78"/>
      <c r="HI6" s="78"/>
      <c r="HJ6" s="78"/>
      <c r="HK6" s="78"/>
      <c r="HL6" s="78"/>
      <c r="HM6" s="78"/>
      <c r="HN6" s="78"/>
      <c r="HO6" s="78"/>
      <c r="HP6" s="78"/>
      <c r="HQ6" s="78"/>
      <c r="HR6" s="78"/>
      <c r="HS6" s="78"/>
      <c r="HT6" s="78"/>
      <c r="HU6" s="78"/>
      <c r="HV6" s="78"/>
      <c r="HW6" s="78"/>
      <c r="HX6" s="78"/>
      <c r="HY6" s="78"/>
      <c r="HZ6" s="78"/>
      <c r="IA6" s="78"/>
      <c r="IB6" s="78"/>
      <c r="IC6" s="78"/>
      <c r="ID6" s="78"/>
      <c r="IE6" s="78"/>
      <c r="IF6" s="78"/>
      <c r="IG6" s="78"/>
      <c r="IH6" s="78"/>
      <c r="II6" s="78"/>
      <c r="IJ6" s="78"/>
      <c r="IK6" s="78"/>
      <c r="IL6" s="78"/>
      <c r="IM6" s="78"/>
      <c r="IN6" s="78"/>
      <c r="IO6" s="78"/>
      <c r="IP6" s="78"/>
      <c r="IQ6" s="78"/>
      <c r="IR6" s="78"/>
      <c r="IS6" s="78"/>
      <c r="IT6" s="78"/>
      <c r="IU6" s="78"/>
      <c r="IV6" s="78"/>
      <c r="IW6" s="78"/>
    </row>
    <row r="7" spans="1:257" ht="15">
      <c r="A7" s="226"/>
      <c r="B7" s="226"/>
      <c r="C7" s="226"/>
      <c r="D7" s="226"/>
      <c r="E7" s="227"/>
      <c r="F7" s="227"/>
      <c r="G7" s="227"/>
      <c r="H7" s="84"/>
      <c r="I7" s="223" t="s">
        <v>1059</v>
      </c>
      <c r="J7" s="207">
        <f>COUNTIFS(J12:J201,"ChinhVC",L12:L201,"Open")</f>
        <v>0</v>
      </c>
      <c r="K7" s="207">
        <f>COUNTIFS(J12:J201,"ChinhVC",L12:L201,"Accepted")</f>
        <v>0</v>
      </c>
      <c r="L7" s="207">
        <f>COUNTIFS(J12:J201,"ChinhVC",L12:L201,"Ready for test")</f>
        <v>0</v>
      </c>
      <c r="M7" s="207">
        <f>COUNTIFS(J12:J201,"ChinhVC",L12:L201,"Closed")</f>
        <v>0</v>
      </c>
      <c r="N7" s="207">
        <f>COUNTIFS(J12:J201,"ChinhVC",L12:L201,"")</f>
        <v>0</v>
      </c>
      <c r="O7" s="233">
        <f t="shared" si="0"/>
        <v>0</v>
      </c>
      <c r="P7" s="78"/>
      <c r="Q7" s="78"/>
      <c r="R7" s="78"/>
      <c r="S7" s="78"/>
      <c r="T7" s="78"/>
      <c r="U7" s="78"/>
      <c r="V7" s="78"/>
      <c r="W7" s="78"/>
      <c r="X7" s="78"/>
      <c r="Y7" s="78"/>
      <c r="Z7" s="78"/>
      <c r="AA7" s="78"/>
      <c r="AB7" s="78"/>
      <c r="AC7" s="78"/>
      <c r="AD7" s="78"/>
      <c r="AE7" s="78"/>
      <c r="AF7" s="78"/>
      <c r="AG7" s="78"/>
      <c r="AH7" s="78"/>
      <c r="AI7" s="78"/>
      <c r="AJ7" s="78"/>
      <c r="AK7" s="78"/>
      <c r="AL7" s="78"/>
      <c r="AM7" s="78"/>
      <c r="AN7" s="78"/>
      <c r="AO7" s="78"/>
      <c r="AP7" s="78"/>
      <c r="AQ7" s="78"/>
      <c r="AR7" s="78"/>
      <c r="AS7" s="78"/>
      <c r="AT7" s="78"/>
      <c r="AU7" s="78"/>
      <c r="AV7" s="78"/>
      <c r="AW7" s="78"/>
      <c r="AX7" s="78"/>
      <c r="AY7" s="78"/>
      <c r="AZ7" s="78"/>
      <c r="BA7" s="78"/>
      <c r="BB7" s="78"/>
      <c r="BC7" s="78"/>
      <c r="BD7" s="78"/>
      <c r="BE7" s="78"/>
      <c r="BF7" s="78"/>
      <c r="BG7" s="78"/>
      <c r="BH7" s="78"/>
      <c r="BI7" s="78"/>
      <c r="BJ7" s="78"/>
      <c r="BK7" s="78"/>
      <c r="BL7" s="78"/>
      <c r="BM7" s="78"/>
      <c r="BN7" s="78"/>
      <c r="BO7" s="78"/>
      <c r="BP7" s="78"/>
      <c r="BQ7" s="78"/>
      <c r="BR7" s="78"/>
      <c r="BS7" s="78"/>
      <c r="BT7" s="78"/>
      <c r="BU7" s="78"/>
      <c r="BV7" s="78"/>
      <c r="BW7" s="78"/>
      <c r="BX7" s="78"/>
      <c r="BY7" s="78"/>
      <c r="BZ7" s="78"/>
      <c r="CA7" s="78"/>
      <c r="CB7" s="78"/>
      <c r="CC7" s="78"/>
      <c r="CD7" s="78"/>
      <c r="CE7" s="78"/>
      <c r="CF7" s="78"/>
      <c r="CG7" s="78"/>
      <c r="CH7" s="78"/>
      <c r="CI7" s="78"/>
      <c r="CJ7" s="78"/>
      <c r="CK7" s="78"/>
      <c r="CL7" s="78"/>
      <c r="CM7" s="78"/>
      <c r="CN7" s="78"/>
      <c r="CO7" s="78"/>
      <c r="CP7" s="78"/>
      <c r="CQ7" s="78"/>
      <c r="CR7" s="78"/>
      <c r="CS7" s="78"/>
      <c r="CT7" s="78"/>
      <c r="CU7" s="78"/>
      <c r="CV7" s="78"/>
      <c r="CW7" s="78"/>
      <c r="CX7" s="78"/>
      <c r="CY7" s="78"/>
      <c r="CZ7" s="78"/>
      <c r="DA7" s="78"/>
      <c r="DB7" s="78"/>
      <c r="DC7" s="78"/>
      <c r="DD7" s="78"/>
      <c r="DE7" s="78"/>
      <c r="DF7" s="78"/>
      <c r="DG7" s="78"/>
      <c r="DH7" s="78"/>
      <c r="DI7" s="78"/>
      <c r="DJ7" s="78"/>
      <c r="DK7" s="78"/>
      <c r="DL7" s="78"/>
      <c r="DM7" s="78"/>
      <c r="DN7" s="78"/>
      <c r="DO7" s="78"/>
      <c r="DP7" s="78"/>
      <c r="DQ7" s="78"/>
      <c r="DR7" s="78"/>
      <c r="DS7" s="78"/>
      <c r="DT7" s="78"/>
      <c r="DU7" s="78"/>
      <c r="DV7" s="78"/>
      <c r="DW7" s="78"/>
      <c r="DX7" s="78"/>
      <c r="DY7" s="78"/>
      <c r="DZ7" s="78"/>
      <c r="EA7" s="78"/>
      <c r="EB7" s="78"/>
      <c r="EC7" s="78"/>
      <c r="ED7" s="78"/>
      <c r="EE7" s="78"/>
      <c r="EF7" s="78"/>
      <c r="EG7" s="78"/>
      <c r="EH7" s="78"/>
      <c r="EI7" s="78"/>
      <c r="EJ7" s="78"/>
      <c r="EK7" s="78"/>
      <c r="EL7" s="78"/>
      <c r="EM7" s="78"/>
      <c r="EN7" s="78"/>
      <c r="EO7" s="78"/>
      <c r="EP7" s="78"/>
      <c r="EQ7" s="78"/>
      <c r="ER7" s="78"/>
      <c r="ES7" s="78"/>
      <c r="ET7" s="78"/>
      <c r="EU7" s="78"/>
      <c r="EV7" s="78"/>
      <c r="EW7" s="78"/>
      <c r="EX7" s="78"/>
      <c r="EY7" s="78"/>
      <c r="EZ7" s="78"/>
      <c r="FA7" s="78"/>
      <c r="FB7" s="78"/>
      <c r="FC7" s="78"/>
      <c r="FD7" s="78"/>
      <c r="FE7" s="78"/>
      <c r="FF7" s="78"/>
      <c r="FG7" s="78"/>
      <c r="FH7" s="78"/>
      <c r="FI7" s="78"/>
      <c r="FJ7" s="78"/>
      <c r="FK7" s="78"/>
      <c r="FL7" s="78"/>
      <c r="FM7" s="78"/>
      <c r="FN7" s="78"/>
      <c r="FO7" s="78"/>
      <c r="FP7" s="78"/>
      <c r="FQ7" s="78"/>
      <c r="FR7" s="78"/>
      <c r="FS7" s="78"/>
      <c r="FT7" s="78"/>
      <c r="FU7" s="78"/>
      <c r="FV7" s="78"/>
      <c r="FW7" s="78"/>
      <c r="FX7" s="78"/>
      <c r="FY7" s="78"/>
      <c r="FZ7" s="78"/>
      <c r="GA7" s="78"/>
      <c r="GB7" s="78"/>
      <c r="GC7" s="78"/>
      <c r="GD7" s="78"/>
      <c r="GE7" s="78"/>
      <c r="GF7" s="78"/>
      <c r="GG7" s="78"/>
      <c r="GH7" s="78"/>
      <c r="GI7" s="78"/>
      <c r="GJ7" s="78"/>
      <c r="GK7" s="78"/>
      <c r="GL7" s="78"/>
      <c r="GM7" s="78"/>
      <c r="GN7" s="78"/>
      <c r="GO7" s="78"/>
      <c r="GP7" s="78"/>
      <c r="GQ7" s="78"/>
      <c r="GR7" s="78"/>
      <c r="GS7" s="78"/>
      <c r="GT7" s="78"/>
      <c r="GU7" s="78"/>
      <c r="GV7" s="78"/>
      <c r="GW7" s="78"/>
      <c r="GX7" s="78"/>
      <c r="GY7" s="78"/>
      <c r="GZ7" s="78"/>
      <c r="HA7" s="78"/>
      <c r="HB7" s="78"/>
      <c r="HC7" s="78"/>
      <c r="HD7" s="78"/>
      <c r="HE7" s="78"/>
      <c r="HF7" s="78"/>
      <c r="HG7" s="78"/>
      <c r="HH7" s="78"/>
      <c r="HI7" s="78"/>
      <c r="HJ7" s="78"/>
      <c r="HK7" s="78"/>
      <c r="HL7" s="78"/>
      <c r="HM7" s="78"/>
      <c r="HN7" s="78"/>
      <c r="HO7" s="78"/>
      <c r="HP7" s="78"/>
      <c r="HQ7" s="78"/>
      <c r="HR7" s="78"/>
      <c r="HS7" s="78"/>
      <c r="HT7" s="78"/>
      <c r="HU7" s="78"/>
      <c r="HV7" s="78"/>
      <c r="HW7" s="78"/>
      <c r="HX7" s="78"/>
      <c r="HY7" s="78"/>
      <c r="HZ7" s="78"/>
      <c r="IA7" s="78"/>
      <c r="IB7" s="78"/>
      <c r="IC7" s="78"/>
      <c r="ID7" s="78"/>
      <c r="IE7" s="78"/>
      <c r="IF7" s="78"/>
      <c r="IG7" s="78"/>
      <c r="IH7" s="78"/>
      <c r="II7" s="78"/>
      <c r="IJ7" s="78"/>
      <c r="IK7" s="78"/>
      <c r="IL7" s="78"/>
      <c r="IM7" s="78"/>
      <c r="IN7" s="78"/>
      <c r="IO7" s="78"/>
      <c r="IP7" s="78"/>
      <c r="IQ7" s="78"/>
      <c r="IR7" s="78"/>
      <c r="IS7" s="78"/>
      <c r="IT7" s="78"/>
      <c r="IU7" s="78"/>
      <c r="IV7" s="78"/>
      <c r="IW7" s="78"/>
    </row>
    <row r="8" spans="1:257" ht="15" thickBot="1">
      <c r="A8" s="226"/>
      <c r="B8" s="226"/>
      <c r="C8" s="226"/>
      <c r="D8" s="226"/>
      <c r="E8" s="227"/>
      <c r="F8" s="227"/>
      <c r="G8" s="227"/>
      <c r="H8" s="84"/>
      <c r="I8" s="224" t="s">
        <v>1058</v>
      </c>
      <c r="J8" s="231">
        <f>SUM(J2:J7)</f>
        <v>0</v>
      </c>
      <c r="K8" s="231">
        <f t="shared" ref="K8:O8" si="1">SUM(K2:K7)</f>
        <v>0</v>
      </c>
      <c r="L8" s="231">
        <f t="shared" si="1"/>
        <v>0</v>
      </c>
      <c r="M8" s="231">
        <f t="shared" si="1"/>
        <v>2</v>
      </c>
      <c r="N8" s="231">
        <f t="shared" si="1"/>
        <v>0</v>
      </c>
      <c r="O8" s="231">
        <f t="shared" si="1"/>
        <v>2</v>
      </c>
      <c r="P8" s="78"/>
      <c r="Q8" s="78"/>
      <c r="R8" s="78"/>
      <c r="S8" s="78"/>
      <c r="T8" s="78"/>
      <c r="U8" s="78"/>
      <c r="V8" s="78"/>
      <c r="W8" s="78"/>
      <c r="X8" s="78"/>
      <c r="Y8" s="78"/>
      <c r="Z8" s="78"/>
      <c r="AA8" s="78"/>
      <c r="AB8" s="78"/>
      <c r="AC8" s="78"/>
      <c r="AD8" s="78"/>
      <c r="AE8" s="78"/>
      <c r="AF8" s="78"/>
      <c r="AG8" s="78"/>
      <c r="AH8" s="78"/>
      <c r="AI8" s="78"/>
      <c r="AJ8" s="78"/>
      <c r="AK8" s="78"/>
      <c r="AL8" s="78"/>
      <c r="AM8" s="78"/>
      <c r="AN8" s="78"/>
      <c r="AO8" s="78"/>
      <c r="AP8" s="78"/>
      <c r="AQ8" s="78"/>
      <c r="AR8" s="78"/>
      <c r="AS8" s="78"/>
      <c r="AT8" s="78"/>
      <c r="AU8" s="78"/>
      <c r="AV8" s="78"/>
      <c r="AW8" s="78"/>
      <c r="AX8" s="78"/>
      <c r="AY8" s="78"/>
      <c r="AZ8" s="78"/>
      <c r="BA8" s="78"/>
      <c r="BB8" s="78"/>
      <c r="BC8" s="78"/>
      <c r="BD8" s="78"/>
      <c r="BE8" s="78"/>
      <c r="BF8" s="78"/>
      <c r="BG8" s="78"/>
      <c r="BH8" s="78"/>
      <c r="BI8" s="78"/>
      <c r="BJ8" s="78"/>
      <c r="BK8" s="78"/>
      <c r="BL8" s="78"/>
      <c r="BM8" s="78"/>
      <c r="BN8" s="78"/>
      <c r="BO8" s="78"/>
      <c r="BP8" s="78"/>
      <c r="BQ8" s="78"/>
      <c r="BR8" s="78"/>
      <c r="BS8" s="78"/>
      <c r="BT8" s="78"/>
      <c r="BU8" s="78"/>
      <c r="BV8" s="78"/>
      <c r="BW8" s="78"/>
      <c r="BX8" s="78"/>
      <c r="BY8" s="78"/>
      <c r="BZ8" s="78"/>
      <c r="CA8" s="78"/>
      <c r="CB8" s="78"/>
      <c r="CC8" s="78"/>
      <c r="CD8" s="78"/>
      <c r="CE8" s="78"/>
      <c r="CF8" s="78"/>
      <c r="CG8" s="78"/>
      <c r="CH8" s="78"/>
      <c r="CI8" s="78"/>
      <c r="CJ8" s="78"/>
      <c r="CK8" s="78"/>
      <c r="CL8" s="78"/>
      <c r="CM8" s="78"/>
      <c r="CN8" s="78"/>
      <c r="CO8" s="78"/>
      <c r="CP8" s="78"/>
      <c r="CQ8" s="78"/>
      <c r="CR8" s="78"/>
      <c r="CS8" s="78"/>
      <c r="CT8" s="78"/>
      <c r="CU8" s="78"/>
      <c r="CV8" s="78"/>
      <c r="CW8" s="78"/>
      <c r="CX8" s="78"/>
      <c r="CY8" s="78"/>
      <c r="CZ8" s="78"/>
      <c r="DA8" s="78"/>
      <c r="DB8" s="78"/>
      <c r="DC8" s="78"/>
      <c r="DD8" s="78"/>
      <c r="DE8" s="78"/>
      <c r="DF8" s="78"/>
      <c r="DG8" s="78"/>
      <c r="DH8" s="78"/>
      <c r="DI8" s="78"/>
      <c r="DJ8" s="78"/>
      <c r="DK8" s="78"/>
      <c r="DL8" s="78"/>
      <c r="DM8" s="78"/>
      <c r="DN8" s="78"/>
      <c r="DO8" s="78"/>
      <c r="DP8" s="78"/>
      <c r="DQ8" s="78"/>
      <c r="DR8" s="78"/>
      <c r="DS8" s="78"/>
      <c r="DT8" s="78"/>
      <c r="DU8" s="78"/>
      <c r="DV8" s="78"/>
      <c r="DW8" s="78"/>
      <c r="DX8" s="78"/>
      <c r="DY8" s="78"/>
      <c r="DZ8" s="78"/>
      <c r="EA8" s="78"/>
      <c r="EB8" s="78"/>
      <c r="EC8" s="78"/>
      <c r="ED8" s="78"/>
      <c r="EE8" s="78"/>
      <c r="EF8" s="78"/>
      <c r="EG8" s="78"/>
      <c r="EH8" s="78"/>
      <c r="EI8" s="78"/>
      <c r="EJ8" s="78"/>
      <c r="EK8" s="78"/>
      <c r="EL8" s="78"/>
      <c r="EM8" s="78"/>
      <c r="EN8" s="78"/>
      <c r="EO8" s="78"/>
      <c r="EP8" s="78"/>
      <c r="EQ8" s="78"/>
      <c r="ER8" s="78"/>
      <c r="ES8" s="78"/>
      <c r="ET8" s="78"/>
      <c r="EU8" s="78"/>
      <c r="EV8" s="78"/>
      <c r="EW8" s="78"/>
      <c r="EX8" s="78"/>
      <c r="EY8" s="78"/>
      <c r="EZ8" s="78"/>
      <c r="FA8" s="78"/>
      <c r="FB8" s="78"/>
      <c r="FC8" s="78"/>
      <c r="FD8" s="78"/>
      <c r="FE8" s="78"/>
      <c r="FF8" s="78"/>
      <c r="FG8" s="78"/>
      <c r="FH8" s="78"/>
      <c r="FI8" s="78"/>
      <c r="FJ8" s="78"/>
      <c r="FK8" s="78"/>
      <c r="FL8" s="78"/>
      <c r="FM8" s="78"/>
      <c r="FN8" s="78"/>
      <c r="FO8" s="78"/>
      <c r="FP8" s="78"/>
      <c r="FQ8" s="78"/>
      <c r="FR8" s="78"/>
      <c r="FS8" s="78"/>
      <c r="FT8" s="78"/>
      <c r="FU8" s="78"/>
      <c r="FV8" s="78"/>
      <c r="FW8" s="78"/>
      <c r="FX8" s="78"/>
      <c r="FY8" s="78"/>
      <c r="FZ8" s="78"/>
      <c r="GA8" s="78"/>
      <c r="GB8" s="78"/>
      <c r="GC8" s="78"/>
      <c r="GD8" s="78"/>
      <c r="GE8" s="78"/>
      <c r="GF8" s="78"/>
      <c r="GG8" s="78"/>
      <c r="GH8" s="78"/>
      <c r="GI8" s="78"/>
      <c r="GJ8" s="78"/>
      <c r="GK8" s="78"/>
      <c r="GL8" s="78"/>
      <c r="GM8" s="78"/>
      <c r="GN8" s="78"/>
      <c r="GO8" s="78"/>
      <c r="GP8" s="78"/>
      <c r="GQ8" s="78"/>
      <c r="GR8" s="78"/>
      <c r="GS8" s="78"/>
      <c r="GT8" s="78"/>
      <c r="GU8" s="78"/>
      <c r="GV8" s="78"/>
      <c r="GW8" s="78"/>
      <c r="GX8" s="78"/>
      <c r="GY8" s="78"/>
      <c r="GZ8" s="78"/>
      <c r="HA8" s="78"/>
      <c r="HB8" s="78"/>
      <c r="HC8" s="78"/>
      <c r="HD8" s="78"/>
      <c r="HE8" s="78"/>
      <c r="HF8" s="78"/>
      <c r="HG8" s="78"/>
      <c r="HH8" s="78"/>
      <c r="HI8" s="78"/>
      <c r="HJ8" s="78"/>
      <c r="HK8" s="78"/>
      <c r="HL8" s="78"/>
      <c r="HM8" s="78"/>
      <c r="HN8" s="78"/>
      <c r="HO8" s="78"/>
      <c r="HP8" s="78"/>
      <c r="HQ8" s="78"/>
      <c r="HR8" s="78"/>
      <c r="HS8" s="78"/>
      <c r="HT8" s="78"/>
      <c r="HU8" s="78"/>
      <c r="HV8" s="78"/>
      <c r="HW8" s="78"/>
      <c r="HX8" s="78"/>
      <c r="HY8" s="78"/>
      <c r="HZ8" s="78"/>
      <c r="IA8" s="78"/>
      <c r="IB8" s="78"/>
      <c r="IC8" s="78"/>
      <c r="ID8" s="78"/>
      <c r="IE8" s="78"/>
      <c r="IF8" s="78"/>
      <c r="IG8" s="78"/>
      <c r="IH8" s="78"/>
      <c r="II8" s="78"/>
      <c r="IJ8" s="78"/>
      <c r="IK8" s="78"/>
      <c r="IL8" s="78"/>
      <c r="IM8" s="78"/>
      <c r="IN8" s="78"/>
      <c r="IO8" s="78"/>
      <c r="IP8" s="78"/>
      <c r="IQ8" s="78"/>
      <c r="IR8" s="78"/>
      <c r="IS8" s="78"/>
      <c r="IT8" s="78"/>
      <c r="IU8" s="78"/>
      <c r="IV8" s="78"/>
      <c r="IW8" s="78"/>
    </row>
    <row r="9" spans="1:257" ht="13.5" thickTop="1">
      <c r="A9" s="78"/>
      <c r="B9" s="78"/>
      <c r="C9" s="78"/>
      <c r="D9" s="89"/>
      <c r="E9" s="89"/>
      <c r="F9" s="89"/>
      <c r="G9" s="89"/>
      <c r="H9" s="84"/>
      <c r="I9" s="84"/>
      <c r="J9" s="85"/>
      <c r="K9" s="78"/>
      <c r="L9" s="78"/>
      <c r="M9" s="78"/>
      <c r="N9" s="78"/>
      <c r="O9" s="78"/>
      <c r="P9" s="78"/>
      <c r="Q9" s="78"/>
      <c r="R9" s="78"/>
      <c r="S9" s="78"/>
      <c r="T9" s="78"/>
      <c r="U9" s="78"/>
      <c r="V9" s="78"/>
      <c r="W9" s="78"/>
      <c r="X9" s="78"/>
      <c r="Y9" s="78"/>
      <c r="Z9" s="78"/>
      <c r="AA9" s="78"/>
      <c r="AB9" s="78"/>
      <c r="AC9" s="78"/>
      <c r="AD9" s="78"/>
      <c r="AE9" s="78"/>
      <c r="AF9" s="78"/>
      <c r="AG9" s="78"/>
      <c r="AH9" s="78"/>
      <c r="AI9" s="78"/>
      <c r="AJ9" s="78"/>
      <c r="AK9" s="78"/>
      <c r="AL9" s="78"/>
      <c r="AM9" s="78"/>
      <c r="AN9" s="78"/>
      <c r="AO9" s="78"/>
      <c r="AP9" s="78"/>
      <c r="AQ9" s="78"/>
      <c r="AR9" s="78"/>
      <c r="AS9" s="78"/>
      <c r="AT9" s="78"/>
      <c r="AU9" s="78"/>
      <c r="AV9" s="78"/>
      <c r="AW9" s="78"/>
      <c r="AX9" s="78"/>
      <c r="AY9" s="78"/>
      <c r="AZ9" s="78"/>
      <c r="BA9" s="78"/>
      <c r="BB9" s="78"/>
      <c r="BC9" s="78"/>
      <c r="BD9" s="78"/>
      <c r="BE9" s="78"/>
      <c r="BF9" s="78"/>
      <c r="BG9" s="78"/>
      <c r="BH9" s="78"/>
      <c r="BI9" s="78"/>
      <c r="BJ9" s="78"/>
      <c r="BK9" s="78"/>
      <c r="BL9" s="78"/>
      <c r="BM9" s="78"/>
      <c r="BN9" s="78"/>
      <c r="BO9" s="78"/>
      <c r="BP9" s="78"/>
      <c r="BQ9" s="78"/>
      <c r="BR9" s="78"/>
      <c r="BS9" s="78"/>
      <c r="BT9" s="78"/>
      <c r="BU9" s="78"/>
      <c r="BV9" s="78"/>
      <c r="BW9" s="78"/>
      <c r="BX9" s="78"/>
      <c r="BY9" s="78"/>
      <c r="BZ9" s="78"/>
      <c r="CA9" s="78"/>
      <c r="CB9" s="78"/>
      <c r="CC9" s="78"/>
      <c r="CD9" s="78"/>
      <c r="CE9" s="78"/>
      <c r="CF9" s="78"/>
      <c r="CG9" s="78"/>
      <c r="CH9" s="78"/>
      <c r="CI9" s="78"/>
      <c r="CJ9" s="78"/>
      <c r="CK9" s="78"/>
      <c r="CL9" s="78"/>
      <c r="CM9" s="78"/>
      <c r="CN9" s="78"/>
      <c r="CO9" s="78"/>
      <c r="CP9" s="78"/>
      <c r="CQ9" s="78"/>
      <c r="CR9" s="78"/>
      <c r="CS9" s="78"/>
      <c r="CT9" s="78"/>
      <c r="CU9" s="78"/>
      <c r="CV9" s="78"/>
      <c r="CW9" s="78"/>
      <c r="CX9" s="78"/>
      <c r="CY9" s="78"/>
      <c r="CZ9" s="78"/>
      <c r="DA9" s="78"/>
      <c r="DB9" s="78"/>
      <c r="DC9" s="78"/>
      <c r="DD9" s="78"/>
      <c r="DE9" s="78"/>
      <c r="DF9" s="78"/>
      <c r="DG9" s="78"/>
      <c r="DH9" s="78"/>
      <c r="DI9" s="78"/>
      <c r="DJ9" s="78"/>
      <c r="DK9" s="78"/>
      <c r="DL9" s="78"/>
      <c r="DM9" s="78"/>
      <c r="DN9" s="78"/>
      <c r="DO9" s="78"/>
      <c r="DP9" s="78"/>
      <c r="DQ9" s="78"/>
      <c r="DR9" s="78"/>
      <c r="DS9" s="78"/>
      <c r="DT9" s="78"/>
      <c r="DU9" s="78"/>
      <c r="DV9" s="78"/>
      <c r="DW9" s="78"/>
      <c r="DX9" s="78"/>
      <c r="DY9" s="78"/>
      <c r="DZ9" s="78"/>
      <c r="EA9" s="78"/>
      <c r="EB9" s="78"/>
      <c r="EC9" s="78"/>
      <c r="ED9" s="78"/>
      <c r="EE9" s="78"/>
      <c r="EF9" s="78"/>
      <c r="EG9" s="78"/>
      <c r="EH9" s="78"/>
      <c r="EI9" s="78"/>
      <c r="EJ9" s="78"/>
      <c r="EK9" s="78"/>
      <c r="EL9" s="78"/>
      <c r="EM9" s="78"/>
      <c r="EN9" s="78"/>
      <c r="EO9" s="78"/>
      <c r="EP9" s="78"/>
      <c r="EQ9" s="78"/>
      <c r="ER9" s="78"/>
      <c r="ES9" s="78"/>
      <c r="ET9" s="78"/>
      <c r="EU9" s="78"/>
      <c r="EV9" s="78"/>
      <c r="EW9" s="78"/>
      <c r="EX9" s="78"/>
      <c r="EY9" s="78"/>
      <c r="EZ9" s="78"/>
      <c r="FA9" s="78"/>
      <c r="FB9" s="78"/>
      <c r="FC9" s="78"/>
      <c r="FD9" s="78"/>
      <c r="FE9" s="78"/>
      <c r="FF9" s="78"/>
      <c r="FG9" s="78"/>
      <c r="FH9" s="78"/>
      <c r="FI9" s="78"/>
      <c r="FJ9" s="78"/>
      <c r="FK9" s="78"/>
      <c r="FL9" s="78"/>
      <c r="FM9" s="78"/>
      <c r="FN9" s="78"/>
      <c r="FO9" s="78"/>
      <c r="FP9" s="78"/>
      <c r="FQ9" s="78"/>
      <c r="FR9" s="78"/>
      <c r="FS9" s="78"/>
      <c r="FT9" s="78"/>
      <c r="FU9" s="78"/>
      <c r="FV9" s="78"/>
      <c r="FW9" s="78"/>
      <c r="FX9" s="78"/>
      <c r="FY9" s="78"/>
      <c r="FZ9" s="78"/>
      <c r="GA9" s="78"/>
      <c r="GB9" s="78"/>
      <c r="GC9" s="78"/>
      <c r="GD9" s="78"/>
      <c r="GE9" s="78"/>
      <c r="GF9" s="78"/>
      <c r="GG9" s="78"/>
      <c r="GH9" s="78"/>
      <c r="GI9" s="78"/>
      <c r="GJ9" s="78"/>
      <c r="GK9" s="78"/>
      <c r="GL9" s="78"/>
      <c r="GM9" s="78"/>
      <c r="GN9" s="78"/>
      <c r="GO9" s="78"/>
      <c r="GP9" s="78"/>
      <c r="GQ9" s="78"/>
      <c r="GR9" s="78"/>
      <c r="GS9" s="78"/>
      <c r="GT9" s="78"/>
      <c r="GU9" s="78"/>
      <c r="GV9" s="78"/>
      <c r="GW9" s="78"/>
      <c r="GX9" s="78"/>
      <c r="GY9" s="78"/>
      <c r="GZ9" s="78"/>
      <c r="HA9" s="78"/>
      <c r="HB9" s="78"/>
      <c r="HC9" s="78"/>
      <c r="HD9" s="78"/>
      <c r="HE9" s="78"/>
      <c r="HF9" s="78"/>
      <c r="HG9" s="78"/>
      <c r="HH9" s="78"/>
      <c r="HI9" s="78"/>
      <c r="HJ9" s="78"/>
      <c r="HK9" s="78"/>
      <c r="HL9" s="78"/>
      <c r="HM9" s="78"/>
      <c r="HN9" s="78"/>
      <c r="HO9" s="78"/>
      <c r="HP9" s="78"/>
      <c r="HQ9" s="78"/>
      <c r="HR9" s="78"/>
      <c r="HS9" s="78"/>
      <c r="HT9" s="78"/>
      <c r="HU9" s="78"/>
      <c r="HV9" s="78"/>
      <c r="HW9" s="78"/>
      <c r="HX9" s="78"/>
      <c r="HY9" s="78"/>
      <c r="HZ9" s="78"/>
      <c r="IA9" s="78"/>
      <c r="IB9" s="78"/>
      <c r="IC9" s="78"/>
      <c r="ID9" s="78"/>
      <c r="IE9" s="78"/>
      <c r="IF9" s="78"/>
      <c r="IG9" s="78"/>
      <c r="IH9" s="78"/>
      <c r="II9" s="78"/>
      <c r="IJ9" s="78"/>
      <c r="IK9" s="78"/>
      <c r="IL9" s="78"/>
      <c r="IM9" s="78"/>
      <c r="IN9" s="78"/>
      <c r="IO9" s="78"/>
      <c r="IP9" s="78"/>
      <c r="IQ9" s="78"/>
      <c r="IR9" s="78"/>
      <c r="IS9" s="78"/>
      <c r="IT9" s="78"/>
      <c r="IU9" s="78"/>
      <c r="IV9" s="78"/>
      <c r="IW9" s="78"/>
    </row>
    <row r="10" spans="1:257" ht="30" customHeight="1">
      <c r="A10" s="49" t="s">
        <v>30</v>
      </c>
      <c r="B10" s="49" t="s">
        <v>31</v>
      </c>
      <c r="C10" s="49" t="s">
        <v>32</v>
      </c>
      <c r="D10" s="49" t="s">
        <v>33</v>
      </c>
      <c r="E10" s="50" t="s">
        <v>34</v>
      </c>
      <c r="F10" s="50" t="s">
        <v>569</v>
      </c>
      <c r="G10" s="50" t="s">
        <v>568</v>
      </c>
      <c r="H10" s="50" t="s">
        <v>35</v>
      </c>
      <c r="I10" s="49" t="s">
        <v>36</v>
      </c>
      <c r="J10" s="213" t="s">
        <v>1047</v>
      </c>
      <c r="K10" s="214" t="s">
        <v>25</v>
      </c>
      <c r="L10" s="215" t="s">
        <v>1048</v>
      </c>
      <c r="M10" s="215" t="s">
        <v>1050</v>
      </c>
      <c r="N10" s="213" t="s">
        <v>1049</v>
      </c>
      <c r="O10" s="215" t="s">
        <v>1065</v>
      </c>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78"/>
      <c r="AY10" s="78"/>
      <c r="AZ10" s="78"/>
      <c r="BA10" s="78"/>
      <c r="BB10" s="78"/>
      <c r="BC10" s="78"/>
      <c r="BD10" s="78"/>
      <c r="BE10" s="78"/>
      <c r="BF10" s="78"/>
      <c r="BG10" s="78"/>
      <c r="BH10" s="78"/>
      <c r="BI10" s="78"/>
      <c r="BJ10" s="78"/>
      <c r="BK10" s="78"/>
      <c r="BL10" s="78"/>
      <c r="BM10" s="78"/>
      <c r="BN10" s="78"/>
      <c r="BO10" s="78"/>
      <c r="BP10" s="78"/>
      <c r="BQ10" s="78"/>
      <c r="BR10" s="78"/>
      <c r="BS10" s="78"/>
      <c r="BT10" s="78"/>
      <c r="BU10" s="78"/>
      <c r="BV10" s="78"/>
      <c r="BW10" s="78"/>
      <c r="BX10" s="78"/>
      <c r="BY10" s="78"/>
      <c r="BZ10" s="78"/>
      <c r="CA10" s="78"/>
      <c r="CB10" s="78"/>
      <c r="CC10" s="78"/>
      <c r="CD10" s="78"/>
      <c r="CE10" s="78"/>
      <c r="CF10" s="78"/>
      <c r="CG10" s="78"/>
      <c r="CH10" s="78"/>
      <c r="CI10" s="78"/>
      <c r="CJ10" s="78"/>
      <c r="CK10" s="78"/>
      <c r="CL10" s="78"/>
      <c r="CM10" s="78"/>
      <c r="CN10" s="78"/>
      <c r="CO10" s="78"/>
      <c r="CP10" s="78"/>
      <c r="CQ10" s="78"/>
      <c r="CR10" s="78"/>
      <c r="CS10" s="78"/>
      <c r="CT10" s="78"/>
      <c r="CU10" s="78"/>
      <c r="CV10" s="78"/>
      <c r="CW10" s="78"/>
      <c r="CX10" s="78"/>
      <c r="CY10" s="78"/>
      <c r="CZ10" s="78"/>
      <c r="DA10" s="78"/>
      <c r="DB10" s="78"/>
      <c r="DC10" s="78"/>
      <c r="DD10" s="78"/>
      <c r="DE10" s="78"/>
      <c r="DF10" s="78"/>
      <c r="DG10" s="78"/>
      <c r="DH10" s="78"/>
      <c r="DI10" s="78"/>
      <c r="DJ10" s="78"/>
      <c r="DK10" s="78"/>
      <c r="DL10" s="78"/>
      <c r="DM10" s="78"/>
      <c r="DN10" s="78"/>
      <c r="DO10" s="78"/>
      <c r="DP10" s="78"/>
      <c r="DQ10" s="78"/>
      <c r="DR10" s="78"/>
      <c r="DS10" s="78"/>
      <c r="DT10" s="78"/>
      <c r="DU10" s="78"/>
      <c r="DV10" s="78"/>
      <c r="DW10" s="78"/>
      <c r="DX10" s="78"/>
      <c r="DY10" s="78"/>
      <c r="DZ10" s="78"/>
      <c r="EA10" s="78"/>
      <c r="EB10" s="78"/>
      <c r="EC10" s="78"/>
      <c r="ED10" s="78"/>
      <c r="EE10" s="78"/>
      <c r="EF10" s="78"/>
      <c r="EG10" s="78"/>
      <c r="EH10" s="78"/>
      <c r="EI10" s="78"/>
      <c r="EJ10" s="78"/>
      <c r="EK10" s="78"/>
      <c r="EL10" s="78"/>
      <c r="EM10" s="78"/>
      <c r="EN10" s="78"/>
      <c r="EO10" s="78"/>
      <c r="EP10" s="78"/>
      <c r="EQ10" s="78"/>
      <c r="ER10" s="78"/>
      <c r="ES10" s="78"/>
      <c r="ET10" s="78"/>
      <c r="EU10" s="78"/>
      <c r="EV10" s="78"/>
      <c r="EW10" s="78"/>
      <c r="EX10" s="78"/>
      <c r="EY10" s="78"/>
      <c r="EZ10" s="78"/>
      <c r="FA10" s="78"/>
      <c r="FB10" s="78"/>
      <c r="FC10" s="78"/>
      <c r="FD10" s="78"/>
      <c r="FE10" s="78"/>
      <c r="FF10" s="78"/>
      <c r="FG10" s="78"/>
      <c r="FH10" s="78"/>
      <c r="FI10" s="78"/>
      <c r="FJ10" s="78"/>
      <c r="FK10" s="78"/>
      <c r="FL10" s="78"/>
      <c r="FM10" s="78"/>
      <c r="FN10" s="78"/>
      <c r="FO10" s="78"/>
      <c r="FP10" s="78"/>
      <c r="FQ10" s="78"/>
      <c r="FR10" s="78"/>
      <c r="FS10" s="78"/>
      <c r="FT10" s="78"/>
      <c r="FU10" s="78"/>
      <c r="FV10" s="78"/>
      <c r="FW10" s="78"/>
      <c r="FX10" s="78"/>
      <c r="FY10" s="78"/>
      <c r="FZ10" s="78"/>
      <c r="GA10" s="78"/>
      <c r="GB10" s="78"/>
      <c r="GC10" s="78"/>
      <c r="GD10" s="78"/>
      <c r="GE10" s="78"/>
      <c r="GF10" s="78"/>
      <c r="GG10" s="78"/>
      <c r="GH10" s="78"/>
      <c r="GI10" s="78"/>
      <c r="GJ10" s="78"/>
      <c r="GK10" s="78"/>
      <c r="GL10" s="78"/>
      <c r="GM10" s="78"/>
      <c r="GN10" s="78"/>
      <c r="GO10" s="78"/>
      <c r="GP10" s="78"/>
      <c r="GQ10" s="78"/>
      <c r="GR10" s="78"/>
      <c r="GS10" s="78"/>
      <c r="GT10" s="78"/>
      <c r="GU10" s="78"/>
      <c r="GV10" s="78"/>
      <c r="GW10" s="78"/>
      <c r="GX10" s="78"/>
      <c r="GY10" s="78"/>
      <c r="GZ10" s="78"/>
      <c r="HA10" s="78"/>
      <c r="HB10" s="78"/>
      <c r="HC10" s="78"/>
      <c r="HD10" s="78"/>
      <c r="HE10" s="78"/>
      <c r="HF10" s="78"/>
      <c r="HG10" s="78"/>
      <c r="HH10" s="78"/>
      <c r="HI10" s="78"/>
      <c r="HJ10" s="78"/>
      <c r="HK10" s="78"/>
      <c r="HL10" s="78"/>
      <c r="HM10" s="78"/>
      <c r="HN10" s="78"/>
      <c r="HO10" s="78"/>
      <c r="HP10" s="78"/>
      <c r="HQ10" s="78"/>
      <c r="HR10" s="78"/>
      <c r="HS10" s="78"/>
      <c r="HT10" s="78"/>
      <c r="HU10" s="78"/>
      <c r="HV10" s="78"/>
      <c r="HW10" s="78"/>
      <c r="HX10" s="78"/>
      <c r="HY10" s="78"/>
      <c r="HZ10" s="78"/>
      <c r="IA10" s="78"/>
      <c r="IB10" s="78"/>
      <c r="IC10" s="78"/>
      <c r="ID10" s="78"/>
      <c r="IE10" s="78"/>
      <c r="IF10" s="78"/>
      <c r="IG10" s="78"/>
      <c r="IH10" s="78"/>
      <c r="II10" s="78"/>
      <c r="IJ10" s="78"/>
      <c r="IK10" s="78"/>
      <c r="IL10" s="78"/>
      <c r="IM10" s="78"/>
      <c r="IN10" s="78"/>
      <c r="IO10" s="78"/>
      <c r="IP10" s="78"/>
      <c r="IQ10" s="78"/>
      <c r="IR10" s="78"/>
      <c r="IS10" s="78"/>
      <c r="IT10" s="78"/>
      <c r="IU10" s="78"/>
      <c r="IV10" s="78"/>
      <c r="IW10" s="78"/>
    </row>
    <row r="11" spans="1:257" ht="14.25" customHeight="1">
      <c r="A11" s="51"/>
      <c r="B11" s="51" t="s">
        <v>65</v>
      </c>
      <c r="C11" s="52"/>
      <c r="D11" s="52"/>
      <c r="E11" s="52"/>
      <c r="F11" s="52"/>
      <c r="G11" s="52"/>
      <c r="H11" s="52"/>
      <c r="I11" s="53"/>
      <c r="J11" s="158"/>
      <c r="K11" s="158"/>
      <c r="L11" s="158"/>
      <c r="M11" s="158"/>
      <c r="N11" s="158"/>
      <c r="O11" s="189"/>
      <c r="P11" s="78"/>
      <c r="Q11" s="78"/>
      <c r="R11" s="78"/>
      <c r="S11" s="78"/>
      <c r="T11" s="78"/>
      <c r="U11" s="78"/>
      <c r="V11" s="78"/>
      <c r="W11" s="78"/>
      <c r="X11" s="78"/>
      <c r="Y11" s="78"/>
      <c r="Z11" s="78"/>
      <c r="AA11" s="78"/>
      <c r="AB11" s="78"/>
      <c r="AC11" s="78"/>
      <c r="AD11" s="78"/>
      <c r="AE11" s="78"/>
      <c r="AF11" s="78"/>
      <c r="AG11" s="78"/>
      <c r="AH11" s="78"/>
      <c r="AI11" s="78"/>
      <c r="AJ11" s="78"/>
      <c r="AK11" s="78"/>
      <c r="AL11" s="78"/>
      <c r="AM11" s="78"/>
      <c r="AN11" s="78"/>
      <c r="AO11" s="78"/>
      <c r="AP11" s="78"/>
      <c r="AQ11" s="78"/>
      <c r="AR11" s="78"/>
      <c r="AS11" s="78"/>
      <c r="AT11" s="78"/>
      <c r="AU11" s="78"/>
      <c r="AV11" s="78"/>
      <c r="AW11" s="78"/>
      <c r="AX11" s="78"/>
      <c r="AY11" s="78"/>
      <c r="AZ11" s="78"/>
      <c r="BA11" s="78"/>
      <c r="BB11" s="78"/>
      <c r="BC11" s="78"/>
      <c r="BD11" s="78"/>
      <c r="BE11" s="78"/>
      <c r="BF11" s="78"/>
      <c r="BG11" s="78"/>
      <c r="BH11" s="78"/>
      <c r="BI11" s="78"/>
      <c r="BJ11" s="78"/>
      <c r="BK11" s="78"/>
      <c r="BL11" s="78"/>
      <c r="BM11" s="78"/>
      <c r="BN11" s="78"/>
      <c r="BO11" s="78"/>
      <c r="BP11" s="78"/>
      <c r="BQ11" s="78"/>
      <c r="BR11" s="78"/>
      <c r="BS11" s="78"/>
      <c r="BT11" s="78"/>
      <c r="BU11" s="78"/>
      <c r="BV11" s="78"/>
      <c r="BW11" s="78"/>
      <c r="BX11" s="78"/>
      <c r="BY11" s="78"/>
      <c r="BZ11" s="78"/>
      <c r="CA11" s="78"/>
      <c r="CB11" s="78"/>
      <c r="CC11" s="78"/>
      <c r="CD11" s="78"/>
      <c r="CE11" s="78"/>
      <c r="CF11" s="78"/>
      <c r="CG11" s="78"/>
      <c r="CH11" s="78"/>
      <c r="CI11" s="78"/>
      <c r="CJ11" s="78"/>
      <c r="CK11" s="78"/>
      <c r="CL11" s="78"/>
      <c r="CM11" s="78"/>
      <c r="CN11" s="78"/>
      <c r="CO11" s="78"/>
      <c r="CP11" s="78"/>
      <c r="CQ11" s="78"/>
      <c r="CR11" s="78"/>
      <c r="CS11" s="78"/>
      <c r="CT11" s="78"/>
      <c r="CU11" s="78"/>
      <c r="CV11" s="78"/>
      <c r="CW11" s="78"/>
      <c r="CX11" s="78"/>
      <c r="CY11" s="78"/>
      <c r="CZ11" s="78"/>
      <c r="DA11" s="78"/>
      <c r="DB11" s="78"/>
      <c r="DC11" s="78"/>
      <c r="DD11" s="78"/>
      <c r="DE11" s="78"/>
      <c r="DF11" s="78"/>
      <c r="DG11" s="78"/>
      <c r="DH11" s="78"/>
      <c r="DI11" s="78"/>
      <c r="DJ11" s="78"/>
      <c r="DK11" s="78"/>
      <c r="DL11" s="78"/>
      <c r="DM11" s="78"/>
      <c r="DN11" s="78"/>
      <c r="DO11" s="78"/>
      <c r="DP11" s="78"/>
      <c r="DQ11" s="78"/>
      <c r="DR11" s="78"/>
      <c r="DS11" s="78"/>
      <c r="DT11" s="78"/>
      <c r="DU11" s="78"/>
      <c r="DV11" s="78"/>
      <c r="DW11" s="78"/>
      <c r="DX11" s="78"/>
      <c r="DY11" s="78"/>
      <c r="DZ11" s="78"/>
      <c r="EA11" s="78"/>
      <c r="EB11" s="78"/>
      <c r="EC11" s="78"/>
      <c r="ED11" s="78"/>
      <c r="EE11" s="78"/>
      <c r="EF11" s="78"/>
      <c r="EG11" s="78"/>
      <c r="EH11" s="78"/>
      <c r="EI11" s="78"/>
      <c r="EJ11" s="78"/>
      <c r="EK11" s="78"/>
      <c r="EL11" s="78"/>
      <c r="EM11" s="78"/>
      <c r="EN11" s="78"/>
      <c r="EO11" s="78"/>
      <c r="EP11" s="78"/>
      <c r="EQ11" s="78"/>
      <c r="ER11" s="78"/>
      <c r="ES11" s="78"/>
      <c r="ET11" s="78"/>
      <c r="EU11" s="78"/>
      <c r="EV11" s="78"/>
      <c r="EW11" s="78"/>
      <c r="EX11" s="78"/>
      <c r="EY11" s="78"/>
      <c r="EZ11" s="78"/>
      <c r="FA11" s="78"/>
      <c r="FB11" s="78"/>
      <c r="FC11" s="78"/>
      <c r="FD11" s="78"/>
      <c r="FE11" s="78"/>
      <c r="FF11" s="78"/>
      <c r="FG11" s="78"/>
      <c r="FH11" s="78"/>
      <c r="FI11" s="78"/>
      <c r="FJ11" s="78"/>
      <c r="FK11" s="78"/>
      <c r="FL11" s="78"/>
      <c r="FM11" s="78"/>
      <c r="FN11" s="78"/>
      <c r="FO11" s="78"/>
      <c r="FP11" s="78"/>
      <c r="FQ11" s="78"/>
      <c r="FR11" s="78"/>
      <c r="FS11" s="78"/>
      <c r="FT11" s="78"/>
      <c r="FU11" s="78"/>
      <c r="FV11" s="78"/>
      <c r="FW11" s="78"/>
      <c r="FX11" s="78"/>
      <c r="FY11" s="78"/>
      <c r="FZ11" s="78"/>
      <c r="GA11" s="78"/>
      <c r="GB11" s="78"/>
      <c r="GC11" s="78"/>
      <c r="GD11" s="78"/>
      <c r="GE11" s="78"/>
      <c r="GF11" s="78"/>
      <c r="GG11" s="78"/>
      <c r="GH11" s="78"/>
      <c r="GI11" s="78"/>
      <c r="GJ11" s="78"/>
      <c r="GK11" s="78"/>
      <c r="GL11" s="78"/>
      <c r="GM11" s="78"/>
      <c r="GN11" s="78"/>
      <c r="GO11" s="78"/>
      <c r="GP11" s="78"/>
      <c r="GQ11" s="78"/>
      <c r="GR11" s="78"/>
      <c r="GS11" s="78"/>
      <c r="GT11" s="78"/>
      <c r="GU11" s="78"/>
      <c r="GV11" s="78"/>
      <c r="GW11" s="78"/>
      <c r="GX11" s="78"/>
      <c r="GY11" s="78"/>
      <c r="GZ11" s="78"/>
      <c r="HA11" s="78"/>
      <c r="HB11" s="78"/>
      <c r="HC11" s="78"/>
      <c r="HD11" s="78"/>
      <c r="HE11" s="78"/>
      <c r="HF11" s="78"/>
      <c r="HG11" s="78"/>
      <c r="HH11" s="78"/>
      <c r="HI11" s="78"/>
      <c r="HJ11" s="78"/>
      <c r="HK11" s="78"/>
      <c r="HL11" s="78"/>
      <c r="HM11" s="78"/>
      <c r="HN11" s="78"/>
      <c r="HO11" s="78"/>
      <c r="HP11" s="78"/>
      <c r="HQ11" s="78"/>
      <c r="HR11" s="78"/>
      <c r="HS11" s="78"/>
      <c r="HT11" s="78"/>
      <c r="HU11" s="78"/>
      <c r="HV11" s="78"/>
      <c r="HW11" s="78"/>
      <c r="HX11" s="78"/>
      <c r="HY11" s="78"/>
      <c r="HZ11" s="78"/>
      <c r="IA11" s="78"/>
      <c r="IB11" s="78"/>
      <c r="IC11" s="78"/>
      <c r="ID11" s="78"/>
      <c r="IE11" s="78"/>
      <c r="IF11" s="78"/>
      <c r="IG11" s="78"/>
      <c r="IH11" s="78"/>
      <c r="II11" s="78"/>
      <c r="IJ11" s="78"/>
      <c r="IK11" s="78"/>
      <c r="IL11" s="78"/>
      <c r="IM11" s="78"/>
      <c r="IN11" s="78"/>
      <c r="IO11" s="78"/>
      <c r="IP11" s="78"/>
      <c r="IQ11" s="78"/>
      <c r="IR11" s="78"/>
      <c r="IS11" s="78"/>
      <c r="IT11" s="78"/>
      <c r="IU11" s="78"/>
      <c r="IV11" s="78"/>
      <c r="IW11" s="78"/>
    </row>
    <row r="12" spans="1:257" ht="76.5">
      <c r="A12" s="54" t="str">
        <f>IF(OR(B12&lt;&gt;"",D12&lt;E11&gt;""),"["&amp;TEXT($B$2,"##")&amp;"-"&amp;TEXT(ROW()-10,"##")&amp;"]","")</f>
        <v>[Display-2]</v>
      </c>
      <c r="B12" s="110" t="s">
        <v>50</v>
      </c>
      <c r="C12" s="110" t="s">
        <v>77</v>
      </c>
      <c r="D12" s="110" t="s">
        <v>79</v>
      </c>
      <c r="E12" s="99"/>
      <c r="F12" s="110" t="s">
        <v>22</v>
      </c>
      <c r="G12" s="110" t="s">
        <v>22</v>
      </c>
      <c r="H12" s="217" t="s">
        <v>1204</v>
      </c>
      <c r="I12" s="91" t="s">
        <v>1202</v>
      </c>
      <c r="J12" s="216" t="s">
        <v>1064</v>
      </c>
      <c r="K12" s="216" t="s">
        <v>1059</v>
      </c>
      <c r="L12" s="216" t="s">
        <v>1057</v>
      </c>
      <c r="M12" s="217" t="s">
        <v>1204</v>
      </c>
      <c r="N12" s="217" t="s">
        <v>1308</v>
      </c>
      <c r="O12" s="217"/>
    </row>
    <row r="13" spans="1:257" ht="14.25" customHeight="1">
      <c r="A13" s="54" t="str">
        <f t="shared" ref="A13:A17" si="2">IF(OR(B13&lt;&gt;"",D13&lt;E12&gt;""),"["&amp;TEXT($B$2,"##")&amp;"-"&amp;TEXT(ROW()-10,"##")&amp;"]","")</f>
        <v>[Display-3]</v>
      </c>
      <c r="B13" s="98" t="s">
        <v>56</v>
      </c>
      <c r="C13" s="98" t="s">
        <v>78</v>
      </c>
      <c r="D13" s="98" t="s">
        <v>80</v>
      </c>
      <c r="E13" s="103"/>
      <c r="F13" s="110" t="s">
        <v>22</v>
      </c>
      <c r="G13" s="110" t="s">
        <v>22</v>
      </c>
      <c r="H13" s="217" t="s">
        <v>1204</v>
      </c>
      <c r="I13" s="105"/>
      <c r="J13" s="216"/>
      <c r="K13" s="216"/>
      <c r="L13" s="216"/>
      <c r="M13" s="217"/>
      <c r="N13" s="217"/>
      <c r="O13" s="217"/>
      <c r="P13" s="78"/>
    </row>
    <row r="14" spans="1:257" ht="14.25" customHeight="1">
      <c r="A14" s="54" t="str">
        <f t="shared" si="2"/>
        <v>[Display-4]</v>
      </c>
      <c r="B14" s="98" t="s">
        <v>57</v>
      </c>
      <c r="C14" s="98" t="s">
        <v>78</v>
      </c>
      <c r="D14" s="98" t="s">
        <v>80</v>
      </c>
      <c r="E14" s="103"/>
      <c r="F14" s="110" t="s">
        <v>22</v>
      </c>
      <c r="G14" s="110" t="s">
        <v>22</v>
      </c>
      <c r="H14" s="217" t="s">
        <v>1204</v>
      </c>
      <c r="I14" s="105"/>
      <c r="J14" s="216"/>
      <c r="K14" s="216"/>
      <c r="L14" s="216"/>
      <c r="M14" s="217"/>
      <c r="N14" s="217"/>
      <c r="O14" s="217"/>
    </row>
    <row r="15" spans="1:257" ht="14.25" customHeight="1">
      <c r="A15" s="54" t="str">
        <f t="shared" si="2"/>
        <v>[Display-5]</v>
      </c>
      <c r="B15" s="106" t="s">
        <v>58</v>
      </c>
      <c r="C15" s="107" t="s">
        <v>59</v>
      </c>
      <c r="D15" s="106" t="s">
        <v>60</v>
      </c>
      <c r="E15" s="108"/>
      <c r="F15" s="110" t="s">
        <v>22</v>
      </c>
      <c r="G15" s="110" t="s">
        <v>22</v>
      </c>
      <c r="H15" s="217" t="s">
        <v>1204</v>
      </c>
      <c r="I15" s="108"/>
      <c r="J15" s="216"/>
      <c r="K15" s="216"/>
      <c r="L15" s="216"/>
      <c r="M15" s="217"/>
      <c r="N15" s="217"/>
      <c r="O15" s="217"/>
      <c r="P15" s="78"/>
    </row>
    <row r="16" spans="1:257" ht="14.25" customHeight="1">
      <c r="A16" s="54" t="str">
        <f t="shared" si="2"/>
        <v>[Display-6]</v>
      </c>
      <c r="B16" s="106" t="s">
        <v>83</v>
      </c>
      <c r="C16" s="107" t="s">
        <v>84</v>
      </c>
      <c r="D16" s="106" t="s">
        <v>88</v>
      </c>
      <c r="E16" s="108"/>
      <c r="F16" s="110" t="s">
        <v>22</v>
      </c>
      <c r="G16" s="110" t="s">
        <v>22</v>
      </c>
      <c r="H16" s="217" t="s">
        <v>1204</v>
      </c>
      <c r="I16" s="108"/>
      <c r="J16" s="216"/>
      <c r="K16" s="216"/>
      <c r="L16" s="216"/>
      <c r="M16" s="217"/>
      <c r="N16" s="217"/>
      <c r="O16" s="217"/>
    </row>
    <row r="17" spans="1:16" ht="14.25" customHeight="1">
      <c r="A17" s="54" t="str">
        <f t="shared" si="2"/>
        <v>[Display-7]</v>
      </c>
      <c r="B17" s="106" t="s">
        <v>85</v>
      </c>
      <c r="C17" s="107" t="s">
        <v>86</v>
      </c>
      <c r="D17" s="106" t="s">
        <v>90</v>
      </c>
      <c r="E17" s="108"/>
      <c r="F17" s="110" t="s">
        <v>22</v>
      </c>
      <c r="G17" s="110" t="s">
        <v>22</v>
      </c>
      <c r="H17" s="217" t="s">
        <v>1204</v>
      </c>
      <c r="I17" s="108"/>
      <c r="J17" s="216"/>
      <c r="K17" s="216"/>
      <c r="L17" s="216"/>
      <c r="M17" s="217"/>
      <c r="N17" s="217"/>
      <c r="O17" s="217"/>
      <c r="P17" s="78"/>
    </row>
    <row r="18" spans="1:16" ht="14.25" customHeight="1">
      <c r="A18" s="54" t="str">
        <f>IF(OR(B18&lt;&gt;"",D18&lt;E15&gt;""),"["&amp;TEXT($B$2,"##")&amp;"-"&amp;TEXT(ROW()-10,"##")&amp;"]","")</f>
        <v>[Display-8]</v>
      </c>
      <c r="B18" s="106" t="s">
        <v>62</v>
      </c>
      <c r="C18" s="106" t="s">
        <v>63</v>
      </c>
      <c r="D18" s="106" t="s">
        <v>1129</v>
      </c>
      <c r="E18" s="108"/>
      <c r="F18" s="110" t="s">
        <v>22</v>
      </c>
      <c r="G18" s="110" t="s">
        <v>22</v>
      </c>
      <c r="H18" s="217" t="s">
        <v>1204</v>
      </c>
      <c r="I18" s="108"/>
      <c r="J18" s="216"/>
      <c r="K18" s="216"/>
      <c r="L18" s="216"/>
      <c r="M18" s="217"/>
      <c r="N18" s="217"/>
      <c r="O18" s="217"/>
    </row>
    <row r="19" spans="1:16" ht="14.25" customHeight="1">
      <c r="A19" s="54" t="str">
        <f>IF(OR(B19&lt;&gt;"",D19&lt;E16&gt;""),"["&amp;TEXT($B$2,"##")&amp;"-"&amp;TEXT(ROW()-10,"##")&amp;"]","")</f>
        <v>[Display-9]</v>
      </c>
      <c r="B19" s="110" t="s">
        <v>223</v>
      </c>
      <c r="C19" s="110" t="s">
        <v>131</v>
      </c>
      <c r="D19" s="110" t="s">
        <v>225</v>
      </c>
      <c r="E19" s="108"/>
      <c r="F19" s="110" t="s">
        <v>22</v>
      </c>
      <c r="G19" s="110" t="s">
        <v>22</v>
      </c>
      <c r="H19" s="217" t="s">
        <v>1204</v>
      </c>
      <c r="I19" s="108"/>
      <c r="J19" s="216"/>
      <c r="K19" s="216"/>
      <c r="L19" s="216"/>
      <c r="M19" s="217"/>
      <c r="N19" s="217"/>
      <c r="O19" s="217"/>
      <c r="P19" s="78"/>
    </row>
    <row r="20" spans="1:16" ht="14.25" customHeight="1">
      <c r="A20" s="54" t="str">
        <f>IF(OR(B20&lt;&gt;"",D20&lt;E17&gt;""),"["&amp;TEXT($B$2,"##")&amp;"-"&amp;TEXT(ROW()-10,"##")&amp;"]","")</f>
        <v>[Display-10]</v>
      </c>
      <c r="B20" s="110" t="s">
        <v>224</v>
      </c>
      <c r="C20" s="110" t="s">
        <v>141</v>
      </c>
      <c r="D20" s="110" t="s">
        <v>226</v>
      </c>
      <c r="E20" s="108"/>
      <c r="F20" s="110" t="s">
        <v>22</v>
      </c>
      <c r="G20" s="110" t="s">
        <v>22</v>
      </c>
      <c r="H20" s="217" t="s">
        <v>1204</v>
      </c>
      <c r="I20" s="108"/>
      <c r="J20" s="216"/>
      <c r="K20" s="216"/>
      <c r="L20" s="216"/>
      <c r="M20" s="217"/>
      <c r="N20" s="217"/>
      <c r="O20" s="217"/>
    </row>
    <row r="21" spans="1:16" ht="14.25" customHeight="1">
      <c r="A21" s="54" t="str">
        <f>IF(OR(B21&lt;&gt;"",D21&lt;E17&gt;""),"["&amp;TEXT($B$2,"##")&amp;"-"&amp;TEXT(ROW()-10,"##")&amp;"]","")</f>
        <v>[Display-11]</v>
      </c>
      <c r="B21" s="106" t="s">
        <v>216</v>
      </c>
      <c r="C21" s="106" t="s">
        <v>215</v>
      </c>
      <c r="D21" s="106" t="s">
        <v>214</v>
      </c>
      <c r="E21" s="108" t="s">
        <v>61</v>
      </c>
      <c r="F21" s="110" t="s">
        <v>22</v>
      </c>
      <c r="G21" s="110" t="s">
        <v>22</v>
      </c>
      <c r="H21" s="217" t="s">
        <v>1204</v>
      </c>
      <c r="I21" s="108"/>
      <c r="J21" s="216"/>
      <c r="K21" s="216"/>
      <c r="L21" s="216"/>
      <c r="M21" s="217"/>
      <c r="N21" s="217"/>
      <c r="O21" s="217"/>
      <c r="P21" s="78"/>
    </row>
    <row r="22" spans="1:16" ht="14.25" customHeight="1">
      <c r="A22" s="54" t="str">
        <f>IF(OR(B22&lt;&gt;"",D22&lt;E18&gt;""),"["&amp;TEXT($B$2,"##")&amp;"-"&amp;TEXT(ROW()-10,"##")&amp;"]","")</f>
        <v>[Display-12]</v>
      </c>
      <c r="B22" s="106" t="s">
        <v>217</v>
      </c>
      <c r="C22" s="106" t="s">
        <v>218</v>
      </c>
      <c r="D22" s="106" t="s">
        <v>219</v>
      </c>
      <c r="E22" s="108"/>
      <c r="F22" s="110" t="s">
        <v>22</v>
      </c>
      <c r="G22" s="110" t="s">
        <v>22</v>
      </c>
      <c r="H22" s="217" t="s">
        <v>1204</v>
      </c>
      <c r="I22" s="108"/>
      <c r="J22" s="216"/>
      <c r="K22" s="216"/>
      <c r="L22" s="216"/>
      <c r="M22" s="217"/>
      <c r="N22" s="217"/>
      <c r="O22" s="217"/>
    </row>
    <row r="23" spans="1:16" ht="14.25" customHeight="1">
      <c r="A23" s="54" t="str">
        <f>IF(OR(B23&lt;&gt;"",D23&lt;E21&gt;""),"["&amp;TEXT($B$2,"##")&amp;"-"&amp;TEXT(ROW()-10,"##")&amp;"]","")</f>
        <v>[Display-13]</v>
      </c>
      <c r="B23" s="106" t="s">
        <v>222</v>
      </c>
      <c r="C23" s="106" t="s">
        <v>220</v>
      </c>
      <c r="D23" s="106" t="s">
        <v>221</v>
      </c>
      <c r="E23" s="108"/>
      <c r="F23" s="110" t="s">
        <v>22</v>
      </c>
      <c r="G23" s="110" t="s">
        <v>22</v>
      </c>
      <c r="H23" s="217" t="s">
        <v>1204</v>
      </c>
      <c r="I23" s="108"/>
      <c r="J23" s="216"/>
      <c r="K23" s="216"/>
      <c r="L23" s="216"/>
      <c r="M23" s="217"/>
      <c r="N23" s="217"/>
      <c r="O23" s="217"/>
      <c r="P23" s="78"/>
    </row>
    <row r="24" spans="1:16" ht="89.25">
      <c r="A24" s="54" t="str">
        <f>IF(OR(B24&lt;&gt;"",D24&lt;E21&gt;""),"["&amp;TEXT($B$2,"##")&amp;"-"&amp;TEXT(ROW()-10,"##")&amp;"]","")</f>
        <v>[Display-14]</v>
      </c>
      <c r="B24" s="106" t="s">
        <v>81</v>
      </c>
      <c r="C24" s="106" t="s">
        <v>1130</v>
      </c>
      <c r="D24" s="106" t="s">
        <v>82</v>
      </c>
      <c r="E24" s="108"/>
      <c r="F24" s="110" t="s">
        <v>22</v>
      </c>
      <c r="G24" s="110" t="s">
        <v>22</v>
      </c>
      <c r="H24" s="217" t="s">
        <v>1204</v>
      </c>
      <c r="I24" s="236" t="s">
        <v>1131</v>
      </c>
      <c r="J24" s="216" t="s">
        <v>1062</v>
      </c>
      <c r="K24" s="216" t="s">
        <v>1059</v>
      </c>
      <c r="L24" s="216" t="s">
        <v>1057</v>
      </c>
      <c r="M24" s="217">
        <v>42317</v>
      </c>
      <c r="N24" s="217">
        <v>42327</v>
      </c>
      <c r="O24" s="217"/>
    </row>
    <row r="25" spans="1:16" ht="14.25" customHeight="1">
      <c r="A25" s="54" t="str">
        <f>IF(OR(B25&lt;&gt;"",D25&lt;E22&gt;""),"["&amp;TEXT($B$2,"##")&amp;"-"&amp;TEXT(ROW()-10,"##")&amp;"]","")</f>
        <v>[Display-15]</v>
      </c>
      <c r="B25" s="106" t="s">
        <v>81</v>
      </c>
      <c r="C25" s="106" t="s">
        <v>1132</v>
      </c>
      <c r="D25" s="106" t="s">
        <v>82</v>
      </c>
      <c r="E25" s="108"/>
      <c r="F25" s="110" t="s">
        <v>22</v>
      </c>
      <c r="G25" s="110" t="s">
        <v>22</v>
      </c>
      <c r="H25" s="217" t="s">
        <v>1204</v>
      </c>
      <c r="I25" s="108"/>
      <c r="J25" s="216"/>
      <c r="K25" s="216"/>
      <c r="L25" s="216"/>
      <c r="M25" s="217"/>
      <c r="N25" s="217"/>
      <c r="O25" s="217"/>
      <c r="P25" s="78"/>
    </row>
    <row r="26" spans="1:16" ht="14.25" customHeight="1">
      <c r="A26" s="54" t="str">
        <f>IF(OR(B26&lt;&gt;"",D26&lt;E24&gt;""),"["&amp;TEXT($B$2,"##")&amp;"-"&amp;TEXT(ROW()-10,"##")&amp;"]","")</f>
        <v>[Display-16]</v>
      </c>
      <c r="B26" s="106" t="s">
        <v>87</v>
      </c>
      <c r="C26" s="106" t="s">
        <v>89</v>
      </c>
      <c r="D26" s="106" t="s">
        <v>91</v>
      </c>
      <c r="E26" s="108"/>
      <c r="F26" s="110" t="s">
        <v>22</v>
      </c>
      <c r="G26" s="110" t="s">
        <v>22</v>
      </c>
      <c r="H26" s="217" t="s">
        <v>1204</v>
      </c>
      <c r="I26" s="108"/>
      <c r="J26" s="216"/>
      <c r="K26" s="216"/>
      <c r="L26" s="216"/>
      <c r="M26" s="217"/>
      <c r="N26" s="217"/>
      <c r="O26" s="217"/>
    </row>
  </sheetData>
  <autoFilter ref="J10:O26"/>
  <mergeCells count="5">
    <mergeCell ref="B2:G2"/>
    <mergeCell ref="B3:G3"/>
    <mergeCell ref="B4:G4"/>
    <mergeCell ref="E5:G5"/>
    <mergeCell ref="E6:G6"/>
  </mergeCells>
  <dataValidations count="1">
    <dataValidation type="list" allowBlank="1" showErrorMessage="1" sqref="F12:G26">
      <formula1>$Q$2:$Q$6</formula1>
    </dataValidation>
  </dataValidations>
  <hyperlinks>
    <hyperlink ref="A1" location="'Test Report'!A1" display="Back to Test Report"/>
  </hyperlink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Calculate!$A$15:$A$20</xm:f>
          </x14:formula1>
          <xm:sqref>J12:J26</xm:sqref>
        </x14:dataValidation>
        <x14:dataValidation type="list" allowBlank="1" showInputMessage="1" showErrorMessage="1">
          <x14:formula1>
            <xm:f>Calculate!$A$11:$A$12</xm:f>
          </x14:formula1>
          <xm:sqref>K12:K26</xm:sqref>
        </x14:dataValidation>
        <x14:dataValidation type="list" allowBlank="1" showInputMessage="1" showErrorMessage="1">
          <x14:formula1>
            <xm:f>Calculate!$B$4:$B$7</xm:f>
          </x14:formula1>
          <xm:sqref>L12:L26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W85"/>
  <sheetViews>
    <sheetView topLeftCell="C64" zoomScale="85" zoomScaleNormal="85" workbookViewId="0">
      <selection activeCell="J68" sqref="J68"/>
    </sheetView>
  </sheetViews>
  <sheetFormatPr defaultRowHeight="12.75"/>
  <cols>
    <col min="1" max="1" width="29" style="90" customWidth="1"/>
    <col min="2" max="2" width="36.875" style="90" customWidth="1"/>
    <col min="3" max="3" width="31.875" style="90" customWidth="1"/>
    <col min="4" max="4" width="35.25" style="90" customWidth="1"/>
    <col min="5" max="5" width="32.5" style="90" hidden="1" customWidth="1"/>
    <col min="6" max="6" width="11.25" style="90" customWidth="1"/>
    <col min="7" max="7" width="8.75" style="90" customWidth="1"/>
    <col min="8" max="8" width="9" style="93"/>
    <col min="9" max="9" width="17.5" style="90" customWidth="1"/>
    <col min="10" max="10" width="9.375" style="92" customWidth="1"/>
    <col min="11" max="11" width="9" style="90" customWidth="1"/>
    <col min="12" max="14" width="9" style="90"/>
    <col min="15" max="15" width="31.75" style="90" customWidth="1"/>
    <col min="16" max="16" width="9" style="90"/>
    <col min="17" max="17" width="0" style="90" hidden="1" customWidth="1"/>
    <col min="18" max="16384" width="9" style="90"/>
  </cols>
  <sheetData>
    <row r="1" spans="1:257" ht="27" thickTop="1" thickBot="1">
      <c r="A1" s="94" t="s">
        <v>47</v>
      </c>
      <c r="B1" s="76"/>
      <c r="C1" s="76"/>
      <c r="D1" s="76"/>
      <c r="E1" s="76"/>
      <c r="F1" s="76"/>
      <c r="G1" s="76"/>
      <c r="H1" s="77"/>
      <c r="I1" s="220" t="s">
        <v>1061</v>
      </c>
      <c r="J1" s="221" t="s">
        <v>1054</v>
      </c>
      <c r="K1" s="221" t="s">
        <v>1055</v>
      </c>
      <c r="L1" s="221" t="s">
        <v>1056</v>
      </c>
      <c r="M1" s="221" t="s">
        <v>1057</v>
      </c>
      <c r="N1" s="221" t="s">
        <v>1066</v>
      </c>
      <c r="O1" s="222" t="s">
        <v>1052</v>
      </c>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c r="BY1" s="78"/>
      <c r="BZ1" s="78"/>
      <c r="CA1" s="78"/>
      <c r="CB1" s="78"/>
      <c r="CC1" s="78"/>
      <c r="CD1" s="78"/>
      <c r="CE1" s="78"/>
      <c r="CF1" s="78"/>
      <c r="CG1" s="78"/>
      <c r="CH1" s="78"/>
      <c r="CI1" s="78"/>
      <c r="CJ1" s="78"/>
      <c r="CK1" s="78"/>
      <c r="CL1" s="78"/>
      <c r="CM1" s="78"/>
      <c r="CN1" s="78"/>
      <c r="CO1" s="78"/>
      <c r="CP1" s="78"/>
      <c r="CQ1" s="78"/>
      <c r="CR1" s="78"/>
      <c r="CS1" s="78"/>
      <c r="CT1" s="78"/>
      <c r="CU1" s="78"/>
      <c r="CV1" s="78"/>
      <c r="CW1" s="78"/>
      <c r="CX1" s="78"/>
      <c r="CY1" s="78"/>
      <c r="CZ1" s="78"/>
      <c r="DA1" s="78"/>
      <c r="DB1" s="78"/>
      <c r="DC1" s="78"/>
      <c r="DD1" s="78"/>
      <c r="DE1" s="78"/>
      <c r="DF1" s="78"/>
      <c r="DG1" s="78"/>
      <c r="DH1" s="78"/>
      <c r="DI1" s="78"/>
      <c r="DJ1" s="78"/>
      <c r="DK1" s="78"/>
      <c r="DL1" s="78"/>
      <c r="DM1" s="78"/>
      <c r="DN1" s="78"/>
      <c r="DO1" s="78"/>
      <c r="DP1" s="78"/>
      <c r="DQ1" s="78"/>
      <c r="DR1" s="78"/>
      <c r="DS1" s="78"/>
      <c r="DT1" s="78"/>
      <c r="DU1" s="78"/>
      <c r="DV1" s="78"/>
      <c r="DW1" s="78"/>
      <c r="DX1" s="78"/>
      <c r="DY1" s="78"/>
      <c r="DZ1" s="78"/>
      <c r="EA1" s="78"/>
      <c r="EB1" s="78"/>
      <c r="EC1" s="78"/>
      <c r="ED1" s="78"/>
      <c r="EE1" s="78"/>
      <c r="EF1" s="78"/>
      <c r="EG1" s="78"/>
      <c r="EH1" s="78"/>
      <c r="EI1" s="78"/>
      <c r="EJ1" s="78"/>
      <c r="EK1" s="78"/>
      <c r="EL1" s="78"/>
      <c r="EM1" s="78"/>
      <c r="EN1" s="78"/>
      <c r="EO1" s="78"/>
      <c r="EP1" s="78"/>
      <c r="EQ1" s="78"/>
      <c r="ER1" s="78"/>
      <c r="ES1" s="78"/>
      <c r="ET1" s="78"/>
      <c r="EU1" s="78"/>
      <c r="EV1" s="78"/>
      <c r="EW1" s="78"/>
      <c r="EX1" s="78"/>
      <c r="EY1" s="78"/>
      <c r="EZ1" s="78"/>
      <c r="FA1" s="78"/>
      <c r="FB1" s="78"/>
      <c r="FC1" s="78"/>
      <c r="FD1" s="78"/>
      <c r="FE1" s="78"/>
      <c r="FF1" s="78"/>
      <c r="FG1" s="78"/>
      <c r="FH1" s="78"/>
      <c r="FI1" s="78"/>
      <c r="FJ1" s="78"/>
      <c r="FK1" s="78"/>
      <c r="FL1" s="78"/>
      <c r="FM1" s="78"/>
      <c r="FN1" s="78"/>
      <c r="FO1" s="78"/>
      <c r="FP1" s="78"/>
      <c r="FQ1" s="78"/>
      <c r="FR1" s="78"/>
      <c r="FS1" s="78"/>
      <c r="FT1" s="78"/>
      <c r="FU1" s="78"/>
      <c r="FV1" s="78"/>
      <c r="FW1" s="78"/>
      <c r="FX1" s="78"/>
      <c r="FY1" s="78"/>
      <c r="FZ1" s="78"/>
      <c r="GA1" s="78"/>
      <c r="GB1" s="78"/>
      <c r="GC1" s="78"/>
      <c r="GD1" s="78"/>
      <c r="GE1" s="78"/>
      <c r="GF1" s="78"/>
      <c r="GG1" s="78"/>
      <c r="GH1" s="78"/>
      <c r="GI1" s="78"/>
      <c r="GJ1" s="78"/>
      <c r="GK1" s="78"/>
      <c r="GL1" s="78"/>
      <c r="GM1" s="78"/>
      <c r="GN1" s="78"/>
      <c r="GO1" s="78"/>
      <c r="GP1" s="78"/>
      <c r="GQ1" s="78"/>
      <c r="GR1" s="78"/>
      <c r="GS1" s="78"/>
      <c r="GT1" s="78"/>
      <c r="GU1" s="78"/>
      <c r="GV1" s="78"/>
      <c r="GW1" s="78"/>
      <c r="GX1" s="78"/>
      <c r="GY1" s="78"/>
      <c r="GZ1" s="78"/>
      <c r="HA1" s="78"/>
      <c r="HB1" s="78"/>
      <c r="HC1" s="78"/>
      <c r="HD1" s="78"/>
      <c r="HE1" s="78"/>
      <c r="HF1" s="78"/>
      <c r="HG1" s="78"/>
      <c r="HH1" s="78"/>
      <c r="HI1" s="78"/>
      <c r="HJ1" s="78"/>
      <c r="HK1" s="78"/>
      <c r="HL1" s="78"/>
      <c r="HM1" s="78"/>
      <c r="HN1" s="78"/>
      <c r="HO1" s="78"/>
      <c r="HP1" s="78"/>
      <c r="HQ1" s="78"/>
      <c r="HR1" s="78"/>
      <c r="HS1" s="78"/>
      <c r="HT1" s="78"/>
      <c r="HU1" s="78"/>
      <c r="HV1" s="78"/>
      <c r="HW1" s="78"/>
      <c r="HX1" s="78"/>
      <c r="HY1" s="78"/>
      <c r="HZ1" s="78"/>
      <c r="IA1" s="78"/>
      <c r="IB1" s="78"/>
      <c r="IC1" s="78"/>
      <c r="ID1" s="78"/>
      <c r="IE1" s="78"/>
      <c r="IF1" s="78"/>
      <c r="IG1" s="78"/>
      <c r="IH1" s="78"/>
      <c r="II1" s="78"/>
      <c r="IJ1" s="78"/>
      <c r="IK1" s="78"/>
      <c r="IL1" s="78"/>
      <c r="IM1" s="78"/>
      <c r="IN1" s="78"/>
      <c r="IO1" s="78"/>
      <c r="IP1" s="78"/>
      <c r="IQ1" s="78"/>
      <c r="IR1" s="78"/>
      <c r="IS1" s="78"/>
      <c r="IT1" s="78"/>
      <c r="IU1" s="78"/>
      <c r="IV1" s="78"/>
      <c r="IW1" s="78"/>
    </row>
    <row r="2" spans="1:257" ht="15">
      <c r="A2" s="46" t="s">
        <v>21</v>
      </c>
      <c r="B2" s="269" t="s">
        <v>93</v>
      </c>
      <c r="C2" s="269"/>
      <c r="D2" s="269"/>
      <c r="E2" s="269"/>
      <c r="F2" s="269"/>
      <c r="G2" s="269"/>
      <c r="H2" s="79"/>
      <c r="I2" s="223" t="s">
        <v>1062</v>
      </c>
      <c r="J2" s="207">
        <f>COUNTIFS(J12:J199,"ManhNL",L12:L199,"Open")</f>
        <v>0</v>
      </c>
      <c r="K2" s="207">
        <f>COUNTIFS(J12:J199,"ManhNL",L12:L199,"Accepted")</f>
        <v>0</v>
      </c>
      <c r="L2" s="207">
        <f>COUNTIFS(J12:J199,"ManhNL",L12:L199,"Ready for test")</f>
        <v>0</v>
      </c>
      <c r="M2" s="207">
        <f>COUNTIFS(J12:J199,"ManhNL",L12:L199,"Closed")</f>
        <v>5</v>
      </c>
      <c r="N2" s="207">
        <f>COUNTIFS(J12:J199,"ManhNL",L12:L199,"")</f>
        <v>0</v>
      </c>
      <c r="O2" s="232">
        <f t="shared" ref="O2:O7" si="0">SUM(J2:N2)</f>
        <v>5</v>
      </c>
      <c r="P2" s="78"/>
      <c r="Q2" s="78" t="s">
        <v>22</v>
      </c>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c r="BY2" s="78"/>
      <c r="BZ2" s="78"/>
      <c r="CA2" s="78"/>
      <c r="CB2" s="78"/>
      <c r="CC2" s="78"/>
      <c r="CD2" s="78"/>
      <c r="CE2" s="78"/>
      <c r="CF2" s="78"/>
      <c r="CG2" s="78"/>
      <c r="CH2" s="78"/>
      <c r="CI2" s="78"/>
      <c r="CJ2" s="78"/>
      <c r="CK2" s="78"/>
      <c r="CL2" s="78"/>
      <c r="CM2" s="78"/>
      <c r="CN2" s="78"/>
      <c r="CO2" s="78"/>
      <c r="CP2" s="78"/>
      <c r="CQ2" s="78"/>
      <c r="CR2" s="78"/>
      <c r="CS2" s="78"/>
      <c r="CT2" s="78"/>
      <c r="CU2" s="78"/>
      <c r="CV2" s="78"/>
      <c r="CW2" s="78"/>
      <c r="CX2" s="78"/>
      <c r="CY2" s="78"/>
      <c r="CZ2" s="78"/>
      <c r="DA2" s="78"/>
      <c r="DB2" s="78"/>
      <c r="DC2" s="78"/>
      <c r="DD2" s="78"/>
      <c r="DE2" s="78"/>
      <c r="DF2" s="78"/>
      <c r="DG2" s="78"/>
      <c r="DH2" s="78"/>
      <c r="DI2" s="78"/>
      <c r="DJ2" s="78"/>
      <c r="DK2" s="78"/>
      <c r="DL2" s="78"/>
      <c r="DM2" s="78"/>
      <c r="DN2" s="78"/>
      <c r="DO2" s="78"/>
      <c r="DP2" s="78"/>
      <c r="DQ2" s="78"/>
      <c r="DR2" s="78"/>
      <c r="DS2" s="78"/>
      <c r="DT2" s="78"/>
      <c r="DU2" s="78"/>
      <c r="DV2" s="78"/>
      <c r="DW2" s="78"/>
      <c r="DX2" s="78"/>
      <c r="DY2" s="78"/>
      <c r="DZ2" s="78"/>
      <c r="EA2" s="78"/>
      <c r="EB2" s="78"/>
      <c r="EC2" s="78"/>
      <c r="ED2" s="78"/>
      <c r="EE2" s="78"/>
      <c r="EF2" s="78"/>
      <c r="EG2" s="78"/>
      <c r="EH2" s="78"/>
      <c r="EI2" s="78"/>
      <c r="EJ2" s="78"/>
      <c r="EK2" s="78"/>
      <c r="EL2" s="78"/>
      <c r="EM2" s="78"/>
      <c r="EN2" s="78"/>
      <c r="EO2" s="78"/>
      <c r="EP2" s="78"/>
      <c r="EQ2" s="78"/>
      <c r="ER2" s="78"/>
      <c r="ES2" s="78"/>
      <c r="ET2" s="78"/>
      <c r="EU2" s="78"/>
      <c r="EV2" s="78"/>
      <c r="EW2" s="78"/>
      <c r="EX2" s="78"/>
      <c r="EY2" s="78"/>
      <c r="EZ2" s="78"/>
      <c r="FA2" s="78"/>
      <c r="FB2" s="78"/>
      <c r="FC2" s="78"/>
      <c r="FD2" s="78"/>
      <c r="FE2" s="78"/>
      <c r="FF2" s="78"/>
      <c r="FG2" s="78"/>
      <c r="FH2" s="78"/>
      <c r="FI2" s="78"/>
      <c r="FJ2" s="78"/>
      <c r="FK2" s="78"/>
      <c r="FL2" s="78"/>
      <c r="FM2" s="78"/>
      <c r="FN2" s="78"/>
      <c r="FO2" s="78"/>
      <c r="FP2" s="78"/>
      <c r="FQ2" s="78"/>
      <c r="FR2" s="78"/>
      <c r="FS2" s="78"/>
      <c r="FT2" s="78"/>
      <c r="FU2" s="78"/>
      <c r="FV2" s="78"/>
      <c r="FW2" s="78"/>
      <c r="FX2" s="78"/>
      <c r="FY2" s="78"/>
      <c r="FZ2" s="78"/>
      <c r="GA2" s="78"/>
      <c r="GB2" s="78"/>
      <c r="GC2" s="78"/>
      <c r="GD2" s="78"/>
      <c r="GE2" s="78"/>
      <c r="GF2" s="78"/>
      <c r="GG2" s="78"/>
      <c r="GH2" s="78"/>
      <c r="GI2" s="78"/>
      <c r="GJ2" s="78"/>
      <c r="GK2" s="78"/>
      <c r="GL2" s="78"/>
      <c r="GM2" s="78"/>
      <c r="GN2" s="78"/>
      <c r="GO2" s="78"/>
      <c r="GP2" s="78"/>
      <c r="GQ2" s="78"/>
      <c r="GR2" s="78"/>
      <c r="GS2" s="78"/>
      <c r="GT2" s="78"/>
      <c r="GU2" s="78"/>
      <c r="GV2" s="78"/>
      <c r="GW2" s="78"/>
      <c r="GX2" s="78"/>
      <c r="GY2" s="78"/>
      <c r="GZ2" s="78"/>
      <c r="HA2" s="78"/>
      <c r="HB2" s="78"/>
      <c r="HC2" s="78"/>
      <c r="HD2" s="78"/>
      <c r="HE2" s="78"/>
      <c r="HF2" s="78"/>
      <c r="HG2" s="78"/>
      <c r="HH2" s="78"/>
      <c r="HI2" s="78"/>
      <c r="HJ2" s="78"/>
      <c r="HK2" s="78"/>
      <c r="HL2" s="78"/>
      <c r="HM2" s="78"/>
      <c r="HN2" s="78"/>
      <c r="HO2" s="78"/>
      <c r="HP2" s="78"/>
      <c r="HQ2" s="78"/>
      <c r="HR2" s="78"/>
      <c r="HS2" s="78"/>
      <c r="HT2" s="78"/>
      <c r="HU2" s="78"/>
      <c r="HV2" s="78"/>
      <c r="HW2" s="78"/>
      <c r="HX2" s="78"/>
      <c r="HY2" s="78"/>
      <c r="HZ2" s="78"/>
      <c r="IA2" s="78"/>
      <c r="IB2" s="78"/>
      <c r="IC2" s="78"/>
      <c r="ID2" s="78"/>
      <c r="IE2" s="78"/>
      <c r="IF2" s="78"/>
      <c r="IG2" s="78"/>
      <c r="IH2" s="78"/>
      <c r="II2" s="78"/>
      <c r="IJ2" s="78"/>
      <c r="IK2" s="78"/>
      <c r="IL2" s="78"/>
      <c r="IM2" s="78"/>
      <c r="IN2" s="78"/>
      <c r="IO2" s="78"/>
      <c r="IP2" s="78"/>
      <c r="IQ2" s="78"/>
      <c r="IR2" s="78"/>
      <c r="IS2" s="78"/>
      <c r="IT2" s="78"/>
      <c r="IU2" s="78"/>
      <c r="IV2" s="78"/>
      <c r="IW2" s="78"/>
    </row>
    <row r="3" spans="1:257" ht="15">
      <c r="A3" s="47" t="s">
        <v>23</v>
      </c>
      <c r="B3" s="269" t="s">
        <v>130</v>
      </c>
      <c r="C3" s="269"/>
      <c r="D3" s="269"/>
      <c r="E3" s="269"/>
      <c r="F3" s="269"/>
      <c r="G3" s="269"/>
      <c r="H3" s="79"/>
      <c r="I3" s="223" t="s">
        <v>1063</v>
      </c>
      <c r="J3" s="207">
        <f>COUNTIFS(J12:J199,"HuyNM",L12:L199,"Open")</f>
        <v>0</v>
      </c>
      <c r="K3" s="207">
        <f>COUNTIFS(J12:J199,"HuyNM",L12:L199,"Accepted")</f>
        <v>0</v>
      </c>
      <c r="L3" s="207">
        <f>COUNTIFS(J12:J199,"HuyNM",L12:L199,"Ready for test")</f>
        <v>0</v>
      </c>
      <c r="M3" s="207">
        <f>COUNTIFS(J12:J199,"HuyNM",L12:L199,"Closed")</f>
        <v>0</v>
      </c>
      <c r="N3" s="207">
        <f>COUNTIFS(J12:J199,"HuyNM",L12:L199,"")</f>
        <v>0</v>
      </c>
      <c r="O3" s="233">
        <f t="shared" si="0"/>
        <v>0</v>
      </c>
      <c r="P3" s="78"/>
      <c r="Q3" s="78" t="s">
        <v>24</v>
      </c>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c r="BY3" s="78"/>
      <c r="BZ3" s="78"/>
      <c r="CA3" s="78"/>
      <c r="CB3" s="78"/>
      <c r="CC3" s="78"/>
      <c r="CD3" s="78"/>
      <c r="CE3" s="78"/>
      <c r="CF3" s="78"/>
      <c r="CG3" s="78"/>
      <c r="CH3" s="78"/>
      <c r="CI3" s="78"/>
      <c r="CJ3" s="78"/>
      <c r="CK3" s="78"/>
      <c r="CL3" s="78"/>
      <c r="CM3" s="78"/>
      <c r="CN3" s="78"/>
      <c r="CO3" s="78"/>
      <c r="CP3" s="78"/>
      <c r="CQ3" s="78"/>
      <c r="CR3" s="78"/>
      <c r="CS3" s="78"/>
      <c r="CT3" s="78"/>
      <c r="CU3" s="78"/>
      <c r="CV3" s="78"/>
      <c r="CW3" s="78"/>
      <c r="CX3" s="78"/>
      <c r="CY3" s="78"/>
      <c r="CZ3" s="78"/>
      <c r="DA3" s="78"/>
      <c r="DB3" s="78"/>
      <c r="DC3" s="78"/>
      <c r="DD3" s="78"/>
      <c r="DE3" s="78"/>
      <c r="DF3" s="78"/>
      <c r="DG3" s="78"/>
      <c r="DH3" s="78"/>
      <c r="DI3" s="78"/>
      <c r="DJ3" s="78"/>
      <c r="DK3" s="78"/>
      <c r="DL3" s="78"/>
      <c r="DM3" s="78"/>
      <c r="DN3" s="78"/>
      <c r="DO3" s="78"/>
      <c r="DP3" s="78"/>
      <c r="DQ3" s="78"/>
      <c r="DR3" s="78"/>
      <c r="DS3" s="78"/>
      <c r="DT3" s="78"/>
      <c r="DU3" s="78"/>
      <c r="DV3" s="78"/>
      <c r="DW3" s="78"/>
      <c r="DX3" s="78"/>
      <c r="DY3" s="78"/>
      <c r="DZ3" s="78"/>
      <c r="EA3" s="78"/>
      <c r="EB3" s="78"/>
      <c r="EC3" s="78"/>
      <c r="ED3" s="78"/>
      <c r="EE3" s="78"/>
      <c r="EF3" s="78"/>
      <c r="EG3" s="78"/>
      <c r="EH3" s="78"/>
      <c r="EI3" s="78"/>
      <c r="EJ3" s="78"/>
      <c r="EK3" s="78"/>
      <c r="EL3" s="78"/>
      <c r="EM3" s="78"/>
      <c r="EN3" s="78"/>
      <c r="EO3" s="78"/>
      <c r="EP3" s="78"/>
      <c r="EQ3" s="78"/>
      <c r="ER3" s="78"/>
      <c r="ES3" s="78"/>
      <c r="ET3" s="78"/>
      <c r="EU3" s="78"/>
      <c r="EV3" s="78"/>
      <c r="EW3" s="78"/>
      <c r="EX3" s="78"/>
      <c r="EY3" s="78"/>
      <c r="EZ3" s="78"/>
      <c r="FA3" s="78"/>
      <c r="FB3" s="78"/>
      <c r="FC3" s="78"/>
      <c r="FD3" s="78"/>
      <c r="FE3" s="78"/>
      <c r="FF3" s="78"/>
      <c r="FG3" s="78"/>
      <c r="FH3" s="78"/>
      <c r="FI3" s="78"/>
      <c r="FJ3" s="78"/>
      <c r="FK3" s="78"/>
      <c r="FL3" s="78"/>
      <c r="FM3" s="78"/>
      <c r="FN3" s="78"/>
      <c r="FO3" s="78"/>
      <c r="FP3" s="78"/>
      <c r="FQ3" s="78"/>
      <c r="FR3" s="78"/>
      <c r="FS3" s="78"/>
      <c r="FT3" s="78"/>
      <c r="FU3" s="78"/>
      <c r="FV3" s="78"/>
      <c r="FW3" s="78"/>
      <c r="FX3" s="78"/>
      <c r="FY3" s="78"/>
      <c r="FZ3" s="78"/>
      <c r="GA3" s="78"/>
      <c r="GB3" s="78"/>
      <c r="GC3" s="78"/>
      <c r="GD3" s="78"/>
      <c r="GE3" s="78"/>
      <c r="GF3" s="78"/>
      <c r="GG3" s="78"/>
      <c r="GH3" s="78"/>
      <c r="GI3" s="78"/>
      <c r="GJ3" s="78"/>
      <c r="GK3" s="78"/>
      <c r="GL3" s="78"/>
      <c r="GM3" s="78"/>
      <c r="GN3" s="78"/>
      <c r="GO3" s="78"/>
      <c r="GP3" s="78"/>
      <c r="GQ3" s="78"/>
      <c r="GR3" s="78"/>
      <c r="GS3" s="78"/>
      <c r="GT3" s="78"/>
      <c r="GU3" s="78"/>
      <c r="GV3" s="78"/>
      <c r="GW3" s="78"/>
      <c r="GX3" s="78"/>
      <c r="GY3" s="78"/>
      <c r="GZ3" s="78"/>
      <c r="HA3" s="78"/>
      <c r="HB3" s="78"/>
      <c r="HC3" s="78"/>
      <c r="HD3" s="78"/>
      <c r="HE3" s="78"/>
      <c r="HF3" s="78"/>
      <c r="HG3" s="78"/>
      <c r="HH3" s="78"/>
      <c r="HI3" s="78"/>
      <c r="HJ3" s="78"/>
      <c r="HK3" s="78"/>
      <c r="HL3" s="78"/>
      <c r="HM3" s="78"/>
      <c r="HN3" s="78"/>
      <c r="HO3" s="78"/>
      <c r="HP3" s="78"/>
      <c r="HQ3" s="78"/>
      <c r="HR3" s="78"/>
      <c r="HS3" s="78"/>
      <c r="HT3" s="78"/>
      <c r="HU3" s="78"/>
      <c r="HV3" s="78"/>
      <c r="HW3" s="78"/>
      <c r="HX3" s="78"/>
      <c r="HY3" s="78"/>
      <c r="HZ3" s="78"/>
      <c r="IA3" s="78"/>
      <c r="IB3" s="78"/>
      <c r="IC3" s="78"/>
      <c r="ID3" s="78"/>
      <c r="IE3" s="78"/>
      <c r="IF3" s="78"/>
      <c r="IG3" s="78"/>
      <c r="IH3" s="78"/>
      <c r="II3" s="78"/>
      <c r="IJ3" s="78"/>
      <c r="IK3" s="78"/>
      <c r="IL3" s="78"/>
      <c r="IM3" s="78"/>
      <c r="IN3" s="78"/>
      <c r="IO3" s="78"/>
      <c r="IP3" s="78"/>
      <c r="IQ3" s="78"/>
      <c r="IR3" s="78"/>
      <c r="IS3" s="78"/>
      <c r="IT3" s="78"/>
      <c r="IU3" s="78"/>
      <c r="IV3" s="78"/>
      <c r="IW3" s="78"/>
    </row>
    <row r="4" spans="1:257" ht="15">
      <c r="A4" s="46" t="s">
        <v>25</v>
      </c>
      <c r="B4" s="270" t="s">
        <v>69</v>
      </c>
      <c r="C4" s="270"/>
      <c r="D4" s="270"/>
      <c r="E4" s="270"/>
      <c r="F4" s="270"/>
      <c r="G4" s="270"/>
      <c r="H4" s="79"/>
      <c r="I4" s="223" t="s">
        <v>1067</v>
      </c>
      <c r="J4" s="207">
        <f>COUNTIFS(J12:J199,"AnhDD",L12:L199,"Open")</f>
        <v>0</v>
      </c>
      <c r="K4" s="207">
        <f>COUNTIFS(J12:J199,"AnhDD",L12:L199,"Accepted")</f>
        <v>0</v>
      </c>
      <c r="L4" s="207">
        <f>COUNTIFS(J12:J199,"AnhDD",L12:L199,"Ready for test")</f>
        <v>0</v>
      </c>
      <c r="M4" s="207">
        <f>COUNTIFS(J12:J199,"AnhDD",L12:L199,"Closed")</f>
        <v>3</v>
      </c>
      <c r="N4" s="207">
        <f>COUNTIFS(J12:J199,"AnhDD",L12:L199,"")</f>
        <v>0</v>
      </c>
      <c r="O4" s="233">
        <f t="shared" si="0"/>
        <v>3</v>
      </c>
      <c r="P4" s="78"/>
      <c r="Q4" s="80"/>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c r="BY4" s="78"/>
      <c r="BZ4" s="78"/>
      <c r="CA4" s="78"/>
      <c r="CB4" s="78"/>
      <c r="CC4" s="78"/>
      <c r="CD4" s="78"/>
      <c r="CE4" s="78"/>
      <c r="CF4" s="78"/>
      <c r="CG4" s="78"/>
      <c r="CH4" s="78"/>
      <c r="CI4" s="78"/>
      <c r="CJ4" s="78"/>
      <c r="CK4" s="78"/>
      <c r="CL4" s="78"/>
      <c r="CM4" s="78"/>
      <c r="CN4" s="78"/>
      <c r="CO4" s="78"/>
      <c r="CP4" s="78"/>
      <c r="CQ4" s="78"/>
      <c r="CR4" s="78"/>
      <c r="CS4" s="78"/>
      <c r="CT4" s="78"/>
      <c r="CU4" s="78"/>
      <c r="CV4" s="78"/>
      <c r="CW4" s="78"/>
      <c r="CX4" s="78"/>
      <c r="CY4" s="78"/>
      <c r="CZ4" s="78"/>
      <c r="DA4" s="78"/>
      <c r="DB4" s="78"/>
      <c r="DC4" s="78"/>
      <c r="DD4" s="78"/>
      <c r="DE4" s="78"/>
      <c r="DF4" s="78"/>
      <c r="DG4" s="78"/>
      <c r="DH4" s="78"/>
      <c r="DI4" s="78"/>
      <c r="DJ4" s="78"/>
      <c r="DK4" s="78"/>
      <c r="DL4" s="78"/>
      <c r="DM4" s="78"/>
      <c r="DN4" s="78"/>
      <c r="DO4" s="78"/>
      <c r="DP4" s="78"/>
      <c r="DQ4" s="78"/>
      <c r="DR4" s="78"/>
      <c r="DS4" s="78"/>
      <c r="DT4" s="78"/>
      <c r="DU4" s="78"/>
      <c r="DV4" s="78"/>
      <c r="DW4" s="78"/>
      <c r="DX4" s="78"/>
      <c r="DY4" s="78"/>
      <c r="DZ4" s="78"/>
      <c r="EA4" s="78"/>
      <c r="EB4" s="78"/>
      <c r="EC4" s="78"/>
      <c r="ED4" s="78"/>
      <c r="EE4" s="78"/>
      <c r="EF4" s="78"/>
      <c r="EG4" s="78"/>
      <c r="EH4" s="78"/>
      <c r="EI4" s="78"/>
      <c r="EJ4" s="78"/>
      <c r="EK4" s="78"/>
      <c r="EL4" s="78"/>
      <c r="EM4" s="78"/>
      <c r="EN4" s="78"/>
      <c r="EO4" s="78"/>
      <c r="EP4" s="78"/>
      <c r="EQ4" s="78"/>
      <c r="ER4" s="78"/>
      <c r="ES4" s="78"/>
      <c r="ET4" s="78"/>
      <c r="EU4" s="78"/>
      <c r="EV4" s="78"/>
      <c r="EW4" s="78"/>
      <c r="EX4" s="78"/>
      <c r="EY4" s="78"/>
      <c r="EZ4" s="78"/>
      <c r="FA4" s="78"/>
      <c r="FB4" s="78"/>
      <c r="FC4" s="78"/>
      <c r="FD4" s="78"/>
      <c r="FE4" s="78"/>
      <c r="FF4" s="78"/>
      <c r="FG4" s="78"/>
      <c r="FH4" s="78"/>
      <c r="FI4" s="78"/>
      <c r="FJ4" s="78"/>
      <c r="FK4" s="78"/>
      <c r="FL4" s="78"/>
      <c r="FM4" s="78"/>
      <c r="FN4" s="78"/>
      <c r="FO4" s="78"/>
      <c r="FP4" s="78"/>
      <c r="FQ4" s="78"/>
      <c r="FR4" s="78"/>
      <c r="FS4" s="78"/>
      <c r="FT4" s="78"/>
      <c r="FU4" s="78"/>
      <c r="FV4" s="78"/>
      <c r="FW4" s="78"/>
      <c r="FX4" s="78"/>
      <c r="FY4" s="78"/>
      <c r="FZ4" s="78"/>
      <c r="GA4" s="78"/>
      <c r="GB4" s="78"/>
      <c r="GC4" s="78"/>
      <c r="GD4" s="78"/>
      <c r="GE4" s="78"/>
      <c r="GF4" s="78"/>
      <c r="GG4" s="78"/>
      <c r="GH4" s="78"/>
      <c r="GI4" s="78"/>
      <c r="GJ4" s="78"/>
      <c r="GK4" s="78"/>
      <c r="GL4" s="78"/>
      <c r="GM4" s="78"/>
      <c r="GN4" s="78"/>
      <c r="GO4" s="78"/>
      <c r="GP4" s="78"/>
      <c r="GQ4" s="78"/>
      <c r="GR4" s="78"/>
      <c r="GS4" s="78"/>
      <c r="GT4" s="78"/>
      <c r="GU4" s="78"/>
      <c r="GV4" s="78"/>
      <c r="GW4" s="78"/>
      <c r="GX4" s="78"/>
      <c r="GY4" s="78"/>
      <c r="GZ4" s="78"/>
      <c r="HA4" s="78"/>
      <c r="HB4" s="78"/>
      <c r="HC4" s="78"/>
      <c r="HD4" s="78"/>
      <c r="HE4" s="78"/>
      <c r="HF4" s="78"/>
      <c r="HG4" s="78"/>
      <c r="HH4" s="78"/>
      <c r="HI4" s="78"/>
      <c r="HJ4" s="78"/>
      <c r="HK4" s="78"/>
      <c r="HL4" s="78"/>
      <c r="HM4" s="78"/>
      <c r="HN4" s="78"/>
      <c r="HO4" s="78"/>
      <c r="HP4" s="78"/>
      <c r="HQ4" s="78"/>
      <c r="HR4" s="78"/>
      <c r="HS4" s="78"/>
      <c r="HT4" s="78"/>
      <c r="HU4" s="78"/>
      <c r="HV4" s="78"/>
      <c r="HW4" s="78"/>
      <c r="HX4" s="78"/>
      <c r="HY4" s="78"/>
      <c r="HZ4" s="78"/>
      <c r="IA4" s="78"/>
      <c r="IB4" s="78"/>
      <c r="IC4" s="78"/>
      <c r="ID4" s="78"/>
      <c r="IE4" s="78"/>
      <c r="IF4" s="78"/>
      <c r="IG4" s="78"/>
      <c r="IH4" s="78"/>
      <c r="II4" s="78"/>
      <c r="IJ4" s="78"/>
      <c r="IK4" s="78"/>
      <c r="IL4" s="78"/>
      <c r="IM4" s="78"/>
      <c r="IN4" s="78"/>
      <c r="IO4" s="78"/>
      <c r="IP4" s="78"/>
      <c r="IQ4" s="78"/>
      <c r="IR4" s="78"/>
      <c r="IS4" s="78"/>
      <c r="IT4" s="78"/>
      <c r="IU4" s="78"/>
      <c r="IV4" s="78"/>
      <c r="IW4" s="78"/>
    </row>
    <row r="5" spans="1:257" ht="15">
      <c r="A5" s="81" t="s">
        <v>22</v>
      </c>
      <c r="B5" s="82" t="s">
        <v>24</v>
      </c>
      <c r="C5" s="82" t="s">
        <v>26</v>
      </c>
      <c r="D5" s="83" t="s">
        <v>27</v>
      </c>
      <c r="E5" s="271" t="s">
        <v>28</v>
      </c>
      <c r="F5" s="271"/>
      <c r="G5" s="271"/>
      <c r="H5" s="84"/>
      <c r="I5" s="223" t="s">
        <v>1064</v>
      </c>
      <c r="J5" s="207">
        <f>COUNTIFS(J12:J199,"TrungVN",L12:L199,"Open")</f>
        <v>0</v>
      </c>
      <c r="K5" s="207">
        <f>COUNTIFS(J12:J199,"TrungVN",L12:L199,"Accepted")</f>
        <v>0</v>
      </c>
      <c r="L5" s="207">
        <f>COUNTIFS(J12:J199,"TrungVN",L12:L199,"Ready for test")</f>
        <v>0</v>
      </c>
      <c r="M5" s="207">
        <f>COUNTIFS(J12:J199,"TrungVN",L12:L199,"Closed")</f>
        <v>0</v>
      </c>
      <c r="N5" s="207">
        <f>COUNTIFS(J12:J199,"TrungVN",L12:L199,"")</f>
        <v>0</v>
      </c>
      <c r="O5" s="233">
        <f t="shared" si="0"/>
        <v>0</v>
      </c>
      <c r="P5" s="78"/>
      <c r="Q5" s="78" t="s">
        <v>29</v>
      </c>
      <c r="R5" s="78"/>
      <c r="S5" s="78"/>
      <c r="T5" s="78"/>
      <c r="U5" s="78"/>
      <c r="V5" s="78"/>
      <c r="W5" s="78"/>
      <c r="X5" s="78"/>
      <c r="Y5" s="78"/>
      <c r="Z5" s="78"/>
      <c r="AA5" s="78"/>
      <c r="AB5" s="78"/>
      <c r="AC5" s="78"/>
      <c r="AD5" s="78"/>
      <c r="AE5" s="78"/>
      <c r="AF5" s="78"/>
      <c r="AG5" s="78"/>
      <c r="AH5" s="78"/>
      <c r="AI5" s="78"/>
      <c r="AJ5" s="78"/>
      <c r="AK5" s="78"/>
      <c r="AL5" s="78"/>
      <c r="AM5" s="78"/>
      <c r="AN5" s="78"/>
      <c r="AO5" s="78"/>
      <c r="AP5" s="78"/>
      <c r="AQ5" s="78"/>
      <c r="AR5" s="78"/>
      <c r="AS5" s="78"/>
      <c r="AT5" s="78"/>
      <c r="AU5" s="78"/>
      <c r="AV5" s="78"/>
      <c r="AW5" s="78"/>
      <c r="AX5" s="78"/>
      <c r="AY5" s="78"/>
      <c r="AZ5" s="78"/>
      <c r="BA5" s="78"/>
      <c r="BB5" s="78"/>
      <c r="BC5" s="78"/>
      <c r="BD5" s="78"/>
      <c r="BE5" s="78"/>
      <c r="BF5" s="78"/>
      <c r="BG5" s="78"/>
      <c r="BH5" s="78"/>
      <c r="BI5" s="78"/>
      <c r="BJ5" s="78"/>
      <c r="BK5" s="78"/>
      <c r="BL5" s="78"/>
      <c r="BM5" s="78"/>
      <c r="BN5" s="78"/>
      <c r="BO5" s="78"/>
      <c r="BP5" s="78"/>
      <c r="BQ5" s="78"/>
      <c r="BR5" s="78"/>
      <c r="BS5" s="78"/>
      <c r="BT5" s="78"/>
      <c r="BU5" s="78"/>
      <c r="BV5" s="78"/>
      <c r="BW5" s="78"/>
      <c r="BX5" s="78"/>
      <c r="BY5" s="78"/>
      <c r="BZ5" s="78"/>
      <c r="CA5" s="78"/>
      <c r="CB5" s="78"/>
      <c r="CC5" s="78"/>
      <c r="CD5" s="78"/>
      <c r="CE5" s="78"/>
      <c r="CF5" s="78"/>
      <c r="CG5" s="78"/>
      <c r="CH5" s="78"/>
      <c r="CI5" s="78"/>
      <c r="CJ5" s="78"/>
      <c r="CK5" s="78"/>
      <c r="CL5" s="78"/>
      <c r="CM5" s="78"/>
      <c r="CN5" s="78"/>
      <c r="CO5" s="78"/>
      <c r="CP5" s="78"/>
      <c r="CQ5" s="78"/>
      <c r="CR5" s="78"/>
      <c r="CS5" s="78"/>
      <c r="CT5" s="78"/>
      <c r="CU5" s="78"/>
      <c r="CV5" s="78"/>
      <c r="CW5" s="78"/>
      <c r="CX5" s="78"/>
      <c r="CY5" s="78"/>
      <c r="CZ5" s="78"/>
      <c r="DA5" s="78"/>
      <c r="DB5" s="78"/>
      <c r="DC5" s="78"/>
      <c r="DD5" s="78"/>
      <c r="DE5" s="78"/>
      <c r="DF5" s="78"/>
      <c r="DG5" s="78"/>
      <c r="DH5" s="78"/>
      <c r="DI5" s="78"/>
      <c r="DJ5" s="78"/>
      <c r="DK5" s="78"/>
      <c r="DL5" s="78"/>
      <c r="DM5" s="78"/>
      <c r="DN5" s="78"/>
      <c r="DO5" s="78"/>
      <c r="DP5" s="78"/>
      <c r="DQ5" s="78"/>
      <c r="DR5" s="78"/>
      <c r="DS5" s="78"/>
      <c r="DT5" s="78"/>
      <c r="DU5" s="78"/>
      <c r="DV5" s="78"/>
      <c r="DW5" s="78"/>
      <c r="DX5" s="78"/>
      <c r="DY5" s="78"/>
      <c r="DZ5" s="78"/>
      <c r="EA5" s="78"/>
      <c r="EB5" s="78"/>
      <c r="EC5" s="78"/>
      <c r="ED5" s="78"/>
      <c r="EE5" s="78"/>
      <c r="EF5" s="78"/>
      <c r="EG5" s="78"/>
      <c r="EH5" s="78"/>
      <c r="EI5" s="78"/>
      <c r="EJ5" s="78"/>
      <c r="EK5" s="78"/>
      <c r="EL5" s="78"/>
      <c r="EM5" s="78"/>
      <c r="EN5" s="78"/>
      <c r="EO5" s="78"/>
      <c r="EP5" s="78"/>
      <c r="EQ5" s="78"/>
      <c r="ER5" s="78"/>
      <c r="ES5" s="78"/>
      <c r="ET5" s="78"/>
      <c r="EU5" s="78"/>
      <c r="EV5" s="78"/>
      <c r="EW5" s="78"/>
      <c r="EX5" s="78"/>
      <c r="EY5" s="78"/>
      <c r="EZ5" s="78"/>
      <c r="FA5" s="78"/>
      <c r="FB5" s="78"/>
      <c r="FC5" s="78"/>
      <c r="FD5" s="78"/>
      <c r="FE5" s="78"/>
      <c r="FF5" s="78"/>
      <c r="FG5" s="78"/>
      <c r="FH5" s="78"/>
      <c r="FI5" s="78"/>
      <c r="FJ5" s="78"/>
      <c r="FK5" s="78"/>
      <c r="FL5" s="78"/>
      <c r="FM5" s="78"/>
      <c r="FN5" s="78"/>
      <c r="FO5" s="78"/>
      <c r="FP5" s="78"/>
      <c r="FQ5" s="78"/>
      <c r="FR5" s="78"/>
      <c r="FS5" s="78"/>
      <c r="FT5" s="78"/>
      <c r="FU5" s="78"/>
      <c r="FV5" s="78"/>
      <c r="FW5" s="78"/>
      <c r="FX5" s="78"/>
      <c r="FY5" s="78"/>
      <c r="FZ5" s="78"/>
      <c r="GA5" s="78"/>
      <c r="GB5" s="78"/>
      <c r="GC5" s="78"/>
      <c r="GD5" s="78"/>
      <c r="GE5" s="78"/>
      <c r="GF5" s="78"/>
      <c r="GG5" s="78"/>
      <c r="GH5" s="78"/>
      <c r="GI5" s="78"/>
      <c r="GJ5" s="78"/>
      <c r="GK5" s="78"/>
      <c r="GL5" s="78"/>
      <c r="GM5" s="78"/>
      <c r="GN5" s="78"/>
      <c r="GO5" s="78"/>
      <c r="GP5" s="78"/>
      <c r="GQ5" s="78"/>
      <c r="GR5" s="78"/>
      <c r="GS5" s="78"/>
      <c r="GT5" s="78"/>
      <c r="GU5" s="78"/>
      <c r="GV5" s="78"/>
      <c r="GW5" s="78"/>
      <c r="GX5" s="78"/>
      <c r="GY5" s="78"/>
      <c r="GZ5" s="78"/>
      <c r="HA5" s="78"/>
      <c r="HB5" s="78"/>
      <c r="HC5" s="78"/>
      <c r="HD5" s="78"/>
      <c r="HE5" s="78"/>
      <c r="HF5" s="78"/>
      <c r="HG5" s="78"/>
      <c r="HH5" s="78"/>
      <c r="HI5" s="78"/>
      <c r="HJ5" s="78"/>
      <c r="HK5" s="78"/>
      <c r="HL5" s="78"/>
      <c r="HM5" s="78"/>
      <c r="HN5" s="78"/>
      <c r="HO5" s="78"/>
      <c r="HP5" s="78"/>
      <c r="HQ5" s="78"/>
      <c r="HR5" s="78"/>
      <c r="HS5" s="78"/>
      <c r="HT5" s="78"/>
      <c r="HU5" s="78"/>
      <c r="HV5" s="78"/>
      <c r="HW5" s="78"/>
      <c r="HX5" s="78"/>
      <c r="HY5" s="78"/>
      <c r="HZ5" s="78"/>
      <c r="IA5" s="78"/>
      <c r="IB5" s="78"/>
      <c r="IC5" s="78"/>
      <c r="ID5" s="78"/>
      <c r="IE5" s="78"/>
      <c r="IF5" s="78"/>
      <c r="IG5" s="78"/>
      <c r="IH5" s="78"/>
      <c r="II5" s="78"/>
      <c r="IJ5" s="78"/>
      <c r="IK5" s="78"/>
      <c r="IL5" s="78"/>
      <c r="IM5" s="78"/>
      <c r="IN5" s="78"/>
      <c r="IO5" s="78"/>
      <c r="IP5" s="78"/>
      <c r="IQ5" s="78"/>
      <c r="IR5" s="78"/>
      <c r="IS5" s="78"/>
      <c r="IT5" s="78"/>
      <c r="IU5" s="78"/>
      <c r="IV5" s="78"/>
      <c r="IW5" s="78"/>
    </row>
    <row r="6" spans="1:257" ht="15.75" thickBot="1">
      <c r="A6" s="86">
        <f>COUNTIF(F12:G151,"Pass")</f>
        <v>122</v>
      </c>
      <c r="B6" s="87">
        <f>COUNTIF(F12:G151,"Fail")</f>
        <v>0</v>
      </c>
      <c r="C6" s="87">
        <f>E6-D6-B6-A6</f>
        <v>0</v>
      </c>
      <c r="D6" s="88">
        <f>COUNTIF(F12:G151,"N/A")</f>
        <v>0</v>
      </c>
      <c r="E6" s="272">
        <f>COUNTA(A12:A151)*2</f>
        <v>122</v>
      </c>
      <c r="F6" s="272"/>
      <c r="G6" s="272"/>
      <c r="H6" s="84"/>
      <c r="I6" s="223" t="s">
        <v>1060</v>
      </c>
      <c r="J6" s="207">
        <f>COUNTIFS(J12:J199,"MaiCTP",L12:L199,"Open")</f>
        <v>0</v>
      </c>
      <c r="K6" s="207">
        <f>COUNTIFS(J12:J199,"MaiCTP",L12:L199,"Accepted")</f>
        <v>0</v>
      </c>
      <c r="L6" s="207">
        <f>COUNTIFS(J12:J199,"MaiCTP",L12:L199,"Ready for test")</f>
        <v>0</v>
      </c>
      <c r="M6" s="207">
        <f>COUNTIFS(J12:J199,"MaiCTP",L12:L199,"Closed")</f>
        <v>0</v>
      </c>
      <c r="N6" s="207">
        <f>COUNTIFS(J12:J199,"MaiCTP",L12:L199,"")</f>
        <v>0</v>
      </c>
      <c r="O6" s="233">
        <f t="shared" si="0"/>
        <v>0</v>
      </c>
      <c r="P6" s="78"/>
      <c r="Q6" s="78" t="s">
        <v>27</v>
      </c>
      <c r="R6" s="78"/>
      <c r="S6" s="78"/>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AY6" s="78"/>
      <c r="AZ6" s="78"/>
      <c r="BA6" s="78"/>
      <c r="BB6" s="78"/>
      <c r="BC6" s="78"/>
      <c r="BD6" s="78"/>
      <c r="BE6" s="78"/>
      <c r="BF6" s="78"/>
      <c r="BG6" s="78"/>
      <c r="BH6" s="78"/>
      <c r="BI6" s="78"/>
      <c r="BJ6" s="78"/>
      <c r="BK6" s="78"/>
      <c r="BL6" s="78"/>
      <c r="BM6" s="78"/>
      <c r="BN6" s="78"/>
      <c r="BO6" s="78"/>
      <c r="BP6" s="78"/>
      <c r="BQ6" s="78"/>
      <c r="BR6" s="78"/>
      <c r="BS6" s="78"/>
      <c r="BT6" s="78"/>
      <c r="BU6" s="78"/>
      <c r="BV6" s="78"/>
      <c r="BW6" s="78"/>
      <c r="BX6" s="78"/>
      <c r="BY6" s="78"/>
      <c r="BZ6" s="78"/>
      <c r="CA6" s="78"/>
      <c r="CB6" s="78"/>
      <c r="CC6" s="78"/>
      <c r="CD6" s="78"/>
      <c r="CE6" s="78"/>
      <c r="CF6" s="78"/>
      <c r="CG6" s="78"/>
      <c r="CH6" s="78"/>
      <c r="CI6" s="78"/>
      <c r="CJ6" s="78"/>
      <c r="CK6" s="78"/>
      <c r="CL6" s="78"/>
      <c r="CM6" s="78"/>
      <c r="CN6" s="78"/>
      <c r="CO6" s="78"/>
      <c r="CP6" s="78"/>
      <c r="CQ6" s="78"/>
      <c r="CR6" s="78"/>
      <c r="CS6" s="78"/>
      <c r="CT6" s="78"/>
      <c r="CU6" s="78"/>
      <c r="CV6" s="78"/>
      <c r="CW6" s="78"/>
      <c r="CX6" s="78"/>
      <c r="CY6" s="78"/>
      <c r="CZ6" s="78"/>
      <c r="DA6" s="78"/>
      <c r="DB6" s="78"/>
      <c r="DC6" s="78"/>
      <c r="DD6" s="78"/>
      <c r="DE6" s="78"/>
      <c r="DF6" s="78"/>
      <c r="DG6" s="78"/>
      <c r="DH6" s="78"/>
      <c r="DI6" s="78"/>
      <c r="DJ6" s="78"/>
      <c r="DK6" s="78"/>
      <c r="DL6" s="78"/>
      <c r="DM6" s="78"/>
      <c r="DN6" s="78"/>
      <c r="DO6" s="78"/>
      <c r="DP6" s="78"/>
      <c r="DQ6" s="78"/>
      <c r="DR6" s="78"/>
      <c r="DS6" s="78"/>
      <c r="DT6" s="78"/>
      <c r="DU6" s="78"/>
      <c r="DV6" s="78"/>
      <c r="DW6" s="78"/>
      <c r="DX6" s="78"/>
      <c r="DY6" s="78"/>
      <c r="DZ6" s="78"/>
      <c r="EA6" s="78"/>
      <c r="EB6" s="78"/>
      <c r="EC6" s="78"/>
      <c r="ED6" s="78"/>
      <c r="EE6" s="78"/>
      <c r="EF6" s="78"/>
      <c r="EG6" s="78"/>
      <c r="EH6" s="78"/>
      <c r="EI6" s="78"/>
      <c r="EJ6" s="78"/>
      <c r="EK6" s="78"/>
      <c r="EL6" s="78"/>
      <c r="EM6" s="78"/>
      <c r="EN6" s="78"/>
      <c r="EO6" s="78"/>
      <c r="EP6" s="78"/>
      <c r="EQ6" s="78"/>
      <c r="ER6" s="78"/>
      <c r="ES6" s="78"/>
      <c r="ET6" s="78"/>
      <c r="EU6" s="78"/>
      <c r="EV6" s="78"/>
      <c r="EW6" s="78"/>
      <c r="EX6" s="78"/>
      <c r="EY6" s="78"/>
      <c r="EZ6" s="78"/>
      <c r="FA6" s="78"/>
      <c r="FB6" s="78"/>
      <c r="FC6" s="78"/>
      <c r="FD6" s="78"/>
      <c r="FE6" s="78"/>
      <c r="FF6" s="78"/>
      <c r="FG6" s="78"/>
      <c r="FH6" s="78"/>
      <c r="FI6" s="78"/>
      <c r="FJ6" s="78"/>
      <c r="FK6" s="78"/>
      <c r="FL6" s="78"/>
      <c r="FM6" s="78"/>
      <c r="FN6" s="78"/>
      <c r="FO6" s="78"/>
      <c r="FP6" s="78"/>
      <c r="FQ6" s="78"/>
      <c r="FR6" s="78"/>
      <c r="FS6" s="78"/>
      <c r="FT6" s="78"/>
      <c r="FU6" s="78"/>
      <c r="FV6" s="78"/>
      <c r="FW6" s="78"/>
      <c r="FX6" s="78"/>
      <c r="FY6" s="78"/>
      <c r="FZ6" s="78"/>
      <c r="GA6" s="78"/>
      <c r="GB6" s="78"/>
      <c r="GC6" s="78"/>
      <c r="GD6" s="78"/>
      <c r="GE6" s="78"/>
      <c r="GF6" s="78"/>
      <c r="GG6" s="78"/>
      <c r="GH6" s="78"/>
      <c r="GI6" s="78"/>
      <c r="GJ6" s="78"/>
      <c r="GK6" s="78"/>
      <c r="GL6" s="78"/>
      <c r="GM6" s="78"/>
      <c r="GN6" s="78"/>
      <c r="GO6" s="78"/>
      <c r="GP6" s="78"/>
      <c r="GQ6" s="78"/>
      <c r="GR6" s="78"/>
      <c r="GS6" s="78"/>
      <c r="GT6" s="78"/>
      <c r="GU6" s="78"/>
      <c r="GV6" s="78"/>
      <c r="GW6" s="78"/>
      <c r="GX6" s="78"/>
      <c r="GY6" s="78"/>
      <c r="GZ6" s="78"/>
      <c r="HA6" s="78"/>
      <c r="HB6" s="78"/>
      <c r="HC6" s="78"/>
      <c r="HD6" s="78"/>
      <c r="HE6" s="78"/>
      <c r="HF6" s="78"/>
      <c r="HG6" s="78"/>
      <c r="HH6" s="78"/>
      <c r="HI6" s="78"/>
      <c r="HJ6" s="78"/>
      <c r="HK6" s="78"/>
      <c r="HL6" s="78"/>
      <c r="HM6" s="78"/>
      <c r="HN6" s="78"/>
      <c r="HO6" s="78"/>
      <c r="HP6" s="78"/>
      <c r="HQ6" s="78"/>
      <c r="HR6" s="78"/>
      <c r="HS6" s="78"/>
      <c r="HT6" s="78"/>
      <c r="HU6" s="78"/>
      <c r="HV6" s="78"/>
      <c r="HW6" s="78"/>
      <c r="HX6" s="78"/>
      <c r="HY6" s="78"/>
      <c r="HZ6" s="78"/>
      <c r="IA6" s="78"/>
      <c r="IB6" s="78"/>
      <c r="IC6" s="78"/>
      <c r="ID6" s="78"/>
      <c r="IE6" s="78"/>
      <c r="IF6" s="78"/>
      <c r="IG6" s="78"/>
      <c r="IH6" s="78"/>
      <c r="II6" s="78"/>
      <c r="IJ6" s="78"/>
      <c r="IK6" s="78"/>
      <c r="IL6" s="78"/>
      <c r="IM6" s="78"/>
      <c r="IN6" s="78"/>
      <c r="IO6" s="78"/>
      <c r="IP6" s="78"/>
      <c r="IQ6" s="78"/>
      <c r="IR6" s="78"/>
      <c r="IS6" s="78"/>
      <c r="IT6" s="78"/>
      <c r="IU6" s="78"/>
      <c r="IV6" s="78"/>
      <c r="IW6" s="78"/>
    </row>
    <row r="7" spans="1:257" ht="15">
      <c r="A7" s="226"/>
      <c r="B7" s="226"/>
      <c r="C7" s="226"/>
      <c r="D7" s="226"/>
      <c r="E7" s="227"/>
      <c r="F7" s="227"/>
      <c r="G7" s="227"/>
      <c r="H7" s="84"/>
      <c r="I7" s="223" t="s">
        <v>1059</v>
      </c>
      <c r="J7" s="207">
        <f>COUNTIFS(J12:J199,"ChinhVC",L12:L199,"Open")</f>
        <v>0</v>
      </c>
      <c r="K7" s="207">
        <f>COUNTIFS(J12:J199,"ChinhVC",L12:L199,"Accepted")</f>
        <v>0</v>
      </c>
      <c r="L7" s="207">
        <f>COUNTIFS(J12:J199,"ChinhVC",L12:L199,"Ready for test")</f>
        <v>0</v>
      </c>
      <c r="M7" s="207">
        <f>COUNTIFS(J12:J199,"ChinhVC",L12:L199,"Closed")</f>
        <v>0</v>
      </c>
      <c r="N7" s="207">
        <f>COUNTIFS(J12:J199,"ChinhVC",L12:L199,"")</f>
        <v>0</v>
      </c>
      <c r="O7" s="233">
        <f t="shared" si="0"/>
        <v>0</v>
      </c>
      <c r="P7" s="78"/>
      <c r="Q7" s="78"/>
      <c r="R7" s="78"/>
      <c r="S7" s="78"/>
      <c r="T7" s="78"/>
      <c r="U7" s="78"/>
      <c r="V7" s="78"/>
      <c r="W7" s="78"/>
      <c r="X7" s="78"/>
      <c r="Y7" s="78"/>
      <c r="Z7" s="78"/>
      <c r="AA7" s="78"/>
      <c r="AB7" s="78"/>
      <c r="AC7" s="78"/>
      <c r="AD7" s="78"/>
      <c r="AE7" s="78"/>
      <c r="AF7" s="78"/>
      <c r="AG7" s="78"/>
      <c r="AH7" s="78"/>
      <c r="AI7" s="78"/>
      <c r="AJ7" s="78"/>
      <c r="AK7" s="78"/>
      <c r="AL7" s="78"/>
      <c r="AM7" s="78"/>
      <c r="AN7" s="78"/>
      <c r="AO7" s="78"/>
      <c r="AP7" s="78"/>
      <c r="AQ7" s="78"/>
      <c r="AR7" s="78"/>
      <c r="AS7" s="78"/>
      <c r="AT7" s="78"/>
      <c r="AU7" s="78"/>
      <c r="AV7" s="78"/>
      <c r="AW7" s="78"/>
      <c r="AX7" s="78"/>
      <c r="AY7" s="78"/>
      <c r="AZ7" s="78"/>
      <c r="BA7" s="78"/>
      <c r="BB7" s="78"/>
      <c r="BC7" s="78"/>
      <c r="BD7" s="78"/>
      <c r="BE7" s="78"/>
      <c r="BF7" s="78"/>
      <c r="BG7" s="78"/>
      <c r="BH7" s="78"/>
      <c r="BI7" s="78"/>
      <c r="BJ7" s="78"/>
      <c r="BK7" s="78"/>
      <c r="BL7" s="78"/>
      <c r="BM7" s="78"/>
      <c r="BN7" s="78"/>
      <c r="BO7" s="78"/>
      <c r="BP7" s="78"/>
      <c r="BQ7" s="78"/>
      <c r="BR7" s="78"/>
      <c r="BS7" s="78"/>
      <c r="BT7" s="78"/>
      <c r="BU7" s="78"/>
      <c r="BV7" s="78"/>
      <c r="BW7" s="78"/>
      <c r="BX7" s="78"/>
      <c r="BY7" s="78"/>
      <c r="BZ7" s="78"/>
      <c r="CA7" s="78"/>
      <c r="CB7" s="78"/>
      <c r="CC7" s="78"/>
      <c r="CD7" s="78"/>
      <c r="CE7" s="78"/>
      <c r="CF7" s="78"/>
      <c r="CG7" s="78"/>
      <c r="CH7" s="78"/>
      <c r="CI7" s="78"/>
      <c r="CJ7" s="78"/>
      <c r="CK7" s="78"/>
      <c r="CL7" s="78"/>
      <c r="CM7" s="78"/>
      <c r="CN7" s="78"/>
      <c r="CO7" s="78"/>
      <c r="CP7" s="78"/>
      <c r="CQ7" s="78"/>
      <c r="CR7" s="78"/>
      <c r="CS7" s="78"/>
      <c r="CT7" s="78"/>
      <c r="CU7" s="78"/>
      <c r="CV7" s="78"/>
      <c r="CW7" s="78"/>
      <c r="CX7" s="78"/>
      <c r="CY7" s="78"/>
      <c r="CZ7" s="78"/>
      <c r="DA7" s="78"/>
      <c r="DB7" s="78"/>
      <c r="DC7" s="78"/>
      <c r="DD7" s="78"/>
      <c r="DE7" s="78"/>
      <c r="DF7" s="78"/>
      <c r="DG7" s="78"/>
      <c r="DH7" s="78"/>
      <c r="DI7" s="78"/>
      <c r="DJ7" s="78"/>
      <c r="DK7" s="78"/>
      <c r="DL7" s="78"/>
      <c r="DM7" s="78"/>
      <c r="DN7" s="78"/>
      <c r="DO7" s="78"/>
      <c r="DP7" s="78"/>
      <c r="DQ7" s="78"/>
      <c r="DR7" s="78"/>
      <c r="DS7" s="78"/>
      <c r="DT7" s="78"/>
      <c r="DU7" s="78"/>
      <c r="DV7" s="78"/>
      <c r="DW7" s="78"/>
      <c r="DX7" s="78"/>
      <c r="DY7" s="78"/>
      <c r="DZ7" s="78"/>
      <c r="EA7" s="78"/>
      <c r="EB7" s="78"/>
      <c r="EC7" s="78"/>
      <c r="ED7" s="78"/>
      <c r="EE7" s="78"/>
      <c r="EF7" s="78"/>
      <c r="EG7" s="78"/>
      <c r="EH7" s="78"/>
      <c r="EI7" s="78"/>
      <c r="EJ7" s="78"/>
      <c r="EK7" s="78"/>
      <c r="EL7" s="78"/>
      <c r="EM7" s="78"/>
      <c r="EN7" s="78"/>
      <c r="EO7" s="78"/>
      <c r="EP7" s="78"/>
      <c r="EQ7" s="78"/>
      <c r="ER7" s="78"/>
      <c r="ES7" s="78"/>
      <c r="ET7" s="78"/>
      <c r="EU7" s="78"/>
      <c r="EV7" s="78"/>
      <c r="EW7" s="78"/>
      <c r="EX7" s="78"/>
      <c r="EY7" s="78"/>
      <c r="EZ7" s="78"/>
      <c r="FA7" s="78"/>
      <c r="FB7" s="78"/>
      <c r="FC7" s="78"/>
      <c r="FD7" s="78"/>
      <c r="FE7" s="78"/>
      <c r="FF7" s="78"/>
      <c r="FG7" s="78"/>
      <c r="FH7" s="78"/>
      <c r="FI7" s="78"/>
      <c r="FJ7" s="78"/>
      <c r="FK7" s="78"/>
      <c r="FL7" s="78"/>
      <c r="FM7" s="78"/>
      <c r="FN7" s="78"/>
      <c r="FO7" s="78"/>
      <c r="FP7" s="78"/>
      <c r="FQ7" s="78"/>
      <c r="FR7" s="78"/>
      <c r="FS7" s="78"/>
      <c r="FT7" s="78"/>
      <c r="FU7" s="78"/>
      <c r="FV7" s="78"/>
      <c r="FW7" s="78"/>
      <c r="FX7" s="78"/>
      <c r="FY7" s="78"/>
      <c r="FZ7" s="78"/>
      <c r="GA7" s="78"/>
      <c r="GB7" s="78"/>
      <c r="GC7" s="78"/>
      <c r="GD7" s="78"/>
      <c r="GE7" s="78"/>
      <c r="GF7" s="78"/>
      <c r="GG7" s="78"/>
      <c r="GH7" s="78"/>
      <c r="GI7" s="78"/>
      <c r="GJ7" s="78"/>
      <c r="GK7" s="78"/>
      <c r="GL7" s="78"/>
      <c r="GM7" s="78"/>
      <c r="GN7" s="78"/>
      <c r="GO7" s="78"/>
      <c r="GP7" s="78"/>
      <c r="GQ7" s="78"/>
      <c r="GR7" s="78"/>
      <c r="GS7" s="78"/>
      <c r="GT7" s="78"/>
      <c r="GU7" s="78"/>
      <c r="GV7" s="78"/>
      <c r="GW7" s="78"/>
      <c r="GX7" s="78"/>
      <c r="GY7" s="78"/>
      <c r="GZ7" s="78"/>
      <c r="HA7" s="78"/>
      <c r="HB7" s="78"/>
      <c r="HC7" s="78"/>
      <c r="HD7" s="78"/>
      <c r="HE7" s="78"/>
      <c r="HF7" s="78"/>
      <c r="HG7" s="78"/>
      <c r="HH7" s="78"/>
      <c r="HI7" s="78"/>
      <c r="HJ7" s="78"/>
      <c r="HK7" s="78"/>
      <c r="HL7" s="78"/>
      <c r="HM7" s="78"/>
      <c r="HN7" s="78"/>
      <c r="HO7" s="78"/>
      <c r="HP7" s="78"/>
      <c r="HQ7" s="78"/>
      <c r="HR7" s="78"/>
      <c r="HS7" s="78"/>
      <c r="HT7" s="78"/>
      <c r="HU7" s="78"/>
      <c r="HV7" s="78"/>
      <c r="HW7" s="78"/>
      <c r="HX7" s="78"/>
      <c r="HY7" s="78"/>
      <c r="HZ7" s="78"/>
      <c r="IA7" s="78"/>
      <c r="IB7" s="78"/>
      <c r="IC7" s="78"/>
      <c r="ID7" s="78"/>
      <c r="IE7" s="78"/>
      <c r="IF7" s="78"/>
      <c r="IG7" s="78"/>
      <c r="IH7" s="78"/>
      <c r="II7" s="78"/>
      <c r="IJ7" s="78"/>
      <c r="IK7" s="78"/>
      <c r="IL7" s="78"/>
      <c r="IM7" s="78"/>
      <c r="IN7" s="78"/>
      <c r="IO7" s="78"/>
      <c r="IP7" s="78"/>
      <c r="IQ7" s="78"/>
      <c r="IR7" s="78"/>
      <c r="IS7" s="78"/>
      <c r="IT7" s="78"/>
      <c r="IU7" s="78"/>
      <c r="IV7" s="78"/>
      <c r="IW7" s="78"/>
    </row>
    <row r="8" spans="1:257" ht="15" thickBot="1">
      <c r="A8" s="226"/>
      <c r="B8" s="226"/>
      <c r="C8" s="226"/>
      <c r="D8" s="226"/>
      <c r="E8" s="227"/>
      <c r="F8" s="227"/>
      <c r="G8" s="227"/>
      <c r="H8" s="84"/>
      <c r="I8" s="224" t="s">
        <v>1058</v>
      </c>
      <c r="J8" s="231">
        <f>SUM(J2:J7)</f>
        <v>0</v>
      </c>
      <c r="K8" s="231">
        <f t="shared" ref="K8:O8" si="1">SUM(K2:K7)</f>
        <v>0</v>
      </c>
      <c r="L8" s="231">
        <f t="shared" si="1"/>
        <v>0</v>
      </c>
      <c r="M8" s="231">
        <f t="shared" si="1"/>
        <v>8</v>
      </c>
      <c r="N8" s="231">
        <f t="shared" si="1"/>
        <v>0</v>
      </c>
      <c r="O8" s="231">
        <f t="shared" si="1"/>
        <v>8</v>
      </c>
      <c r="P8" s="78"/>
      <c r="Q8" s="78"/>
      <c r="R8" s="78"/>
      <c r="S8" s="78"/>
      <c r="T8" s="78"/>
      <c r="U8" s="78"/>
      <c r="V8" s="78"/>
      <c r="W8" s="78"/>
      <c r="X8" s="78"/>
      <c r="Y8" s="78"/>
      <c r="Z8" s="78"/>
      <c r="AA8" s="78"/>
      <c r="AB8" s="78"/>
      <c r="AC8" s="78"/>
      <c r="AD8" s="78"/>
      <c r="AE8" s="78"/>
      <c r="AF8" s="78"/>
      <c r="AG8" s="78"/>
      <c r="AH8" s="78"/>
      <c r="AI8" s="78"/>
      <c r="AJ8" s="78"/>
      <c r="AK8" s="78"/>
      <c r="AL8" s="78"/>
      <c r="AM8" s="78"/>
      <c r="AN8" s="78"/>
      <c r="AO8" s="78"/>
      <c r="AP8" s="78"/>
      <c r="AQ8" s="78"/>
      <c r="AR8" s="78"/>
      <c r="AS8" s="78"/>
      <c r="AT8" s="78"/>
      <c r="AU8" s="78"/>
      <c r="AV8" s="78"/>
      <c r="AW8" s="78"/>
      <c r="AX8" s="78"/>
      <c r="AY8" s="78"/>
      <c r="AZ8" s="78"/>
      <c r="BA8" s="78"/>
      <c r="BB8" s="78"/>
      <c r="BC8" s="78"/>
      <c r="BD8" s="78"/>
      <c r="BE8" s="78"/>
      <c r="BF8" s="78"/>
      <c r="BG8" s="78"/>
      <c r="BH8" s="78"/>
      <c r="BI8" s="78"/>
      <c r="BJ8" s="78"/>
      <c r="BK8" s="78"/>
      <c r="BL8" s="78"/>
      <c r="BM8" s="78"/>
      <c r="BN8" s="78"/>
      <c r="BO8" s="78"/>
      <c r="BP8" s="78"/>
      <c r="BQ8" s="78"/>
      <c r="BR8" s="78"/>
      <c r="BS8" s="78"/>
      <c r="BT8" s="78"/>
      <c r="BU8" s="78"/>
      <c r="BV8" s="78"/>
      <c r="BW8" s="78"/>
      <c r="BX8" s="78"/>
      <c r="BY8" s="78"/>
      <c r="BZ8" s="78"/>
      <c r="CA8" s="78"/>
      <c r="CB8" s="78"/>
      <c r="CC8" s="78"/>
      <c r="CD8" s="78"/>
      <c r="CE8" s="78"/>
      <c r="CF8" s="78"/>
      <c r="CG8" s="78"/>
      <c r="CH8" s="78"/>
      <c r="CI8" s="78"/>
      <c r="CJ8" s="78"/>
      <c r="CK8" s="78"/>
      <c r="CL8" s="78"/>
      <c r="CM8" s="78"/>
      <c r="CN8" s="78"/>
      <c r="CO8" s="78"/>
      <c r="CP8" s="78"/>
      <c r="CQ8" s="78"/>
      <c r="CR8" s="78"/>
      <c r="CS8" s="78"/>
      <c r="CT8" s="78"/>
      <c r="CU8" s="78"/>
      <c r="CV8" s="78"/>
      <c r="CW8" s="78"/>
      <c r="CX8" s="78"/>
      <c r="CY8" s="78"/>
      <c r="CZ8" s="78"/>
      <c r="DA8" s="78"/>
      <c r="DB8" s="78"/>
      <c r="DC8" s="78"/>
      <c r="DD8" s="78"/>
      <c r="DE8" s="78"/>
      <c r="DF8" s="78"/>
      <c r="DG8" s="78"/>
      <c r="DH8" s="78"/>
      <c r="DI8" s="78"/>
      <c r="DJ8" s="78"/>
      <c r="DK8" s="78"/>
      <c r="DL8" s="78"/>
      <c r="DM8" s="78"/>
      <c r="DN8" s="78"/>
      <c r="DO8" s="78"/>
      <c r="DP8" s="78"/>
      <c r="DQ8" s="78"/>
      <c r="DR8" s="78"/>
      <c r="DS8" s="78"/>
      <c r="DT8" s="78"/>
      <c r="DU8" s="78"/>
      <c r="DV8" s="78"/>
      <c r="DW8" s="78"/>
      <c r="DX8" s="78"/>
      <c r="DY8" s="78"/>
      <c r="DZ8" s="78"/>
      <c r="EA8" s="78"/>
      <c r="EB8" s="78"/>
      <c r="EC8" s="78"/>
      <c r="ED8" s="78"/>
      <c r="EE8" s="78"/>
      <c r="EF8" s="78"/>
      <c r="EG8" s="78"/>
      <c r="EH8" s="78"/>
      <c r="EI8" s="78"/>
      <c r="EJ8" s="78"/>
      <c r="EK8" s="78"/>
      <c r="EL8" s="78"/>
      <c r="EM8" s="78"/>
      <c r="EN8" s="78"/>
      <c r="EO8" s="78"/>
      <c r="EP8" s="78"/>
      <c r="EQ8" s="78"/>
      <c r="ER8" s="78"/>
      <c r="ES8" s="78"/>
      <c r="ET8" s="78"/>
      <c r="EU8" s="78"/>
      <c r="EV8" s="78"/>
      <c r="EW8" s="78"/>
      <c r="EX8" s="78"/>
      <c r="EY8" s="78"/>
      <c r="EZ8" s="78"/>
      <c r="FA8" s="78"/>
      <c r="FB8" s="78"/>
      <c r="FC8" s="78"/>
      <c r="FD8" s="78"/>
      <c r="FE8" s="78"/>
      <c r="FF8" s="78"/>
      <c r="FG8" s="78"/>
      <c r="FH8" s="78"/>
      <c r="FI8" s="78"/>
      <c r="FJ8" s="78"/>
      <c r="FK8" s="78"/>
      <c r="FL8" s="78"/>
      <c r="FM8" s="78"/>
      <c r="FN8" s="78"/>
      <c r="FO8" s="78"/>
      <c r="FP8" s="78"/>
      <c r="FQ8" s="78"/>
      <c r="FR8" s="78"/>
      <c r="FS8" s="78"/>
      <c r="FT8" s="78"/>
      <c r="FU8" s="78"/>
      <c r="FV8" s="78"/>
      <c r="FW8" s="78"/>
      <c r="FX8" s="78"/>
      <c r="FY8" s="78"/>
      <c r="FZ8" s="78"/>
      <c r="GA8" s="78"/>
      <c r="GB8" s="78"/>
      <c r="GC8" s="78"/>
      <c r="GD8" s="78"/>
      <c r="GE8" s="78"/>
      <c r="GF8" s="78"/>
      <c r="GG8" s="78"/>
      <c r="GH8" s="78"/>
      <c r="GI8" s="78"/>
      <c r="GJ8" s="78"/>
      <c r="GK8" s="78"/>
      <c r="GL8" s="78"/>
      <c r="GM8" s="78"/>
      <c r="GN8" s="78"/>
      <c r="GO8" s="78"/>
      <c r="GP8" s="78"/>
      <c r="GQ8" s="78"/>
      <c r="GR8" s="78"/>
      <c r="GS8" s="78"/>
      <c r="GT8" s="78"/>
      <c r="GU8" s="78"/>
      <c r="GV8" s="78"/>
      <c r="GW8" s="78"/>
      <c r="GX8" s="78"/>
      <c r="GY8" s="78"/>
      <c r="GZ8" s="78"/>
      <c r="HA8" s="78"/>
      <c r="HB8" s="78"/>
      <c r="HC8" s="78"/>
      <c r="HD8" s="78"/>
      <c r="HE8" s="78"/>
      <c r="HF8" s="78"/>
      <c r="HG8" s="78"/>
      <c r="HH8" s="78"/>
      <c r="HI8" s="78"/>
      <c r="HJ8" s="78"/>
      <c r="HK8" s="78"/>
      <c r="HL8" s="78"/>
      <c r="HM8" s="78"/>
      <c r="HN8" s="78"/>
      <c r="HO8" s="78"/>
      <c r="HP8" s="78"/>
      <c r="HQ8" s="78"/>
      <c r="HR8" s="78"/>
      <c r="HS8" s="78"/>
      <c r="HT8" s="78"/>
      <c r="HU8" s="78"/>
      <c r="HV8" s="78"/>
      <c r="HW8" s="78"/>
      <c r="HX8" s="78"/>
      <c r="HY8" s="78"/>
      <c r="HZ8" s="78"/>
      <c r="IA8" s="78"/>
      <c r="IB8" s="78"/>
      <c r="IC8" s="78"/>
      <c r="ID8" s="78"/>
      <c r="IE8" s="78"/>
      <c r="IF8" s="78"/>
      <c r="IG8" s="78"/>
      <c r="IH8" s="78"/>
      <c r="II8" s="78"/>
      <c r="IJ8" s="78"/>
      <c r="IK8" s="78"/>
      <c r="IL8" s="78"/>
      <c r="IM8" s="78"/>
      <c r="IN8" s="78"/>
      <c r="IO8" s="78"/>
      <c r="IP8" s="78"/>
      <c r="IQ8" s="78"/>
      <c r="IR8" s="78"/>
      <c r="IS8" s="78"/>
      <c r="IT8" s="78"/>
      <c r="IU8" s="78"/>
      <c r="IV8" s="78"/>
      <c r="IW8" s="78"/>
    </row>
    <row r="9" spans="1:257" ht="13.5" thickTop="1">
      <c r="A9" s="78"/>
      <c r="B9" s="78"/>
      <c r="C9" s="78"/>
      <c r="D9" s="89"/>
      <c r="E9" s="89"/>
      <c r="F9" s="89"/>
      <c r="G9" s="89"/>
      <c r="H9" s="89"/>
      <c r="I9" s="89"/>
      <c r="J9" s="85"/>
      <c r="K9" s="78"/>
      <c r="L9" s="78"/>
      <c r="M9" s="78"/>
      <c r="N9" s="78"/>
      <c r="O9" s="78"/>
      <c r="P9" s="78"/>
      <c r="Q9" s="78"/>
      <c r="R9" s="78"/>
      <c r="S9" s="78"/>
      <c r="T9" s="78"/>
      <c r="U9" s="78"/>
      <c r="V9" s="78"/>
      <c r="W9" s="78"/>
      <c r="X9" s="78"/>
      <c r="Y9" s="78"/>
      <c r="Z9" s="78"/>
      <c r="AA9" s="78"/>
      <c r="AB9" s="78"/>
      <c r="AC9" s="78"/>
      <c r="AD9" s="78"/>
      <c r="AE9" s="78"/>
      <c r="AF9" s="78"/>
      <c r="AG9" s="78"/>
      <c r="AH9" s="78"/>
      <c r="AI9" s="78"/>
      <c r="AJ9" s="78"/>
      <c r="AK9" s="78"/>
      <c r="AL9" s="78"/>
      <c r="AM9" s="78"/>
      <c r="AN9" s="78"/>
      <c r="AO9" s="78"/>
      <c r="AP9" s="78"/>
      <c r="AQ9" s="78"/>
      <c r="AR9" s="78"/>
      <c r="AS9" s="78"/>
      <c r="AT9" s="78"/>
      <c r="AU9" s="78"/>
      <c r="AV9" s="78"/>
      <c r="AW9" s="78"/>
      <c r="AX9" s="78"/>
      <c r="AY9" s="78"/>
      <c r="AZ9" s="78"/>
      <c r="BA9" s="78"/>
      <c r="BB9" s="78"/>
      <c r="BC9" s="78"/>
      <c r="BD9" s="78"/>
      <c r="BE9" s="78"/>
      <c r="BF9" s="78"/>
      <c r="BG9" s="78"/>
      <c r="BH9" s="78"/>
      <c r="BI9" s="78"/>
      <c r="BJ9" s="78"/>
      <c r="BK9" s="78"/>
      <c r="BL9" s="78"/>
      <c r="BM9" s="78"/>
      <c r="BN9" s="78"/>
      <c r="BO9" s="78"/>
      <c r="BP9" s="78"/>
      <c r="BQ9" s="78"/>
      <c r="BR9" s="78"/>
      <c r="BS9" s="78"/>
      <c r="BT9" s="78"/>
      <c r="BU9" s="78"/>
      <c r="BV9" s="78"/>
      <c r="BW9" s="78"/>
      <c r="BX9" s="78"/>
      <c r="BY9" s="78"/>
      <c r="BZ9" s="78"/>
      <c r="CA9" s="78"/>
      <c r="CB9" s="78"/>
      <c r="CC9" s="78"/>
      <c r="CD9" s="78"/>
      <c r="CE9" s="78"/>
      <c r="CF9" s="78"/>
      <c r="CG9" s="78"/>
      <c r="CH9" s="78"/>
      <c r="CI9" s="78"/>
      <c r="CJ9" s="78"/>
      <c r="CK9" s="78"/>
      <c r="CL9" s="78"/>
      <c r="CM9" s="78"/>
      <c r="CN9" s="78"/>
      <c r="CO9" s="78"/>
      <c r="CP9" s="78"/>
      <c r="CQ9" s="78"/>
      <c r="CR9" s="78"/>
      <c r="CS9" s="78"/>
      <c r="CT9" s="78"/>
      <c r="CU9" s="78"/>
      <c r="CV9" s="78"/>
      <c r="CW9" s="78"/>
      <c r="CX9" s="78"/>
      <c r="CY9" s="78"/>
      <c r="CZ9" s="78"/>
      <c r="DA9" s="78"/>
      <c r="DB9" s="78"/>
      <c r="DC9" s="78"/>
      <c r="DD9" s="78"/>
      <c r="DE9" s="78"/>
      <c r="DF9" s="78"/>
      <c r="DG9" s="78"/>
      <c r="DH9" s="78"/>
      <c r="DI9" s="78"/>
      <c r="DJ9" s="78"/>
      <c r="DK9" s="78"/>
      <c r="DL9" s="78"/>
      <c r="DM9" s="78"/>
      <c r="DN9" s="78"/>
      <c r="DO9" s="78"/>
      <c r="DP9" s="78"/>
      <c r="DQ9" s="78"/>
      <c r="DR9" s="78"/>
      <c r="DS9" s="78"/>
      <c r="DT9" s="78"/>
      <c r="DU9" s="78"/>
      <c r="DV9" s="78"/>
      <c r="DW9" s="78"/>
      <c r="DX9" s="78"/>
      <c r="DY9" s="78"/>
      <c r="DZ9" s="78"/>
      <c r="EA9" s="78"/>
      <c r="EB9" s="78"/>
      <c r="EC9" s="78"/>
      <c r="ED9" s="78"/>
      <c r="EE9" s="78"/>
      <c r="EF9" s="78"/>
      <c r="EG9" s="78"/>
      <c r="EH9" s="78"/>
      <c r="EI9" s="78"/>
      <c r="EJ9" s="78"/>
      <c r="EK9" s="78"/>
      <c r="EL9" s="78"/>
      <c r="EM9" s="78"/>
      <c r="EN9" s="78"/>
      <c r="EO9" s="78"/>
      <c r="EP9" s="78"/>
      <c r="EQ9" s="78"/>
      <c r="ER9" s="78"/>
      <c r="ES9" s="78"/>
      <c r="ET9" s="78"/>
      <c r="EU9" s="78"/>
      <c r="EV9" s="78"/>
      <c r="EW9" s="78"/>
      <c r="EX9" s="78"/>
      <c r="EY9" s="78"/>
      <c r="EZ9" s="78"/>
      <c r="FA9" s="78"/>
      <c r="FB9" s="78"/>
      <c r="FC9" s="78"/>
      <c r="FD9" s="78"/>
      <c r="FE9" s="78"/>
      <c r="FF9" s="78"/>
      <c r="FG9" s="78"/>
      <c r="FH9" s="78"/>
      <c r="FI9" s="78"/>
      <c r="FJ9" s="78"/>
      <c r="FK9" s="78"/>
      <c r="FL9" s="78"/>
      <c r="FM9" s="78"/>
      <c r="FN9" s="78"/>
      <c r="FO9" s="78"/>
      <c r="FP9" s="78"/>
      <c r="FQ9" s="78"/>
      <c r="FR9" s="78"/>
      <c r="FS9" s="78"/>
      <c r="FT9" s="78"/>
      <c r="FU9" s="78"/>
      <c r="FV9" s="78"/>
      <c r="FW9" s="78"/>
      <c r="FX9" s="78"/>
      <c r="FY9" s="78"/>
      <c r="FZ9" s="78"/>
      <c r="GA9" s="78"/>
      <c r="GB9" s="78"/>
      <c r="GC9" s="78"/>
      <c r="GD9" s="78"/>
      <c r="GE9" s="78"/>
      <c r="GF9" s="78"/>
      <c r="GG9" s="78"/>
      <c r="GH9" s="78"/>
      <c r="GI9" s="78"/>
      <c r="GJ9" s="78"/>
      <c r="GK9" s="78"/>
      <c r="GL9" s="78"/>
      <c r="GM9" s="78"/>
      <c r="GN9" s="78"/>
      <c r="GO9" s="78"/>
      <c r="GP9" s="78"/>
      <c r="GQ9" s="78"/>
      <c r="GR9" s="78"/>
      <c r="GS9" s="78"/>
      <c r="GT9" s="78"/>
      <c r="GU9" s="78"/>
      <c r="GV9" s="78"/>
      <c r="GW9" s="78"/>
      <c r="GX9" s="78"/>
      <c r="GY9" s="78"/>
      <c r="GZ9" s="78"/>
      <c r="HA9" s="78"/>
      <c r="HB9" s="78"/>
      <c r="HC9" s="78"/>
      <c r="HD9" s="78"/>
      <c r="HE9" s="78"/>
      <c r="HF9" s="78"/>
      <c r="HG9" s="78"/>
      <c r="HH9" s="78"/>
      <c r="HI9" s="78"/>
      <c r="HJ9" s="78"/>
      <c r="HK9" s="78"/>
      <c r="HL9" s="78"/>
      <c r="HM9" s="78"/>
      <c r="HN9" s="78"/>
      <c r="HO9" s="78"/>
      <c r="HP9" s="78"/>
      <c r="HQ9" s="78"/>
      <c r="HR9" s="78"/>
      <c r="HS9" s="78"/>
      <c r="HT9" s="78"/>
      <c r="HU9" s="78"/>
      <c r="HV9" s="78"/>
      <c r="HW9" s="78"/>
      <c r="HX9" s="78"/>
      <c r="HY9" s="78"/>
      <c r="HZ9" s="78"/>
      <c r="IA9" s="78"/>
      <c r="IB9" s="78"/>
      <c r="IC9" s="78"/>
      <c r="ID9" s="78"/>
      <c r="IE9" s="78"/>
      <c r="IF9" s="78"/>
      <c r="IG9" s="78"/>
      <c r="IH9" s="78"/>
      <c r="II9" s="78"/>
      <c r="IJ9" s="78"/>
      <c r="IK9" s="78"/>
      <c r="IL9" s="78"/>
      <c r="IM9" s="78"/>
      <c r="IN9" s="78"/>
      <c r="IO9" s="78"/>
      <c r="IP9" s="78"/>
      <c r="IQ9" s="78"/>
      <c r="IR9" s="78"/>
      <c r="IS9" s="78"/>
      <c r="IT9" s="78"/>
      <c r="IU9" s="78"/>
      <c r="IV9" s="78"/>
      <c r="IW9" s="78"/>
    </row>
    <row r="10" spans="1:257" ht="44.25" customHeight="1">
      <c r="A10" s="49" t="s">
        <v>30</v>
      </c>
      <c r="B10" s="49" t="s">
        <v>31</v>
      </c>
      <c r="C10" s="49" t="s">
        <v>32</v>
      </c>
      <c r="D10" s="49" t="s">
        <v>33</v>
      </c>
      <c r="E10" s="50" t="s">
        <v>34</v>
      </c>
      <c r="F10" s="50" t="s">
        <v>569</v>
      </c>
      <c r="G10" s="50" t="s">
        <v>568</v>
      </c>
      <c r="H10" s="50" t="s">
        <v>35</v>
      </c>
      <c r="I10" s="49" t="s">
        <v>36</v>
      </c>
      <c r="J10" s="213" t="s">
        <v>1047</v>
      </c>
      <c r="K10" s="214" t="s">
        <v>25</v>
      </c>
      <c r="L10" s="215" t="s">
        <v>1048</v>
      </c>
      <c r="M10" s="215" t="s">
        <v>1050</v>
      </c>
      <c r="N10" s="213" t="s">
        <v>1049</v>
      </c>
      <c r="O10" s="215" t="s">
        <v>1065</v>
      </c>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78"/>
      <c r="AY10" s="78"/>
      <c r="AZ10" s="78"/>
      <c r="BA10" s="78"/>
      <c r="BB10" s="78"/>
      <c r="BC10" s="78"/>
      <c r="BD10" s="78"/>
      <c r="BE10" s="78"/>
      <c r="BF10" s="78"/>
      <c r="BG10" s="78"/>
      <c r="BH10" s="78"/>
      <c r="BI10" s="78"/>
      <c r="BJ10" s="78"/>
      <c r="BK10" s="78"/>
      <c r="BL10" s="78"/>
      <c r="BM10" s="78"/>
      <c r="BN10" s="78"/>
      <c r="BO10" s="78"/>
      <c r="BP10" s="78"/>
      <c r="BQ10" s="78"/>
      <c r="BR10" s="78"/>
      <c r="BS10" s="78"/>
      <c r="BT10" s="78"/>
      <c r="BU10" s="78"/>
      <c r="BV10" s="78"/>
      <c r="BW10" s="78"/>
      <c r="BX10" s="78"/>
      <c r="BY10" s="78"/>
      <c r="BZ10" s="78"/>
      <c r="CA10" s="78"/>
      <c r="CB10" s="78"/>
      <c r="CC10" s="78"/>
      <c r="CD10" s="78"/>
      <c r="CE10" s="78"/>
      <c r="CF10" s="78"/>
      <c r="CG10" s="78"/>
      <c r="CH10" s="78"/>
      <c r="CI10" s="78"/>
      <c r="CJ10" s="78"/>
      <c r="CK10" s="78"/>
      <c r="CL10" s="78"/>
      <c r="CM10" s="78"/>
      <c r="CN10" s="78"/>
      <c r="CO10" s="78"/>
      <c r="CP10" s="78"/>
      <c r="CQ10" s="78"/>
      <c r="CR10" s="78"/>
      <c r="CS10" s="78"/>
      <c r="CT10" s="78"/>
      <c r="CU10" s="78"/>
      <c r="CV10" s="78"/>
      <c r="CW10" s="78"/>
      <c r="CX10" s="78"/>
      <c r="CY10" s="78"/>
      <c r="CZ10" s="78"/>
      <c r="DA10" s="78"/>
      <c r="DB10" s="78"/>
      <c r="DC10" s="78"/>
      <c r="DD10" s="78"/>
      <c r="DE10" s="78"/>
      <c r="DF10" s="78"/>
      <c r="DG10" s="78"/>
      <c r="DH10" s="78"/>
      <c r="DI10" s="78"/>
      <c r="DJ10" s="78"/>
      <c r="DK10" s="78"/>
      <c r="DL10" s="78"/>
      <c r="DM10" s="78"/>
      <c r="DN10" s="78"/>
      <c r="DO10" s="78"/>
      <c r="DP10" s="78"/>
      <c r="DQ10" s="78"/>
      <c r="DR10" s="78"/>
      <c r="DS10" s="78"/>
      <c r="DT10" s="78"/>
      <c r="DU10" s="78"/>
      <c r="DV10" s="78"/>
      <c r="DW10" s="78"/>
      <c r="DX10" s="78"/>
      <c r="DY10" s="78"/>
      <c r="DZ10" s="78"/>
      <c r="EA10" s="78"/>
      <c r="EB10" s="78"/>
      <c r="EC10" s="78"/>
      <c r="ED10" s="78"/>
      <c r="EE10" s="78"/>
      <c r="EF10" s="78"/>
      <c r="EG10" s="78"/>
      <c r="EH10" s="78"/>
      <c r="EI10" s="78"/>
      <c r="EJ10" s="78"/>
      <c r="EK10" s="78"/>
      <c r="EL10" s="78"/>
      <c r="EM10" s="78"/>
      <c r="EN10" s="78"/>
      <c r="EO10" s="78"/>
      <c r="EP10" s="78"/>
      <c r="EQ10" s="78"/>
      <c r="ER10" s="78"/>
      <c r="ES10" s="78"/>
      <c r="ET10" s="78"/>
      <c r="EU10" s="78"/>
      <c r="EV10" s="78"/>
      <c r="EW10" s="78"/>
      <c r="EX10" s="78"/>
      <c r="EY10" s="78"/>
      <c r="EZ10" s="78"/>
      <c r="FA10" s="78"/>
      <c r="FB10" s="78"/>
      <c r="FC10" s="78"/>
      <c r="FD10" s="78"/>
      <c r="FE10" s="78"/>
      <c r="FF10" s="78"/>
      <c r="FG10" s="78"/>
      <c r="FH10" s="78"/>
      <c r="FI10" s="78"/>
      <c r="FJ10" s="78"/>
      <c r="FK10" s="78"/>
      <c r="FL10" s="78"/>
      <c r="FM10" s="78"/>
      <c r="FN10" s="78"/>
      <c r="FO10" s="78"/>
      <c r="FP10" s="78"/>
      <c r="FQ10" s="78"/>
      <c r="FR10" s="78"/>
      <c r="FS10" s="78"/>
      <c r="FT10" s="78"/>
      <c r="FU10" s="78"/>
      <c r="FV10" s="78"/>
      <c r="FW10" s="78"/>
      <c r="FX10" s="78"/>
      <c r="FY10" s="78"/>
      <c r="FZ10" s="78"/>
      <c r="GA10" s="78"/>
      <c r="GB10" s="78"/>
      <c r="GC10" s="78"/>
      <c r="GD10" s="78"/>
      <c r="GE10" s="78"/>
      <c r="GF10" s="78"/>
      <c r="GG10" s="78"/>
      <c r="GH10" s="78"/>
      <c r="GI10" s="78"/>
      <c r="GJ10" s="78"/>
      <c r="GK10" s="78"/>
      <c r="GL10" s="78"/>
      <c r="GM10" s="78"/>
      <c r="GN10" s="78"/>
      <c r="GO10" s="78"/>
      <c r="GP10" s="78"/>
      <c r="GQ10" s="78"/>
      <c r="GR10" s="78"/>
      <c r="GS10" s="78"/>
      <c r="GT10" s="78"/>
      <c r="GU10" s="78"/>
      <c r="GV10" s="78"/>
      <c r="GW10" s="78"/>
      <c r="GX10" s="78"/>
      <c r="GY10" s="78"/>
      <c r="GZ10" s="78"/>
      <c r="HA10" s="78"/>
      <c r="HB10" s="78"/>
      <c r="HC10" s="78"/>
      <c r="HD10" s="78"/>
      <c r="HE10" s="78"/>
      <c r="HF10" s="78"/>
      <c r="HG10" s="78"/>
      <c r="HH10" s="78"/>
      <c r="HI10" s="78"/>
      <c r="HJ10" s="78"/>
      <c r="HK10" s="78"/>
      <c r="HL10" s="78"/>
      <c r="HM10" s="78"/>
      <c r="HN10" s="78"/>
      <c r="HO10" s="78"/>
      <c r="HP10" s="78"/>
      <c r="HQ10" s="78"/>
      <c r="HR10" s="78"/>
      <c r="HS10" s="78"/>
      <c r="HT10" s="78"/>
      <c r="HU10" s="78"/>
      <c r="HV10" s="78"/>
      <c r="HW10" s="78"/>
      <c r="HX10" s="78"/>
      <c r="HY10" s="78"/>
      <c r="HZ10" s="78"/>
      <c r="IA10" s="78"/>
      <c r="IB10" s="78"/>
      <c r="IC10" s="78"/>
      <c r="ID10" s="78"/>
      <c r="IE10" s="78"/>
      <c r="IF10" s="78"/>
      <c r="IG10" s="78"/>
      <c r="IH10" s="78"/>
      <c r="II10" s="78"/>
      <c r="IJ10" s="78"/>
      <c r="IK10" s="78"/>
      <c r="IL10" s="78"/>
      <c r="IM10" s="78"/>
      <c r="IN10" s="78"/>
      <c r="IO10" s="78"/>
      <c r="IP10" s="78"/>
      <c r="IQ10" s="78"/>
      <c r="IR10" s="78"/>
      <c r="IS10" s="78"/>
      <c r="IT10" s="78"/>
      <c r="IU10" s="78"/>
      <c r="IV10" s="78"/>
      <c r="IW10" s="78"/>
    </row>
    <row r="11" spans="1:257" ht="14.25" customHeight="1">
      <c r="A11" s="51"/>
      <c r="B11" s="51" t="s">
        <v>94</v>
      </c>
      <c r="C11" s="52"/>
      <c r="D11" s="52"/>
      <c r="E11" s="52"/>
      <c r="F11" s="52"/>
      <c r="G11" s="52"/>
      <c r="H11" s="52"/>
      <c r="I11" s="53"/>
      <c r="J11" s="158"/>
      <c r="K11" s="158"/>
      <c r="L11" s="158"/>
      <c r="M11" s="158"/>
      <c r="N11" s="158"/>
      <c r="O11" s="189"/>
      <c r="P11" s="78"/>
      <c r="Q11" s="78"/>
      <c r="R11" s="78"/>
      <c r="S11" s="78"/>
      <c r="T11" s="78"/>
      <c r="U11" s="78"/>
      <c r="V11" s="78"/>
      <c r="W11" s="78"/>
      <c r="X11" s="78"/>
      <c r="Y11" s="78"/>
      <c r="Z11" s="78"/>
      <c r="AA11" s="78"/>
      <c r="AB11" s="78"/>
      <c r="AC11" s="78"/>
      <c r="AD11" s="78"/>
      <c r="AE11" s="78"/>
      <c r="AF11" s="78"/>
      <c r="AG11" s="78"/>
      <c r="AH11" s="78"/>
      <c r="AI11" s="78"/>
      <c r="AJ11" s="78"/>
      <c r="AK11" s="78"/>
      <c r="AL11" s="78"/>
      <c r="AM11" s="78"/>
      <c r="AN11" s="78"/>
      <c r="AO11" s="78"/>
      <c r="AP11" s="78"/>
      <c r="AQ11" s="78"/>
      <c r="AR11" s="78"/>
      <c r="AS11" s="78"/>
      <c r="AT11" s="78"/>
      <c r="AU11" s="78"/>
      <c r="AV11" s="78"/>
      <c r="AW11" s="78"/>
      <c r="AX11" s="78"/>
      <c r="AY11" s="78"/>
      <c r="AZ11" s="78"/>
      <c r="BA11" s="78"/>
      <c r="BB11" s="78"/>
      <c r="BC11" s="78"/>
      <c r="BD11" s="78"/>
      <c r="BE11" s="78"/>
      <c r="BF11" s="78"/>
      <c r="BG11" s="78"/>
      <c r="BH11" s="78"/>
      <c r="BI11" s="78"/>
      <c r="BJ11" s="78"/>
      <c r="BK11" s="78"/>
      <c r="BL11" s="78"/>
      <c r="BM11" s="78"/>
      <c r="BN11" s="78"/>
      <c r="BO11" s="78"/>
      <c r="BP11" s="78"/>
      <c r="BQ11" s="78"/>
      <c r="BR11" s="78"/>
      <c r="BS11" s="78"/>
      <c r="BT11" s="78"/>
      <c r="BU11" s="78"/>
      <c r="BV11" s="78"/>
      <c r="BW11" s="78"/>
      <c r="BX11" s="78"/>
      <c r="BY11" s="78"/>
      <c r="BZ11" s="78"/>
      <c r="CA11" s="78"/>
      <c r="CB11" s="78"/>
      <c r="CC11" s="78"/>
      <c r="CD11" s="78"/>
      <c r="CE11" s="78"/>
      <c r="CF11" s="78"/>
      <c r="CG11" s="78"/>
      <c r="CH11" s="78"/>
      <c r="CI11" s="78"/>
      <c r="CJ11" s="78"/>
      <c r="CK11" s="78"/>
      <c r="CL11" s="78"/>
      <c r="CM11" s="78"/>
      <c r="CN11" s="78"/>
      <c r="CO11" s="78"/>
      <c r="CP11" s="78"/>
      <c r="CQ11" s="78"/>
      <c r="CR11" s="78"/>
      <c r="CS11" s="78"/>
      <c r="CT11" s="78"/>
      <c r="CU11" s="78"/>
      <c r="CV11" s="78"/>
      <c r="CW11" s="78"/>
      <c r="CX11" s="78"/>
      <c r="CY11" s="78"/>
      <c r="CZ11" s="78"/>
      <c r="DA11" s="78"/>
      <c r="DB11" s="78"/>
      <c r="DC11" s="78"/>
      <c r="DD11" s="78"/>
      <c r="DE11" s="78"/>
      <c r="DF11" s="78"/>
      <c r="DG11" s="78"/>
      <c r="DH11" s="78"/>
      <c r="DI11" s="78"/>
      <c r="DJ11" s="78"/>
      <c r="DK11" s="78"/>
      <c r="DL11" s="78"/>
      <c r="DM11" s="78"/>
      <c r="DN11" s="78"/>
      <c r="DO11" s="78"/>
      <c r="DP11" s="78"/>
      <c r="DQ11" s="78"/>
      <c r="DR11" s="78"/>
      <c r="DS11" s="78"/>
      <c r="DT11" s="78"/>
      <c r="DU11" s="78"/>
      <c r="DV11" s="78"/>
      <c r="DW11" s="78"/>
      <c r="DX11" s="78"/>
      <c r="DY11" s="78"/>
      <c r="DZ11" s="78"/>
      <c r="EA11" s="78"/>
      <c r="EB11" s="78"/>
      <c r="EC11" s="78"/>
      <c r="ED11" s="78"/>
      <c r="EE11" s="78"/>
      <c r="EF11" s="78"/>
      <c r="EG11" s="78"/>
      <c r="EH11" s="78"/>
      <c r="EI11" s="78"/>
      <c r="EJ11" s="78"/>
      <c r="EK11" s="78"/>
      <c r="EL11" s="78"/>
      <c r="EM11" s="78"/>
      <c r="EN11" s="78"/>
      <c r="EO11" s="78"/>
      <c r="EP11" s="78"/>
      <c r="EQ11" s="78"/>
      <c r="ER11" s="78"/>
      <c r="ES11" s="78"/>
      <c r="ET11" s="78"/>
      <c r="EU11" s="78"/>
      <c r="EV11" s="78"/>
      <c r="EW11" s="78"/>
      <c r="EX11" s="78"/>
      <c r="EY11" s="78"/>
      <c r="EZ11" s="78"/>
      <c r="FA11" s="78"/>
      <c r="FB11" s="78"/>
      <c r="FC11" s="78"/>
      <c r="FD11" s="78"/>
      <c r="FE11" s="78"/>
      <c r="FF11" s="78"/>
      <c r="FG11" s="78"/>
      <c r="FH11" s="78"/>
      <c r="FI11" s="78"/>
      <c r="FJ11" s="78"/>
      <c r="FK11" s="78"/>
      <c r="FL11" s="78"/>
      <c r="FM11" s="78"/>
      <c r="FN11" s="78"/>
      <c r="FO11" s="78"/>
      <c r="FP11" s="78"/>
      <c r="FQ11" s="78"/>
      <c r="FR11" s="78"/>
      <c r="FS11" s="78"/>
      <c r="FT11" s="78"/>
      <c r="FU11" s="78"/>
      <c r="FV11" s="78"/>
      <c r="FW11" s="78"/>
      <c r="FX11" s="78"/>
      <c r="FY11" s="78"/>
      <c r="FZ11" s="78"/>
      <c r="GA11" s="78"/>
      <c r="GB11" s="78"/>
      <c r="GC11" s="78"/>
      <c r="GD11" s="78"/>
      <c r="GE11" s="78"/>
      <c r="GF11" s="78"/>
      <c r="GG11" s="78"/>
      <c r="GH11" s="78"/>
      <c r="GI11" s="78"/>
      <c r="GJ11" s="78"/>
      <c r="GK11" s="78"/>
      <c r="GL11" s="78"/>
      <c r="GM11" s="78"/>
      <c r="GN11" s="78"/>
      <c r="GO11" s="78"/>
      <c r="GP11" s="78"/>
      <c r="GQ11" s="78"/>
      <c r="GR11" s="78"/>
      <c r="GS11" s="78"/>
      <c r="GT11" s="78"/>
      <c r="GU11" s="78"/>
      <c r="GV11" s="78"/>
      <c r="GW11" s="78"/>
      <c r="GX11" s="78"/>
      <c r="GY11" s="78"/>
      <c r="GZ11" s="78"/>
      <c r="HA11" s="78"/>
      <c r="HB11" s="78"/>
      <c r="HC11" s="78"/>
      <c r="HD11" s="78"/>
      <c r="HE11" s="78"/>
      <c r="HF11" s="78"/>
      <c r="HG11" s="78"/>
      <c r="HH11" s="78"/>
      <c r="HI11" s="78"/>
      <c r="HJ11" s="78"/>
      <c r="HK11" s="78"/>
      <c r="HL11" s="78"/>
      <c r="HM11" s="78"/>
      <c r="HN11" s="78"/>
      <c r="HO11" s="78"/>
      <c r="HP11" s="78"/>
      <c r="HQ11" s="78"/>
      <c r="HR11" s="78"/>
      <c r="HS11" s="78"/>
      <c r="HT11" s="78"/>
      <c r="HU11" s="78"/>
      <c r="HV11" s="78"/>
      <c r="HW11" s="78"/>
      <c r="HX11" s="78"/>
      <c r="HY11" s="78"/>
      <c r="HZ11" s="78"/>
      <c r="IA11" s="78"/>
      <c r="IB11" s="78"/>
      <c r="IC11" s="78"/>
      <c r="ID11" s="78"/>
      <c r="IE11" s="78"/>
      <c r="IF11" s="78"/>
      <c r="IG11" s="78"/>
      <c r="IH11" s="78"/>
      <c r="II11" s="78"/>
      <c r="IJ11" s="78"/>
      <c r="IK11" s="78"/>
      <c r="IL11" s="78"/>
      <c r="IM11" s="78"/>
      <c r="IN11" s="78"/>
      <c r="IO11" s="78"/>
      <c r="IP11" s="78"/>
      <c r="IQ11" s="78"/>
      <c r="IR11" s="78"/>
      <c r="IS11" s="78"/>
      <c r="IT11" s="78"/>
      <c r="IU11" s="78"/>
      <c r="IV11" s="78"/>
      <c r="IW11" s="78"/>
    </row>
    <row r="12" spans="1:257" ht="14.25" customHeight="1">
      <c r="A12" s="110" t="str">
        <f>IF(OR(B12&lt;&gt;"",D12&lt;&gt;""),"["&amp;TEXT($B$2,"##")&amp;"-"&amp;TEXT(ROW()-10,"##")&amp;"]","")</f>
        <v>[Account Management Module-2]</v>
      </c>
      <c r="B12" s="110" t="s">
        <v>95</v>
      </c>
      <c r="C12" s="110" t="s">
        <v>131</v>
      </c>
      <c r="D12" s="110" t="s">
        <v>227</v>
      </c>
      <c r="E12" s="54"/>
      <c r="F12" s="110" t="s">
        <v>22</v>
      </c>
      <c r="G12" s="110" t="s">
        <v>22</v>
      </c>
      <c r="H12" s="104">
        <v>42317</v>
      </c>
      <c r="I12" s="91"/>
      <c r="J12" s="216"/>
      <c r="K12" s="216"/>
      <c r="L12" s="216"/>
      <c r="M12" s="217"/>
      <c r="N12" s="217"/>
      <c r="O12" s="217"/>
      <c r="P12" s="145"/>
      <c r="Q12" s="145"/>
      <c r="R12" s="145"/>
      <c r="S12" s="145"/>
      <c r="T12" s="145"/>
      <c r="U12" s="145"/>
      <c r="V12" s="145"/>
      <c r="W12" s="145"/>
      <c r="X12" s="145"/>
      <c r="Y12" s="145"/>
      <c r="Z12" s="145"/>
      <c r="AA12" s="145"/>
      <c r="AB12" s="145"/>
      <c r="AC12" s="145"/>
      <c r="AD12" s="145"/>
      <c r="AE12" s="145"/>
      <c r="AF12" s="145"/>
      <c r="AG12" s="145"/>
      <c r="AH12" s="145"/>
      <c r="AI12" s="145"/>
      <c r="AJ12" s="145"/>
      <c r="AK12" s="145"/>
      <c r="AL12" s="145"/>
      <c r="AM12" s="145"/>
      <c r="AN12" s="145"/>
      <c r="AO12" s="145"/>
      <c r="AP12" s="145"/>
      <c r="AQ12" s="145"/>
      <c r="AR12" s="145"/>
      <c r="AS12" s="145"/>
      <c r="AT12" s="145"/>
      <c r="AU12" s="145"/>
      <c r="AV12" s="145"/>
      <c r="AW12" s="145"/>
      <c r="AX12" s="145"/>
      <c r="AY12" s="145"/>
      <c r="AZ12" s="145"/>
      <c r="BA12" s="145"/>
      <c r="BB12" s="145"/>
      <c r="BC12" s="145"/>
      <c r="BD12" s="145"/>
      <c r="BE12" s="145"/>
      <c r="BF12" s="145"/>
      <c r="BG12" s="145"/>
      <c r="BH12" s="145"/>
      <c r="BI12" s="145"/>
      <c r="BJ12" s="145"/>
      <c r="BK12" s="145"/>
      <c r="BL12" s="145"/>
      <c r="BM12" s="145"/>
      <c r="BN12" s="145"/>
      <c r="BO12" s="145"/>
      <c r="BP12" s="145"/>
      <c r="BQ12" s="145"/>
      <c r="BR12" s="145"/>
      <c r="BS12" s="145"/>
      <c r="BT12" s="145"/>
      <c r="BU12" s="145"/>
      <c r="BV12" s="145"/>
      <c r="BW12" s="145"/>
      <c r="BX12" s="145"/>
      <c r="BY12" s="145"/>
      <c r="BZ12" s="145"/>
      <c r="CA12" s="145"/>
      <c r="CB12" s="145"/>
      <c r="CC12" s="145"/>
      <c r="CD12" s="145"/>
      <c r="CE12" s="145"/>
      <c r="CF12" s="145"/>
      <c r="CG12" s="145"/>
      <c r="CH12" s="145"/>
      <c r="CI12" s="145"/>
      <c r="CJ12" s="145"/>
      <c r="CK12" s="145"/>
      <c r="CL12" s="145"/>
      <c r="CM12" s="145"/>
      <c r="CN12" s="145"/>
      <c r="CO12" s="145"/>
      <c r="CP12" s="145"/>
      <c r="CQ12" s="145"/>
      <c r="CR12" s="145"/>
      <c r="CS12" s="145"/>
      <c r="CT12" s="145"/>
      <c r="CU12" s="145"/>
      <c r="CV12" s="145"/>
      <c r="CW12" s="145"/>
      <c r="CX12" s="145"/>
      <c r="CY12" s="145"/>
      <c r="CZ12" s="145"/>
      <c r="DA12" s="145"/>
      <c r="DB12" s="145"/>
      <c r="DC12" s="145"/>
      <c r="DD12" s="145"/>
      <c r="DE12" s="145"/>
      <c r="DF12" s="145"/>
      <c r="DG12" s="145"/>
      <c r="DH12" s="145"/>
      <c r="DI12" s="145"/>
      <c r="DJ12" s="145"/>
      <c r="DK12" s="145"/>
      <c r="DL12" s="145"/>
      <c r="DM12" s="145"/>
      <c r="DN12" s="145"/>
      <c r="DO12" s="145"/>
      <c r="DP12" s="145"/>
      <c r="DQ12" s="145"/>
      <c r="DR12" s="145"/>
      <c r="DS12" s="145"/>
      <c r="DT12" s="145"/>
      <c r="DU12" s="145"/>
      <c r="DV12" s="145"/>
      <c r="DW12" s="145"/>
      <c r="DX12" s="145"/>
      <c r="DY12" s="145"/>
      <c r="DZ12" s="145"/>
      <c r="EA12" s="145"/>
      <c r="EB12" s="145"/>
      <c r="EC12" s="145"/>
      <c r="ED12" s="145"/>
      <c r="EE12" s="145"/>
      <c r="EF12" s="145"/>
      <c r="EG12" s="145"/>
      <c r="EH12" s="145"/>
      <c r="EI12" s="145"/>
      <c r="EJ12" s="145"/>
      <c r="EK12" s="145"/>
      <c r="EL12" s="145"/>
      <c r="EM12" s="145"/>
      <c r="EN12" s="145"/>
      <c r="EO12" s="145"/>
      <c r="EP12" s="145"/>
      <c r="EQ12" s="145"/>
      <c r="ER12" s="145"/>
      <c r="ES12" s="145"/>
      <c r="ET12" s="145"/>
      <c r="EU12" s="145"/>
      <c r="EV12" s="145"/>
      <c r="EW12" s="145"/>
      <c r="EX12" s="145"/>
      <c r="EY12" s="145"/>
      <c r="EZ12" s="145"/>
      <c r="FA12" s="145"/>
      <c r="FB12" s="145"/>
      <c r="FC12" s="145"/>
      <c r="FD12" s="145"/>
      <c r="FE12" s="145"/>
      <c r="FF12" s="145"/>
      <c r="FG12" s="145"/>
      <c r="FH12" s="145"/>
      <c r="FI12" s="145"/>
      <c r="FJ12" s="145"/>
      <c r="FK12" s="145"/>
      <c r="FL12" s="145"/>
      <c r="FM12" s="145"/>
      <c r="FN12" s="145"/>
      <c r="FO12" s="145"/>
      <c r="FP12" s="145"/>
      <c r="FQ12" s="145"/>
      <c r="FR12" s="145"/>
      <c r="FS12" s="145"/>
      <c r="FT12" s="145"/>
      <c r="FU12" s="145"/>
      <c r="FV12" s="145"/>
      <c r="FW12" s="145"/>
      <c r="FX12" s="145"/>
      <c r="FY12" s="145"/>
      <c r="FZ12" s="145"/>
      <c r="GA12" s="145"/>
      <c r="GB12" s="145"/>
      <c r="GC12" s="145"/>
      <c r="GD12" s="145"/>
      <c r="GE12" s="145"/>
      <c r="GF12" s="145"/>
      <c r="GG12" s="145"/>
      <c r="GH12" s="145"/>
      <c r="GI12" s="145"/>
      <c r="GJ12" s="145"/>
      <c r="GK12" s="145"/>
      <c r="GL12" s="145"/>
      <c r="GM12" s="145"/>
      <c r="GN12" s="145"/>
      <c r="GO12" s="145"/>
      <c r="GP12" s="145"/>
      <c r="GQ12" s="145"/>
      <c r="GR12" s="145"/>
      <c r="GS12" s="145"/>
      <c r="GT12" s="145"/>
      <c r="GU12" s="145"/>
      <c r="GV12" s="145"/>
      <c r="GW12" s="145"/>
      <c r="GX12" s="145"/>
      <c r="GY12" s="145"/>
      <c r="GZ12" s="145"/>
      <c r="HA12" s="145"/>
      <c r="HB12" s="145"/>
      <c r="HC12" s="145"/>
      <c r="HD12" s="145"/>
      <c r="HE12" s="145"/>
      <c r="HF12" s="145"/>
      <c r="HG12" s="145"/>
      <c r="HH12" s="145"/>
      <c r="HI12" s="145"/>
      <c r="HJ12" s="145"/>
      <c r="HK12" s="145"/>
      <c r="HL12" s="145"/>
      <c r="HM12" s="145"/>
      <c r="HN12" s="145"/>
      <c r="HO12" s="145"/>
      <c r="HP12" s="145"/>
      <c r="HQ12" s="145"/>
      <c r="HR12" s="145"/>
      <c r="HS12" s="145"/>
      <c r="HT12" s="145"/>
      <c r="HU12" s="145"/>
      <c r="HV12" s="145"/>
      <c r="HW12" s="145"/>
      <c r="HX12" s="145"/>
      <c r="HY12" s="145"/>
      <c r="HZ12" s="145"/>
      <c r="IA12" s="145"/>
      <c r="IB12" s="145"/>
      <c r="IC12" s="145"/>
      <c r="ID12" s="145"/>
      <c r="IE12" s="145"/>
      <c r="IF12" s="145"/>
      <c r="IG12" s="145"/>
      <c r="IH12" s="145"/>
      <c r="II12" s="145"/>
      <c r="IJ12" s="145"/>
      <c r="IK12" s="145"/>
      <c r="IL12" s="145"/>
      <c r="IM12" s="145"/>
      <c r="IN12" s="145"/>
      <c r="IO12" s="145"/>
      <c r="IP12" s="145"/>
      <c r="IQ12" s="145"/>
      <c r="IR12" s="145"/>
      <c r="IS12" s="145"/>
      <c r="IT12" s="145"/>
      <c r="IU12" s="145"/>
      <c r="IV12" s="145"/>
      <c r="IW12" s="145"/>
    </row>
    <row r="13" spans="1:257" ht="14.25" customHeight="1">
      <c r="A13" s="110" t="str">
        <f>IF(OR(B13&lt;&gt;"",D13&lt;&gt;""),"["&amp;TEXT($B$2,"##")&amp;"-"&amp;TEXT(ROW()-10,"##")&amp;"]","")</f>
        <v>[Account Management Module-3]</v>
      </c>
      <c r="B13" s="110" t="s">
        <v>97</v>
      </c>
      <c r="C13" s="110" t="s">
        <v>131</v>
      </c>
      <c r="D13" s="110" t="s">
        <v>227</v>
      </c>
      <c r="E13" s="54" t="s">
        <v>96</v>
      </c>
      <c r="F13" s="110" t="s">
        <v>22</v>
      </c>
      <c r="G13" s="110" t="s">
        <v>22</v>
      </c>
      <c r="H13" s="104">
        <v>42317</v>
      </c>
      <c r="I13" s="91"/>
      <c r="J13" s="216"/>
      <c r="K13" s="216"/>
      <c r="L13" s="216"/>
      <c r="M13" s="217"/>
      <c r="N13" s="217"/>
      <c r="O13" s="217"/>
      <c r="P13" s="78"/>
      <c r="Q13" s="145"/>
      <c r="R13" s="145"/>
      <c r="S13" s="145"/>
      <c r="T13" s="145"/>
      <c r="U13" s="145"/>
      <c r="V13" s="145"/>
      <c r="W13" s="145"/>
      <c r="X13" s="145"/>
      <c r="Y13" s="145"/>
      <c r="Z13" s="145"/>
      <c r="AA13" s="145"/>
      <c r="AB13" s="145"/>
      <c r="AC13" s="145"/>
      <c r="AD13" s="145"/>
      <c r="AE13" s="145"/>
      <c r="AF13" s="145"/>
      <c r="AG13" s="145"/>
      <c r="AH13" s="145"/>
      <c r="AI13" s="145"/>
      <c r="AJ13" s="145"/>
      <c r="AK13" s="145"/>
      <c r="AL13" s="145"/>
      <c r="AM13" s="145"/>
      <c r="AN13" s="145"/>
      <c r="AO13" s="145"/>
      <c r="AP13" s="145"/>
      <c r="AQ13" s="145"/>
      <c r="AR13" s="145"/>
      <c r="AS13" s="145"/>
      <c r="AT13" s="145"/>
      <c r="AU13" s="145"/>
      <c r="AV13" s="145"/>
      <c r="AW13" s="145"/>
      <c r="AX13" s="145"/>
      <c r="AY13" s="145"/>
      <c r="AZ13" s="145"/>
      <c r="BA13" s="145"/>
      <c r="BB13" s="145"/>
      <c r="BC13" s="145"/>
      <c r="BD13" s="145"/>
      <c r="BE13" s="145"/>
      <c r="BF13" s="145"/>
      <c r="BG13" s="145"/>
      <c r="BH13" s="145"/>
      <c r="BI13" s="145"/>
      <c r="BJ13" s="145"/>
      <c r="BK13" s="145"/>
      <c r="BL13" s="145"/>
      <c r="BM13" s="145"/>
      <c r="BN13" s="145"/>
      <c r="BO13" s="145"/>
      <c r="BP13" s="145"/>
      <c r="BQ13" s="145"/>
      <c r="BR13" s="145"/>
      <c r="BS13" s="145"/>
      <c r="BT13" s="145"/>
      <c r="BU13" s="145"/>
      <c r="BV13" s="145"/>
      <c r="BW13" s="145"/>
      <c r="BX13" s="145"/>
      <c r="BY13" s="145"/>
      <c r="BZ13" s="145"/>
      <c r="CA13" s="145"/>
      <c r="CB13" s="145"/>
      <c r="CC13" s="145"/>
      <c r="CD13" s="145"/>
      <c r="CE13" s="145"/>
      <c r="CF13" s="145"/>
      <c r="CG13" s="145"/>
      <c r="CH13" s="145"/>
      <c r="CI13" s="145"/>
      <c r="CJ13" s="145"/>
      <c r="CK13" s="145"/>
      <c r="CL13" s="145"/>
      <c r="CM13" s="145"/>
      <c r="CN13" s="145"/>
      <c r="CO13" s="145"/>
      <c r="CP13" s="145"/>
      <c r="CQ13" s="145"/>
      <c r="CR13" s="145"/>
      <c r="CS13" s="145"/>
      <c r="CT13" s="145"/>
      <c r="CU13" s="145"/>
      <c r="CV13" s="145"/>
      <c r="CW13" s="145"/>
      <c r="CX13" s="145"/>
      <c r="CY13" s="145"/>
      <c r="CZ13" s="145"/>
      <c r="DA13" s="145"/>
      <c r="DB13" s="145"/>
      <c r="DC13" s="145"/>
      <c r="DD13" s="145"/>
      <c r="DE13" s="145"/>
      <c r="DF13" s="145"/>
      <c r="DG13" s="145"/>
      <c r="DH13" s="145"/>
      <c r="DI13" s="145"/>
      <c r="DJ13" s="145"/>
      <c r="DK13" s="145"/>
      <c r="DL13" s="145"/>
      <c r="DM13" s="145"/>
      <c r="DN13" s="145"/>
      <c r="DO13" s="145"/>
      <c r="DP13" s="145"/>
      <c r="DQ13" s="145"/>
      <c r="DR13" s="145"/>
      <c r="DS13" s="145"/>
      <c r="DT13" s="145"/>
      <c r="DU13" s="145"/>
      <c r="DV13" s="145"/>
      <c r="DW13" s="145"/>
      <c r="DX13" s="145"/>
      <c r="DY13" s="145"/>
      <c r="DZ13" s="145"/>
      <c r="EA13" s="145"/>
      <c r="EB13" s="145"/>
      <c r="EC13" s="145"/>
      <c r="ED13" s="145"/>
      <c r="EE13" s="145"/>
      <c r="EF13" s="145"/>
      <c r="EG13" s="145"/>
      <c r="EH13" s="145"/>
      <c r="EI13" s="145"/>
      <c r="EJ13" s="145"/>
      <c r="EK13" s="145"/>
      <c r="EL13" s="145"/>
      <c r="EM13" s="145"/>
      <c r="EN13" s="145"/>
      <c r="EO13" s="145"/>
      <c r="EP13" s="145"/>
      <c r="EQ13" s="145"/>
      <c r="ER13" s="145"/>
      <c r="ES13" s="145"/>
      <c r="ET13" s="145"/>
      <c r="EU13" s="145"/>
      <c r="EV13" s="145"/>
      <c r="EW13" s="145"/>
      <c r="EX13" s="145"/>
      <c r="EY13" s="145"/>
      <c r="EZ13" s="145"/>
      <c r="FA13" s="145"/>
      <c r="FB13" s="145"/>
      <c r="FC13" s="145"/>
      <c r="FD13" s="145"/>
      <c r="FE13" s="145"/>
      <c r="FF13" s="145"/>
      <c r="FG13" s="145"/>
      <c r="FH13" s="145"/>
      <c r="FI13" s="145"/>
      <c r="FJ13" s="145"/>
      <c r="FK13" s="145"/>
      <c r="FL13" s="145"/>
      <c r="FM13" s="145"/>
      <c r="FN13" s="145"/>
      <c r="FO13" s="145"/>
      <c r="FP13" s="145"/>
      <c r="FQ13" s="145"/>
      <c r="FR13" s="145"/>
      <c r="FS13" s="145"/>
      <c r="FT13" s="145"/>
      <c r="FU13" s="145"/>
      <c r="FV13" s="145"/>
      <c r="FW13" s="145"/>
      <c r="FX13" s="145"/>
      <c r="FY13" s="145"/>
      <c r="FZ13" s="145"/>
      <c r="GA13" s="145"/>
      <c r="GB13" s="145"/>
      <c r="GC13" s="145"/>
      <c r="GD13" s="145"/>
      <c r="GE13" s="145"/>
      <c r="GF13" s="145"/>
      <c r="GG13" s="145"/>
      <c r="GH13" s="145"/>
      <c r="GI13" s="145"/>
      <c r="GJ13" s="145"/>
      <c r="GK13" s="145"/>
      <c r="GL13" s="145"/>
      <c r="GM13" s="145"/>
      <c r="GN13" s="145"/>
      <c r="GO13" s="145"/>
      <c r="GP13" s="145"/>
      <c r="GQ13" s="145"/>
      <c r="GR13" s="145"/>
      <c r="GS13" s="145"/>
      <c r="GT13" s="145"/>
      <c r="GU13" s="145"/>
      <c r="GV13" s="145"/>
      <c r="GW13" s="145"/>
      <c r="GX13" s="145"/>
      <c r="GY13" s="145"/>
      <c r="GZ13" s="145"/>
      <c r="HA13" s="145"/>
      <c r="HB13" s="145"/>
      <c r="HC13" s="145"/>
      <c r="HD13" s="145"/>
      <c r="HE13" s="145"/>
      <c r="HF13" s="145"/>
      <c r="HG13" s="145"/>
      <c r="HH13" s="145"/>
      <c r="HI13" s="145"/>
      <c r="HJ13" s="145"/>
      <c r="HK13" s="145"/>
      <c r="HL13" s="145"/>
      <c r="HM13" s="145"/>
      <c r="HN13" s="145"/>
      <c r="HO13" s="145"/>
      <c r="HP13" s="145"/>
      <c r="HQ13" s="145"/>
      <c r="HR13" s="145"/>
      <c r="HS13" s="145"/>
      <c r="HT13" s="145"/>
      <c r="HU13" s="145"/>
      <c r="HV13" s="145"/>
      <c r="HW13" s="145"/>
      <c r="HX13" s="145"/>
      <c r="HY13" s="145"/>
      <c r="HZ13" s="145"/>
      <c r="IA13" s="145"/>
      <c r="IB13" s="145"/>
      <c r="IC13" s="145"/>
      <c r="ID13" s="145"/>
      <c r="IE13" s="145"/>
      <c r="IF13" s="145"/>
      <c r="IG13" s="145"/>
      <c r="IH13" s="145"/>
      <c r="II13" s="145"/>
      <c r="IJ13" s="145"/>
      <c r="IK13" s="145"/>
      <c r="IL13" s="145"/>
      <c r="IM13" s="145"/>
      <c r="IN13" s="145"/>
      <c r="IO13" s="145"/>
      <c r="IP13" s="145"/>
      <c r="IQ13" s="145"/>
      <c r="IR13" s="145"/>
      <c r="IS13" s="145"/>
      <c r="IT13" s="145"/>
      <c r="IU13" s="145"/>
      <c r="IV13" s="145"/>
      <c r="IW13" s="145"/>
    </row>
    <row r="14" spans="1:257" ht="14.25" customHeight="1">
      <c r="A14" s="110" t="str">
        <f>IF(OR(B14&lt;&gt;"",D14&lt;&gt;""),"["&amp;TEXT($B$2,"##")&amp;"-"&amp;TEXT(ROW()-10,"##")&amp;"]","")</f>
        <v>[Account Management Module-4]</v>
      </c>
      <c r="B14" s="110" t="s">
        <v>103</v>
      </c>
      <c r="C14" s="110" t="s">
        <v>135</v>
      </c>
      <c r="D14" s="110" t="s">
        <v>136</v>
      </c>
      <c r="E14" s="110" t="s">
        <v>98</v>
      </c>
      <c r="F14" s="110" t="s">
        <v>22</v>
      </c>
      <c r="G14" s="110" t="s">
        <v>22</v>
      </c>
      <c r="H14" s="104">
        <v>42317</v>
      </c>
      <c r="I14" s="91"/>
      <c r="J14" s="216"/>
      <c r="K14" s="216"/>
      <c r="L14" s="216"/>
      <c r="M14" s="217"/>
      <c r="N14" s="217"/>
      <c r="O14" s="217"/>
      <c r="P14" s="145"/>
      <c r="Q14" s="145"/>
      <c r="R14" s="145"/>
      <c r="S14" s="145"/>
      <c r="T14" s="145"/>
      <c r="U14" s="145"/>
      <c r="V14" s="145"/>
      <c r="W14" s="145"/>
      <c r="X14" s="145"/>
      <c r="Y14" s="145"/>
      <c r="Z14" s="145"/>
      <c r="AA14" s="145"/>
      <c r="AB14" s="145"/>
      <c r="AC14" s="145"/>
      <c r="AD14" s="145"/>
      <c r="AE14" s="145"/>
      <c r="AF14" s="145"/>
      <c r="AG14" s="145"/>
      <c r="AH14" s="145"/>
      <c r="AI14" s="145"/>
      <c r="AJ14" s="145"/>
      <c r="AK14" s="145"/>
      <c r="AL14" s="145"/>
      <c r="AM14" s="145"/>
      <c r="AN14" s="145"/>
      <c r="AO14" s="145"/>
      <c r="AP14" s="145"/>
      <c r="AQ14" s="145"/>
      <c r="AR14" s="145"/>
      <c r="AS14" s="145"/>
      <c r="AT14" s="145"/>
      <c r="AU14" s="145"/>
      <c r="AV14" s="145"/>
      <c r="AW14" s="145"/>
      <c r="AX14" s="145"/>
      <c r="AY14" s="145"/>
      <c r="AZ14" s="145"/>
      <c r="BA14" s="145"/>
      <c r="BB14" s="145"/>
      <c r="BC14" s="145"/>
      <c r="BD14" s="145"/>
      <c r="BE14" s="145"/>
      <c r="BF14" s="145"/>
      <c r="BG14" s="145"/>
      <c r="BH14" s="145"/>
      <c r="BI14" s="145"/>
      <c r="BJ14" s="145"/>
      <c r="BK14" s="145"/>
      <c r="BL14" s="145"/>
      <c r="BM14" s="145"/>
      <c r="BN14" s="145"/>
      <c r="BO14" s="145"/>
      <c r="BP14" s="145"/>
      <c r="BQ14" s="145"/>
      <c r="BR14" s="145"/>
      <c r="BS14" s="145"/>
      <c r="BT14" s="145"/>
      <c r="BU14" s="145"/>
      <c r="BV14" s="145"/>
      <c r="BW14" s="145"/>
      <c r="BX14" s="145"/>
      <c r="BY14" s="145"/>
      <c r="BZ14" s="145"/>
      <c r="CA14" s="145"/>
      <c r="CB14" s="145"/>
      <c r="CC14" s="145"/>
      <c r="CD14" s="145"/>
      <c r="CE14" s="145"/>
      <c r="CF14" s="145"/>
      <c r="CG14" s="145"/>
      <c r="CH14" s="145"/>
      <c r="CI14" s="145"/>
      <c r="CJ14" s="145"/>
      <c r="CK14" s="145"/>
      <c r="CL14" s="145"/>
      <c r="CM14" s="145"/>
      <c r="CN14" s="145"/>
      <c r="CO14" s="145"/>
      <c r="CP14" s="145"/>
      <c r="CQ14" s="145"/>
      <c r="CR14" s="145"/>
      <c r="CS14" s="145"/>
      <c r="CT14" s="145"/>
      <c r="CU14" s="145"/>
      <c r="CV14" s="145"/>
      <c r="CW14" s="145"/>
      <c r="CX14" s="145"/>
      <c r="CY14" s="145"/>
      <c r="CZ14" s="145"/>
      <c r="DA14" s="145"/>
      <c r="DB14" s="145"/>
      <c r="DC14" s="145"/>
      <c r="DD14" s="145"/>
      <c r="DE14" s="145"/>
      <c r="DF14" s="145"/>
      <c r="DG14" s="145"/>
      <c r="DH14" s="145"/>
      <c r="DI14" s="145"/>
      <c r="DJ14" s="145"/>
      <c r="DK14" s="145"/>
      <c r="DL14" s="145"/>
      <c r="DM14" s="145"/>
      <c r="DN14" s="145"/>
      <c r="DO14" s="145"/>
      <c r="DP14" s="145"/>
      <c r="DQ14" s="145"/>
      <c r="DR14" s="145"/>
      <c r="DS14" s="145"/>
      <c r="DT14" s="145"/>
      <c r="DU14" s="145"/>
      <c r="DV14" s="145"/>
      <c r="DW14" s="145"/>
      <c r="DX14" s="145"/>
      <c r="DY14" s="145"/>
      <c r="DZ14" s="145"/>
      <c r="EA14" s="145"/>
      <c r="EB14" s="145"/>
      <c r="EC14" s="145"/>
      <c r="ED14" s="145"/>
      <c r="EE14" s="145"/>
      <c r="EF14" s="145"/>
      <c r="EG14" s="145"/>
      <c r="EH14" s="145"/>
      <c r="EI14" s="145"/>
      <c r="EJ14" s="145"/>
      <c r="EK14" s="145"/>
      <c r="EL14" s="145"/>
      <c r="EM14" s="145"/>
      <c r="EN14" s="145"/>
      <c r="EO14" s="145"/>
      <c r="EP14" s="145"/>
      <c r="EQ14" s="145"/>
      <c r="ER14" s="145"/>
      <c r="ES14" s="145"/>
      <c r="ET14" s="145"/>
      <c r="EU14" s="145"/>
      <c r="EV14" s="145"/>
      <c r="EW14" s="145"/>
      <c r="EX14" s="145"/>
      <c r="EY14" s="145"/>
      <c r="EZ14" s="145"/>
      <c r="FA14" s="145"/>
      <c r="FB14" s="145"/>
      <c r="FC14" s="145"/>
      <c r="FD14" s="145"/>
      <c r="FE14" s="145"/>
      <c r="FF14" s="145"/>
      <c r="FG14" s="145"/>
      <c r="FH14" s="145"/>
      <c r="FI14" s="145"/>
      <c r="FJ14" s="145"/>
      <c r="FK14" s="145"/>
      <c r="FL14" s="145"/>
      <c r="FM14" s="145"/>
      <c r="FN14" s="145"/>
      <c r="FO14" s="145"/>
      <c r="FP14" s="145"/>
      <c r="FQ14" s="145"/>
      <c r="FR14" s="145"/>
      <c r="FS14" s="145"/>
      <c r="FT14" s="145"/>
      <c r="FU14" s="145"/>
      <c r="FV14" s="145"/>
      <c r="FW14" s="145"/>
      <c r="FX14" s="145"/>
      <c r="FY14" s="145"/>
      <c r="FZ14" s="145"/>
      <c r="GA14" s="145"/>
      <c r="GB14" s="145"/>
      <c r="GC14" s="145"/>
      <c r="GD14" s="145"/>
      <c r="GE14" s="145"/>
      <c r="GF14" s="145"/>
      <c r="GG14" s="145"/>
      <c r="GH14" s="145"/>
      <c r="GI14" s="145"/>
      <c r="GJ14" s="145"/>
      <c r="GK14" s="145"/>
      <c r="GL14" s="145"/>
      <c r="GM14" s="145"/>
      <c r="GN14" s="145"/>
      <c r="GO14" s="145"/>
      <c r="GP14" s="145"/>
      <c r="GQ14" s="145"/>
      <c r="GR14" s="145"/>
      <c r="GS14" s="145"/>
      <c r="GT14" s="145"/>
      <c r="GU14" s="145"/>
      <c r="GV14" s="145"/>
      <c r="GW14" s="145"/>
      <c r="GX14" s="145"/>
      <c r="GY14" s="145"/>
      <c r="GZ14" s="145"/>
      <c r="HA14" s="145"/>
      <c r="HB14" s="145"/>
      <c r="HC14" s="145"/>
      <c r="HD14" s="145"/>
      <c r="HE14" s="145"/>
      <c r="HF14" s="145"/>
      <c r="HG14" s="145"/>
      <c r="HH14" s="145"/>
      <c r="HI14" s="145"/>
      <c r="HJ14" s="145"/>
      <c r="HK14" s="145"/>
      <c r="HL14" s="145"/>
      <c r="HM14" s="145"/>
      <c r="HN14" s="145"/>
      <c r="HO14" s="145"/>
      <c r="HP14" s="145"/>
      <c r="HQ14" s="145"/>
      <c r="HR14" s="145"/>
      <c r="HS14" s="145"/>
      <c r="HT14" s="145"/>
      <c r="HU14" s="145"/>
      <c r="HV14" s="145"/>
      <c r="HW14" s="145"/>
      <c r="HX14" s="145"/>
      <c r="HY14" s="145"/>
      <c r="HZ14" s="145"/>
      <c r="IA14" s="145"/>
      <c r="IB14" s="145"/>
      <c r="IC14" s="145"/>
      <c r="ID14" s="145"/>
      <c r="IE14" s="145"/>
      <c r="IF14" s="145"/>
      <c r="IG14" s="145"/>
      <c r="IH14" s="145"/>
      <c r="II14" s="145"/>
      <c r="IJ14" s="145"/>
      <c r="IK14" s="145"/>
      <c r="IL14" s="145"/>
      <c r="IM14" s="145"/>
      <c r="IN14" s="145"/>
      <c r="IO14" s="145"/>
      <c r="IP14" s="145"/>
      <c r="IQ14" s="145"/>
      <c r="IR14" s="145"/>
      <c r="IS14" s="145"/>
      <c r="IT14" s="145"/>
      <c r="IU14" s="145"/>
      <c r="IV14" s="145"/>
      <c r="IW14" s="145"/>
    </row>
    <row r="15" spans="1:257" ht="14.25" customHeight="1">
      <c r="A15" s="110" t="str">
        <f t="shared" ref="A15:A70" si="2">IF(OR(B15&lt;&gt;"",D15&lt;&gt;""),"["&amp;TEXT($B$2,"##")&amp;"-"&amp;TEXT(ROW()-10,"##")&amp;"]","")</f>
        <v>[Account Management Module-5]</v>
      </c>
      <c r="B15" s="110" t="s">
        <v>1081</v>
      </c>
      <c r="C15" s="110" t="s">
        <v>132</v>
      </c>
      <c r="D15" s="110" t="s">
        <v>241</v>
      </c>
      <c r="E15" s="110" t="s">
        <v>98</v>
      </c>
      <c r="F15" s="110" t="s">
        <v>22</v>
      </c>
      <c r="G15" s="110" t="s">
        <v>22</v>
      </c>
      <c r="H15" s="104">
        <v>42317</v>
      </c>
      <c r="I15" s="91"/>
      <c r="J15" s="216"/>
      <c r="K15" s="216"/>
      <c r="L15" s="216"/>
      <c r="M15" s="217"/>
      <c r="N15" s="217"/>
      <c r="O15" s="217"/>
      <c r="P15" s="78"/>
    </row>
    <row r="16" spans="1:257" ht="14.25" customHeight="1">
      <c r="A16" s="110" t="str">
        <f t="shared" si="2"/>
        <v>[Account Management Module-6]</v>
      </c>
      <c r="B16" s="110" t="s">
        <v>99</v>
      </c>
      <c r="C16" s="110" t="s">
        <v>1082</v>
      </c>
      <c r="D16" s="110" t="s">
        <v>133</v>
      </c>
      <c r="E16" s="110" t="s">
        <v>98</v>
      </c>
      <c r="F16" s="110" t="s">
        <v>22</v>
      </c>
      <c r="G16" s="110" t="s">
        <v>22</v>
      </c>
      <c r="H16" s="104">
        <v>42317</v>
      </c>
      <c r="I16" s="91"/>
      <c r="J16" s="216"/>
      <c r="K16" s="216"/>
      <c r="L16" s="216"/>
      <c r="M16" s="217"/>
      <c r="N16" s="217"/>
      <c r="O16" s="217"/>
      <c r="P16" s="145"/>
    </row>
    <row r="17" spans="1:257" ht="14.25" customHeight="1">
      <c r="A17" s="110" t="str">
        <f t="shared" si="2"/>
        <v>[Account Management Module-7]</v>
      </c>
      <c r="B17" s="110" t="s">
        <v>231</v>
      </c>
      <c r="C17" s="110" t="s">
        <v>233</v>
      </c>
      <c r="D17" s="110" t="s">
        <v>1084</v>
      </c>
      <c r="E17" s="110" t="s">
        <v>98</v>
      </c>
      <c r="F17" s="110" t="s">
        <v>22</v>
      </c>
      <c r="G17" s="110" t="s">
        <v>22</v>
      </c>
      <c r="H17" s="104">
        <v>42317</v>
      </c>
      <c r="I17" s="91"/>
      <c r="J17" s="216"/>
      <c r="K17" s="216"/>
      <c r="L17" s="216"/>
      <c r="M17" s="217"/>
      <c r="N17" s="217"/>
      <c r="O17" s="217"/>
      <c r="P17" s="78"/>
    </row>
    <row r="18" spans="1:257" ht="14.25" customHeight="1">
      <c r="A18" s="110" t="str">
        <f t="shared" ref="A18" si="3">IF(OR(B18&lt;&gt;"",D18&lt;&gt;""),"["&amp;TEXT($B$2,"##")&amp;"-"&amp;TEXT(ROW()-10,"##")&amp;"]","")</f>
        <v>[Account Management Module-8]</v>
      </c>
      <c r="B18" s="110" t="s">
        <v>232</v>
      </c>
      <c r="C18" s="110" t="s">
        <v>234</v>
      </c>
      <c r="D18" s="110" t="s">
        <v>1083</v>
      </c>
      <c r="E18" s="110" t="s">
        <v>98</v>
      </c>
      <c r="F18" s="110" t="s">
        <v>22</v>
      </c>
      <c r="G18" s="110" t="s">
        <v>22</v>
      </c>
      <c r="H18" s="104">
        <v>42317</v>
      </c>
      <c r="I18" s="91"/>
      <c r="J18" s="216"/>
      <c r="K18" s="216"/>
      <c r="L18" s="216"/>
      <c r="M18" s="217"/>
      <c r="N18" s="217"/>
      <c r="O18" s="217"/>
      <c r="P18" s="145"/>
    </row>
    <row r="19" spans="1:257" ht="14.25" customHeight="1">
      <c r="A19" s="110" t="str">
        <f t="shared" si="2"/>
        <v>[Account Management Module-9]</v>
      </c>
      <c r="B19" s="110" t="s">
        <v>228</v>
      </c>
      <c r="C19" s="110" t="s">
        <v>229</v>
      </c>
      <c r="D19" s="110" t="s">
        <v>230</v>
      </c>
      <c r="E19" s="110" t="s">
        <v>98</v>
      </c>
      <c r="F19" s="110" t="s">
        <v>22</v>
      </c>
      <c r="G19" s="110" t="s">
        <v>22</v>
      </c>
      <c r="H19" s="104">
        <v>42317</v>
      </c>
      <c r="I19" s="91"/>
      <c r="J19" s="216"/>
      <c r="K19" s="216"/>
      <c r="L19" s="216"/>
      <c r="M19" s="217"/>
      <c r="N19" s="217"/>
      <c r="O19" s="217"/>
      <c r="P19" s="78"/>
    </row>
    <row r="20" spans="1:257" ht="14.25" customHeight="1">
      <c r="A20" s="110" t="str">
        <f t="shared" si="2"/>
        <v>[Account Management Module-10]</v>
      </c>
      <c r="B20" s="110" t="s">
        <v>100</v>
      </c>
      <c r="C20" s="110" t="s">
        <v>134</v>
      </c>
      <c r="D20" s="110" t="s">
        <v>236</v>
      </c>
      <c r="E20" s="110" t="s">
        <v>98</v>
      </c>
      <c r="F20" s="110" t="s">
        <v>22</v>
      </c>
      <c r="G20" s="110" t="s">
        <v>22</v>
      </c>
      <c r="H20" s="104">
        <v>42317</v>
      </c>
      <c r="I20" s="91"/>
      <c r="J20" s="216"/>
      <c r="K20" s="216"/>
      <c r="L20" s="216"/>
      <c r="M20" s="217"/>
      <c r="N20" s="217"/>
      <c r="O20" s="217"/>
      <c r="P20" s="145"/>
    </row>
    <row r="21" spans="1:257" ht="14.25" customHeight="1">
      <c r="A21" s="110" t="str">
        <f t="shared" si="2"/>
        <v>[Account Management Module-11]</v>
      </c>
      <c r="B21" s="110" t="s">
        <v>101</v>
      </c>
      <c r="C21" s="110" t="s">
        <v>238</v>
      </c>
      <c r="D21" s="110" t="s">
        <v>237</v>
      </c>
      <c r="E21" s="110" t="s">
        <v>98</v>
      </c>
      <c r="F21" s="110" t="s">
        <v>22</v>
      </c>
      <c r="G21" s="110" t="s">
        <v>22</v>
      </c>
      <c r="H21" s="104">
        <v>42317</v>
      </c>
      <c r="I21" s="91"/>
      <c r="J21" s="216"/>
      <c r="K21" s="216"/>
      <c r="L21" s="216"/>
      <c r="M21" s="217"/>
      <c r="N21" s="217"/>
      <c r="O21" s="217"/>
      <c r="P21" s="78"/>
    </row>
    <row r="22" spans="1:257" ht="14.25" customHeight="1">
      <c r="A22" s="110" t="str">
        <f>IF(OR(B22&lt;&gt;"",D22&lt;&gt;""),"["&amp;TEXT($B$2,"##")&amp;"-"&amp;TEXT(ROW()-10,"##")&amp;"]","")</f>
        <v>[Account Management Module-12]</v>
      </c>
      <c r="B22" s="110" t="s">
        <v>102</v>
      </c>
      <c r="C22" s="110" t="s">
        <v>239</v>
      </c>
      <c r="D22" s="110" t="s">
        <v>237</v>
      </c>
      <c r="E22" s="110" t="s">
        <v>98</v>
      </c>
      <c r="F22" s="110" t="s">
        <v>22</v>
      </c>
      <c r="G22" s="110" t="s">
        <v>22</v>
      </c>
      <c r="H22" s="104">
        <v>42317</v>
      </c>
      <c r="I22" s="91"/>
      <c r="J22" s="216"/>
      <c r="K22" s="216"/>
      <c r="L22" s="216"/>
      <c r="M22" s="217"/>
      <c r="N22" s="217"/>
      <c r="O22" s="217"/>
      <c r="P22" s="145"/>
    </row>
    <row r="23" spans="1:257" ht="14.25" customHeight="1">
      <c r="A23" s="110" t="str">
        <f>IF(OR(B23&lt;&gt;"",D23&lt;&gt;""),"["&amp;TEXT($B$2,"##")&amp;"-"&amp;TEXT(ROW()-10,"##")&amp;"]","")</f>
        <v>[Account Management Module-13]</v>
      </c>
      <c r="B23" s="110" t="s">
        <v>104</v>
      </c>
      <c r="C23" s="110" t="s">
        <v>137</v>
      </c>
      <c r="D23" s="110" t="s">
        <v>1085</v>
      </c>
      <c r="E23" s="110" t="s">
        <v>98</v>
      </c>
      <c r="F23" s="110" t="s">
        <v>22</v>
      </c>
      <c r="G23" s="110" t="s">
        <v>22</v>
      </c>
      <c r="H23" s="104">
        <v>42317</v>
      </c>
      <c r="I23" s="91"/>
      <c r="J23" s="216"/>
      <c r="K23" s="216"/>
      <c r="L23" s="216"/>
      <c r="M23" s="217"/>
      <c r="N23" s="217"/>
      <c r="O23" s="217"/>
      <c r="P23" s="78"/>
    </row>
    <row r="24" spans="1:257" ht="14.25" customHeight="1">
      <c r="A24" s="51"/>
      <c r="B24" s="51" t="s">
        <v>105</v>
      </c>
      <c r="C24" s="52"/>
      <c r="D24" s="52"/>
      <c r="E24" s="52"/>
      <c r="F24" s="52"/>
      <c r="G24" s="52"/>
      <c r="H24" s="52"/>
      <c r="I24" s="53"/>
      <c r="J24" s="169"/>
      <c r="K24" s="169"/>
      <c r="L24" s="169"/>
      <c r="M24" s="169"/>
      <c r="N24" s="169"/>
      <c r="O24" s="169"/>
      <c r="P24" s="145"/>
      <c r="Q24" s="78"/>
      <c r="R24" s="78"/>
      <c r="S24" s="78"/>
      <c r="T24" s="78"/>
      <c r="U24" s="78"/>
      <c r="V24" s="78"/>
      <c r="W24" s="78"/>
      <c r="X24" s="78"/>
      <c r="Y24" s="78"/>
      <c r="Z24" s="78"/>
      <c r="AA24" s="78"/>
      <c r="AB24" s="78"/>
      <c r="AC24" s="78"/>
      <c r="AD24" s="78"/>
      <c r="AE24" s="78"/>
      <c r="AF24" s="78"/>
      <c r="AG24" s="78"/>
      <c r="AH24" s="78"/>
      <c r="AI24" s="78"/>
      <c r="AJ24" s="78"/>
      <c r="AK24" s="78"/>
      <c r="AL24" s="78"/>
      <c r="AM24" s="78"/>
      <c r="AN24" s="78"/>
      <c r="AO24" s="78"/>
      <c r="AP24" s="78"/>
      <c r="AQ24" s="78"/>
      <c r="AR24" s="78"/>
      <c r="AS24" s="78"/>
      <c r="AT24" s="78"/>
      <c r="AU24" s="78"/>
      <c r="AV24" s="78"/>
      <c r="AW24" s="78"/>
      <c r="AX24" s="78"/>
      <c r="AY24" s="78"/>
      <c r="AZ24" s="78"/>
      <c r="BA24" s="78"/>
      <c r="BB24" s="78"/>
      <c r="BC24" s="78"/>
      <c r="BD24" s="78"/>
      <c r="BE24" s="78"/>
      <c r="BF24" s="78"/>
      <c r="BG24" s="78"/>
      <c r="BH24" s="78"/>
      <c r="BI24" s="78"/>
      <c r="BJ24" s="78"/>
      <c r="BK24" s="78"/>
      <c r="BL24" s="78"/>
      <c r="BM24" s="78"/>
      <c r="BN24" s="78"/>
      <c r="BO24" s="78"/>
      <c r="BP24" s="78"/>
      <c r="BQ24" s="78"/>
      <c r="BR24" s="78"/>
      <c r="BS24" s="78"/>
      <c r="BT24" s="78"/>
      <c r="BU24" s="78"/>
      <c r="BV24" s="78"/>
      <c r="BW24" s="78"/>
      <c r="BX24" s="78"/>
      <c r="BY24" s="78"/>
      <c r="BZ24" s="78"/>
      <c r="CA24" s="78"/>
      <c r="CB24" s="78"/>
      <c r="CC24" s="78"/>
      <c r="CD24" s="78"/>
      <c r="CE24" s="78"/>
      <c r="CF24" s="78"/>
      <c r="CG24" s="78"/>
      <c r="CH24" s="78"/>
      <c r="CI24" s="78"/>
      <c r="CJ24" s="78"/>
      <c r="CK24" s="78"/>
      <c r="CL24" s="78"/>
      <c r="CM24" s="78"/>
      <c r="CN24" s="78"/>
      <c r="CO24" s="78"/>
      <c r="CP24" s="78"/>
      <c r="CQ24" s="78"/>
      <c r="CR24" s="78"/>
      <c r="CS24" s="78"/>
      <c r="CT24" s="78"/>
      <c r="CU24" s="78"/>
      <c r="CV24" s="78"/>
      <c r="CW24" s="78"/>
      <c r="CX24" s="78"/>
      <c r="CY24" s="78"/>
      <c r="CZ24" s="78"/>
      <c r="DA24" s="78"/>
      <c r="DB24" s="78"/>
      <c r="DC24" s="78"/>
      <c r="DD24" s="78"/>
      <c r="DE24" s="78"/>
      <c r="DF24" s="78"/>
      <c r="DG24" s="78"/>
      <c r="DH24" s="78"/>
      <c r="DI24" s="78"/>
      <c r="DJ24" s="78"/>
      <c r="DK24" s="78"/>
      <c r="DL24" s="78"/>
      <c r="DM24" s="78"/>
      <c r="DN24" s="78"/>
      <c r="DO24" s="78"/>
      <c r="DP24" s="78"/>
      <c r="DQ24" s="78"/>
      <c r="DR24" s="78"/>
      <c r="DS24" s="78"/>
      <c r="DT24" s="78"/>
      <c r="DU24" s="78"/>
      <c r="DV24" s="78"/>
      <c r="DW24" s="78"/>
      <c r="DX24" s="78"/>
      <c r="DY24" s="78"/>
      <c r="DZ24" s="78"/>
      <c r="EA24" s="78"/>
      <c r="EB24" s="78"/>
      <c r="EC24" s="78"/>
      <c r="ED24" s="78"/>
      <c r="EE24" s="78"/>
      <c r="EF24" s="78"/>
      <c r="EG24" s="78"/>
      <c r="EH24" s="78"/>
      <c r="EI24" s="78"/>
      <c r="EJ24" s="78"/>
      <c r="EK24" s="78"/>
      <c r="EL24" s="78"/>
      <c r="EM24" s="78"/>
      <c r="EN24" s="78"/>
      <c r="EO24" s="78"/>
      <c r="EP24" s="78"/>
      <c r="EQ24" s="78"/>
      <c r="ER24" s="78"/>
      <c r="ES24" s="78"/>
      <c r="ET24" s="78"/>
      <c r="EU24" s="78"/>
      <c r="EV24" s="78"/>
      <c r="EW24" s="78"/>
      <c r="EX24" s="78"/>
      <c r="EY24" s="78"/>
      <c r="EZ24" s="78"/>
      <c r="FA24" s="78"/>
      <c r="FB24" s="78"/>
      <c r="FC24" s="78"/>
      <c r="FD24" s="78"/>
      <c r="FE24" s="78"/>
      <c r="FF24" s="78"/>
      <c r="FG24" s="78"/>
      <c r="FH24" s="78"/>
      <c r="FI24" s="78"/>
      <c r="FJ24" s="78"/>
      <c r="FK24" s="78"/>
      <c r="FL24" s="78"/>
      <c r="FM24" s="78"/>
      <c r="FN24" s="78"/>
      <c r="FO24" s="78"/>
      <c r="FP24" s="78"/>
      <c r="FQ24" s="78"/>
      <c r="FR24" s="78"/>
      <c r="FS24" s="78"/>
      <c r="FT24" s="78"/>
      <c r="FU24" s="78"/>
      <c r="FV24" s="78"/>
      <c r="FW24" s="78"/>
      <c r="FX24" s="78"/>
      <c r="FY24" s="78"/>
      <c r="FZ24" s="78"/>
      <c r="GA24" s="78"/>
      <c r="GB24" s="78"/>
      <c r="GC24" s="78"/>
      <c r="GD24" s="78"/>
      <c r="GE24" s="78"/>
      <c r="GF24" s="78"/>
      <c r="GG24" s="78"/>
      <c r="GH24" s="78"/>
      <c r="GI24" s="78"/>
      <c r="GJ24" s="78"/>
      <c r="GK24" s="78"/>
      <c r="GL24" s="78"/>
      <c r="GM24" s="78"/>
      <c r="GN24" s="78"/>
      <c r="GO24" s="78"/>
      <c r="GP24" s="78"/>
      <c r="GQ24" s="78"/>
      <c r="GR24" s="78"/>
      <c r="GS24" s="78"/>
      <c r="GT24" s="78"/>
      <c r="GU24" s="78"/>
      <c r="GV24" s="78"/>
      <c r="GW24" s="78"/>
      <c r="GX24" s="78"/>
      <c r="GY24" s="78"/>
      <c r="GZ24" s="78"/>
      <c r="HA24" s="78"/>
      <c r="HB24" s="78"/>
      <c r="HC24" s="78"/>
      <c r="HD24" s="78"/>
      <c r="HE24" s="78"/>
      <c r="HF24" s="78"/>
      <c r="HG24" s="78"/>
      <c r="HH24" s="78"/>
      <c r="HI24" s="78"/>
      <c r="HJ24" s="78"/>
      <c r="HK24" s="78"/>
      <c r="HL24" s="78"/>
      <c r="HM24" s="78"/>
      <c r="HN24" s="78"/>
      <c r="HO24" s="78"/>
      <c r="HP24" s="78"/>
      <c r="HQ24" s="78"/>
      <c r="HR24" s="78"/>
      <c r="HS24" s="78"/>
      <c r="HT24" s="78"/>
      <c r="HU24" s="78"/>
      <c r="HV24" s="78"/>
      <c r="HW24" s="78"/>
      <c r="HX24" s="78"/>
      <c r="HY24" s="78"/>
      <c r="HZ24" s="78"/>
      <c r="IA24" s="78"/>
      <c r="IB24" s="78"/>
      <c r="IC24" s="78"/>
      <c r="ID24" s="78"/>
      <c r="IE24" s="78"/>
      <c r="IF24" s="78"/>
      <c r="IG24" s="78"/>
      <c r="IH24" s="78"/>
      <c r="II24" s="78"/>
      <c r="IJ24" s="78"/>
      <c r="IK24" s="78"/>
      <c r="IL24" s="78"/>
      <c r="IM24" s="78"/>
      <c r="IN24" s="78"/>
      <c r="IO24" s="78"/>
      <c r="IP24" s="78"/>
      <c r="IQ24" s="78"/>
      <c r="IR24" s="78"/>
      <c r="IS24" s="78"/>
      <c r="IT24" s="78"/>
      <c r="IU24" s="78"/>
      <c r="IV24" s="78"/>
      <c r="IW24" s="78"/>
    </row>
    <row r="25" spans="1:257" ht="14.25" customHeight="1">
      <c r="A25" s="110" t="str">
        <f t="shared" si="2"/>
        <v>[Account Management Module-15]</v>
      </c>
      <c r="B25" s="110" t="s">
        <v>106</v>
      </c>
      <c r="C25" s="110" t="s">
        <v>138</v>
      </c>
      <c r="D25" s="110" t="s">
        <v>240</v>
      </c>
      <c r="E25" s="110" t="s">
        <v>107</v>
      </c>
      <c r="F25" s="110" t="s">
        <v>22</v>
      </c>
      <c r="G25" s="110" t="s">
        <v>22</v>
      </c>
      <c r="H25" s="144">
        <v>42317</v>
      </c>
      <c r="I25" s="91"/>
      <c r="J25" s="216"/>
      <c r="K25" s="216"/>
      <c r="L25" s="216"/>
      <c r="M25" s="217"/>
      <c r="N25" s="217"/>
      <c r="O25" s="217"/>
      <c r="P25" s="78"/>
    </row>
    <row r="26" spans="1:257" ht="14.25" customHeight="1">
      <c r="A26" s="110" t="str">
        <f>IF(OR(B26&lt;&gt;"",D26&lt;&gt;""),"["&amp;TEXT($B$2,"##")&amp;"-"&amp;TEXT(ROW()-10,"##")&amp;"]","")</f>
        <v>[Account Management Module-16]</v>
      </c>
      <c r="B26" s="110" t="s">
        <v>108</v>
      </c>
      <c r="C26" s="110" t="s">
        <v>138</v>
      </c>
      <c r="D26" s="110" t="s">
        <v>240</v>
      </c>
      <c r="E26" s="110" t="s">
        <v>107</v>
      </c>
      <c r="F26" s="110" t="s">
        <v>22</v>
      </c>
      <c r="G26" s="110" t="s">
        <v>22</v>
      </c>
      <c r="H26" s="144">
        <v>42317</v>
      </c>
      <c r="I26" s="91"/>
      <c r="J26" s="216"/>
      <c r="K26" s="216"/>
      <c r="L26" s="216"/>
      <c r="M26" s="217"/>
      <c r="N26" s="217"/>
      <c r="O26" s="217"/>
      <c r="P26" s="145"/>
    </row>
    <row r="27" spans="1:257" ht="14.25" customHeight="1">
      <c r="A27" s="110" t="str">
        <f t="shared" si="2"/>
        <v>[Account Management Module-17]</v>
      </c>
      <c r="B27" s="110" t="s">
        <v>109</v>
      </c>
      <c r="C27" s="110" t="s">
        <v>139</v>
      </c>
      <c r="D27" s="110" t="s">
        <v>140</v>
      </c>
      <c r="E27" s="110" t="s">
        <v>110</v>
      </c>
      <c r="F27" s="110" t="s">
        <v>22</v>
      </c>
      <c r="G27" s="110" t="s">
        <v>22</v>
      </c>
      <c r="H27" s="144">
        <v>42317</v>
      </c>
      <c r="I27" s="91"/>
      <c r="J27" s="216"/>
      <c r="K27" s="216"/>
      <c r="L27" s="216"/>
      <c r="M27" s="217"/>
      <c r="N27" s="217"/>
      <c r="O27" s="217"/>
      <c r="P27" s="78"/>
    </row>
    <row r="28" spans="1:257" ht="14.25" customHeight="1">
      <c r="A28" s="51"/>
      <c r="B28" s="51" t="s">
        <v>111</v>
      </c>
      <c r="C28" s="52"/>
      <c r="D28" s="52"/>
      <c r="E28" s="52"/>
      <c r="F28" s="52"/>
      <c r="G28" s="52"/>
      <c r="H28" s="52"/>
      <c r="I28" s="53"/>
      <c r="J28" s="169"/>
      <c r="K28" s="169"/>
      <c r="L28" s="169"/>
      <c r="M28" s="169"/>
      <c r="N28" s="169"/>
      <c r="O28" s="169"/>
      <c r="P28" s="145"/>
      <c r="Q28" s="78"/>
      <c r="R28" s="78"/>
      <c r="S28" s="78"/>
      <c r="T28" s="78"/>
      <c r="U28" s="78"/>
      <c r="V28" s="78"/>
      <c r="W28" s="78"/>
      <c r="X28" s="78"/>
      <c r="Y28" s="78"/>
      <c r="Z28" s="78"/>
      <c r="AA28" s="78"/>
      <c r="AB28" s="78"/>
      <c r="AC28" s="78"/>
      <c r="AD28" s="78"/>
      <c r="AE28" s="78"/>
      <c r="AF28" s="78"/>
      <c r="AG28" s="78"/>
      <c r="AH28" s="78"/>
      <c r="AI28" s="78"/>
      <c r="AJ28" s="78"/>
      <c r="AK28" s="78"/>
      <c r="AL28" s="78"/>
      <c r="AM28" s="78"/>
      <c r="AN28" s="78"/>
      <c r="AO28" s="78"/>
      <c r="AP28" s="78"/>
      <c r="AQ28" s="78"/>
      <c r="AR28" s="78"/>
      <c r="AS28" s="78"/>
      <c r="AT28" s="78"/>
      <c r="AU28" s="78"/>
      <c r="AV28" s="78"/>
      <c r="AW28" s="78"/>
      <c r="AX28" s="78"/>
      <c r="AY28" s="78"/>
      <c r="AZ28" s="78"/>
      <c r="BA28" s="78"/>
      <c r="BB28" s="78"/>
      <c r="BC28" s="78"/>
      <c r="BD28" s="78"/>
      <c r="BE28" s="78"/>
      <c r="BF28" s="78"/>
      <c r="BG28" s="78"/>
      <c r="BH28" s="78"/>
      <c r="BI28" s="78"/>
      <c r="BJ28" s="78"/>
      <c r="BK28" s="78"/>
      <c r="BL28" s="78"/>
      <c r="BM28" s="78"/>
      <c r="BN28" s="78"/>
      <c r="BO28" s="78"/>
      <c r="BP28" s="78"/>
      <c r="BQ28" s="78"/>
      <c r="BR28" s="78"/>
      <c r="BS28" s="78"/>
      <c r="BT28" s="78"/>
      <c r="BU28" s="78"/>
      <c r="BV28" s="78"/>
      <c r="BW28" s="78"/>
      <c r="BX28" s="78"/>
      <c r="BY28" s="78"/>
      <c r="BZ28" s="78"/>
      <c r="CA28" s="78"/>
      <c r="CB28" s="78"/>
      <c r="CC28" s="78"/>
      <c r="CD28" s="78"/>
      <c r="CE28" s="78"/>
      <c r="CF28" s="78"/>
      <c r="CG28" s="78"/>
      <c r="CH28" s="78"/>
      <c r="CI28" s="78"/>
      <c r="CJ28" s="78"/>
      <c r="CK28" s="78"/>
      <c r="CL28" s="78"/>
      <c r="CM28" s="78"/>
      <c r="CN28" s="78"/>
      <c r="CO28" s="78"/>
      <c r="CP28" s="78"/>
      <c r="CQ28" s="78"/>
      <c r="CR28" s="78"/>
      <c r="CS28" s="78"/>
      <c r="CT28" s="78"/>
      <c r="CU28" s="78"/>
      <c r="CV28" s="78"/>
      <c r="CW28" s="78"/>
      <c r="CX28" s="78"/>
      <c r="CY28" s="78"/>
      <c r="CZ28" s="78"/>
      <c r="DA28" s="78"/>
      <c r="DB28" s="78"/>
      <c r="DC28" s="78"/>
      <c r="DD28" s="78"/>
      <c r="DE28" s="78"/>
      <c r="DF28" s="78"/>
      <c r="DG28" s="78"/>
      <c r="DH28" s="78"/>
      <c r="DI28" s="78"/>
      <c r="DJ28" s="78"/>
      <c r="DK28" s="78"/>
      <c r="DL28" s="78"/>
      <c r="DM28" s="78"/>
      <c r="DN28" s="78"/>
      <c r="DO28" s="78"/>
      <c r="DP28" s="78"/>
      <c r="DQ28" s="78"/>
      <c r="DR28" s="78"/>
      <c r="DS28" s="78"/>
      <c r="DT28" s="78"/>
      <c r="DU28" s="78"/>
      <c r="DV28" s="78"/>
      <c r="DW28" s="78"/>
      <c r="DX28" s="78"/>
      <c r="DY28" s="78"/>
      <c r="DZ28" s="78"/>
      <c r="EA28" s="78"/>
      <c r="EB28" s="78"/>
      <c r="EC28" s="78"/>
      <c r="ED28" s="78"/>
      <c r="EE28" s="78"/>
      <c r="EF28" s="78"/>
      <c r="EG28" s="78"/>
      <c r="EH28" s="78"/>
      <c r="EI28" s="78"/>
      <c r="EJ28" s="78"/>
      <c r="EK28" s="78"/>
      <c r="EL28" s="78"/>
      <c r="EM28" s="78"/>
      <c r="EN28" s="78"/>
      <c r="EO28" s="78"/>
      <c r="EP28" s="78"/>
      <c r="EQ28" s="78"/>
      <c r="ER28" s="78"/>
      <c r="ES28" s="78"/>
      <c r="ET28" s="78"/>
      <c r="EU28" s="78"/>
      <c r="EV28" s="78"/>
      <c r="EW28" s="78"/>
      <c r="EX28" s="78"/>
      <c r="EY28" s="78"/>
      <c r="EZ28" s="78"/>
      <c r="FA28" s="78"/>
      <c r="FB28" s="78"/>
      <c r="FC28" s="78"/>
      <c r="FD28" s="78"/>
      <c r="FE28" s="78"/>
      <c r="FF28" s="78"/>
      <c r="FG28" s="78"/>
      <c r="FH28" s="78"/>
      <c r="FI28" s="78"/>
      <c r="FJ28" s="78"/>
      <c r="FK28" s="78"/>
      <c r="FL28" s="78"/>
      <c r="FM28" s="78"/>
      <c r="FN28" s="78"/>
      <c r="FO28" s="78"/>
      <c r="FP28" s="78"/>
      <c r="FQ28" s="78"/>
      <c r="FR28" s="78"/>
      <c r="FS28" s="78"/>
      <c r="FT28" s="78"/>
      <c r="FU28" s="78"/>
      <c r="FV28" s="78"/>
      <c r="FW28" s="78"/>
      <c r="FX28" s="78"/>
      <c r="FY28" s="78"/>
      <c r="FZ28" s="78"/>
      <c r="GA28" s="78"/>
      <c r="GB28" s="78"/>
      <c r="GC28" s="78"/>
      <c r="GD28" s="78"/>
      <c r="GE28" s="78"/>
      <c r="GF28" s="78"/>
      <c r="GG28" s="78"/>
      <c r="GH28" s="78"/>
      <c r="GI28" s="78"/>
      <c r="GJ28" s="78"/>
      <c r="GK28" s="78"/>
      <c r="GL28" s="78"/>
      <c r="GM28" s="78"/>
      <c r="GN28" s="78"/>
      <c r="GO28" s="78"/>
      <c r="GP28" s="78"/>
      <c r="GQ28" s="78"/>
      <c r="GR28" s="78"/>
      <c r="GS28" s="78"/>
      <c r="GT28" s="78"/>
      <c r="GU28" s="78"/>
      <c r="GV28" s="78"/>
      <c r="GW28" s="78"/>
      <c r="GX28" s="78"/>
      <c r="GY28" s="78"/>
      <c r="GZ28" s="78"/>
      <c r="HA28" s="78"/>
      <c r="HB28" s="78"/>
      <c r="HC28" s="78"/>
      <c r="HD28" s="78"/>
      <c r="HE28" s="78"/>
      <c r="HF28" s="78"/>
      <c r="HG28" s="78"/>
      <c r="HH28" s="78"/>
      <c r="HI28" s="78"/>
      <c r="HJ28" s="78"/>
      <c r="HK28" s="78"/>
      <c r="HL28" s="78"/>
      <c r="HM28" s="78"/>
      <c r="HN28" s="78"/>
      <c r="HO28" s="78"/>
      <c r="HP28" s="78"/>
      <c r="HQ28" s="78"/>
      <c r="HR28" s="78"/>
      <c r="HS28" s="78"/>
      <c r="HT28" s="78"/>
      <c r="HU28" s="78"/>
      <c r="HV28" s="78"/>
      <c r="HW28" s="78"/>
      <c r="HX28" s="78"/>
      <c r="HY28" s="78"/>
      <c r="HZ28" s="78"/>
      <c r="IA28" s="78"/>
      <c r="IB28" s="78"/>
      <c r="IC28" s="78"/>
      <c r="ID28" s="78"/>
      <c r="IE28" s="78"/>
      <c r="IF28" s="78"/>
      <c r="IG28" s="78"/>
      <c r="IH28" s="78"/>
      <c r="II28" s="78"/>
      <c r="IJ28" s="78"/>
      <c r="IK28" s="78"/>
      <c r="IL28" s="78"/>
      <c r="IM28" s="78"/>
      <c r="IN28" s="78"/>
      <c r="IO28" s="78"/>
      <c r="IP28" s="78"/>
      <c r="IQ28" s="78"/>
      <c r="IR28" s="78"/>
      <c r="IS28" s="78"/>
      <c r="IT28" s="78"/>
      <c r="IU28" s="78"/>
      <c r="IV28" s="78"/>
      <c r="IW28" s="78"/>
    </row>
    <row r="29" spans="1:257" ht="14.25" customHeight="1">
      <c r="A29" s="110" t="str">
        <f>IF(OR(B29&lt;&gt;"",D29&lt;&gt;""),"["&amp;TEXT($B$2,"##")&amp;"-"&amp;TEXT(ROW()-10,"##")&amp;"]","")</f>
        <v>[Account Management Module-19]</v>
      </c>
      <c r="B29" s="110" t="s">
        <v>112</v>
      </c>
      <c r="C29" s="110" t="s">
        <v>141</v>
      </c>
      <c r="D29" s="110" t="s">
        <v>226</v>
      </c>
      <c r="E29" s="110" t="s">
        <v>98</v>
      </c>
      <c r="F29" s="110" t="s">
        <v>22</v>
      </c>
      <c r="G29" s="110" t="s">
        <v>22</v>
      </c>
      <c r="H29" s="104">
        <v>42317</v>
      </c>
      <c r="I29" s="91"/>
      <c r="J29" s="216"/>
      <c r="K29" s="216"/>
      <c r="L29" s="216"/>
      <c r="M29" s="217"/>
      <c r="N29" s="217"/>
      <c r="O29" s="217"/>
      <c r="P29" s="78"/>
    </row>
    <row r="30" spans="1:257" ht="14.25" customHeight="1">
      <c r="A30" s="110" t="str">
        <f>IF(OR(B30&lt;&gt;"",D30&lt;&gt;""),"["&amp;TEXT($B$2,"##")&amp;"-"&amp;TEXT(ROW()-10,"##")&amp;"]","")</f>
        <v>[Account Management Module-20]</v>
      </c>
      <c r="B30" s="110" t="s">
        <v>113</v>
      </c>
      <c r="C30" s="110" t="s">
        <v>141</v>
      </c>
      <c r="D30" s="110" t="s">
        <v>226</v>
      </c>
      <c r="E30" s="110" t="s">
        <v>98</v>
      </c>
      <c r="F30" s="110" t="s">
        <v>22</v>
      </c>
      <c r="G30" s="110" t="s">
        <v>22</v>
      </c>
      <c r="H30" s="104">
        <v>42319</v>
      </c>
      <c r="I30" s="91"/>
      <c r="J30" s="216"/>
      <c r="K30" s="216"/>
      <c r="L30" s="216"/>
      <c r="M30" s="217"/>
      <c r="N30" s="217"/>
      <c r="O30" s="217"/>
      <c r="P30" s="145"/>
    </row>
    <row r="31" spans="1:257" ht="14.25" customHeight="1">
      <c r="A31" s="110" t="str">
        <f>IF(OR(B31&lt;&gt;"",D31&lt;&gt;""),"["&amp;TEXT($B$2,"##")&amp;"-"&amp;TEXT(ROW()-10,"##")&amp;"]","")</f>
        <v>[Account Management Module-21]</v>
      </c>
      <c r="B31" s="110" t="s">
        <v>103</v>
      </c>
      <c r="C31" s="110" t="s">
        <v>247</v>
      </c>
      <c r="D31" s="110" t="s">
        <v>1086</v>
      </c>
      <c r="E31" s="110" t="s">
        <v>98</v>
      </c>
      <c r="F31" s="110" t="s">
        <v>22</v>
      </c>
      <c r="G31" s="110" t="s">
        <v>22</v>
      </c>
      <c r="H31" s="104">
        <v>42319</v>
      </c>
      <c r="I31" s="91"/>
      <c r="J31" s="216"/>
      <c r="K31" s="216"/>
      <c r="L31" s="216"/>
      <c r="M31" s="217"/>
      <c r="N31" s="217"/>
      <c r="O31" s="217"/>
      <c r="P31" s="78"/>
    </row>
    <row r="32" spans="1:257" ht="14.25" customHeight="1">
      <c r="A32" s="110" t="str">
        <f>IF(OR(B32&lt;&gt;"",D32&lt;&gt;""),"["&amp;TEXT($B$2,"##")&amp;"-"&amp;TEXT(ROW()-10,"##")&amp;"]","")</f>
        <v>[Account Management Module-22]</v>
      </c>
      <c r="B32" s="110" t="s">
        <v>258</v>
      </c>
      <c r="C32" s="110" t="s">
        <v>1087</v>
      </c>
      <c r="D32" s="110" t="s">
        <v>242</v>
      </c>
      <c r="E32" s="110" t="s">
        <v>114</v>
      </c>
      <c r="F32" s="110" t="s">
        <v>22</v>
      </c>
      <c r="G32" s="110" t="s">
        <v>22</v>
      </c>
      <c r="H32" s="104">
        <v>42319</v>
      </c>
      <c r="I32" s="91"/>
      <c r="J32" s="216"/>
      <c r="K32" s="216"/>
      <c r="L32" s="216"/>
      <c r="M32" s="217"/>
      <c r="N32" s="217"/>
      <c r="O32" s="217"/>
      <c r="P32" s="145"/>
    </row>
    <row r="33" spans="1:16" ht="14.25" customHeight="1">
      <c r="A33" s="110" t="str">
        <f t="shared" si="2"/>
        <v>[Account Management Module-23]</v>
      </c>
      <c r="B33" s="110" t="s">
        <v>243</v>
      </c>
      <c r="C33" s="110" t="s">
        <v>1088</v>
      </c>
      <c r="D33" s="110" t="s">
        <v>1089</v>
      </c>
      <c r="E33" s="110" t="s">
        <v>114</v>
      </c>
      <c r="F33" s="110" t="s">
        <v>22</v>
      </c>
      <c r="G33" s="110" t="s">
        <v>22</v>
      </c>
      <c r="H33" s="104">
        <v>42319</v>
      </c>
      <c r="I33" s="91"/>
      <c r="J33" s="216"/>
      <c r="K33" s="216"/>
      <c r="L33" s="216"/>
      <c r="M33" s="217"/>
      <c r="N33" s="217"/>
      <c r="O33" s="217"/>
      <c r="P33" s="78"/>
    </row>
    <row r="34" spans="1:16" ht="76.5">
      <c r="A34" s="110" t="str">
        <f t="shared" ref="A34" si="4">IF(OR(B34&lt;&gt;"",D34&lt;&gt;""),"["&amp;TEXT($B$2,"##")&amp;"-"&amp;TEXT(ROW()-10,"##")&amp;"]","")</f>
        <v>[Account Management Module-24]</v>
      </c>
      <c r="B34" s="110" t="s">
        <v>245</v>
      </c>
      <c r="C34" s="110" t="s">
        <v>246</v>
      </c>
      <c r="D34" s="110" t="s">
        <v>244</v>
      </c>
      <c r="E34" s="110" t="s">
        <v>114</v>
      </c>
      <c r="F34" s="110" t="s">
        <v>22</v>
      </c>
      <c r="G34" s="110" t="s">
        <v>22</v>
      </c>
      <c r="H34" s="104">
        <v>42319</v>
      </c>
      <c r="I34" s="91"/>
      <c r="J34" s="216" t="s">
        <v>1062</v>
      </c>
      <c r="K34" s="216" t="s">
        <v>1060</v>
      </c>
      <c r="L34" s="216" t="s">
        <v>1057</v>
      </c>
      <c r="M34" s="217">
        <v>42319</v>
      </c>
      <c r="N34" s="217">
        <v>42323</v>
      </c>
      <c r="O34" s="234" t="s">
        <v>1091</v>
      </c>
      <c r="P34" s="145"/>
    </row>
    <row r="35" spans="1:16" ht="14.25" customHeight="1">
      <c r="A35" s="110" t="str">
        <f t="shared" si="2"/>
        <v>[Account Management Module-25]</v>
      </c>
      <c r="B35" s="110" t="s">
        <v>248</v>
      </c>
      <c r="C35" s="110" t="s">
        <v>1092</v>
      </c>
      <c r="D35" s="110" t="s">
        <v>1093</v>
      </c>
      <c r="E35" s="110"/>
      <c r="F35" s="110" t="s">
        <v>22</v>
      </c>
      <c r="G35" s="110" t="s">
        <v>22</v>
      </c>
      <c r="H35" s="104">
        <v>42319</v>
      </c>
      <c r="I35" s="91"/>
      <c r="J35" s="216"/>
      <c r="K35" s="216"/>
      <c r="L35" s="216"/>
      <c r="M35" s="217"/>
      <c r="N35" s="217"/>
      <c r="O35" s="217"/>
      <c r="P35" s="78"/>
    </row>
    <row r="36" spans="1:16" ht="14.25" customHeight="1">
      <c r="A36" s="110" t="str">
        <f t="shared" ref="A36" si="5">IF(OR(B36&lt;&gt;"",D36&lt;&gt;""),"["&amp;TEXT($B$2,"##")&amp;"-"&amp;TEXT(ROW()-10,"##")&amp;"]","")</f>
        <v>[Account Management Module-26]</v>
      </c>
      <c r="B36" s="110" t="s">
        <v>249</v>
      </c>
      <c r="C36" s="110" t="s">
        <v>1095</v>
      </c>
      <c r="D36" s="110" t="s">
        <v>1094</v>
      </c>
      <c r="E36" s="54" t="s">
        <v>96</v>
      </c>
      <c r="F36" s="110" t="s">
        <v>22</v>
      </c>
      <c r="G36" s="110" t="s">
        <v>22</v>
      </c>
      <c r="H36" s="104">
        <v>42319</v>
      </c>
      <c r="I36" s="91"/>
      <c r="J36" s="216"/>
      <c r="K36" s="216"/>
      <c r="L36" s="216"/>
      <c r="M36" s="217"/>
      <c r="N36" s="217"/>
      <c r="O36" s="217"/>
      <c r="P36" s="145"/>
    </row>
    <row r="37" spans="1:16" ht="76.5">
      <c r="A37" s="110" t="str">
        <f t="shared" ref="A37" si="6">IF(OR(B37&lt;&gt;"",D37&lt;&gt;""),"["&amp;TEXT($B$2,"##")&amp;"-"&amp;TEXT(ROW()-10,"##")&amp;"]","")</f>
        <v>[Account Management Module-27]</v>
      </c>
      <c r="B37" s="110" t="s">
        <v>250</v>
      </c>
      <c r="C37" s="110" t="s">
        <v>251</v>
      </c>
      <c r="D37" s="110" t="s">
        <v>1203</v>
      </c>
      <c r="E37" s="54" t="s">
        <v>96</v>
      </c>
      <c r="F37" s="110" t="s">
        <v>22</v>
      </c>
      <c r="G37" s="110" t="s">
        <v>22</v>
      </c>
      <c r="H37" s="104">
        <v>42319</v>
      </c>
      <c r="I37" s="91"/>
      <c r="J37" s="216" t="s">
        <v>1062</v>
      </c>
      <c r="K37" s="216" t="s">
        <v>1060</v>
      </c>
      <c r="L37" s="216" t="s">
        <v>1057</v>
      </c>
      <c r="M37" s="217">
        <v>42319</v>
      </c>
      <c r="N37" s="217">
        <v>42323</v>
      </c>
      <c r="O37" s="234" t="s">
        <v>1096</v>
      </c>
      <c r="P37" s="78"/>
    </row>
    <row r="38" spans="1:16" ht="63.75">
      <c r="A38" s="110" t="str">
        <f t="shared" ref="A38" si="7">IF(OR(B38&lt;&gt;"",D38&lt;&gt;""),"["&amp;TEXT($B$2,"##")&amp;"-"&amp;TEXT(ROW()-10,"##")&amp;"]","")</f>
        <v>[Account Management Module-28]</v>
      </c>
      <c r="B38" s="110" t="s">
        <v>1099</v>
      </c>
      <c r="C38" s="110" t="s">
        <v>1100</v>
      </c>
      <c r="D38" s="110" t="s">
        <v>1101</v>
      </c>
      <c r="E38" s="54"/>
      <c r="F38" s="110" t="s">
        <v>22</v>
      </c>
      <c r="G38" s="110" t="s">
        <v>22</v>
      </c>
      <c r="H38" s="104">
        <v>42319</v>
      </c>
      <c r="I38" s="91"/>
      <c r="J38" s="216" t="s">
        <v>1062</v>
      </c>
      <c r="K38" s="216" t="s">
        <v>1060</v>
      </c>
      <c r="L38" s="216" t="s">
        <v>1057</v>
      </c>
      <c r="M38" s="217">
        <v>42319</v>
      </c>
      <c r="N38" s="217">
        <v>42323</v>
      </c>
      <c r="O38" s="234" t="s">
        <v>1098</v>
      </c>
      <c r="P38" s="145"/>
    </row>
    <row r="39" spans="1:16" ht="14.25" customHeight="1">
      <c r="A39" s="110" t="str">
        <f t="shared" ref="A39" si="8">IF(OR(B39&lt;&gt;"",D39&lt;&gt;""),"["&amp;TEXT($B$2,"##")&amp;"-"&amp;TEXT(ROW()-10,"##")&amp;"]","")</f>
        <v>[Account Management Module-29]</v>
      </c>
      <c r="B39" s="110" t="s">
        <v>256</v>
      </c>
      <c r="C39" s="110" t="s">
        <v>1097</v>
      </c>
      <c r="D39" s="110" t="s">
        <v>255</v>
      </c>
      <c r="E39" s="110" t="s">
        <v>114</v>
      </c>
      <c r="F39" s="110" t="s">
        <v>22</v>
      </c>
      <c r="G39" s="110" t="s">
        <v>22</v>
      </c>
      <c r="H39" s="104">
        <v>42319</v>
      </c>
      <c r="I39" s="91"/>
      <c r="J39" s="216"/>
      <c r="K39" s="216"/>
      <c r="L39" s="216"/>
      <c r="M39" s="217"/>
      <c r="N39" s="217"/>
      <c r="O39" s="217"/>
      <c r="P39" s="78"/>
    </row>
    <row r="40" spans="1:16" ht="89.25">
      <c r="A40" s="110" t="str">
        <f t="shared" si="2"/>
        <v>[Account Management Module-30]</v>
      </c>
      <c r="B40" s="110" t="s">
        <v>254</v>
      </c>
      <c r="C40" s="110" t="s">
        <v>252</v>
      </c>
      <c r="D40" s="110" t="s">
        <v>253</v>
      </c>
      <c r="E40" s="110" t="s">
        <v>114</v>
      </c>
      <c r="F40" s="110" t="s">
        <v>22</v>
      </c>
      <c r="G40" s="110" t="s">
        <v>22</v>
      </c>
      <c r="H40" s="104">
        <v>42319</v>
      </c>
      <c r="I40" s="91"/>
      <c r="J40" s="216" t="s">
        <v>1062</v>
      </c>
      <c r="K40" s="216" t="s">
        <v>1060</v>
      </c>
      <c r="L40" s="216" t="s">
        <v>1057</v>
      </c>
      <c r="M40" s="217">
        <v>42319</v>
      </c>
      <c r="N40" s="217">
        <v>42323</v>
      </c>
      <c r="O40" s="234" t="s">
        <v>1098</v>
      </c>
      <c r="P40" s="145"/>
    </row>
    <row r="41" spans="1:16" ht="14.25" customHeight="1">
      <c r="A41" s="110" t="str">
        <f>IF(OR(B41&lt;&gt;"",D41&lt;&gt;""),"["&amp;TEXT($B$2,"##")&amp;"-"&amp;TEXT(ROW()-10,"##")&amp;"]","")</f>
        <v>[Account Management Module-31]</v>
      </c>
      <c r="B41" s="110" t="s">
        <v>259</v>
      </c>
      <c r="C41" s="110" t="s">
        <v>1103</v>
      </c>
      <c r="D41" s="146" t="s">
        <v>1104</v>
      </c>
      <c r="E41" s="110" t="s">
        <v>114</v>
      </c>
      <c r="F41" s="110" t="s">
        <v>22</v>
      </c>
      <c r="G41" s="110" t="s">
        <v>22</v>
      </c>
      <c r="H41" s="104">
        <v>42319</v>
      </c>
      <c r="I41" s="91"/>
      <c r="J41" s="216"/>
      <c r="K41" s="216"/>
      <c r="L41" s="216"/>
      <c r="M41" s="217"/>
      <c r="N41" s="217"/>
      <c r="O41" s="217"/>
      <c r="P41" s="78"/>
    </row>
    <row r="42" spans="1:16" ht="76.5">
      <c r="A42" s="110" t="str">
        <f>IF(OR(B42&lt;&gt;"",D42&lt;&gt;""),"["&amp;TEXT($B$2,"##")&amp;"-"&amp;TEXT(ROW()-10,"##")&amp;"]","")</f>
        <v>[Account Management Module-32]</v>
      </c>
      <c r="B42" s="110" t="s">
        <v>115</v>
      </c>
      <c r="C42" s="110" t="s">
        <v>142</v>
      </c>
      <c r="D42" s="146" t="s">
        <v>257</v>
      </c>
      <c r="E42" s="110" t="s">
        <v>114</v>
      </c>
      <c r="F42" s="110" t="s">
        <v>22</v>
      </c>
      <c r="G42" s="110" t="s">
        <v>22</v>
      </c>
      <c r="H42" s="104">
        <v>42319</v>
      </c>
      <c r="I42" s="91"/>
      <c r="J42" s="216" t="s">
        <v>1062</v>
      </c>
      <c r="K42" s="216" t="s">
        <v>1060</v>
      </c>
      <c r="L42" s="216" t="s">
        <v>1057</v>
      </c>
      <c r="M42" s="217">
        <v>42319</v>
      </c>
      <c r="N42" s="217" t="s">
        <v>1204</v>
      </c>
      <c r="O42" s="234" t="s">
        <v>1105</v>
      </c>
      <c r="P42" s="145"/>
    </row>
    <row r="43" spans="1:16" ht="14.25" customHeight="1">
      <c r="A43" s="110" t="str">
        <f>IF(OR(B43&lt;&gt;"",D43&lt;&gt;""),"["&amp;TEXT($B$2,"##")&amp;"-"&amp;TEXT(ROW()-10,"##")&amp;"]","")</f>
        <v>[Account Management Module-33]</v>
      </c>
      <c r="B43" s="110" t="s">
        <v>143</v>
      </c>
      <c r="C43" s="110" t="s">
        <v>144</v>
      </c>
      <c r="D43" s="146" t="s">
        <v>1107</v>
      </c>
      <c r="E43" s="110" t="s">
        <v>114</v>
      </c>
      <c r="F43" s="110" t="s">
        <v>22</v>
      </c>
      <c r="G43" s="110" t="s">
        <v>22</v>
      </c>
      <c r="H43" s="104">
        <v>42319</v>
      </c>
      <c r="I43" s="91"/>
      <c r="J43" s="216"/>
      <c r="K43" s="216"/>
      <c r="L43" s="216"/>
      <c r="M43" s="217"/>
      <c r="N43" s="217"/>
      <c r="O43" s="217"/>
      <c r="P43" s="78"/>
    </row>
    <row r="44" spans="1:16" ht="14.25" customHeight="1">
      <c r="A44" s="110" t="str">
        <f t="shared" ref="A44" si="9">IF(OR(B44&lt;&gt;"",D44&lt;&gt;""),"["&amp;TEXT($B$2,"##")&amp;"-"&amp;TEXT(ROW()-10,"##")&amp;"]","")</f>
        <v>[Account Management Module-34]</v>
      </c>
      <c r="B44" s="110" t="s">
        <v>1108</v>
      </c>
      <c r="C44" s="110" t="s">
        <v>1109</v>
      </c>
      <c r="D44" s="146" t="s">
        <v>261</v>
      </c>
      <c r="E44" s="110" t="s">
        <v>114</v>
      </c>
      <c r="F44" s="110" t="s">
        <v>22</v>
      </c>
      <c r="G44" s="110" t="s">
        <v>22</v>
      </c>
      <c r="H44" s="104">
        <v>42319</v>
      </c>
      <c r="I44" s="91"/>
      <c r="J44" s="216"/>
      <c r="K44" s="216"/>
      <c r="L44" s="216"/>
      <c r="M44" s="217"/>
      <c r="N44" s="217"/>
      <c r="O44" s="217"/>
      <c r="P44" s="145"/>
    </row>
    <row r="45" spans="1:16" ht="14.25" customHeight="1">
      <c r="A45" s="110" t="str">
        <f t="shared" si="2"/>
        <v>[Account Management Module-35]</v>
      </c>
      <c r="B45" s="110" t="s">
        <v>260</v>
      </c>
      <c r="C45" s="110" t="s">
        <v>1110</v>
      </c>
      <c r="D45" s="146" t="s">
        <v>145</v>
      </c>
      <c r="E45" s="110" t="s">
        <v>114</v>
      </c>
      <c r="F45" s="110" t="s">
        <v>22</v>
      </c>
      <c r="G45" s="110" t="s">
        <v>22</v>
      </c>
      <c r="H45" s="104">
        <v>42319</v>
      </c>
      <c r="I45" s="91"/>
      <c r="J45" s="216"/>
      <c r="K45" s="216"/>
      <c r="L45" s="216"/>
      <c r="M45" s="217"/>
      <c r="N45" s="217"/>
      <c r="O45" s="217"/>
      <c r="P45" s="78"/>
    </row>
    <row r="46" spans="1:16" ht="14.25" customHeight="1">
      <c r="A46" s="51"/>
      <c r="B46" s="51" t="s">
        <v>147</v>
      </c>
      <c r="C46" s="52"/>
      <c r="D46" s="52"/>
      <c r="E46" s="169"/>
      <c r="F46" s="169"/>
      <c r="G46" s="169"/>
      <c r="H46" s="169"/>
      <c r="I46" s="169"/>
      <c r="J46" s="169"/>
      <c r="K46" s="169"/>
      <c r="L46" s="169"/>
      <c r="M46" s="169"/>
      <c r="N46" s="169"/>
      <c r="O46" s="169"/>
      <c r="P46" s="145"/>
    </row>
    <row r="47" spans="1:16" ht="14.25" customHeight="1">
      <c r="A47" s="110" t="str">
        <f t="shared" ref="A47" si="10">IF(OR(B47&lt;&gt;"",D47&lt;&gt;""),"["&amp;TEXT($B$2,"##")&amp;"-"&amp;TEXT(ROW()-10,"##")&amp;"]","")</f>
        <v>[Account Management Module-37]</v>
      </c>
      <c r="B47" s="110" t="s">
        <v>148</v>
      </c>
      <c r="C47" s="110" t="s">
        <v>149</v>
      </c>
      <c r="D47" s="110" t="s">
        <v>150</v>
      </c>
      <c r="E47" s="110" t="s">
        <v>118</v>
      </c>
      <c r="F47" s="110" t="s">
        <v>22</v>
      </c>
      <c r="G47" s="110" t="s">
        <v>22</v>
      </c>
      <c r="H47" s="104">
        <v>42319</v>
      </c>
      <c r="I47" s="91"/>
      <c r="J47" s="216"/>
      <c r="K47" s="216"/>
      <c r="L47" s="216"/>
      <c r="M47" s="217"/>
      <c r="N47" s="217"/>
      <c r="O47" s="217"/>
      <c r="P47" s="78"/>
    </row>
    <row r="48" spans="1:16" ht="14.25" customHeight="1">
      <c r="A48" s="110" t="str">
        <f>IF(OR(B48&lt;&gt;"",D48&lt;&gt;""),"["&amp;TEXT($B$2,"##")&amp;"-"&amp;TEXT(ROW()-10,"##")&amp;"]","")</f>
        <v>[Account Management Module-38]</v>
      </c>
      <c r="B48" s="110" t="s">
        <v>151</v>
      </c>
      <c r="C48" s="110" t="s">
        <v>149</v>
      </c>
      <c r="D48" s="110" t="s">
        <v>1111</v>
      </c>
      <c r="E48" s="110" t="s">
        <v>118</v>
      </c>
      <c r="F48" s="110" t="s">
        <v>22</v>
      </c>
      <c r="G48" s="110" t="s">
        <v>22</v>
      </c>
      <c r="H48" s="104">
        <v>42319</v>
      </c>
      <c r="I48" s="91"/>
      <c r="J48" s="216"/>
      <c r="K48" s="216"/>
      <c r="L48" s="216"/>
      <c r="M48" s="217"/>
      <c r="N48" s="217"/>
      <c r="O48" s="217"/>
      <c r="P48" s="145"/>
    </row>
    <row r="49" spans="1:257" ht="14.25" customHeight="1">
      <c r="A49" s="110" t="str">
        <f>IF(OR(B49&lt;&gt;"",D49&lt;&gt;""),"["&amp;TEXT($B$2,"##")&amp;"-"&amp;TEXT(ROW()-10,"##")&amp;"]","")</f>
        <v>[Account Management Module-39]</v>
      </c>
      <c r="B49" s="110" t="s">
        <v>164</v>
      </c>
      <c r="C49" s="110" t="s">
        <v>165</v>
      </c>
      <c r="D49" s="110" t="s">
        <v>166</v>
      </c>
      <c r="E49" s="110" t="s">
        <v>118</v>
      </c>
      <c r="F49" s="110" t="s">
        <v>22</v>
      </c>
      <c r="G49" s="110" t="s">
        <v>22</v>
      </c>
      <c r="H49" s="104">
        <v>42319</v>
      </c>
      <c r="I49" s="91"/>
      <c r="J49" s="216"/>
      <c r="K49" s="216"/>
      <c r="L49" s="216"/>
      <c r="M49" s="217"/>
      <c r="N49" s="217"/>
      <c r="O49" s="217"/>
      <c r="P49" s="78"/>
    </row>
    <row r="50" spans="1:257" ht="14.25" customHeight="1">
      <c r="A50" s="110" t="str">
        <f>IF(OR(B50&lt;&gt;"",D50&lt;&gt;""),"["&amp;TEXT($B$2,"##")&amp;"-"&amp;TEXT(ROW()-10,"##")&amp;"]","")</f>
        <v>[Account Management Module-40]</v>
      </c>
      <c r="B50" s="110" t="s">
        <v>155</v>
      </c>
      <c r="C50" s="110" t="s">
        <v>152</v>
      </c>
      <c r="D50" s="110" t="s">
        <v>1112</v>
      </c>
      <c r="E50" s="110" t="s">
        <v>118</v>
      </c>
      <c r="F50" s="110" t="s">
        <v>22</v>
      </c>
      <c r="G50" s="110" t="s">
        <v>22</v>
      </c>
      <c r="H50" s="104">
        <v>42319</v>
      </c>
      <c r="I50" s="91"/>
      <c r="J50" s="216"/>
      <c r="K50" s="216"/>
      <c r="L50" s="216"/>
      <c r="M50" s="217"/>
      <c r="N50" s="217"/>
      <c r="O50" s="217"/>
      <c r="P50" s="145"/>
    </row>
    <row r="51" spans="1:257" ht="14.25" customHeight="1">
      <c r="A51" s="110" t="str">
        <f>IF(OR(B51&lt;&gt;"",D51&lt;&gt;""),"["&amp;TEXT($B$2,"##")&amp;"-"&amp;TEXT(ROW()-10,"##")&amp;"]","")</f>
        <v>[Account Management Module-41]</v>
      </c>
      <c r="B51" s="110" t="s">
        <v>154</v>
      </c>
      <c r="C51" s="110" t="s">
        <v>153</v>
      </c>
      <c r="D51" s="110" t="s">
        <v>1113</v>
      </c>
      <c r="E51" s="110" t="s">
        <v>118</v>
      </c>
      <c r="F51" s="110" t="s">
        <v>22</v>
      </c>
      <c r="G51" s="110" t="s">
        <v>22</v>
      </c>
      <c r="H51" s="104">
        <v>42319</v>
      </c>
      <c r="I51" s="91"/>
      <c r="J51" s="216"/>
      <c r="K51" s="216"/>
      <c r="L51" s="216"/>
      <c r="M51" s="217"/>
      <c r="N51" s="217"/>
      <c r="O51" s="217"/>
      <c r="P51" s="78"/>
    </row>
    <row r="52" spans="1:257" ht="14.25" customHeight="1">
      <c r="A52" s="110" t="str">
        <f t="shared" ref="A52" si="11">IF(OR(B52&lt;&gt;"",D52&lt;&gt;""),"["&amp;TEXT($B$2,"##")&amp;"-"&amp;TEXT(ROW()-10,"##")&amp;"]","")</f>
        <v>[Account Management Module-42]</v>
      </c>
      <c r="B52" s="110" t="s">
        <v>120</v>
      </c>
      <c r="C52" s="54" t="s">
        <v>156</v>
      </c>
      <c r="D52" s="110" t="s">
        <v>1114</v>
      </c>
      <c r="E52" s="110" t="s">
        <v>118</v>
      </c>
      <c r="F52" s="110" t="s">
        <v>22</v>
      </c>
      <c r="G52" s="110" t="s">
        <v>22</v>
      </c>
      <c r="H52" s="104">
        <v>42319</v>
      </c>
      <c r="I52" s="110"/>
      <c r="J52" s="216"/>
      <c r="K52" s="216"/>
      <c r="L52" s="216"/>
      <c r="M52" s="217"/>
      <c r="N52" s="217"/>
      <c r="O52" s="217"/>
      <c r="P52" s="145"/>
      <c r="Q52" s="78"/>
      <c r="R52" s="78"/>
      <c r="S52" s="78"/>
      <c r="T52" s="78"/>
      <c r="U52" s="78"/>
      <c r="V52" s="78"/>
      <c r="W52" s="78"/>
      <c r="X52" s="78"/>
      <c r="Y52" s="78"/>
      <c r="Z52" s="78"/>
      <c r="AA52" s="78"/>
      <c r="AB52" s="78"/>
      <c r="AC52" s="78"/>
      <c r="AD52" s="78"/>
      <c r="AE52" s="78"/>
      <c r="AF52" s="78"/>
      <c r="AG52" s="78"/>
      <c r="AH52" s="78"/>
      <c r="AI52" s="78"/>
      <c r="AJ52" s="78"/>
      <c r="AK52" s="78"/>
      <c r="AL52" s="78"/>
      <c r="AM52" s="78"/>
      <c r="AN52" s="78"/>
      <c r="AO52" s="78"/>
      <c r="AP52" s="78"/>
      <c r="AQ52" s="78"/>
      <c r="AR52" s="78"/>
      <c r="AS52" s="78"/>
      <c r="AT52" s="78"/>
      <c r="AU52" s="78"/>
      <c r="AV52" s="78"/>
      <c r="AW52" s="78"/>
      <c r="AX52" s="78"/>
      <c r="AY52" s="78"/>
      <c r="AZ52" s="78"/>
      <c r="BA52" s="78"/>
      <c r="BB52" s="78"/>
      <c r="BC52" s="78"/>
      <c r="BD52" s="78"/>
      <c r="BE52" s="78"/>
      <c r="BF52" s="78"/>
      <c r="BG52" s="78"/>
      <c r="BH52" s="78"/>
      <c r="BI52" s="78"/>
      <c r="BJ52" s="78"/>
      <c r="BK52" s="78"/>
      <c r="BL52" s="78"/>
      <c r="BM52" s="78"/>
      <c r="BN52" s="78"/>
      <c r="BO52" s="78"/>
      <c r="BP52" s="78"/>
      <c r="BQ52" s="78"/>
      <c r="BR52" s="78"/>
      <c r="BS52" s="78"/>
      <c r="BT52" s="78"/>
      <c r="BU52" s="78"/>
      <c r="BV52" s="78"/>
      <c r="BW52" s="78"/>
      <c r="BX52" s="78"/>
      <c r="BY52" s="78"/>
      <c r="BZ52" s="78"/>
      <c r="CA52" s="78"/>
      <c r="CB52" s="78"/>
      <c r="CC52" s="78"/>
      <c r="CD52" s="78"/>
      <c r="CE52" s="78"/>
      <c r="CF52" s="78"/>
      <c r="CG52" s="78"/>
      <c r="CH52" s="78"/>
      <c r="CI52" s="78"/>
      <c r="CJ52" s="78"/>
      <c r="CK52" s="78"/>
      <c r="CL52" s="78"/>
      <c r="CM52" s="78"/>
      <c r="CN52" s="78"/>
      <c r="CO52" s="78"/>
      <c r="CP52" s="78"/>
      <c r="CQ52" s="78"/>
      <c r="CR52" s="78"/>
      <c r="CS52" s="78"/>
      <c r="CT52" s="78"/>
      <c r="CU52" s="78"/>
      <c r="CV52" s="78"/>
      <c r="CW52" s="78"/>
      <c r="CX52" s="78"/>
      <c r="CY52" s="78"/>
      <c r="CZ52" s="78"/>
      <c r="DA52" s="78"/>
      <c r="DB52" s="78"/>
      <c r="DC52" s="78"/>
      <c r="DD52" s="78"/>
      <c r="DE52" s="78"/>
      <c r="DF52" s="78"/>
      <c r="DG52" s="78"/>
      <c r="DH52" s="78"/>
      <c r="DI52" s="78"/>
      <c r="DJ52" s="78"/>
      <c r="DK52" s="78"/>
      <c r="DL52" s="78"/>
      <c r="DM52" s="78"/>
      <c r="DN52" s="78"/>
      <c r="DO52" s="78"/>
      <c r="DP52" s="78"/>
      <c r="DQ52" s="78"/>
      <c r="DR52" s="78"/>
      <c r="DS52" s="78"/>
      <c r="DT52" s="78"/>
      <c r="DU52" s="78"/>
      <c r="DV52" s="78"/>
      <c r="DW52" s="78"/>
      <c r="DX52" s="78"/>
      <c r="DY52" s="78"/>
      <c r="DZ52" s="78"/>
      <c r="EA52" s="78"/>
      <c r="EB52" s="78"/>
      <c r="EC52" s="78"/>
      <c r="ED52" s="78"/>
      <c r="EE52" s="78"/>
      <c r="EF52" s="78"/>
      <c r="EG52" s="78"/>
      <c r="EH52" s="78"/>
      <c r="EI52" s="78"/>
      <c r="EJ52" s="78"/>
      <c r="EK52" s="78"/>
      <c r="EL52" s="78"/>
      <c r="EM52" s="78"/>
      <c r="EN52" s="78"/>
      <c r="EO52" s="78"/>
      <c r="EP52" s="78"/>
      <c r="EQ52" s="78"/>
      <c r="ER52" s="78"/>
      <c r="ES52" s="78"/>
      <c r="ET52" s="78"/>
      <c r="EU52" s="78"/>
      <c r="EV52" s="78"/>
      <c r="EW52" s="78"/>
      <c r="EX52" s="78"/>
      <c r="EY52" s="78"/>
      <c r="EZ52" s="78"/>
      <c r="FA52" s="78"/>
      <c r="FB52" s="78"/>
      <c r="FC52" s="78"/>
      <c r="FD52" s="78"/>
      <c r="FE52" s="78"/>
      <c r="FF52" s="78"/>
      <c r="FG52" s="78"/>
      <c r="FH52" s="78"/>
      <c r="FI52" s="78"/>
      <c r="FJ52" s="78"/>
      <c r="FK52" s="78"/>
      <c r="FL52" s="78"/>
      <c r="FM52" s="78"/>
      <c r="FN52" s="78"/>
      <c r="FO52" s="78"/>
      <c r="FP52" s="78"/>
      <c r="FQ52" s="78"/>
      <c r="FR52" s="78"/>
      <c r="FS52" s="78"/>
      <c r="FT52" s="78"/>
      <c r="FU52" s="78"/>
      <c r="FV52" s="78"/>
      <c r="FW52" s="78"/>
      <c r="FX52" s="78"/>
      <c r="FY52" s="78"/>
      <c r="FZ52" s="78"/>
      <c r="GA52" s="78"/>
      <c r="GB52" s="78"/>
      <c r="GC52" s="78"/>
      <c r="GD52" s="78"/>
      <c r="GE52" s="78"/>
      <c r="GF52" s="78"/>
      <c r="GG52" s="78"/>
      <c r="GH52" s="78"/>
      <c r="GI52" s="78"/>
      <c r="GJ52" s="78"/>
      <c r="GK52" s="78"/>
      <c r="GL52" s="78"/>
      <c r="GM52" s="78"/>
      <c r="GN52" s="78"/>
      <c r="GO52" s="78"/>
      <c r="GP52" s="78"/>
      <c r="GQ52" s="78"/>
      <c r="GR52" s="78"/>
      <c r="GS52" s="78"/>
      <c r="GT52" s="78"/>
      <c r="GU52" s="78"/>
      <c r="GV52" s="78"/>
      <c r="GW52" s="78"/>
      <c r="GX52" s="78"/>
      <c r="GY52" s="78"/>
      <c r="GZ52" s="78"/>
      <c r="HA52" s="78"/>
      <c r="HB52" s="78"/>
      <c r="HC52" s="78"/>
      <c r="HD52" s="78"/>
      <c r="HE52" s="78"/>
      <c r="HF52" s="78"/>
      <c r="HG52" s="78"/>
      <c r="HH52" s="78"/>
      <c r="HI52" s="78"/>
      <c r="HJ52" s="78"/>
      <c r="HK52" s="78"/>
      <c r="HL52" s="78"/>
      <c r="HM52" s="78"/>
      <c r="HN52" s="78"/>
      <c r="HO52" s="78"/>
      <c r="HP52" s="78"/>
      <c r="HQ52" s="78"/>
      <c r="HR52" s="78"/>
      <c r="HS52" s="78"/>
      <c r="HT52" s="78"/>
      <c r="HU52" s="78"/>
      <c r="HV52" s="78"/>
      <c r="HW52" s="78"/>
      <c r="HX52" s="78"/>
      <c r="HY52" s="78"/>
      <c r="HZ52" s="78"/>
      <c r="IA52" s="78"/>
      <c r="IB52" s="78"/>
      <c r="IC52" s="78"/>
      <c r="ID52" s="78"/>
      <c r="IE52" s="78"/>
      <c r="IF52" s="78"/>
      <c r="IG52" s="78"/>
      <c r="IH52" s="78"/>
      <c r="II52" s="78"/>
      <c r="IJ52" s="78"/>
      <c r="IK52" s="78"/>
      <c r="IL52" s="78"/>
      <c r="IM52" s="78"/>
      <c r="IN52" s="78"/>
      <c r="IO52" s="78"/>
      <c r="IP52" s="78"/>
      <c r="IQ52" s="78"/>
      <c r="IR52" s="78"/>
      <c r="IS52" s="78"/>
      <c r="IT52" s="78"/>
      <c r="IU52" s="78"/>
      <c r="IV52" s="78"/>
      <c r="IW52" s="78"/>
    </row>
    <row r="53" spans="1:257" ht="89.25">
      <c r="A53" s="110" t="str">
        <f t="shared" ref="A53:A58" si="12">IF(OR(B53&lt;&gt;"",D53&lt;&gt;""),"["&amp;TEXT($B$2,"##")&amp;"-"&amp;TEXT(ROW()-10,"##")&amp;"]","")</f>
        <v>[Account Management Module-43]</v>
      </c>
      <c r="B53" s="110" t="s">
        <v>1242</v>
      </c>
      <c r="C53" s="110" t="s">
        <v>159</v>
      </c>
      <c r="D53" s="110" t="s">
        <v>1115</v>
      </c>
      <c r="E53" s="110" t="s">
        <v>114</v>
      </c>
      <c r="F53" s="110" t="s">
        <v>22</v>
      </c>
      <c r="G53" s="110" t="s">
        <v>22</v>
      </c>
      <c r="H53" s="104">
        <v>42319</v>
      </c>
      <c r="I53" s="147"/>
      <c r="J53" s="216" t="s">
        <v>1067</v>
      </c>
      <c r="K53" s="216" t="s">
        <v>1060</v>
      </c>
      <c r="L53" s="216" t="s">
        <v>1057</v>
      </c>
      <c r="M53" s="217">
        <v>42319</v>
      </c>
      <c r="N53" s="217" t="s">
        <v>1307</v>
      </c>
      <c r="O53" s="217"/>
      <c r="P53" s="78"/>
    </row>
    <row r="54" spans="1:257" ht="114.75">
      <c r="A54" s="54" t="str">
        <f t="shared" si="12"/>
        <v>[Account Management Module-44]</v>
      </c>
      <c r="B54" s="110" t="s">
        <v>158</v>
      </c>
      <c r="C54" s="110" t="s">
        <v>160</v>
      </c>
      <c r="D54" s="110" t="s">
        <v>262</v>
      </c>
      <c r="E54" s="110" t="s">
        <v>114</v>
      </c>
      <c r="F54" s="110" t="s">
        <v>22</v>
      </c>
      <c r="G54" s="110" t="s">
        <v>22</v>
      </c>
      <c r="H54" s="104">
        <v>42319</v>
      </c>
      <c r="I54" s="91"/>
      <c r="J54" s="216" t="s">
        <v>1067</v>
      </c>
      <c r="K54" s="216" t="s">
        <v>1060</v>
      </c>
      <c r="L54" s="216" t="s">
        <v>1057</v>
      </c>
      <c r="M54" s="217">
        <v>42319</v>
      </c>
      <c r="N54" s="217" t="s">
        <v>1307</v>
      </c>
      <c r="O54" s="217"/>
      <c r="P54" s="145"/>
    </row>
    <row r="55" spans="1:257" ht="14.25" customHeight="1">
      <c r="A55" s="110" t="str">
        <f t="shared" si="12"/>
        <v>[Account Management Module-45]</v>
      </c>
      <c r="B55" s="110" t="s">
        <v>161</v>
      </c>
      <c r="C55" s="110" t="s">
        <v>162</v>
      </c>
      <c r="D55" s="110" t="s">
        <v>263</v>
      </c>
      <c r="E55" s="110" t="s">
        <v>114</v>
      </c>
      <c r="F55" s="110" t="s">
        <v>22</v>
      </c>
      <c r="G55" s="110" t="s">
        <v>22</v>
      </c>
      <c r="H55" s="104">
        <v>42319</v>
      </c>
      <c r="I55" s="91"/>
      <c r="J55" s="216"/>
      <c r="K55" s="216"/>
      <c r="L55" s="216"/>
      <c r="M55" s="217"/>
      <c r="N55" s="217"/>
      <c r="O55" s="217"/>
      <c r="P55" s="78"/>
    </row>
    <row r="56" spans="1:257" s="8" customFormat="1" ht="14.25" customHeight="1">
      <c r="A56" s="110" t="str">
        <f t="shared" si="12"/>
        <v>[Account Management Module-46]</v>
      </c>
      <c r="B56" s="110" t="s">
        <v>121</v>
      </c>
      <c r="C56" s="54" t="s">
        <v>163</v>
      </c>
      <c r="D56" s="110" t="s">
        <v>157</v>
      </c>
      <c r="E56" s="110" t="s">
        <v>118</v>
      </c>
      <c r="F56" s="110" t="s">
        <v>22</v>
      </c>
      <c r="G56" s="110" t="s">
        <v>22</v>
      </c>
      <c r="H56" s="104">
        <v>42319</v>
      </c>
      <c r="I56" s="91"/>
      <c r="J56" s="216"/>
      <c r="K56" s="216"/>
      <c r="L56" s="216"/>
      <c r="M56" s="217"/>
      <c r="N56" s="217"/>
      <c r="O56" s="217"/>
      <c r="P56" s="145"/>
    </row>
    <row r="57" spans="1:257" s="8" customFormat="1" ht="14.25" customHeight="1">
      <c r="A57" s="110" t="str">
        <f t="shared" si="12"/>
        <v>[Account Management Module-47]</v>
      </c>
      <c r="B57" s="110" t="s">
        <v>122</v>
      </c>
      <c r="C57" s="54" t="s">
        <v>171</v>
      </c>
      <c r="D57" s="148" t="s">
        <v>1117</v>
      </c>
      <c r="E57" s="110" t="s">
        <v>118</v>
      </c>
      <c r="F57" s="110" t="s">
        <v>22</v>
      </c>
      <c r="G57" s="110" t="s">
        <v>22</v>
      </c>
      <c r="H57" s="104">
        <v>42319</v>
      </c>
      <c r="I57" s="91"/>
      <c r="J57" s="216"/>
      <c r="K57" s="216"/>
      <c r="L57" s="216"/>
      <c r="M57" s="217"/>
      <c r="N57" s="217"/>
      <c r="O57" s="217"/>
      <c r="P57" s="78"/>
    </row>
    <row r="58" spans="1:257" s="8" customFormat="1" ht="14.25" customHeight="1">
      <c r="A58" s="110" t="str">
        <f t="shared" si="12"/>
        <v>[Account Management Module-48]</v>
      </c>
      <c r="B58" s="54" t="s">
        <v>123</v>
      </c>
      <c r="C58" s="54" t="s">
        <v>172</v>
      </c>
      <c r="D58" s="148" t="s">
        <v>1116</v>
      </c>
      <c r="E58" s="110" t="s">
        <v>118</v>
      </c>
      <c r="F58" s="110" t="s">
        <v>22</v>
      </c>
      <c r="G58" s="110" t="s">
        <v>22</v>
      </c>
      <c r="H58" s="104">
        <v>42319</v>
      </c>
      <c r="I58" s="91"/>
      <c r="J58" s="216"/>
      <c r="K58" s="216"/>
      <c r="L58" s="216"/>
      <c r="M58" s="217"/>
      <c r="N58" s="217"/>
      <c r="O58" s="217"/>
      <c r="P58" s="145"/>
    </row>
    <row r="59" spans="1:257" s="8" customFormat="1" ht="14.25" customHeight="1">
      <c r="A59" s="110" t="str">
        <f t="shared" ref="A59" si="13">IF(OR(B59&lt;&gt;"",D59&lt;&gt;""),"["&amp;TEXT($B$2,"##")&amp;"-"&amp;TEXT(ROW()-10,"##")&amp;"]","")</f>
        <v>[Account Management Module-49]</v>
      </c>
      <c r="B59" s="110" t="s">
        <v>170</v>
      </c>
      <c r="C59" s="54" t="s">
        <v>169</v>
      </c>
      <c r="D59" s="148" t="s">
        <v>264</v>
      </c>
      <c r="E59" s="110" t="s">
        <v>118</v>
      </c>
      <c r="F59" s="110" t="s">
        <v>22</v>
      </c>
      <c r="G59" s="110" t="s">
        <v>22</v>
      </c>
      <c r="H59" s="104">
        <v>42319</v>
      </c>
      <c r="I59" s="91"/>
      <c r="J59" s="216"/>
      <c r="K59" s="216"/>
      <c r="L59" s="216"/>
      <c r="M59" s="217"/>
      <c r="N59" s="217"/>
      <c r="O59" s="217"/>
      <c r="P59" s="78"/>
    </row>
    <row r="60" spans="1:257" ht="14.25" customHeight="1">
      <c r="A60" s="51"/>
      <c r="B60" s="51" t="s">
        <v>116</v>
      </c>
      <c r="C60" s="52"/>
      <c r="D60" s="52"/>
      <c r="E60" s="52"/>
      <c r="F60" s="52"/>
      <c r="G60" s="52"/>
      <c r="H60" s="52"/>
      <c r="I60" s="52"/>
      <c r="J60" s="52"/>
      <c r="K60" s="52"/>
      <c r="L60" s="52"/>
      <c r="M60" s="52"/>
      <c r="N60" s="52"/>
      <c r="O60" s="52"/>
      <c r="P60" s="145"/>
    </row>
    <row r="61" spans="1:257" ht="293.25">
      <c r="A61" s="110" t="str">
        <f t="shared" si="2"/>
        <v>[Account Management Module-51]</v>
      </c>
      <c r="B61" s="110" t="s">
        <v>117</v>
      </c>
      <c r="C61" s="110" t="s">
        <v>146</v>
      </c>
      <c r="D61" s="110" t="s">
        <v>1122</v>
      </c>
      <c r="E61" s="110" t="s">
        <v>118</v>
      </c>
      <c r="F61" s="110" t="s">
        <v>22</v>
      </c>
      <c r="G61" s="110" t="s">
        <v>22</v>
      </c>
      <c r="H61" s="104">
        <v>42319</v>
      </c>
      <c r="I61" s="91"/>
      <c r="J61" s="216"/>
      <c r="K61" s="216"/>
      <c r="L61" s="216"/>
      <c r="M61" s="217"/>
      <c r="N61" s="217"/>
      <c r="O61" s="217"/>
      <c r="P61" s="78"/>
    </row>
    <row r="62" spans="1:257" ht="280.5">
      <c r="A62" s="110" t="str">
        <f t="shared" ref="A62:A69" si="14">IF(OR(B62&lt;&gt;"",D62&lt;&gt;""),"["&amp;TEXT($B$2,"##")&amp;"-"&amp;TEXT(ROW()-10,"##")&amp;"]","")</f>
        <v>[Account Management Module-52]</v>
      </c>
      <c r="B62" s="110" t="s">
        <v>119</v>
      </c>
      <c r="C62" s="110" t="s">
        <v>146</v>
      </c>
      <c r="D62" s="110" t="s">
        <v>1121</v>
      </c>
      <c r="E62" s="110" t="s">
        <v>118</v>
      </c>
      <c r="F62" s="110" t="s">
        <v>22</v>
      </c>
      <c r="G62" s="110" t="s">
        <v>22</v>
      </c>
      <c r="H62" s="104">
        <v>42319</v>
      </c>
      <c r="I62" s="91"/>
      <c r="J62" s="216"/>
      <c r="K62" s="216"/>
      <c r="L62" s="216"/>
      <c r="M62" s="217"/>
      <c r="N62" s="217"/>
      <c r="O62" s="217"/>
      <c r="P62" s="145"/>
    </row>
    <row r="63" spans="1:257" ht="51">
      <c r="A63" s="110" t="str">
        <f t="shared" si="14"/>
        <v>[Account Management Module-53]</v>
      </c>
      <c r="B63" s="110" t="s">
        <v>167</v>
      </c>
      <c r="C63" s="110" t="s">
        <v>168</v>
      </c>
      <c r="D63" s="110" t="s">
        <v>1118</v>
      </c>
      <c r="E63" s="110" t="s">
        <v>118</v>
      </c>
      <c r="F63" s="110" t="s">
        <v>22</v>
      </c>
      <c r="G63" s="110" t="s">
        <v>22</v>
      </c>
      <c r="H63" s="104">
        <v>42319</v>
      </c>
      <c r="I63" s="91"/>
      <c r="J63" s="216"/>
      <c r="K63" s="216"/>
      <c r="L63" s="216"/>
      <c r="M63" s="217"/>
      <c r="N63" s="217"/>
      <c r="O63" s="217"/>
      <c r="P63" s="78"/>
    </row>
    <row r="64" spans="1:257" ht="63.75">
      <c r="A64" s="110" t="str">
        <f t="shared" si="14"/>
        <v>[Account Management Module-54]</v>
      </c>
      <c r="B64" s="110" t="s">
        <v>1120</v>
      </c>
      <c r="C64" s="110" t="s">
        <v>1119</v>
      </c>
      <c r="D64" s="110" t="s">
        <v>265</v>
      </c>
      <c r="E64" s="110"/>
      <c r="F64" s="110" t="s">
        <v>22</v>
      </c>
      <c r="G64" s="110" t="s">
        <v>22</v>
      </c>
      <c r="H64" s="104">
        <v>42319</v>
      </c>
      <c r="I64" s="91"/>
      <c r="J64" s="216"/>
      <c r="K64" s="216"/>
      <c r="L64" s="216"/>
      <c r="M64" s="217"/>
      <c r="N64" s="217"/>
      <c r="O64" s="217"/>
      <c r="P64" s="145"/>
    </row>
    <row r="65" spans="1:16" ht="51">
      <c r="A65" s="110" t="str">
        <f t="shared" si="14"/>
        <v>[Account Management Module-55]</v>
      </c>
      <c r="B65" s="110" t="s">
        <v>266</v>
      </c>
      <c r="C65" s="110" t="s">
        <v>267</v>
      </c>
      <c r="D65" s="110" t="s">
        <v>1125</v>
      </c>
      <c r="E65" s="110" t="s">
        <v>118</v>
      </c>
      <c r="F65" s="110" t="s">
        <v>22</v>
      </c>
      <c r="G65" s="110" t="s">
        <v>22</v>
      </c>
      <c r="H65" s="104">
        <v>42319</v>
      </c>
      <c r="I65" s="110"/>
      <c r="J65" s="216"/>
      <c r="K65" s="216"/>
      <c r="L65" s="216"/>
      <c r="M65" s="217"/>
      <c r="N65" s="217"/>
      <c r="O65" s="217"/>
      <c r="P65" s="78"/>
    </row>
    <row r="66" spans="1:16" ht="63.75">
      <c r="A66" s="110" t="str">
        <f t="shared" ref="A66" si="15">IF(OR(B66&lt;&gt;"",D66&lt;&gt;""),"["&amp;TEXT($B$2,"##")&amp;"-"&amp;TEXT(ROW()-10,"##")&amp;"]","")</f>
        <v>[Account Management Module-56]</v>
      </c>
      <c r="B66" s="110" t="s">
        <v>1302</v>
      </c>
      <c r="C66" s="110" t="s">
        <v>1304</v>
      </c>
      <c r="D66" s="110" t="s">
        <v>1303</v>
      </c>
      <c r="E66" s="110" t="s">
        <v>118</v>
      </c>
      <c r="F66" s="110" t="s">
        <v>22</v>
      </c>
      <c r="G66" s="110" t="s">
        <v>22</v>
      </c>
      <c r="H66" s="104">
        <v>42319</v>
      </c>
      <c r="I66" s="110" t="s">
        <v>1305</v>
      </c>
      <c r="J66" s="216" t="s">
        <v>1067</v>
      </c>
      <c r="K66" s="216" t="s">
        <v>1059</v>
      </c>
      <c r="L66" s="216" t="s">
        <v>1057</v>
      </c>
      <c r="M66" s="217" t="s">
        <v>1306</v>
      </c>
      <c r="N66" s="217">
        <v>42136</v>
      </c>
      <c r="O66" s="217"/>
      <c r="P66" s="78"/>
    </row>
    <row r="67" spans="1:16" ht="38.25">
      <c r="A67" s="110" t="str">
        <f t="shared" si="14"/>
        <v>[Account Management Module-57]</v>
      </c>
      <c r="B67" s="110" t="s">
        <v>173</v>
      </c>
      <c r="C67" s="110" t="s">
        <v>174</v>
      </c>
      <c r="D67" s="110" t="s">
        <v>175</v>
      </c>
      <c r="E67" s="110" t="s">
        <v>118</v>
      </c>
      <c r="F67" s="110" t="s">
        <v>22</v>
      </c>
      <c r="G67" s="110" t="s">
        <v>22</v>
      </c>
      <c r="H67" s="104">
        <v>42319</v>
      </c>
      <c r="I67" s="110"/>
      <c r="J67" s="216"/>
      <c r="K67" s="216"/>
      <c r="L67" s="216"/>
      <c r="M67" s="217"/>
      <c r="N67" s="217"/>
      <c r="O67" s="217"/>
      <c r="P67" s="145"/>
    </row>
    <row r="68" spans="1:16" ht="89.25">
      <c r="A68" s="110" t="str">
        <f t="shared" si="14"/>
        <v>[Account Management Module-58]</v>
      </c>
      <c r="B68" s="110" t="s">
        <v>176</v>
      </c>
      <c r="C68" s="110" t="s">
        <v>178</v>
      </c>
      <c r="D68" s="110" t="s">
        <v>268</v>
      </c>
      <c r="E68" s="110" t="s">
        <v>118</v>
      </c>
      <c r="F68" s="110" t="s">
        <v>22</v>
      </c>
      <c r="G68" s="110" t="s">
        <v>22</v>
      </c>
      <c r="H68" s="104">
        <v>42319</v>
      </c>
      <c r="I68" s="110"/>
      <c r="J68" s="216"/>
      <c r="K68" s="216"/>
      <c r="L68" s="216"/>
      <c r="M68" s="217"/>
      <c r="N68" s="217"/>
      <c r="O68" s="217"/>
      <c r="P68" s="78"/>
    </row>
    <row r="69" spans="1:16" ht="89.25">
      <c r="A69" s="110" t="str">
        <f t="shared" si="14"/>
        <v>[Account Management Module-59]</v>
      </c>
      <c r="B69" s="110" t="s">
        <v>177</v>
      </c>
      <c r="C69" s="110" t="s">
        <v>179</v>
      </c>
      <c r="D69" s="110" t="s">
        <v>268</v>
      </c>
      <c r="E69" s="110" t="s">
        <v>118</v>
      </c>
      <c r="F69" s="110" t="s">
        <v>22</v>
      </c>
      <c r="G69" s="110" t="s">
        <v>22</v>
      </c>
      <c r="H69" s="104">
        <v>42319</v>
      </c>
      <c r="I69" s="110"/>
      <c r="J69" s="216"/>
      <c r="K69" s="216"/>
      <c r="L69" s="216"/>
      <c r="M69" s="217"/>
      <c r="N69" s="217"/>
      <c r="O69" s="217"/>
      <c r="P69" s="145"/>
    </row>
    <row r="70" spans="1:16" ht="51">
      <c r="A70" s="110" t="str">
        <f t="shared" si="2"/>
        <v>[Account Management Module-60]</v>
      </c>
      <c r="B70" s="110" t="s">
        <v>170</v>
      </c>
      <c r="C70" s="54" t="s">
        <v>169</v>
      </c>
      <c r="D70" s="148" t="s">
        <v>264</v>
      </c>
      <c r="E70" s="110" t="s">
        <v>118</v>
      </c>
      <c r="F70" s="110" t="s">
        <v>22</v>
      </c>
      <c r="G70" s="110" t="s">
        <v>22</v>
      </c>
      <c r="H70" s="104">
        <v>42319</v>
      </c>
      <c r="I70" s="91"/>
      <c r="J70" s="216"/>
      <c r="K70" s="216"/>
      <c r="L70" s="216"/>
      <c r="M70" s="217"/>
      <c r="N70" s="217"/>
      <c r="O70" s="217"/>
      <c r="P70" s="145"/>
    </row>
    <row r="71" spans="1:16" ht="14.25" customHeight="1">
      <c r="A71" s="51"/>
      <c r="B71" s="51" t="s">
        <v>124</v>
      </c>
      <c r="C71" s="52"/>
      <c r="D71" s="52"/>
      <c r="E71" s="52"/>
      <c r="F71" s="52"/>
      <c r="G71" s="52"/>
      <c r="H71" s="52"/>
      <c r="I71" s="52"/>
      <c r="J71" s="52"/>
      <c r="K71" s="52"/>
      <c r="L71" s="52"/>
      <c r="M71" s="52"/>
      <c r="N71" s="52"/>
      <c r="O71" s="52"/>
      <c r="P71" s="78"/>
    </row>
    <row r="72" spans="1:16" ht="14.25" customHeight="1">
      <c r="A72" s="110" t="str">
        <f t="shared" ref="A72:A77" si="16">IF(OR(B72&lt;&gt;"",D72&lt;&gt;""),"["&amp;TEXT($B$2,"##")&amp;"-"&amp;TEXT(ROW()-10,"##")&amp;"]","")</f>
        <v>[Account Management Module-62]</v>
      </c>
      <c r="B72" s="110" t="s">
        <v>125</v>
      </c>
      <c r="C72" s="110" t="s">
        <v>181</v>
      </c>
      <c r="D72" s="110" t="s">
        <v>270</v>
      </c>
      <c r="E72" s="110" t="s">
        <v>126</v>
      </c>
      <c r="F72" s="110" t="s">
        <v>22</v>
      </c>
      <c r="G72" s="110" t="s">
        <v>22</v>
      </c>
      <c r="H72" s="104">
        <v>42319</v>
      </c>
      <c r="I72" s="91"/>
      <c r="J72" s="216"/>
      <c r="K72" s="216"/>
      <c r="L72" s="216"/>
      <c r="M72" s="217"/>
      <c r="N72" s="217"/>
      <c r="O72" s="217"/>
      <c r="P72" s="145"/>
    </row>
    <row r="73" spans="1:16" ht="14.25" customHeight="1">
      <c r="A73" s="110" t="str">
        <f t="shared" si="16"/>
        <v>[Account Management Module-63]</v>
      </c>
      <c r="B73" s="110" t="s">
        <v>127</v>
      </c>
      <c r="C73" s="110" t="s">
        <v>181</v>
      </c>
      <c r="D73" s="110" t="s">
        <v>270</v>
      </c>
      <c r="E73" s="110" t="s">
        <v>126</v>
      </c>
      <c r="F73" s="110" t="s">
        <v>22</v>
      </c>
      <c r="G73" s="110" t="s">
        <v>22</v>
      </c>
      <c r="H73" s="104">
        <v>42319</v>
      </c>
      <c r="I73" s="91"/>
      <c r="J73" s="216"/>
      <c r="K73" s="216"/>
      <c r="L73" s="216"/>
      <c r="M73" s="217"/>
      <c r="N73" s="217"/>
      <c r="O73" s="217"/>
      <c r="P73" s="78"/>
    </row>
    <row r="74" spans="1:16" ht="14.25" customHeight="1">
      <c r="A74" s="110" t="str">
        <f t="shared" si="16"/>
        <v>[Account Management Module-64]</v>
      </c>
      <c r="B74" s="110" t="s">
        <v>180</v>
      </c>
      <c r="C74" s="110" t="s">
        <v>182</v>
      </c>
      <c r="D74" s="110" t="s">
        <v>269</v>
      </c>
      <c r="E74" s="110" t="s">
        <v>128</v>
      </c>
      <c r="F74" s="110" t="s">
        <v>22</v>
      </c>
      <c r="G74" s="110" t="s">
        <v>22</v>
      </c>
      <c r="H74" s="104">
        <v>42319</v>
      </c>
      <c r="I74" s="91"/>
      <c r="J74" s="216"/>
      <c r="K74" s="216"/>
      <c r="L74" s="216"/>
      <c r="M74" s="217"/>
      <c r="N74" s="217"/>
      <c r="O74" s="217"/>
      <c r="P74" s="145"/>
    </row>
    <row r="75" spans="1:16" ht="14.25" customHeight="1">
      <c r="A75" s="110" t="str">
        <f t="shared" si="16"/>
        <v>[Account Management Module-65]</v>
      </c>
      <c r="B75" s="149" t="s">
        <v>271</v>
      </c>
      <c r="C75" s="110" t="s">
        <v>183</v>
      </c>
      <c r="D75" s="148" t="s">
        <v>272</v>
      </c>
      <c r="E75" s="110" t="s">
        <v>128</v>
      </c>
      <c r="F75" s="110" t="s">
        <v>22</v>
      </c>
      <c r="G75" s="110" t="s">
        <v>22</v>
      </c>
      <c r="H75" s="104">
        <v>42319</v>
      </c>
      <c r="I75" s="91"/>
      <c r="J75" s="216"/>
      <c r="K75" s="216"/>
      <c r="L75" s="216"/>
      <c r="M75" s="217"/>
      <c r="N75" s="217"/>
      <c r="O75" s="217"/>
      <c r="P75" s="78"/>
    </row>
    <row r="76" spans="1:16" ht="14.25" customHeight="1">
      <c r="A76" s="110" t="str">
        <f t="shared" si="16"/>
        <v>[Account Management Module-66]</v>
      </c>
      <c r="B76" s="149" t="s">
        <v>274</v>
      </c>
      <c r="C76" s="110" t="s">
        <v>1126</v>
      </c>
      <c r="D76" s="148" t="s">
        <v>273</v>
      </c>
      <c r="E76" s="110" t="s">
        <v>128</v>
      </c>
      <c r="F76" s="110" t="s">
        <v>22</v>
      </c>
      <c r="G76" s="110" t="s">
        <v>22</v>
      </c>
      <c r="H76" s="104">
        <v>42319</v>
      </c>
      <c r="I76" s="91"/>
      <c r="J76" s="216"/>
      <c r="K76" s="216"/>
      <c r="L76" s="216"/>
      <c r="M76" s="217"/>
      <c r="N76" s="217"/>
      <c r="O76" s="217"/>
      <c r="P76" s="145"/>
    </row>
    <row r="77" spans="1:16" ht="14.25" customHeight="1">
      <c r="A77" s="110" t="str">
        <f t="shared" si="16"/>
        <v>[Account Management Module-67]</v>
      </c>
      <c r="B77" s="110" t="s">
        <v>129</v>
      </c>
      <c r="C77" s="110" t="s">
        <v>184</v>
      </c>
      <c r="D77" s="110" t="s">
        <v>1128</v>
      </c>
      <c r="E77" s="110" t="s">
        <v>128</v>
      </c>
      <c r="F77" s="110" t="s">
        <v>22</v>
      </c>
      <c r="G77" s="110" t="s">
        <v>22</v>
      </c>
      <c r="H77" s="104">
        <v>42319</v>
      </c>
      <c r="I77" s="91"/>
      <c r="J77" s="216"/>
      <c r="K77" s="216"/>
      <c r="L77" s="216"/>
      <c r="M77" s="217"/>
      <c r="N77" s="217"/>
      <c r="O77" s="217"/>
      <c r="P77" s="78"/>
    </row>
    <row r="78" spans="1:16" ht="59.25" customHeight="1">
      <c r="H78" s="90"/>
      <c r="J78" s="90"/>
    </row>
    <row r="79" spans="1:16">
      <c r="H79" s="90"/>
      <c r="J79" s="90"/>
    </row>
    <row r="80" spans="1:16">
      <c r="H80" s="90"/>
      <c r="J80" s="90"/>
    </row>
    <row r="81" spans="8:10">
      <c r="H81" s="90"/>
      <c r="J81" s="90"/>
    </row>
    <row r="82" spans="8:10">
      <c r="H82" s="90"/>
      <c r="J82" s="90"/>
    </row>
    <row r="83" spans="8:10">
      <c r="H83" s="90"/>
      <c r="J83" s="90"/>
    </row>
    <row r="84" spans="8:10">
      <c r="H84" s="90"/>
      <c r="J84" s="90"/>
    </row>
    <row r="85" spans="8:10">
      <c r="H85" s="90"/>
      <c r="J85" s="90"/>
    </row>
  </sheetData>
  <autoFilter ref="J10:O77"/>
  <mergeCells count="5">
    <mergeCell ref="B2:G2"/>
    <mergeCell ref="B3:G3"/>
    <mergeCell ref="B4:G4"/>
    <mergeCell ref="E5:G5"/>
    <mergeCell ref="E6:G6"/>
  </mergeCells>
  <dataValidations count="1">
    <dataValidation type="list" allowBlank="1" showErrorMessage="1" sqref="F25:G27 F29:G45 F72:G77 F12:G23 F47:G59 F61:G70">
      <formula1>$Q$2:$Q$6</formula1>
      <formula2>0</formula2>
    </dataValidation>
  </dataValidations>
  <hyperlinks>
    <hyperlink ref="A1" location="'Test Report'!A1" display="Back to Test Report"/>
    <hyperlink ref="O34" r:id="rId1"/>
    <hyperlink ref="O37" r:id="rId2"/>
    <hyperlink ref="O40" r:id="rId3"/>
    <hyperlink ref="O38" r:id="rId4"/>
    <hyperlink ref="O42"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5">
        <x14:dataValidation type="list" allowBlank="1" showInputMessage="1" showErrorMessage="1">
          <x14:formula1>
            <xm:f>[3]Calculate!#REF!</xm:f>
          </x14:formula1>
          <xm:sqref>K25:L27 J12:L23 K29:L33 J47:J52 L47:L52</xm:sqref>
        </x14:dataValidation>
        <x14:dataValidation type="list" allowBlank="1" showInputMessage="1" showErrorMessage="1">
          <x14:formula1>
            <xm:f>Calculate!$A$15:$A$20</xm:f>
          </x14:formula1>
          <xm:sqref>J25:J27 J43:J45 J53:J59 J29:J41 J72:J77 J61:J70</xm:sqref>
        </x14:dataValidation>
        <x14:dataValidation type="list" allowBlank="1" showInputMessage="1" showErrorMessage="1">
          <x14:formula1>
            <xm:f>Calculate!$A$11:$A$12</xm:f>
          </x14:formula1>
          <xm:sqref>K43:K59 K34:K41 K72:K77 K61:K70</xm:sqref>
        </x14:dataValidation>
        <x14:dataValidation type="list" allowBlank="1" showInputMessage="1" showErrorMessage="1">
          <x14:formula1>
            <xm:f>Calculate!$B$4:$B$7</xm:f>
          </x14:formula1>
          <xm:sqref>L43:L45 L61:L70 L34:L41 L72:L77 L53:L59</xm:sqref>
        </x14:dataValidation>
        <x14:dataValidation type="list" allowBlank="1" showInputMessage="1" showErrorMessage="1">
          <x14:formula1>
            <xm:f>[4]Calculate!#REF!</xm:f>
          </x14:formula1>
          <xm:sqref>J42:L42</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W126"/>
  <sheetViews>
    <sheetView topLeftCell="A116" zoomScale="85" zoomScaleNormal="85" workbookViewId="0">
      <selection activeCell="E126" sqref="E126"/>
    </sheetView>
  </sheetViews>
  <sheetFormatPr defaultRowHeight="12.75"/>
  <cols>
    <col min="1" max="1" width="21" style="90" customWidth="1"/>
    <col min="2" max="2" width="34.25" style="90" customWidth="1"/>
    <col min="3" max="3" width="34.375" style="90" customWidth="1"/>
    <col min="4" max="4" width="42.25" style="90" customWidth="1"/>
    <col min="5" max="5" width="16.5" style="90" customWidth="1"/>
    <col min="6" max="7" width="11.25" style="90" customWidth="1"/>
    <col min="8" max="8" width="9" style="93"/>
    <col min="9" max="9" width="16.25" style="90" customWidth="1"/>
    <col min="10" max="10" width="9.375" style="92" customWidth="1"/>
    <col min="11" max="11" width="9" style="90" customWidth="1"/>
    <col min="12" max="16" width="9" style="90"/>
    <col min="17" max="17" width="0" style="90" hidden="1" customWidth="1"/>
    <col min="18" max="16384" width="9" style="90"/>
  </cols>
  <sheetData>
    <row r="1" spans="1:257" ht="27" thickTop="1" thickBot="1">
      <c r="A1" s="109" t="s">
        <v>47</v>
      </c>
      <c r="B1" s="76"/>
      <c r="C1" s="76"/>
      <c r="D1" s="76"/>
      <c r="E1" s="76"/>
      <c r="F1" s="76"/>
      <c r="G1" s="76"/>
      <c r="H1" s="77"/>
      <c r="I1" s="220" t="s">
        <v>1061</v>
      </c>
      <c r="J1" s="221" t="s">
        <v>1054</v>
      </c>
      <c r="K1" s="221" t="s">
        <v>1055</v>
      </c>
      <c r="L1" s="221" t="s">
        <v>1056</v>
      </c>
      <c r="M1" s="221" t="s">
        <v>1057</v>
      </c>
      <c r="N1" s="221" t="s">
        <v>1066</v>
      </c>
      <c r="O1" s="222" t="s">
        <v>1052</v>
      </c>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c r="BY1" s="78"/>
      <c r="BZ1" s="78"/>
      <c r="CA1" s="78"/>
      <c r="CB1" s="78"/>
      <c r="CC1" s="78"/>
      <c r="CD1" s="78"/>
      <c r="CE1" s="78"/>
      <c r="CF1" s="78"/>
      <c r="CG1" s="78"/>
      <c r="CH1" s="78"/>
      <c r="CI1" s="78"/>
      <c r="CJ1" s="78"/>
      <c r="CK1" s="78"/>
      <c r="CL1" s="78"/>
      <c r="CM1" s="78"/>
      <c r="CN1" s="78"/>
      <c r="CO1" s="78"/>
      <c r="CP1" s="78"/>
      <c r="CQ1" s="78"/>
      <c r="CR1" s="78"/>
      <c r="CS1" s="78"/>
      <c r="CT1" s="78"/>
      <c r="CU1" s="78"/>
      <c r="CV1" s="78"/>
      <c r="CW1" s="78"/>
      <c r="CX1" s="78"/>
      <c r="CY1" s="78"/>
      <c r="CZ1" s="78"/>
      <c r="DA1" s="78"/>
      <c r="DB1" s="78"/>
      <c r="DC1" s="78"/>
      <c r="DD1" s="78"/>
      <c r="DE1" s="78"/>
      <c r="DF1" s="78"/>
      <c r="DG1" s="78"/>
      <c r="DH1" s="78"/>
      <c r="DI1" s="78"/>
      <c r="DJ1" s="78"/>
      <c r="DK1" s="78"/>
      <c r="DL1" s="78"/>
      <c r="DM1" s="78"/>
      <c r="DN1" s="78"/>
      <c r="DO1" s="78"/>
      <c r="DP1" s="78"/>
      <c r="DQ1" s="78"/>
      <c r="DR1" s="78"/>
      <c r="DS1" s="78"/>
      <c r="DT1" s="78"/>
      <c r="DU1" s="78"/>
      <c r="DV1" s="78"/>
      <c r="DW1" s="78"/>
      <c r="DX1" s="78"/>
      <c r="DY1" s="78"/>
      <c r="DZ1" s="78"/>
      <c r="EA1" s="78"/>
      <c r="EB1" s="78"/>
      <c r="EC1" s="78"/>
      <c r="ED1" s="78"/>
      <c r="EE1" s="78"/>
      <c r="EF1" s="78"/>
      <c r="EG1" s="78"/>
      <c r="EH1" s="78"/>
      <c r="EI1" s="78"/>
      <c r="EJ1" s="78"/>
      <c r="EK1" s="78"/>
      <c r="EL1" s="78"/>
      <c r="EM1" s="78"/>
      <c r="EN1" s="78"/>
      <c r="EO1" s="78"/>
      <c r="EP1" s="78"/>
      <c r="EQ1" s="78"/>
      <c r="ER1" s="78"/>
      <c r="ES1" s="78"/>
      <c r="ET1" s="78"/>
      <c r="EU1" s="78"/>
      <c r="EV1" s="78"/>
      <c r="EW1" s="78"/>
      <c r="EX1" s="78"/>
      <c r="EY1" s="78"/>
      <c r="EZ1" s="78"/>
      <c r="FA1" s="78"/>
      <c r="FB1" s="78"/>
      <c r="FC1" s="78"/>
      <c r="FD1" s="78"/>
      <c r="FE1" s="78"/>
      <c r="FF1" s="78"/>
      <c r="FG1" s="78"/>
      <c r="FH1" s="78"/>
      <c r="FI1" s="78"/>
      <c r="FJ1" s="78"/>
      <c r="FK1" s="78"/>
      <c r="FL1" s="78"/>
      <c r="FM1" s="78"/>
      <c r="FN1" s="78"/>
      <c r="FO1" s="78"/>
      <c r="FP1" s="78"/>
      <c r="FQ1" s="78"/>
      <c r="FR1" s="78"/>
      <c r="FS1" s="78"/>
      <c r="FT1" s="78"/>
      <c r="FU1" s="78"/>
      <c r="FV1" s="78"/>
      <c r="FW1" s="78"/>
      <c r="FX1" s="78"/>
      <c r="FY1" s="78"/>
      <c r="FZ1" s="78"/>
      <c r="GA1" s="78"/>
      <c r="GB1" s="78"/>
      <c r="GC1" s="78"/>
      <c r="GD1" s="78"/>
      <c r="GE1" s="78"/>
      <c r="GF1" s="78"/>
      <c r="GG1" s="78"/>
      <c r="GH1" s="78"/>
      <c r="GI1" s="78"/>
      <c r="GJ1" s="78"/>
      <c r="GK1" s="78"/>
      <c r="GL1" s="78"/>
      <c r="GM1" s="78"/>
      <c r="GN1" s="78"/>
      <c r="GO1" s="78"/>
      <c r="GP1" s="78"/>
      <c r="GQ1" s="78"/>
      <c r="GR1" s="78"/>
      <c r="GS1" s="78"/>
      <c r="GT1" s="78"/>
      <c r="GU1" s="78"/>
      <c r="GV1" s="78"/>
      <c r="GW1" s="78"/>
      <c r="GX1" s="78"/>
      <c r="GY1" s="78"/>
      <c r="GZ1" s="78"/>
      <c r="HA1" s="78"/>
      <c r="HB1" s="78"/>
      <c r="HC1" s="78"/>
      <c r="HD1" s="78"/>
      <c r="HE1" s="78"/>
      <c r="HF1" s="78"/>
      <c r="HG1" s="78"/>
      <c r="HH1" s="78"/>
      <c r="HI1" s="78"/>
      <c r="HJ1" s="78"/>
      <c r="HK1" s="78"/>
      <c r="HL1" s="78"/>
      <c r="HM1" s="78"/>
      <c r="HN1" s="78"/>
      <c r="HO1" s="78"/>
      <c r="HP1" s="78"/>
      <c r="HQ1" s="78"/>
      <c r="HR1" s="78"/>
      <c r="HS1" s="78"/>
      <c r="HT1" s="78"/>
      <c r="HU1" s="78"/>
      <c r="HV1" s="78"/>
      <c r="HW1" s="78"/>
      <c r="HX1" s="78"/>
      <c r="HY1" s="78"/>
      <c r="HZ1" s="78"/>
      <c r="IA1" s="78"/>
      <c r="IB1" s="78"/>
      <c r="IC1" s="78"/>
      <c r="ID1" s="78"/>
      <c r="IE1" s="78"/>
      <c r="IF1" s="78"/>
      <c r="IG1" s="78"/>
      <c r="IH1" s="78"/>
      <c r="II1" s="78"/>
      <c r="IJ1" s="78"/>
      <c r="IK1" s="78"/>
      <c r="IL1" s="78"/>
      <c r="IM1" s="78"/>
      <c r="IN1" s="78"/>
      <c r="IO1" s="78"/>
      <c r="IP1" s="78"/>
      <c r="IQ1" s="78"/>
      <c r="IR1" s="78"/>
      <c r="IS1" s="78"/>
      <c r="IT1" s="78"/>
      <c r="IU1" s="78"/>
      <c r="IV1" s="78"/>
      <c r="IW1" s="78"/>
    </row>
    <row r="2" spans="1:257" ht="14.25" customHeight="1">
      <c r="A2" s="46" t="s">
        <v>21</v>
      </c>
      <c r="B2" s="273" t="s">
        <v>278</v>
      </c>
      <c r="C2" s="274"/>
      <c r="D2" s="274"/>
      <c r="E2" s="274"/>
      <c r="F2" s="274"/>
      <c r="G2" s="275"/>
      <c r="H2" s="79"/>
      <c r="I2" s="223" t="s">
        <v>1062</v>
      </c>
      <c r="J2" s="207">
        <f>COUNTIFS(J12:J207,"ManhNL",L12:L207,"Open")</f>
        <v>0</v>
      </c>
      <c r="K2" s="207">
        <f>COUNTIFS(J12:J207,"ManhNL",L12:L207,"Accepted")</f>
        <v>0</v>
      </c>
      <c r="L2" s="207">
        <f>COUNTIFS(J12:J207,"ManhNL",L12:L207,"Ready for test")</f>
        <v>0</v>
      </c>
      <c r="M2" s="207">
        <f>COUNTIFS(J12:J207,"ManhNL",L12:L207,"Closed")</f>
        <v>0</v>
      </c>
      <c r="N2" s="207">
        <f>COUNTIFS(J12:J207,"ManhNL",L12:L207,"")</f>
        <v>0</v>
      </c>
      <c r="O2" s="232">
        <f t="shared" ref="O2:O7" si="0">SUM(J2:N2)</f>
        <v>0</v>
      </c>
      <c r="P2" s="78"/>
      <c r="Q2" s="78" t="s">
        <v>22</v>
      </c>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c r="BY2" s="78"/>
      <c r="BZ2" s="78"/>
      <c r="CA2" s="78"/>
      <c r="CB2" s="78"/>
      <c r="CC2" s="78"/>
      <c r="CD2" s="78"/>
      <c r="CE2" s="78"/>
      <c r="CF2" s="78"/>
      <c r="CG2" s="78"/>
      <c r="CH2" s="78"/>
      <c r="CI2" s="78"/>
      <c r="CJ2" s="78"/>
      <c r="CK2" s="78"/>
      <c r="CL2" s="78"/>
      <c r="CM2" s="78"/>
      <c r="CN2" s="78"/>
      <c r="CO2" s="78"/>
      <c r="CP2" s="78"/>
      <c r="CQ2" s="78"/>
      <c r="CR2" s="78"/>
      <c r="CS2" s="78"/>
      <c r="CT2" s="78"/>
      <c r="CU2" s="78"/>
      <c r="CV2" s="78"/>
      <c r="CW2" s="78"/>
      <c r="CX2" s="78"/>
      <c r="CY2" s="78"/>
      <c r="CZ2" s="78"/>
      <c r="DA2" s="78"/>
      <c r="DB2" s="78"/>
      <c r="DC2" s="78"/>
      <c r="DD2" s="78"/>
      <c r="DE2" s="78"/>
      <c r="DF2" s="78"/>
      <c r="DG2" s="78"/>
      <c r="DH2" s="78"/>
      <c r="DI2" s="78"/>
      <c r="DJ2" s="78"/>
      <c r="DK2" s="78"/>
      <c r="DL2" s="78"/>
      <c r="DM2" s="78"/>
      <c r="DN2" s="78"/>
      <c r="DO2" s="78"/>
      <c r="DP2" s="78"/>
      <c r="DQ2" s="78"/>
      <c r="DR2" s="78"/>
      <c r="DS2" s="78"/>
      <c r="DT2" s="78"/>
      <c r="DU2" s="78"/>
      <c r="DV2" s="78"/>
      <c r="DW2" s="78"/>
      <c r="DX2" s="78"/>
      <c r="DY2" s="78"/>
      <c r="DZ2" s="78"/>
      <c r="EA2" s="78"/>
      <c r="EB2" s="78"/>
      <c r="EC2" s="78"/>
      <c r="ED2" s="78"/>
      <c r="EE2" s="78"/>
      <c r="EF2" s="78"/>
      <c r="EG2" s="78"/>
      <c r="EH2" s="78"/>
      <c r="EI2" s="78"/>
      <c r="EJ2" s="78"/>
      <c r="EK2" s="78"/>
      <c r="EL2" s="78"/>
      <c r="EM2" s="78"/>
      <c r="EN2" s="78"/>
      <c r="EO2" s="78"/>
      <c r="EP2" s="78"/>
      <c r="EQ2" s="78"/>
      <c r="ER2" s="78"/>
      <c r="ES2" s="78"/>
      <c r="ET2" s="78"/>
      <c r="EU2" s="78"/>
      <c r="EV2" s="78"/>
      <c r="EW2" s="78"/>
      <c r="EX2" s="78"/>
      <c r="EY2" s="78"/>
      <c r="EZ2" s="78"/>
      <c r="FA2" s="78"/>
      <c r="FB2" s="78"/>
      <c r="FC2" s="78"/>
      <c r="FD2" s="78"/>
      <c r="FE2" s="78"/>
      <c r="FF2" s="78"/>
      <c r="FG2" s="78"/>
      <c r="FH2" s="78"/>
      <c r="FI2" s="78"/>
      <c r="FJ2" s="78"/>
      <c r="FK2" s="78"/>
      <c r="FL2" s="78"/>
      <c r="FM2" s="78"/>
      <c r="FN2" s="78"/>
      <c r="FO2" s="78"/>
      <c r="FP2" s="78"/>
      <c r="FQ2" s="78"/>
      <c r="FR2" s="78"/>
      <c r="FS2" s="78"/>
      <c r="FT2" s="78"/>
      <c r="FU2" s="78"/>
      <c r="FV2" s="78"/>
      <c r="FW2" s="78"/>
      <c r="FX2" s="78"/>
      <c r="FY2" s="78"/>
      <c r="FZ2" s="78"/>
      <c r="GA2" s="78"/>
      <c r="GB2" s="78"/>
      <c r="GC2" s="78"/>
      <c r="GD2" s="78"/>
      <c r="GE2" s="78"/>
      <c r="GF2" s="78"/>
      <c r="GG2" s="78"/>
      <c r="GH2" s="78"/>
      <c r="GI2" s="78"/>
      <c r="GJ2" s="78"/>
      <c r="GK2" s="78"/>
      <c r="GL2" s="78"/>
      <c r="GM2" s="78"/>
      <c r="GN2" s="78"/>
      <c r="GO2" s="78"/>
      <c r="GP2" s="78"/>
      <c r="GQ2" s="78"/>
      <c r="GR2" s="78"/>
      <c r="GS2" s="78"/>
      <c r="GT2" s="78"/>
      <c r="GU2" s="78"/>
      <c r="GV2" s="78"/>
      <c r="GW2" s="78"/>
      <c r="GX2" s="78"/>
      <c r="GY2" s="78"/>
      <c r="GZ2" s="78"/>
      <c r="HA2" s="78"/>
      <c r="HB2" s="78"/>
      <c r="HC2" s="78"/>
      <c r="HD2" s="78"/>
      <c r="HE2" s="78"/>
      <c r="HF2" s="78"/>
      <c r="HG2" s="78"/>
      <c r="HH2" s="78"/>
      <c r="HI2" s="78"/>
      <c r="HJ2" s="78"/>
      <c r="HK2" s="78"/>
      <c r="HL2" s="78"/>
      <c r="HM2" s="78"/>
      <c r="HN2" s="78"/>
      <c r="HO2" s="78"/>
      <c r="HP2" s="78"/>
      <c r="HQ2" s="78"/>
      <c r="HR2" s="78"/>
      <c r="HS2" s="78"/>
      <c r="HT2" s="78"/>
      <c r="HU2" s="78"/>
      <c r="HV2" s="78"/>
      <c r="HW2" s="78"/>
      <c r="HX2" s="78"/>
      <c r="HY2" s="78"/>
      <c r="HZ2" s="78"/>
      <c r="IA2" s="78"/>
      <c r="IB2" s="78"/>
      <c r="IC2" s="78"/>
      <c r="ID2" s="78"/>
      <c r="IE2" s="78"/>
      <c r="IF2" s="78"/>
      <c r="IG2" s="78"/>
      <c r="IH2" s="78"/>
      <c r="II2" s="78"/>
      <c r="IJ2" s="78"/>
      <c r="IK2" s="78"/>
      <c r="IL2" s="78"/>
      <c r="IM2" s="78"/>
      <c r="IN2" s="78"/>
      <c r="IO2" s="78"/>
      <c r="IP2" s="78"/>
      <c r="IQ2" s="78"/>
      <c r="IR2" s="78"/>
      <c r="IS2" s="78"/>
      <c r="IT2" s="78"/>
      <c r="IU2" s="78"/>
      <c r="IV2" s="78"/>
      <c r="IW2" s="78"/>
    </row>
    <row r="3" spans="1:257" ht="14.25" customHeight="1">
      <c r="A3" s="47" t="s">
        <v>23</v>
      </c>
      <c r="B3" s="276" t="s">
        <v>73</v>
      </c>
      <c r="C3" s="277"/>
      <c r="D3" s="277"/>
      <c r="E3" s="277"/>
      <c r="F3" s="277"/>
      <c r="G3" s="278"/>
      <c r="H3" s="79"/>
      <c r="I3" s="223" t="s">
        <v>1063</v>
      </c>
      <c r="J3" s="207">
        <f>COUNTIFS(J12:J207,"HuyNM",L12:L207,"Open")</f>
        <v>0</v>
      </c>
      <c r="K3" s="207">
        <f>COUNTIFS(J12:J207,"HuyNM",L12:L207,"Accepted")</f>
        <v>0</v>
      </c>
      <c r="L3" s="207">
        <f>COUNTIFS(J12:J207,"HuyNM",L12:L207,"Ready for test")</f>
        <v>0</v>
      </c>
      <c r="M3" s="207">
        <f>COUNTIFS(J12:J207,"HuyNM",L12:L207,"Closed")</f>
        <v>12</v>
      </c>
      <c r="N3" s="207">
        <f>COUNTIFS(J12:J207,"HuyNM",L12:L207,"")</f>
        <v>0</v>
      </c>
      <c r="O3" s="233">
        <f t="shared" si="0"/>
        <v>12</v>
      </c>
      <c r="P3" s="78"/>
      <c r="Q3" s="78" t="s">
        <v>24</v>
      </c>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c r="BY3" s="78"/>
      <c r="BZ3" s="78"/>
      <c r="CA3" s="78"/>
      <c r="CB3" s="78"/>
      <c r="CC3" s="78"/>
      <c r="CD3" s="78"/>
      <c r="CE3" s="78"/>
      <c r="CF3" s="78"/>
      <c r="CG3" s="78"/>
      <c r="CH3" s="78"/>
      <c r="CI3" s="78"/>
      <c r="CJ3" s="78"/>
      <c r="CK3" s="78"/>
      <c r="CL3" s="78"/>
      <c r="CM3" s="78"/>
      <c r="CN3" s="78"/>
      <c r="CO3" s="78"/>
      <c r="CP3" s="78"/>
      <c r="CQ3" s="78"/>
      <c r="CR3" s="78"/>
      <c r="CS3" s="78"/>
      <c r="CT3" s="78"/>
      <c r="CU3" s="78"/>
      <c r="CV3" s="78"/>
      <c r="CW3" s="78"/>
      <c r="CX3" s="78"/>
      <c r="CY3" s="78"/>
      <c r="CZ3" s="78"/>
      <c r="DA3" s="78"/>
      <c r="DB3" s="78"/>
      <c r="DC3" s="78"/>
      <c r="DD3" s="78"/>
      <c r="DE3" s="78"/>
      <c r="DF3" s="78"/>
      <c r="DG3" s="78"/>
      <c r="DH3" s="78"/>
      <c r="DI3" s="78"/>
      <c r="DJ3" s="78"/>
      <c r="DK3" s="78"/>
      <c r="DL3" s="78"/>
      <c r="DM3" s="78"/>
      <c r="DN3" s="78"/>
      <c r="DO3" s="78"/>
      <c r="DP3" s="78"/>
      <c r="DQ3" s="78"/>
      <c r="DR3" s="78"/>
      <c r="DS3" s="78"/>
      <c r="DT3" s="78"/>
      <c r="DU3" s="78"/>
      <c r="DV3" s="78"/>
      <c r="DW3" s="78"/>
      <c r="DX3" s="78"/>
      <c r="DY3" s="78"/>
      <c r="DZ3" s="78"/>
      <c r="EA3" s="78"/>
      <c r="EB3" s="78"/>
      <c r="EC3" s="78"/>
      <c r="ED3" s="78"/>
      <c r="EE3" s="78"/>
      <c r="EF3" s="78"/>
      <c r="EG3" s="78"/>
      <c r="EH3" s="78"/>
      <c r="EI3" s="78"/>
      <c r="EJ3" s="78"/>
      <c r="EK3" s="78"/>
      <c r="EL3" s="78"/>
      <c r="EM3" s="78"/>
      <c r="EN3" s="78"/>
      <c r="EO3" s="78"/>
      <c r="EP3" s="78"/>
      <c r="EQ3" s="78"/>
      <c r="ER3" s="78"/>
      <c r="ES3" s="78"/>
      <c r="ET3" s="78"/>
      <c r="EU3" s="78"/>
      <c r="EV3" s="78"/>
      <c r="EW3" s="78"/>
      <c r="EX3" s="78"/>
      <c r="EY3" s="78"/>
      <c r="EZ3" s="78"/>
      <c r="FA3" s="78"/>
      <c r="FB3" s="78"/>
      <c r="FC3" s="78"/>
      <c r="FD3" s="78"/>
      <c r="FE3" s="78"/>
      <c r="FF3" s="78"/>
      <c r="FG3" s="78"/>
      <c r="FH3" s="78"/>
      <c r="FI3" s="78"/>
      <c r="FJ3" s="78"/>
      <c r="FK3" s="78"/>
      <c r="FL3" s="78"/>
      <c r="FM3" s="78"/>
      <c r="FN3" s="78"/>
      <c r="FO3" s="78"/>
      <c r="FP3" s="78"/>
      <c r="FQ3" s="78"/>
      <c r="FR3" s="78"/>
      <c r="FS3" s="78"/>
      <c r="FT3" s="78"/>
      <c r="FU3" s="78"/>
      <c r="FV3" s="78"/>
      <c r="FW3" s="78"/>
      <c r="FX3" s="78"/>
      <c r="FY3" s="78"/>
      <c r="FZ3" s="78"/>
      <c r="GA3" s="78"/>
      <c r="GB3" s="78"/>
      <c r="GC3" s="78"/>
      <c r="GD3" s="78"/>
      <c r="GE3" s="78"/>
      <c r="GF3" s="78"/>
      <c r="GG3" s="78"/>
      <c r="GH3" s="78"/>
      <c r="GI3" s="78"/>
      <c r="GJ3" s="78"/>
      <c r="GK3" s="78"/>
      <c r="GL3" s="78"/>
      <c r="GM3" s="78"/>
      <c r="GN3" s="78"/>
      <c r="GO3" s="78"/>
      <c r="GP3" s="78"/>
      <c r="GQ3" s="78"/>
      <c r="GR3" s="78"/>
      <c r="GS3" s="78"/>
      <c r="GT3" s="78"/>
      <c r="GU3" s="78"/>
      <c r="GV3" s="78"/>
      <c r="GW3" s="78"/>
      <c r="GX3" s="78"/>
      <c r="GY3" s="78"/>
      <c r="GZ3" s="78"/>
      <c r="HA3" s="78"/>
      <c r="HB3" s="78"/>
      <c r="HC3" s="78"/>
      <c r="HD3" s="78"/>
      <c r="HE3" s="78"/>
      <c r="HF3" s="78"/>
      <c r="HG3" s="78"/>
      <c r="HH3" s="78"/>
      <c r="HI3" s="78"/>
      <c r="HJ3" s="78"/>
      <c r="HK3" s="78"/>
      <c r="HL3" s="78"/>
      <c r="HM3" s="78"/>
      <c r="HN3" s="78"/>
      <c r="HO3" s="78"/>
      <c r="HP3" s="78"/>
      <c r="HQ3" s="78"/>
      <c r="HR3" s="78"/>
      <c r="HS3" s="78"/>
      <c r="HT3" s="78"/>
      <c r="HU3" s="78"/>
      <c r="HV3" s="78"/>
      <c r="HW3" s="78"/>
      <c r="HX3" s="78"/>
      <c r="HY3" s="78"/>
      <c r="HZ3" s="78"/>
      <c r="IA3" s="78"/>
      <c r="IB3" s="78"/>
      <c r="IC3" s="78"/>
      <c r="ID3" s="78"/>
      <c r="IE3" s="78"/>
      <c r="IF3" s="78"/>
      <c r="IG3" s="78"/>
      <c r="IH3" s="78"/>
      <c r="II3" s="78"/>
      <c r="IJ3" s="78"/>
      <c r="IK3" s="78"/>
      <c r="IL3" s="78"/>
      <c r="IM3" s="78"/>
      <c r="IN3" s="78"/>
      <c r="IO3" s="78"/>
      <c r="IP3" s="78"/>
      <c r="IQ3" s="78"/>
      <c r="IR3" s="78"/>
      <c r="IS3" s="78"/>
      <c r="IT3" s="78"/>
      <c r="IU3" s="78"/>
      <c r="IV3" s="78"/>
      <c r="IW3" s="78"/>
    </row>
    <row r="4" spans="1:257" ht="14.25" customHeight="1">
      <c r="A4" s="46" t="s">
        <v>25</v>
      </c>
      <c r="B4" s="276" t="s">
        <v>69</v>
      </c>
      <c r="C4" s="277"/>
      <c r="D4" s="277"/>
      <c r="E4" s="277"/>
      <c r="F4" s="277"/>
      <c r="G4" s="278"/>
      <c r="H4" s="79"/>
      <c r="I4" s="223" t="s">
        <v>1067</v>
      </c>
      <c r="J4" s="207">
        <f>COUNTIFS(J12:J207,"AnhDD",L12:L207,"Open")</f>
        <v>0</v>
      </c>
      <c r="K4" s="207">
        <f>COUNTIFS(J12:J207,"AnhDD",L12:L207,"Accepted")</f>
        <v>0</v>
      </c>
      <c r="L4" s="207">
        <f>COUNTIFS(J12:J207,"AnhDD",L12:L207,"Ready for test")</f>
        <v>0</v>
      </c>
      <c r="M4" s="207">
        <f>COUNTIFS(J12:J207,"AnhDD",L12:L207,"Closed")</f>
        <v>0</v>
      </c>
      <c r="N4" s="207">
        <f>COUNTIFS(J12:J207,"AnhDD",L12:L207,"")</f>
        <v>0</v>
      </c>
      <c r="O4" s="233">
        <f t="shared" si="0"/>
        <v>0</v>
      </c>
      <c r="P4" s="78"/>
      <c r="Q4" s="80"/>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c r="BY4" s="78"/>
      <c r="BZ4" s="78"/>
      <c r="CA4" s="78"/>
      <c r="CB4" s="78"/>
      <c r="CC4" s="78"/>
      <c r="CD4" s="78"/>
      <c r="CE4" s="78"/>
      <c r="CF4" s="78"/>
      <c r="CG4" s="78"/>
      <c r="CH4" s="78"/>
      <c r="CI4" s="78"/>
      <c r="CJ4" s="78"/>
      <c r="CK4" s="78"/>
      <c r="CL4" s="78"/>
      <c r="CM4" s="78"/>
      <c r="CN4" s="78"/>
      <c r="CO4" s="78"/>
      <c r="CP4" s="78"/>
      <c r="CQ4" s="78"/>
      <c r="CR4" s="78"/>
      <c r="CS4" s="78"/>
      <c r="CT4" s="78"/>
      <c r="CU4" s="78"/>
      <c r="CV4" s="78"/>
      <c r="CW4" s="78"/>
      <c r="CX4" s="78"/>
      <c r="CY4" s="78"/>
      <c r="CZ4" s="78"/>
      <c r="DA4" s="78"/>
      <c r="DB4" s="78"/>
      <c r="DC4" s="78"/>
      <c r="DD4" s="78"/>
      <c r="DE4" s="78"/>
      <c r="DF4" s="78"/>
      <c r="DG4" s="78"/>
      <c r="DH4" s="78"/>
      <c r="DI4" s="78"/>
      <c r="DJ4" s="78"/>
      <c r="DK4" s="78"/>
      <c r="DL4" s="78"/>
      <c r="DM4" s="78"/>
      <c r="DN4" s="78"/>
      <c r="DO4" s="78"/>
      <c r="DP4" s="78"/>
      <c r="DQ4" s="78"/>
      <c r="DR4" s="78"/>
      <c r="DS4" s="78"/>
      <c r="DT4" s="78"/>
      <c r="DU4" s="78"/>
      <c r="DV4" s="78"/>
      <c r="DW4" s="78"/>
      <c r="DX4" s="78"/>
      <c r="DY4" s="78"/>
      <c r="DZ4" s="78"/>
      <c r="EA4" s="78"/>
      <c r="EB4" s="78"/>
      <c r="EC4" s="78"/>
      <c r="ED4" s="78"/>
      <c r="EE4" s="78"/>
      <c r="EF4" s="78"/>
      <c r="EG4" s="78"/>
      <c r="EH4" s="78"/>
      <c r="EI4" s="78"/>
      <c r="EJ4" s="78"/>
      <c r="EK4" s="78"/>
      <c r="EL4" s="78"/>
      <c r="EM4" s="78"/>
      <c r="EN4" s="78"/>
      <c r="EO4" s="78"/>
      <c r="EP4" s="78"/>
      <c r="EQ4" s="78"/>
      <c r="ER4" s="78"/>
      <c r="ES4" s="78"/>
      <c r="ET4" s="78"/>
      <c r="EU4" s="78"/>
      <c r="EV4" s="78"/>
      <c r="EW4" s="78"/>
      <c r="EX4" s="78"/>
      <c r="EY4" s="78"/>
      <c r="EZ4" s="78"/>
      <c r="FA4" s="78"/>
      <c r="FB4" s="78"/>
      <c r="FC4" s="78"/>
      <c r="FD4" s="78"/>
      <c r="FE4" s="78"/>
      <c r="FF4" s="78"/>
      <c r="FG4" s="78"/>
      <c r="FH4" s="78"/>
      <c r="FI4" s="78"/>
      <c r="FJ4" s="78"/>
      <c r="FK4" s="78"/>
      <c r="FL4" s="78"/>
      <c r="FM4" s="78"/>
      <c r="FN4" s="78"/>
      <c r="FO4" s="78"/>
      <c r="FP4" s="78"/>
      <c r="FQ4" s="78"/>
      <c r="FR4" s="78"/>
      <c r="FS4" s="78"/>
      <c r="FT4" s="78"/>
      <c r="FU4" s="78"/>
      <c r="FV4" s="78"/>
      <c r="FW4" s="78"/>
      <c r="FX4" s="78"/>
      <c r="FY4" s="78"/>
      <c r="FZ4" s="78"/>
      <c r="GA4" s="78"/>
      <c r="GB4" s="78"/>
      <c r="GC4" s="78"/>
      <c r="GD4" s="78"/>
      <c r="GE4" s="78"/>
      <c r="GF4" s="78"/>
      <c r="GG4" s="78"/>
      <c r="GH4" s="78"/>
      <c r="GI4" s="78"/>
      <c r="GJ4" s="78"/>
      <c r="GK4" s="78"/>
      <c r="GL4" s="78"/>
      <c r="GM4" s="78"/>
      <c r="GN4" s="78"/>
      <c r="GO4" s="78"/>
      <c r="GP4" s="78"/>
      <c r="GQ4" s="78"/>
      <c r="GR4" s="78"/>
      <c r="GS4" s="78"/>
      <c r="GT4" s="78"/>
      <c r="GU4" s="78"/>
      <c r="GV4" s="78"/>
      <c r="GW4" s="78"/>
      <c r="GX4" s="78"/>
      <c r="GY4" s="78"/>
      <c r="GZ4" s="78"/>
      <c r="HA4" s="78"/>
      <c r="HB4" s="78"/>
      <c r="HC4" s="78"/>
      <c r="HD4" s="78"/>
      <c r="HE4" s="78"/>
      <c r="HF4" s="78"/>
      <c r="HG4" s="78"/>
      <c r="HH4" s="78"/>
      <c r="HI4" s="78"/>
      <c r="HJ4" s="78"/>
      <c r="HK4" s="78"/>
      <c r="HL4" s="78"/>
      <c r="HM4" s="78"/>
      <c r="HN4" s="78"/>
      <c r="HO4" s="78"/>
      <c r="HP4" s="78"/>
      <c r="HQ4" s="78"/>
      <c r="HR4" s="78"/>
      <c r="HS4" s="78"/>
      <c r="HT4" s="78"/>
      <c r="HU4" s="78"/>
      <c r="HV4" s="78"/>
      <c r="HW4" s="78"/>
      <c r="HX4" s="78"/>
      <c r="HY4" s="78"/>
      <c r="HZ4" s="78"/>
      <c r="IA4" s="78"/>
      <c r="IB4" s="78"/>
      <c r="IC4" s="78"/>
      <c r="ID4" s="78"/>
      <c r="IE4" s="78"/>
      <c r="IF4" s="78"/>
      <c r="IG4" s="78"/>
      <c r="IH4" s="78"/>
      <c r="II4" s="78"/>
      <c r="IJ4" s="78"/>
      <c r="IK4" s="78"/>
      <c r="IL4" s="78"/>
      <c r="IM4" s="78"/>
      <c r="IN4" s="78"/>
      <c r="IO4" s="78"/>
      <c r="IP4" s="78"/>
      <c r="IQ4" s="78"/>
      <c r="IR4" s="78"/>
      <c r="IS4" s="78"/>
      <c r="IT4" s="78"/>
      <c r="IU4" s="78"/>
      <c r="IV4" s="78"/>
      <c r="IW4" s="78"/>
    </row>
    <row r="5" spans="1:257" ht="14.25" customHeight="1">
      <c r="A5" s="81" t="s">
        <v>22</v>
      </c>
      <c r="B5" s="82" t="s">
        <v>24</v>
      </c>
      <c r="C5" s="82" t="s">
        <v>26</v>
      </c>
      <c r="D5" s="83" t="s">
        <v>27</v>
      </c>
      <c r="E5" s="279" t="s">
        <v>28</v>
      </c>
      <c r="F5" s="280"/>
      <c r="G5" s="281"/>
      <c r="H5" s="84"/>
      <c r="I5" s="223" t="s">
        <v>1064</v>
      </c>
      <c r="J5" s="207">
        <f>COUNTIFS(J12:J207,"TrungVN",L12:L207,"Open")</f>
        <v>0</v>
      </c>
      <c r="K5" s="207">
        <f>COUNTIFS(J12:J207,"TrungVN",L12:L207,"Accepted")</f>
        <v>0</v>
      </c>
      <c r="L5" s="207">
        <f>COUNTIFS(J12:J207,"TrungVN",L12:L207,"Ready for test")</f>
        <v>0</v>
      </c>
      <c r="M5" s="207">
        <f>COUNTIFS(J12:J207,"TrungVN",L12:L207,"Closed")</f>
        <v>0</v>
      </c>
      <c r="N5" s="207">
        <f>COUNTIFS(J12:J207,"TrungVN",L12:L207,"")</f>
        <v>0</v>
      </c>
      <c r="O5" s="233">
        <f t="shared" si="0"/>
        <v>0</v>
      </c>
      <c r="P5" s="78"/>
      <c r="Q5" s="78" t="s">
        <v>29</v>
      </c>
      <c r="R5" s="78"/>
      <c r="S5" s="78"/>
      <c r="T5" s="78"/>
      <c r="U5" s="78"/>
      <c r="V5" s="78"/>
      <c r="W5" s="78"/>
      <c r="X5" s="78"/>
      <c r="Y5" s="78"/>
      <c r="Z5" s="78"/>
      <c r="AA5" s="78"/>
      <c r="AB5" s="78"/>
      <c r="AC5" s="78"/>
      <c r="AD5" s="78"/>
      <c r="AE5" s="78"/>
      <c r="AF5" s="78"/>
      <c r="AG5" s="78"/>
      <c r="AH5" s="78"/>
      <c r="AI5" s="78"/>
      <c r="AJ5" s="78"/>
      <c r="AK5" s="78"/>
      <c r="AL5" s="78"/>
      <c r="AM5" s="78"/>
      <c r="AN5" s="78"/>
      <c r="AO5" s="78"/>
      <c r="AP5" s="78"/>
      <c r="AQ5" s="78"/>
      <c r="AR5" s="78"/>
      <c r="AS5" s="78"/>
      <c r="AT5" s="78"/>
      <c r="AU5" s="78"/>
      <c r="AV5" s="78"/>
      <c r="AW5" s="78"/>
      <c r="AX5" s="78"/>
      <c r="AY5" s="78"/>
      <c r="AZ5" s="78"/>
      <c r="BA5" s="78"/>
      <c r="BB5" s="78"/>
      <c r="BC5" s="78"/>
      <c r="BD5" s="78"/>
      <c r="BE5" s="78"/>
      <c r="BF5" s="78"/>
      <c r="BG5" s="78"/>
      <c r="BH5" s="78"/>
      <c r="BI5" s="78"/>
      <c r="BJ5" s="78"/>
      <c r="BK5" s="78"/>
      <c r="BL5" s="78"/>
      <c r="BM5" s="78"/>
      <c r="BN5" s="78"/>
      <c r="BO5" s="78"/>
      <c r="BP5" s="78"/>
      <c r="BQ5" s="78"/>
      <c r="BR5" s="78"/>
      <c r="BS5" s="78"/>
      <c r="BT5" s="78"/>
      <c r="BU5" s="78"/>
      <c r="BV5" s="78"/>
      <c r="BW5" s="78"/>
      <c r="BX5" s="78"/>
      <c r="BY5" s="78"/>
      <c r="BZ5" s="78"/>
      <c r="CA5" s="78"/>
      <c r="CB5" s="78"/>
      <c r="CC5" s="78"/>
      <c r="CD5" s="78"/>
      <c r="CE5" s="78"/>
      <c r="CF5" s="78"/>
      <c r="CG5" s="78"/>
      <c r="CH5" s="78"/>
      <c r="CI5" s="78"/>
      <c r="CJ5" s="78"/>
      <c r="CK5" s="78"/>
      <c r="CL5" s="78"/>
      <c r="CM5" s="78"/>
      <c r="CN5" s="78"/>
      <c r="CO5" s="78"/>
      <c r="CP5" s="78"/>
      <c r="CQ5" s="78"/>
      <c r="CR5" s="78"/>
      <c r="CS5" s="78"/>
      <c r="CT5" s="78"/>
      <c r="CU5" s="78"/>
      <c r="CV5" s="78"/>
      <c r="CW5" s="78"/>
      <c r="CX5" s="78"/>
      <c r="CY5" s="78"/>
      <c r="CZ5" s="78"/>
      <c r="DA5" s="78"/>
      <c r="DB5" s="78"/>
      <c r="DC5" s="78"/>
      <c r="DD5" s="78"/>
      <c r="DE5" s="78"/>
      <c r="DF5" s="78"/>
      <c r="DG5" s="78"/>
      <c r="DH5" s="78"/>
      <c r="DI5" s="78"/>
      <c r="DJ5" s="78"/>
      <c r="DK5" s="78"/>
      <c r="DL5" s="78"/>
      <c r="DM5" s="78"/>
      <c r="DN5" s="78"/>
      <c r="DO5" s="78"/>
      <c r="DP5" s="78"/>
      <c r="DQ5" s="78"/>
      <c r="DR5" s="78"/>
      <c r="DS5" s="78"/>
      <c r="DT5" s="78"/>
      <c r="DU5" s="78"/>
      <c r="DV5" s="78"/>
      <c r="DW5" s="78"/>
      <c r="DX5" s="78"/>
      <c r="DY5" s="78"/>
      <c r="DZ5" s="78"/>
      <c r="EA5" s="78"/>
      <c r="EB5" s="78"/>
      <c r="EC5" s="78"/>
      <c r="ED5" s="78"/>
      <c r="EE5" s="78"/>
      <c r="EF5" s="78"/>
      <c r="EG5" s="78"/>
      <c r="EH5" s="78"/>
      <c r="EI5" s="78"/>
      <c r="EJ5" s="78"/>
      <c r="EK5" s="78"/>
      <c r="EL5" s="78"/>
      <c r="EM5" s="78"/>
      <c r="EN5" s="78"/>
      <c r="EO5" s="78"/>
      <c r="EP5" s="78"/>
      <c r="EQ5" s="78"/>
      <c r="ER5" s="78"/>
      <c r="ES5" s="78"/>
      <c r="ET5" s="78"/>
      <c r="EU5" s="78"/>
      <c r="EV5" s="78"/>
      <c r="EW5" s="78"/>
      <c r="EX5" s="78"/>
      <c r="EY5" s="78"/>
      <c r="EZ5" s="78"/>
      <c r="FA5" s="78"/>
      <c r="FB5" s="78"/>
      <c r="FC5" s="78"/>
      <c r="FD5" s="78"/>
      <c r="FE5" s="78"/>
      <c r="FF5" s="78"/>
      <c r="FG5" s="78"/>
      <c r="FH5" s="78"/>
      <c r="FI5" s="78"/>
      <c r="FJ5" s="78"/>
      <c r="FK5" s="78"/>
      <c r="FL5" s="78"/>
      <c r="FM5" s="78"/>
      <c r="FN5" s="78"/>
      <c r="FO5" s="78"/>
      <c r="FP5" s="78"/>
      <c r="FQ5" s="78"/>
      <c r="FR5" s="78"/>
      <c r="FS5" s="78"/>
      <c r="FT5" s="78"/>
      <c r="FU5" s="78"/>
      <c r="FV5" s="78"/>
      <c r="FW5" s="78"/>
      <c r="FX5" s="78"/>
      <c r="FY5" s="78"/>
      <c r="FZ5" s="78"/>
      <c r="GA5" s="78"/>
      <c r="GB5" s="78"/>
      <c r="GC5" s="78"/>
      <c r="GD5" s="78"/>
      <c r="GE5" s="78"/>
      <c r="GF5" s="78"/>
      <c r="GG5" s="78"/>
      <c r="GH5" s="78"/>
      <c r="GI5" s="78"/>
      <c r="GJ5" s="78"/>
      <c r="GK5" s="78"/>
      <c r="GL5" s="78"/>
      <c r="GM5" s="78"/>
      <c r="GN5" s="78"/>
      <c r="GO5" s="78"/>
      <c r="GP5" s="78"/>
      <c r="GQ5" s="78"/>
      <c r="GR5" s="78"/>
      <c r="GS5" s="78"/>
      <c r="GT5" s="78"/>
      <c r="GU5" s="78"/>
      <c r="GV5" s="78"/>
      <c r="GW5" s="78"/>
      <c r="GX5" s="78"/>
      <c r="GY5" s="78"/>
      <c r="GZ5" s="78"/>
      <c r="HA5" s="78"/>
      <c r="HB5" s="78"/>
      <c r="HC5" s="78"/>
      <c r="HD5" s="78"/>
      <c r="HE5" s="78"/>
      <c r="HF5" s="78"/>
      <c r="HG5" s="78"/>
      <c r="HH5" s="78"/>
      <c r="HI5" s="78"/>
      <c r="HJ5" s="78"/>
      <c r="HK5" s="78"/>
      <c r="HL5" s="78"/>
      <c r="HM5" s="78"/>
      <c r="HN5" s="78"/>
      <c r="HO5" s="78"/>
      <c r="HP5" s="78"/>
      <c r="HQ5" s="78"/>
      <c r="HR5" s="78"/>
      <c r="HS5" s="78"/>
      <c r="HT5" s="78"/>
      <c r="HU5" s="78"/>
      <c r="HV5" s="78"/>
      <c r="HW5" s="78"/>
      <c r="HX5" s="78"/>
      <c r="HY5" s="78"/>
      <c r="HZ5" s="78"/>
      <c r="IA5" s="78"/>
      <c r="IB5" s="78"/>
      <c r="IC5" s="78"/>
      <c r="ID5" s="78"/>
      <c r="IE5" s="78"/>
      <c r="IF5" s="78"/>
      <c r="IG5" s="78"/>
      <c r="IH5" s="78"/>
      <c r="II5" s="78"/>
      <c r="IJ5" s="78"/>
      <c r="IK5" s="78"/>
      <c r="IL5" s="78"/>
      <c r="IM5" s="78"/>
      <c r="IN5" s="78"/>
      <c r="IO5" s="78"/>
      <c r="IP5" s="78"/>
      <c r="IQ5" s="78"/>
      <c r="IR5" s="78"/>
      <c r="IS5" s="78"/>
      <c r="IT5" s="78"/>
      <c r="IU5" s="78"/>
      <c r="IV5" s="78"/>
      <c r="IW5" s="78"/>
    </row>
    <row r="6" spans="1:257" ht="14.25" customHeight="1" thickBot="1">
      <c r="A6" s="86">
        <f>COUNTIF(F12:G159,"Pass")</f>
        <v>228</v>
      </c>
      <c r="B6" s="87">
        <f>COUNTIF(F12:G159,"Fail")</f>
        <v>0</v>
      </c>
      <c r="C6" s="87">
        <f>E6-D6-B6-A6</f>
        <v>0</v>
      </c>
      <c r="D6" s="88">
        <f>COUNTIF(F12:G159,"N/A")</f>
        <v>0</v>
      </c>
      <c r="E6" s="282">
        <f>COUNTA(A12:A159)*2</f>
        <v>228</v>
      </c>
      <c r="F6" s="283"/>
      <c r="G6" s="284"/>
      <c r="H6" s="84"/>
      <c r="I6" s="223" t="s">
        <v>1060</v>
      </c>
      <c r="J6" s="207">
        <f>COUNTIFS(J12:J207,"MaiCTP",L12:L207,"Open")</f>
        <v>0</v>
      </c>
      <c r="K6" s="207">
        <f>COUNTIFS(J12:J207,"MaiCTP",L12:L207,"Accepted")</f>
        <v>0</v>
      </c>
      <c r="L6" s="207">
        <f>COUNTIFS(J12:J207,"MaiCTP",L12:L207,"Ready for test")</f>
        <v>0</v>
      </c>
      <c r="M6" s="207">
        <f>COUNTIFS(J12:J207,"MaiCTP",L12:L207,"Closed")</f>
        <v>0</v>
      </c>
      <c r="N6" s="207">
        <f>COUNTIFS(J12:J207,"MaiCTP",L12:L207,"")</f>
        <v>0</v>
      </c>
      <c r="O6" s="233">
        <f t="shared" si="0"/>
        <v>0</v>
      </c>
      <c r="P6" s="78"/>
      <c r="Q6" s="78" t="s">
        <v>27</v>
      </c>
      <c r="R6" s="78"/>
      <c r="S6" s="78"/>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AY6" s="78"/>
      <c r="AZ6" s="78"/>
      <c r="BA6" s="78"/>
      <c r="BB6" s="78"/>
      <c r="BC6" s="78"/>
      <c r="BD6" s="78"/>
      <c r="BE6" s="78"/>
      <c r="BF6" s="78"/>
      <c r="BG6" s="78"/>
      <c r="BH6" s="78"/>
      <c r="BI6" s="78"/>
      <c r="BJ6" s="78"/>
      <c r="BK6" s="78"/>
      <c r="BL6" s="78"/>
      <c r="BM6" s="78"/>
      <c r="BN6" s="78"/>
      <c r="BO6" s="78"/>
      <c r="BP6" s="78"/>
      <c r="BQ6" s="78"/>
      <c r="BR6" s="78"/>
      <c r="BS6" s="78"/>
      <c r="BT6" s="78"/>
      <c r="BU6" s="78"/>
      <c r="BV6" s="78"/>
      <c r="BW6" s="78"/>
      <c r="BX6" s="78"/>
      <c r="BY6" s="78"/>
      <c r="BZ6" s="78"/>
      <c r="CA6" s="78"/>
      <c r="CB6" s="78"/>
      <c r="CC6" s="78"/>
      <c r="CD6" s="78"/>
      <c r="CE6" s="78"/>
      <c r="CF6" s="78"/>
      <c r="CG6" s="78"/>
      <c r="CH6" s="78"/>
      <c r="CI6" s="78"/>
      <c r="CJ6" s="78"/>
      <c r="CK6" s="78"/>
      <c r="CL6" s="78"/>
      <c r="CM6" s="78"/>
      <c r="CN6" s="78"/>
      <c r="CO6" s="78"/>
      <c r="CP6" s="78"/>
      <c r="CQ6" s="78"/>
      <c r="CR6" s="78"/>
      <c r="CS6" s="78"/>
      <c r="CT6" s="78"/>
      <c r="CU6" s="78"/>
      <c r="CV6" s="78"/>
      <c r="CW6" s="78"/>
      <c r="CX6" s="78"/>
      <c r="CY6" s="78"/>
      <c r="CZ6" s="78"/>
      <c r="DA6" s="78"/>
      <c r="DB6" s="78"/>
      <c r="DC6" s="78"/>
      <c r="DD6" s="78"/>
      <c r="DE6" s="78"/>
      <c r="DF6" s="78"/>
      <c r="DG6" s="78"/>
      <c r="DH6" s="78"/>
      <c r="DI6" s="78"/>
      <c r="DJ6" s="78"/>
      <c r="DK6" s="78"/>
      <c r="DL6" s="78"/>
      <c r="DM6" s="78"/>
      <c r="DN6" s="78"/>
      <c r="DO6" s="78"/>
      <c r="DP6" s="78"/>
      <c r="DQ6" s="78"/>
      <c r="DR6" s="78"/>
      <c r="DS6" s="78"/>
      <c r="DT6" s="78"/>
      <c r="DU6" s="78"/>
      <c r="DV6" s="78"/>
      <c r="DW6" s="78"/>
      <c r="DX6" s="78"/>
      <c r="DY6" s="78"/>
      <c r="DZ6" s="78"/>
      <c r="EA6" s="78"/>
      <c r="EB6" s="78"/>
      <c r="EC6" s="78"/>
      <c r="ED6" s="78"/>
      <c r="EE6" s="78"/>
      <c r="EF6" s="78"/>
      <c r="EG6" s="78"/>
      <c r="EH6" s="78"/>
      <c r="EI6" s="78"/>
      <c r="EJ6" s="78"/>
      <c r="EK6" s="78"/>
      <c r="EL6" s="78"/>
      <c r="EM6" s="78"/>
      <c r="EN6" s="78"/>
      <c r="EO6" s="78"/>
      <c r="EP6" s="78"/>
      <c r="EQ6" s="78"/>
      <c r="ER6" s="78"/>
      <c r="ES6" s="78"/>
      <c r="ET6" s="78"/>
      <c r="EU6" s="78"/>
      <c r="EV6" s="78"/>
      <c r="EW6" s="78"/>
      <c r="EX6" s="78"/>
      <c r="EY6" s="78"/>
      <c r="EZ6" s="78"/>
      <c r="FA6" s="78"/>
      <c r="FB6" s="78"/>
      <c r="FC6" s="78"/>
      <c r="FD6" s="78"/>
      <c r="FE6" s="78"/>
      <c r="FF6" s="78"/>
      <c r="FG6" s="78"/>
      <c r="FH6" s="78"/>
      <c r="FI6" s="78"/>
      <c r="FJ6" s="78"/>
      <c r="FK6" s="78"/>
      <c r="FL6" s="78"/>
      <c r="FM6" s="78"/>
      <c r="FN6" s="78"/>
      <c r="FO6" s="78"/>
      <c r="FP6" s="78"/>
      <c r="FQ6" s="78"/>
      <c r="FR6" s="78"/>
      <c r="FS6" s="78"/>
      <c r="FT6" s="78"/>
      <c r="FU6" s="78"/>
      <c r="FV6" s="78"/>
      <c r="FW6" s="78"/>
      <c r="FX6" s="78"/>
      <c r="FY6" s="78"/>
      <c r="FZ6" s="78"/>
      <c r="GA6" s="78"/>
      <c r="GB6" s="78"/>
      <c r="GC6" s="78"/>
      <c r="GD6" s="78"/>
      <c r="GE6" s="78"/>
      <c r="GF6" s="78"/>
      <c r="GG6" s="78"/>
      <c r="GH6" s="78"/>
      <c r="GI6" s="78"/>
      <c r="GJ6" s="78"/>
      <c r="GK6" s="78"/>
      <c r="GL6" s="78"/>
      <c r="GM6" s="78"/>
      <c r="GN6" s="78"/>
      <c r="GO6" s="78"/>
      <c r="GP6" s="78"/>
      <c r="GQ6" s="78"/>
      <c r="GR6" s="78"/>
      <c r="GS6" s="78"/>
      <c r="GT6" s="78"/>
      <c r="GU6" s="78"/>
      <c r="GV6" s="78"/>
      <c r="GW6" s="78"/>
      <c r="GX6" s="78"/>
      <c r="GY6" s="78"/>
      <c r="GZ6" s="78"/>
      <c r="HA6" s="78"/>
      <c r="HB6" s="78"/>
      <c r="HC6" s="78"/>
      <c r="HD6" s="78"/>
      <c r="HE6" s="78"/>
      <c r="HF6" s="78"/>
      <c r="HG6" s="78"/>
      <c r="HH6" s="78"/>
      <c r="HI6" s="78"/>
      <c r="HJ6" s="78"/>
      <c r="HK6" s="78"/>
      <c r="HL6" s="78"/>
      <c r="HM6" s="78"/>
      <c r="HN6" s="78"/>
      <c r="HO6" s="78"/>
      <c r="HP6" s="78"/>
      <c r="HQ6" s="78"/>
      <c r="HR6" s="78"/>
      <c r="HS6" s="78"/>
      <c r="HT6" s="78"/>
      <c r="HU6" s="78"/>
      <c r="HV6" s="78"/>
      <c r="HW6" s="78"/>
      <c r="HX6" s="78"/>
      <c r="HY6" s="78"/>
      <c r="HZ6" s="78"/>
      <c r="IA6" s="78"/>
      <c r="IB6" s="78"/>
      <c r="IC6" s="78"/>
      <c r="ID6" s="78"/>
      <c r="IE6" s="78"/>
      <c r="IF6" s="78"/>
      <c r="IG6" s="78"/>
      <c r="IH6" s="78"/>
      <c r="II6" s="78"/>
      <c r="IJ6" s="78"/>
      <c r="IK6" s="78"/>
      <c r="IL6" s="78"/>
      <c r="IM6" s="78"/>
      <c r="IN6" s="78"/>
      <c r="IO6" s="78"/>
      <c r="IP6" s="78"/>
      <c r="IQ6" s="78"/>
      <c r="IR6" s="78"/>
      <c r="IS6" s="78"/>
      <c r="IT6" s="78"/>
      <c r="IU6" s="78"/>
      <c r="IV6" s="78"/>
      <c r="IW6" s="78"/>
    </row>
    <row r="7" spans="1:257" ht="14.25" customHeight="1">
      <c r="A7" s="226"/>
      <c r="B7" s="226"/>
      <c r="C7" s="226"/>
      <c r="D7" s="226"/>
      <c r="E7" s="227"/>
      <c r="F7" s="227"/>
      <c r="G7" s="227"/>
      <c r="H7" s="84"/>
      <c r="I7" s="223" t="s">
        <v>1059</v>
      </c>
      <c r="J7" s="207">
        <f>COUNTIFS(J12:J207,"ChinhVC",L12:L207,"Open")</f>
        <v>0</v>
      </c>
      <c r="K7" s="207">
        <f>COUNTIFS(J12:J207,"ChinhVC",L12:L207,"Accepted")</f>
        <v>0</v>
      </c>
      <c r="L7" s="207">
        <f>COUNTIFS(J12:J207,"ChinhVC",L12:L207,"Ready for test")</f>
        <v>0</v>
      </c>
      <c r="M7" s="207">
        <f>COUNTIFS(J12:J207,"ChinhVC",L12:L207,"Closed")</f>
        <v>0</v>
      </c>
      <c r="N7" s="207">
        <f>COUNTIFS(J12:J207,"ChinhVC",L12:L207,"")</f>
        <v>0</v>
      </c>
      <c r="O7" s="233">
        <f t="shared" si="0"/>
        <v>0</v>
      </c>
      <c r="P7" s="78"/>
      <c r="Q7" s="78"/>
      <c r="R7" s="78"/>
      <c r="S7" s="78"/>
      <c r="T7" s="78"/>
      <c r="U7" s="78"/>
      <c r="V7" s="78"/>
      <c r="W7" s="78"/>
      <c r="X7" s="78"/>
      <c r="Y7" s="78"/>
      <c r="Z7" s="78"/>
      <c r="AA7" s="78"/>
      <c r="AB7" s="78"/>
      <c r="AC7" s="78"/>
      <c r="AD7" s="78"/>
      <c r="AE7" s="78"/>
      <c r="AF7" s="78"/>
      <c r="AG7" s="78"/>
      <c r="AH7" s="78"/>
      <c r="AI7" s="78"/>
      <c r="AJ7" s="78"/>
      <c r="AK7" s="78"/>
      <c r="AL7" s="78"/>
      <c r="AM7" s="78"/>
      <c r="AN7" s="78"/>
      <c r="AO7" s="78"/>
      <c r="AP7" s="78"/>
      <c r="AQ7" s="78"/>
      <c r="AR7" s="78"/>
      <c r="AS7" s="78"/>
      <c r="AT7" s="78"/>
      <c r="AU7" s="78"/>
      <c r="AV7" s="78"/>
      <c r="AW7" s="78"/>
      <c r="AX7" s="78"/>
      <c r="AY7" s="78"/>
      <c r="AZ7" s="78"/>
      <c r="BA7" s="78"/>
      <c r="BB7" s="78"/>
      <c r="BC7" s="78"/>
      <c r="BD7" s="78"/>
      <c r="BE7" s="78"/>
      <c r="BF7" s="78"/>
      <c r="BG7" s="78"/>
      <c r="BH7" s="78"/>
      <c r="BI7" s="78"/>
      <c r="BJ7" s="78"/>
      <c r="BK7" s="78"/>
      <c r="BL7" s="78"/>
      <c r="BM7" s="78"/>
      <c r="BN7" s="78"/>
      <c r="BO7" s="78"/>
      <c r="BP7" s="78"/>
      <c r="BQ7" s="78"/>
      <c r="BR7" s="78"/>
      <c r="BS7" s="78"/>
      <c r="BT7" s="78"/>
      <c r="BU7" s="78"/>
      <c r="BV7" s="78"/>
      <c r="BW7" s="78"/>
      <c r="BX7" s="78"/>
      <c r="BY7" s="78"/>
      <c r="BZ7" s="78"/>
      <c r="CA7" s="78"/>
      <c r="CB7" s="78"/>
      <c r="CC7" s="78"/>
      <c r="CD7" s="78"/>
      <c r="CE7" s="78"/>
      <c r="CF7" s="78"/>
      <c r="CG7" s="78"/>
      <c r="CH7" s="78"/>
      <c r="CI7" s="78"/>
      <c r="CJ7" s="78"/>
      <c r="CK7" s="78"/>
      <c r="CL7" s="78"/>
      <c r="CM7" s="78"/>
      <c r="CN7" s="78"/>
      <c r="CO7" s="78"/>
      <c r="CP7" s="78"/>
      <c r="CQ7" s="78"/>
      <c r="CR7" s="78"/>
      <c r="CS7" s="78"/>
      <c r="CT7" s="78"/>
      <c r="CU7" s="78"/>
      <c r="CV7" s="78"/>
      <c r="CW7" s="78"/>
      <c r="CX7" s="78"/>
      <c r="CY7" s="78"/>
      <c r="CZ7" s="78"/>
      <c r="DA7" s="78"/>
      <c r="DB7" s="78"/>
      <c r="DC7" s="78"/>
      <c r="DD7" s="78"/>
      <c r="DE7" s="78"/>
      <c r="DF7" s="78"/>
      <c r="DG7" s="78"/>
      <c r="DH7" s="78"/>
      <c r="DI7" s="78"/>
      <c r="DJ7" s="78"/>
      <c r="DK7" s="78"/>
      <c r="DL7" s="78"/>
      <c r="DM7" s="78"/>
      <c r="DN7" s="78"/>
      <c r="DO7" s="78"/>
      <c r="DP7" s="78"/>
      <c r="DQ7" s="78"/>
      <c r="DR7" s="78"/>
      <c r="DS7" s="78"/>
      <c r="DT7" s="78"/>
      <c r="DU7" s="78"/>
      <c r="DV7" s="78"/>
      <c r="DW7" s="78"/>
      <c r="DX7" s="78"/>
      <c r="DY7" s="78"/>
      <c r="DZ7" s="78"/>
      <c r="EA7" s="78"/>
      <c r="EB7" s="78"/>
      <c r="EC7" s="78"/>
      <c r="ED7" s="78"/>
      <c r="EE7" s="78"/>
      <c r="EF7" s="78"/>
      <c r="EG7" s="78"/>
      <c r="EH7" s="78"/>
      <c r="EI7" s="78"/>
      <c r="EJ7" s="78"/>
      <c r="EK7" s="78"/>
      <c r="EL7" s="78"/>
      <c r="EM7" s="78"/>
      <c r="EN7" s="78"/>
      <c r="EO7" s="78"/>
      <c r="EP7" s="78"/>
      <c r="EQ7" s="78"/>
      <c r="ER7" s="78"/>
      <c r="ES7" s="78"/>
      <c r="ET7" s="78"/>
      <c r="EU7" s="78"/>
      <c r="EV7" s="78"/>
      <c r="EW7" s="78"/>
      <c r="EX7" s="78"/>
      <c r="EY7" s="78"/>
      <c r="EZ7" s="78"/>
      <c r="FA7" s="78"/>
      <c r="FB7" s="78"/>
      <c r="FC7" s="78"/>
      <c r="FD7" s="78"/>
      <c r="FE7" s="78"/>
      <c r="FF7" s="78"/>
      <c r="FG7" s="78"/>
      <c r="FH7" s="78"/>
      <c r="FI7" s="78"/>
      <c r="FJ7" s="78"/>
      <c r="FK7" s="78"/>
      <c r="FL7" s="78"/>
      <c r="FM7" s="78"/>
      <c r="FN7" s="78"/>
      <c r="FO7" s="78"/>
      <c r="FP7" s="78"/>
      <c r="FQ7" s="78"/>
      <c r="FR7" s="78"/>
      <c r="FS7" s="78"/>
      <c r="FT7" s="78"/>
      <c r="FU7" s="78"/>
      <c r="FV7" s="78"/>
      <c r="FW7" s="78"/>
      <c r="FX7" s="78"/>
      <c r="FY7" s="78"/>
      <c r="FZ7" s="78"/>
      <c r="GA7" s="78"/>
      <c r="GB7" s="78"/>
      <c r="GC7" s="78"/>
      <c r="GD7" s="78"/>
      <c r="GE7" s="78"/>
      <c r="GF7" s="78"/>
      <c r="GG7" s="78"/>
      <c r="GH7" s="78"/>
      <c r="GI7" s="78"/>
      <c r="GJ7" s="78"/>
      <c r="GK7" s="78"/>
      <c r="GL7" s="78"/>
      <c r="GM7" s="78"/>
      <c r="GN7" s="78"/>
      <c r="GO7" s="78"/>
      <c r="GP7" s="78"/>
      <c r="GQ7" s="78"/>
      <c r="GR7" s="78"/>
      <c r="GS7" s="78"/>
      <c r="GT7" s="78"/>
      <c r="GU7" s="78"/>
      <c r="GV7" s="78"/>
      <c r="GW7" s="78"/>
      <c r="GX7" s="78"/>
      <c r="GY7" s="78"/>
      <c r="GZ7" s="78"/>
      <c r="HA7" s="78"/>
      <c r="HB7" s="78"/>
      <c r="HC7" s="78"/>
      <c r="HD7" s="78"/>
      <c r="HE7" s="78"/>
      <c r="HF7" s="78"/>
      <c r="HG7" s="78"/>
      <c r="HH7" s="78"/>
      <c r="HI7" s="78"/>
      <c r="HJ7" s="78"/>
      <c r="HK7" s="78"/>
      <c r="HL7" s="78"/>
      <c r="HM7" s="78"/>
      <c r="HN7" s="78"/>
      <c r="HO7" s="78"/>
      <c r="HP7" s="78"/>
      <c r="HQ7" s="78"/>
      <c r="HR7" s="78"/>
      <c r="HS7" s="78"/>
      <c r="HT7" s="78"/>
      <c r="HU7" s="78"/>
      <c r="HV7" s="78"/>
      <c r="HW7" s="78"/>
      <c r="HX7" s="78"/>
      <c r="HY7" s="78"/>
      <c r="HZ7" s="78"/>
      <c r="IA7" s="78"/>
      <c r="IB7" s="78"/>
      <c r="IC7" s="78"/>
      <c r="ID7" s="78"/>
      <c r="IE7" s="78"/>
      <c r="IF7" s="78"/>
      <c r="IG7" s="78"/>
      <c r="IH7" s="78"/>
      <c r="II7" s="78"/>
      <c r="IJ7" s="78"/>
      <c r="IK7" s="78"/>
      <c r="IL7" s="78"/>
      <c r="IM7" s="78"/>
      <c r="IN7" s="78"/>
      <c r="IO7" s="78"/>
      <c r="IP7" s="78"/>
      <c r="IQ7" s="78"/>
      <c r="IR7" s="78"/>
      <c r="IS7" s="78"/>
      <c r="IT7" s="78"/>
      <c r="IU7" s="78"/>
      <c r="IV7" s="78"/>
      <c r="IW7" s="78"/>
    </row>
    <row r="8" spans="1:257" ht="14.25" customHeight="1" thickBot="1">
      <c r="A8" s="226"/>
      <c r="B8" s="226"/>
      <c r="C8" s="226"/>
      <c r="D8" s="226"/>
      <c r="E8" s="227"/>
      <c r="F8" s="227"/>
      <c r="G8" s="227"/>
      <c r="H8" s="84"/>
      <c r="I8" s="224" t="s">
        <v>1058</v>
      </c>
      <c r="J8" s="231">
        <f>SUM(J2:J7)</f>
        <v>0</v>
      </c>
      <c r="K8" s="231">
        <f t="shared" ref="K8:O8" si="1">SUM(K2:K7)</f>
        <v>0</v>
      </c>
      <c r="L8" s="231">
        <f t="shared" si="1"/>
        <v>0</v>
      </c>
      <c r="M8" s="231">
        <f t="shared" si="1"/>
        <v>12</v>
      </c>
      <c r="N8" s="231">
        <f t="shared" si="1"/>
        <v>0</v>
      </c>
      <c r="O8" s="231">
        <f t="shared" si="1"/>
        <v>12</v>
      </c>
      <c r="P8" s="78"/>
      <c r="Q8" s="78"/>
      <c r="R8" s="78"/>
      <c r="S8" s="78"/>
      <c r="T8" s="78"/>
      <c r="U8" s="78"/>
      <c r="V8" s="78"/>
      <c r="W8" s="78"/>
      <c r="X8" s="78"/>
      <c r="Y8" s="78"/>
      <c r="Z8" s="78"/>
      <c r="AA8" s="78"/>
      <c r="AB8" s="78"/>
      <c r="AC8" s="78"/>
      <c r="AD8" s="78"/>
      <c r="AE8" s="78"/>
      <c r="AF8" s="78"/>
      <c r="AG8" s="78"/>
      <c r="AH8" s="78"/>
      <c r="AI8" s="78"/>
      <c r="AJ8" s="78"/>
      <c r="AK8" s="78"/>
      <c r="AL8" s="78"/>
      <c r="AM8" s="78"/>
      <c r="AN8" s="78"/>
      <c r="AO8" s="78"/>
      <c r="AP8" s="78"/>
      <c r="AQ8" s="78"/>
      <c r="AR8" s="78"/>
      <c r="AS8" s="78"/>
      <c r="AT8" s="78"/>
      <c r="AU8" s="78"/>
      <c r="AV8" s="78"/>
      <c r="AW8" s="78"/>
      <c r="AX8" s="78"/>
      <c r="AY8" s="78"/>
      <c r="AZ8" s="78"/>
      <c r="BA8" s="78"/>
      <c r="BB8" s="78"/>
      <c r="BC8" s="78"/>
      <c r="BD8" s="78"/>
      <c r="BE8" s="78"/>
      <c r="BF8" s="78"/>
      <c r="BG8" s="78"/>
      <c r="BH8" s="78"/>
      <c r="BI8" s="78"/>
      <c r="BJ8" s="78"/>
      <c r="BK8" s="78"/>
      <c r="BL8" s="78"/>
      <c r="BM8" s="78"/>
      <c r="BN8" s="78"/>
      <c r="BO8" s="78"/>
      <c r="BP8" s="78"/>
      <c r="BQ8" s="78"/>
      <c r="BR8" s="78"/>
      <c r="BS8" s="78"/>
      <c r="BT8" s="78"/>
      <c r="BU8" s="78"/>
      <c r="BV8" s="78"/>
      <c r="BW8" s="78"/>
      <c r="BX8" s="78"/>
      <c r="BY8" s="78"/>
      <c r="BZ8" s="78"/>
      <c r="CA8" s="78"/>
      <c r="CB8" s="78"/>
      <c r="CC8" s="78"/>
      <c r="CD8" s="78"/>
      <c r="CE8" s="78"/>
      <c r="CF8" s="78"/>
      <c r="CG8" s="78"/>
      <c r="CH8" s="78"/>
      <c r="CI8" s="78"/>
      <c r="CJ8" s="78"/>
      <c r="CK8" s="78"/>
      <c r="CL8" s="78"/>
      <c r="CM8" s="78"/>
      <c r="CN8" s="78"/>
      <c r="CO8" s="78"/>
      <c r="CP8" s="78"/>
      <c r="CQ8" s="78"/>
      <c r="CR8" s="78"/>
      <c r="CS8" s="78"/>
      <c r="CT8" s="78"/>
      <c r="CU8" s="78"/>
      <c r="CV8" s="78"/>
      <c r="CW8" s="78"/>
      <c r="CX8" s="78"/>
      <c r="CY8" s="78"/>
      <c r="CZ8" s="78"/>
      <c r="DA8" s="78"/>
      <c r="DB8" s="78"/>
      <c r="DC8" s="78"/>
      <c r="DD8" s="78"/>
      <c r="DE8" s="78"/>
      <c r="DF8" s="78"/>
      <c r="DG8" s="78"/>
      <c r="DH8" s="78"/>
      <c r="DI8" s="78"/>
      <c r="DJ8" s="78"/>
      <c r="DK8" s="78"/>
      <c r="DL8" s="78"/>
      <c r="DM8" s="78"/>
      <c r="DN8" s="78"/>
      <c r="DO8" s="78"/>
      <c r="DP8" s="78"/>
      <c r="DQ8" s="78"/>
      <c r="DR8" s="78"/>
      <c r="DS8" s="78"/>
      <c r="DT8" s="78"/>
      <c r="DU8" s="78"/>
      <c r="DV8" s="78"/>
      <c r="DW8" s="78"/>
      <c r="DX8" s="78"/>
      <c r="DY8" s="78"/>
      <c r="DZ8" s="78"/>
      <c r="EA8" s="78"/>
      <c r="EB8" s="78"/>
      <c r="EC8" s="78"/>
      <c r="ED8" s="78"/>
      <c r="EE8" s="78"/>
      <c r="EF8" s="78"/>
      <c r="EG8" s="78"/>
      <c r="EH8" s="78"/>
      <c r="EI8" s="78"/>
      <c r="EJ8" s="78"/>
      <c r="EK8" s="78"/>
      <c r="EL8" s="78"/>
      <c r="EM8" s="78"/>
      <c r="EN8" s="78"/>
      <c r="EO8" s="78"/>
      <c r="EP8" s="78"/>
      <c r="EQ8" s="78"/>
      <c r="ER8" s="78"/>
      <c r="ES8" s="78"/>
      <c r="ET8" s="78"/>
      <c r="EU8" s="78"/>
      <c r="EV8" s="78"/>
      <c r="EW8" s="78"/>
      <c r="EX8" s="78"/>
      <c r="EY8" s="78"/>
      <c r="EZ8" s="78"/>
      <c r="FA8" s="78"/>
      <c r="FB8" s="78"/>
      <c r="FC8" s="78"/>
      <c r="FD8" s="78"/>
      <c r="FE8" s="78"/>
      <c r="FF8" s="78"/>
      <c r="FG8" s="78"/>
      <c r="FH8" s="78"/>
      <c r="FI8" s="78"/>
      <c r="FJ8" s="78"/>
      <c r="FK8" s="78"/>
      <c r="FL8" s="78"/>
      <c r="FM8" s="78"/>
      <c r="FN8" s="78"/>
      <c r="FO8" s="78"/>
      <c r="FP8" s="78"/>
      <c r="FQ8" s="78"/>
      <c r="FR8" s="78"/>
      <c r="FS8" s="78"/>
      <c r="FT8" s="78"/>
      <c r="FU8" s="78"/>
      <c r="FV8" s="78"/>
      <c r="FW8" s="78"/>
      <c r="FX8" s="78"/>
      <c r="FY8" s="78"/>
      <c r="FZ8" s="78"/>
      <c r="GA8" s="78"/>
      <c r="GB8" s="78"/>
      <c r="GC8" s="78"/>
      <c r="GD8" s="78"/>
      <c r="GE8" s="78"/>
      <c r="GF8" s="78"/>
      <c r="GG8" s="78"/>
      <c r="GH8" s="78"/>
      <c r="GI8" s="78"/>
      <c r="GJ8" s="78"/>
      <c r="GK8" s="78"/>
      <c r="GL8" s="78"/>
      <c r="GM8" s="78"/>
      <c r="GN8" s="78"/>
      <c r="GO8" s="78"/>
      <c r="GP8" s="78"/>
      <c r="GQ8" s="78"/>
      <c r="GR8" s="78"/>
      <c r="GS8" s="78"/>
      <c r="GT8" s="78"/>
      <c r="GU8" s="78"/>
      <c r="GV8" s="78"/>
      <c r="GW8" s="78"/>
      <c r="GX8" s="78"/>
      <c r="GY8" s="78"/>
      <c r="GZ8" s="78"/>
      <c r="HA8" s="78"/>
      <c r="HB8" s="78"/>
      <c r="HC8" s="78"/>
      <c r="HD8" s="78"/>
      <c r="HE8" s="78"/>
      <c r="HF8" s="78"/>
      <c r="HG8" s="78"/>
      <c r="HH8" s="78"/>
      <c r="HI8" s="78"/>
      <c r="HJ8" s="78"/>
      <c r="HK8" s="78"/>
      <c r="HL8" s="78"/>
      <c r="HM8" s="78"/>
      <c r="HN8" s="78"/>
      <c r="HO8" s="78"/>
      <c r="HP8" s="78"/>
      <c r="HQ8" s="78"/>
      <c r="HR8" s="78"/>
      <c r="HS8" s="78"/>
      <c r="HT8" s="78"/>
      <c r="HU8" s="78"/>
      <c r="HV8" s="78"/>
      <c r="HW8" s="78"/>
      <c r="HX8" s="78"/>
      <c r="HY8" s="78"/>
      <c r="HZ8" s="78"/>
      <c r="IA8" s="78"/>
      <c r="IB8" s="78"/>
      <c r="IC8" s="78"/>
      <c r="ID8" s="78"/>
      <c r="IE8" s="78"/>
      <c r="IF8" s="78"/>
      <c r="IG8" s="78"/>
      <c r="IH8" s="78"/>
      <c r="II8" s="78"/>
      <c r="IJ8" s="78"/>
      <c r="IK8" s="78"/>
      <c r="IL8" s="78"/>
      <c r="IM8" s="78"/>
      <c r="IN8" s="78"/>
      <c r="IO8" s="78"/>
      <c r="IP8" s="78"/>
      <c r="IQ8" s="78"/>
      <c r="IR8" s="78"/>
      <c r="IS8" s="78"/>
      <c r="IT8" s="78"/>
      <c r="IU8" s="78"/>
      <c r="IV8" s="78"/>
      <c r="IW8" s="78"/>
    </row>
    <row r="9" spans="1:257" ht="14.25" customHeight="1" thickTop="1">
      <c r="A9" s="78"/>
      <c r="B9" s="78"/>
      <c r="C9" s="78"/>
      <c r="D9" s="89"/>
      <c r="E9" s="89"/>
      <c r="F9" s="89"/>
      <c r="G9" s="89"/>
      <c r="H9" s="84"/>
      <c r="I9" s="84"/>
      <c r="J9" s="85"/>
      <c r="K9" s="78"/>
      <c r="L9" s="78"/>
      <c r="M9" s="78"/>
      <c r="N9" s="78"/>
      <c r="O9" s="78"/>
      <c r="P9" s="78"/>
      <c r="Q9" s="78"/>
      <c r="R9" s="78"/>
      <c r="S9" s="78"/>
      <c r="T9" s="78"/>
      <c r="U9" s="78"/>
      <c r="V9" s="78"/>
      <c r="W9" s="78"/>
      <c r="X9" s="78"/>
      <c r="Y9" s="78"/>
      <c r="Z9" s="78"/>
      <c r="AA9" s="78"/>
      <c r="AB9" s="78"/>
      <c r="AC9" s="78"/>
      <c r="AD9" s="78"/>
      <c r="AE9" s="78"/>
      <c r="AF9" s="78"/>
      <c r="AG9" s="78"/>
      <c r="AH9" s="78"/>
      <c r="AI9" s="78"/>
      <c r="AJ9" s="78"/>
      <c r="AK9" s="78"/>
      <c r="AL9" s="78"/>
      <c r="AM9" s="78"/>
      <c r="AN9" s="78"/>
      <c r="AO9" s="78"/>
      <c r="AP9" s="78"/>
      <c r="AQ9" s="78"/>
      <c r="AR9" s="78"/>
      <c r="AS9" s="78"/>
      <c r="AT9" s="78"/>
      <c r="AU9" s="78"/>
      <c r="AV9" s="78"/>
      <c r="AW9" s="78"/>
      <c r="AX9" s="78"/>
      <c r="AY9" s="78"/>
      <c r="AZ9" s="78"/>
      <c r="BA9" s="78"/>
      <c r="BB9" s="78"/>
      <c r="BC9" s="78"/>
      <c r="BD9" s="78"/>
      <c r="BE9" s="78"/>
      <c r="BF9" s="78"/>
      <c r="BG9" s="78"/>
      <c r="BH9" s="78"/>
      <c r="BI9" s="78"/>
      <c r="BJ9" s="78"/>
      <c r="BK9" s="78"/>
      <c r="BL9" s="78"/>
      <c r="BM9" s="78"/>
      <c r="BN9" s="78"/>
      <c r="BO9" s="78"/>
      <c r="BP9" s="78"/>
      <c r="BQ9" s="78"/>
      <c r="BR9" s="78"/>
      <c r="BS9" s="78"/>
      <c r="BT9" s="78"/>
      <c r="BU9" s="78"/>
      <c r="BV9" s="78"/>
      <c r="BW9" s="78"/>
      <c r="BX9" s="78"/>
      <c r="BY9" s="78"/>
      <c r="BZ9" s="78"/>
      <c r="CA9" s="78"/>
      <c r="CB9" s="78"/>
      <c r="CC9" s="78"/>
      <c r="CD9" s="78"/>
      <c r="CE9" s="78"/>
      <c r="CF9" s="78"/>
      <c r="CG9" s="78"/>
      <c r="CH9" s="78"/>
      <c r="CI9" s="78"/>
      <c r="CJ9" s="78"/>
      <c r="CK9" s="78"/>
      <c r="CL9" s="78"/>
      <c r="CM9" s="78"/>
      <c r="CN9" s="78"/>
      <c r="CO9" s="78"/>
      <c r="CP9" s="78"/>
      <c r="CQ9" s="78"/>
      <c r="CR9" s="78"/>
      <c r="CS9" s="78"/>
      <c r="CT9" s="78"/>
      <c r="CU9" s="78"/>
      <c r="CV9" s="78"/>
      <c r="CW9" s="78"/>
      <c r="CX9" s="78"/>
      <c r="CY9" s="78"/>
      <c r="CZ9" s="78"/>
      <c r="DA9" s="78"/>
      <c r="DB9" s="78"/>
      <c r="DC9" s="78"/>
      <c r="DD9" s="78"/>
      <c r="DE9" s="78"/>
      <c r="DF9" s="78"/>
      <c r="DG9" s="78"/>
      <c r="DH9" s="78"/>
      <c r="DI9" s="78"/>
      <c r="DJ9" s="78"/>
      <c r="DK9" s="78"/>
      <c r="DL9" s="78"/>
      <c r="DM9" s="78"/>
      <c r="DN9" s="78"/>
      <c r="DO9" s="78"/>
      <c r="DP9" s="78"/>
      <c r="DQ9" s="78"/>
      <c r="DR9" s="78"/>
      <c r="DS9" s="78"/>
      <c r="DT9" s="78"/>
      <c r="DU9" s="78"/>
      <c r="DV9" s="78"/>
      <c r="DW9" s="78"/>
      <c r="DX9" s="78"/>
      <c r="DY9" s="78"/>
      <c r="DZ9" s="78"/>
      <c r="EA9" s="78"/>
      <c r="EB9" s="78"/>
      <c r="EC9" s="78"/>
      <c r="ED9" s="78"/>
      <c r="EE9" s="78"/>
      <c r="EF9" s="78"/>
      <c r="EG9" s="78"/>
      <c r="EH9" s="78"/>
      <c r="EI9" s="78"/>
      <c r="EJ9" s="78"/>
      <c r="EK9" s="78"/>
      <c r="EL9" s="78"/>
      <c r="EM9" s="78"/>
      <c r="EN9" s="78"/>
      <c r="EO9" s="78"/>
      <c r="EP9" s="78"/>
      <c r="EQ9" s="78"/>
      <c r="ER9" s="78"/>
      <c r="ES9" s="78"/>
      <c r="ET9" s="78"/>
      <c r="EU9" s="78"/>
      <c r="EV9" s="78"/>
      <c r="EW9" s="78"/>
      <c r="EX9" s="78"/>
      <c r="EY9" s="78"/>
      <c r="EZ9" s="78"/>
      <c r="FA9" s="78"/>
      <c r="FB9" s="78"/>
      <c r="FC9" s="78"/>
      <c r="FD9" s="78"/>
      <c r="FE9" s="78"/>
      <c r="FF9" s="78"/>
      <c r="FG9" s="78"/>
      <c r="FH9" s="78"/>
      <c r="FI9" s="78"/>
      <c r="FJ9" s="78"/>
      <c r="FK9" s="78"/>
      <c r="FL9" s="78"/>
      <c r="FM9" s="78"/>
      <c r="FN9" s="78"/>
      <c r="FO9" s="78"/>
      <c r="FP9" s="78"/>
      <c r="FQ9" s="78"/>
      <c r="FR9" s="78"/>
      <c r="FS9" s="78"/>
      <c r="FT9" s="78"/>
      <c r="FU9" s="78"/>
      <c r="FV9" s="78"/>
      <c r="FW9" s="78"/>
      <c r="FX9" s="78"/>
      <c r="FY9" s="78"/>
      <c r="FZ9" s="78"/>
      <c r="GA9" s="78"/>
      <c r="GB9" s="78"/>
      <c r="GC9" s="78"/>
      <c r="GD9" s="78"/>
      <c r="GE9" s="78"/>
      <c r="GF9" s="78"/>
      <c r="GG9" s="78"/>
      <c r="GH9" s="78"/>
      <c r="GI9" s="78"/>
      <c r="GJ9" s="78"/>
      <c r="GK9" s="78"/>
      <c r="GL9" s="78"/>
      <c r="GM9" s="78"/>
      <c r="GN9" s="78"/>
      <c r="GO9" s="78"/>
      <c r="GP9" s="78"/>
      <c r="GQ9" s="78"/>
      <c r="GR9" s="78"/>
      <c r="GS9" s="78"/>
      <c r="GT9" s="78"/>
      <c r="GU9" s="78"/>
      <c r="GV9" s="78"/>
      <c r="GW9" s="78"/>
      <c r="GX9" s="78"/>
      <c r="GY9" s="78"/>
      <c r="GZ9" s="78"/>
      <c r="HA9" s="78"/>
      <c r="HB9" s="78"/>
      <c r="HC9" s="78"/>
      <c r="HD9" s="78"/>
      <c r="HE9" s="78"/>
      <c r="HF9" s="78"/>
      <c r="HG9" s="78"/>
      <c r="HH9" s="78"/>
      <c r="HI9" s="78"/>
      <c r="HJ9" s="78"/>
      <c r="HK9" s="78"/>
      <c r="HL9" s="78"/>
      <c r="HM9" s="78"/>
      <c r="HN9" s="78"/>
      <c r="HO9" s="78"/>
      <c r="HP9" s="78"/>
      <c r="HQ9" s="78"/>
      <c r="HR9" s="78"/>
      <c r="HS9" s="78"/>
      <c r="HT9" s="78"/>
      <c r="HU9" s="78"/>
      <c r="HV9" s="78"/>
      <c r="HW9" s="78"/>
      <c r="HX9" s="78"/>
      <c r="HY9" s="78"/>
      <c r="HZ9" s="78"/>
      <c r="IA9" s="78"/>
      <c r="IB9" s="78"/>
      <c r="IC9" s="78"/>
      <c r="ID9" s="78"/>
      <c r="IE9" s="78"/>
      <c r="IF9" s="78"/>
      <c r="IG9" s="78"/>
      <c r="IH9" s="78"/>
      <c r="II9" s="78"/>
      <c r="IJ9" s="78"/>
      <c r="IK9" s="78"/>
      <c r="IL9" s="78"/>
      <c r="IM9" s="78"/>
      <c r="IN9" s="78"/>
      <c r="IO9" s="78"/>
      <c r="IP9" s="78"/>
      <c r="IQ9" s="78"/>
      <c r="IR9" s="78"/>
      <c r="IS9" s="78"/>
      <c r="IT9" s="78"/>
      <c r="IU9" s="78"/>
      <c r="IV9" s="78"/>
      <c r="IW9" s="78"/>
    </row>
    <row r="10" spans="1:257" ht="27.75" customHeight="1">
      <c r="A10" s="49" t="s">
        <v>30</v>
      </c>
      <c r="B10" s="49" t="s">
        <v>31</v>
      </c>
      <c r="C10" s="49" t="s">
        <v>32</v>
      </c>
      <c r="D10" s="49" t="s">
        <v>33</v>
      </c>
      <c r="E10" s="50" t="s">
        <v>34</v>
      </c>
      <c r="F10" s="50" t="s">
        <v>569</v>
      </c>
      <c r="G10" s="50" t="s">
        <v>568</v>
      </c>
      <c r="H10" s="50" t="s">
        <v>35</v>
      </c>
      <c r="I10" s="49" t="s">
        <v>36</v>
      </c>
      <c r="J10" s="213" t="s">
        <v>1047</v>
      </c>
      <c r="K10" s="214" t="s">
        <v>25</v>
      </c>
      <c r="L10" s="215" t="s">
        <v>1048</v>
      </c>
      <c r="M10" s="215" t="s">
        <v>1050</v>
      </c>
      <c r="N10" s="213" t="s">
        <v>1049</v>
      </c>
      <c r="O10" s="215" t="s">
        <v>1065</v>
      </c>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78"/>
      <c r="AY10" s="78"/>
      <c r="AZ10" s="78"/>
      <c r="BA10" s="78"/>
      <c r="BB10" s="78"/>
      <c r="BC10" s="78"/>
      <c r="BD10" s="78"/>
      <c r="BE10" s="78"/>
      <c r="BF10" s="78"/>
      <c r="BG10" s="78"/>
      <c r="BH10" s="78"/>
      <c r="BI10" s="78"/>
      <c r="BJ10" s="78"/>
      <c r="BK10" s="78"/>
      <c r="BL10" s="78"/>
      <c r="BM10" s="78"/>
      <c r="BN10" s="78"/>
      <c r="BO10" s="78"/>
      <c r="BP10" s="78"/>
      <c r="BQ10" s="78"/>
      <c r="BR10" s="78"/>
      <c r="BS10" s="78"/>
      <c r="BT10" s="78"/>
      <c r="BU10" s="78"/>
      <c r="BV10" s="78"/>
      <c r="BW10" s="78"/>
      <c r="BX10" s="78"/>
      <c r="BY10" s="78"/>
      <c r="BZ10" s="78"/>
      <c r="CA10" s="78"/>
      <c r="CB10" s="78"/>
      <c r="CC10" s="78"/>
      <c r="CD10" s="78"/>
      <c r="CE10" s="78"/>
      <c r="CF10" s="78"/>
      <c r="CG10" s="78"/>
      <c r="CH10" s="78"/>
      <c r="CI10" s="78"/>
      <c r="CJ10" s="78"/>
      <c r="CK10" s="78"/>
      <c r="CL10" s="78"/>
      <c r="CM10" s="78"/>
      <c r="CN10" s="78"/>
      <c r="CO10" s="78"/>
      <c r="CP10" s="78"/>
      <c r="CQ10" s="78"/>
      <c r="CR10" s="78"/>
      <c r="CS10" s="78"/>
      <c r="CT10" s="78"/>
      <c r="CU10" s="78"/>
      <c r="CV10" s="78"/>
      <c r="CW10" s="78"/>
      <c r="CX10" s="78"/>
      <c r="CY10" s="78"/>
      <c r="CZ10" s="78"/>
      <c r="DA10" s="78"/>
      <c r="DB10" s="78"/>
      <c r="DC10" s="78"/>
      <c r="DD10" s="78"/>
      <c r="DE10" s="78"/>
      <c r="DF10" s="78"/>
      <c r="DG10" s="78"/>
      <c r="DH10" s="78"/>
      <c r="DI10" s="78"/>
      <c r="DJ10" s="78"/>
      <c r="DK10" s="78"/>
      <c r="DL10" s="78"/>
      <c r="DM10" s="78"/>
      <c r="DN10" s="78"/>
      <c r="DO10" s="78"/>
      <c r="DP10" s="78"/>
      <c r="DQ10" s="78"/>
      <c r="DR10" s="78"/>
      <c r="DS10" s="78"/>
      <c r="DT10" s="78"/>
      <c r="DU10" s="78"/>
      <c r="DV10" s="78"/>
      <c r="DW10" s="78"/>
      <c r="DX10" s="78"/>
      <c r="DY10" s="78"/>
      <c r="DZ10" s="78"/>
      <c r="EA10" s="78"/>
      <c r="EB10" s="78"/>
      <c r="EC10" s="78"/>
      <c r="ED10" s="78"/>
      <c r="EE10" s="78"/>
      <c r="EF10" s="78"/>
      <c r="EG10" s="78"/>
      <c r="EH10" s="78"/>
      <c r="EI10" s="78"/>
      <c r="EJ10" s="78"/>
      <c r="EK10" s="78"/>
      <c r="EL10" s="78"/>
      <c r="EM10" s="78"/>
      <c r="EN10" s="78"/>
      <c r="EO10" s="78"/>
      <c r="EP10" s="78"/>
      <c r="EQ10" s="78"/>
      <c r="ER10" s="78"/>
      <c r="ES10" s="78"/>
      <c r="ET10" s="78"/>
      <c r="EU10" s="78"/>
      <c r="EV10" s="78"/>
      <c r="EW10" s="78"/>
      <c r="EX10" s="78"/>
      <c r="EY10" s="78"/>
      <c r="EZ10" s="78"/>
      <c r="FA10" s="78"/>
      <c r="FB10" s="78"/>
      <c r="FC10" s="78"/>
      <c r="FD10" s="78"/>
      <c r="FE10" s="78"/>
      <c r="FF10" s="78"/>
      <c r="FG10" s="78"/>
      <c r="FH10" s="78"/>
      <c r="FI10" s="78"/>
      <c r="FJ10" s="78"/>
      <c r="FK10" s="78"/>
      <c r="FL10" s="78"/>
      <c r="FM10" s="78"/>
      <c r="FN10" s="78"/>
      <c r="FO10" s="78"/>
      <c r="FP10" s="78"/>
      <c r="FQ10" s="78"/>
      <c r="FR10" s="78"/>
      <c r="FS10" s="78"/>
      <c r="FT10" s="78"/>
      <c r="FU10" s="78"/>
      <c r="FV10" s="78"/>
      <c r="FW10" s="78"/>
      <c r="FX10" s="78"/>
      <c r="FY10" s="78"/>
      <c r="FZ10" s="78"/>
      <c r="GA10" s="78"/>
      <c r="GB10" s="78"/>
      <c r="GC10" s="78"/>
      <c r="GD10" s="78"/>
      <c r="GE10" s="78"/>
      <c r="GF10" s="78"/>
      <c r="GG10" s="78"/>
      <c r="GH10" s="78"/>
      <c r="GI10" s="78"/>
      <c r="GJ10" s="78"/>
      <c r="GK10" s="78"/>
      <c r="GL10" s="78"/>
      <c r="GM10" s="78"/>
      <c r="GN10" s="78"/>
      <c r="GO10" s="78"/>
      <c r="GP10" s="78"/>
      <c r="GQ10" s="78"/>
      <c r="GR10" s="78"/>
      <c r="GS10" s="78"/>
      <c r="GT10" s="78"/>
      <c r="GU10" s="78"/>
      <c r="GV10" s="78"/>
      <c r="GW10" s="78"/>
      <c r="GX10" s="78"/>
      <c r="GY10" s="78"/>
      <c r="GZ10" s="78"/>
      <c r="HA10" s="78"/>
      <c r="HB10" s="78"/>
      <c r="HC10" s="78"/>
      <c r="HD10" s="78"/>
      <c r="HE10" s="78"/>
      <c r="HF10" s="78"/>
      <c r="HG10" s="78"/>
      <c r="HH10" s="78"/>
      <c r="HI10" s="78"/>
      <c r="HJ10" s="78"/>
      <c r="HK10" s="78"/>
      <c r="HL10" s="78"/>
      <c r="HM10" s="78"/>
      <c r="HN10" s="78"/>
      <c r="HO10" s="78"/>
      <c r="HP10" s="78"/>
      <c r="HQ10" s="78"/>
      <c r="HR10" s="78"/>
      <c r="HS10" s="78"/>
      <c r="HT10" s="78"/>
      <c r="HU10" s="78"/>
      <c r="HV10" s="78"/>
      <c r="HW10" s="78"/>
      <c r="HX10" s="78"/>
      <c r="HY10" s="78"/>
      <c r="HZ10" s="78"/>
      <c r="IA10" s="78"/>
      <c r="IB10" s="78"/>
      <c r="IC10" s="78"/>
      <c r="ID10" s="78"/>
      <c r="IE10" s="78"/>
      <c r="IF10" s="78"/>
      <c r="IG10" s="78"/>
      <c r="IH10" s="78"/>
      <c r="II10" s="78"/>
      <c r="IJ10" s="78"/>
      <c r="IK10" s="78"/>
      <c r="IL10" s="78"/>
      <c r="IM10" s="78"/>
      <c r="IN10" s="78"/>
      <c r="IO10" s="78"/>
      <c r="IP10" s="78"/>
      <c r="IQ10" s="78"/>
      <c r="IR10" s="78"/>
      <c r="IS10" s="78"/>
      <c r="IT10" s="78"/>
      <c r="IU10" s="78"/>
      <c r="IV10" s="78"/>
      <c r="IW10" s="78"/>
    </row>
    <row r="11" spans="1:257" ht="14.25" customHeight="1">
      <c r="A11" s="51"/>
      <c r="B11" s="51" t="s">
        <v>279</v>
      </c>
      <c r="C11" s="52"/>
      <c r="D11" s="52"/>
      <c r="E11" s="52"/>
      <c r="F11" s="52"/>
      <c r="G11" s="52"/>
      <c r="H11" s="52"/>
      <c r="I11" s="53"/>
      <c r="J11" s="158"/>
      <c r="K11" s="158"/>
      <c r="L11" s="158"/>
      <c r="M11" s="158"/>
      <c r="N11" s="158"/>
      <c r="O11" s="189"/>
      <c r="P11" s="78"/>
      <c r="Q11" s="78"/>
      <c r="R11" s="78"/>
      <c r="S11" s="78"/>
      <c r="T11" s="78"/>
      <c r="U11" s="78"/>
      <c r="V11" s="78"/>
      <c r="W11" s="78"/>
      <c r="X11" s="78"/>
      <c r="Y11" s="78"/>
      <c r="Z11" s="78"/>
      <c r="AA11" s="78"/>
      <c r="AB11" s="78"/>
      <c r="AC11" s="78"/>
      <c r="AD11" s="78"/>
      <c r="AE11" s="78"/>
      <c r="AF11" s="78"/>
      <c r="AG11" s="78"/>
      <c r="AH11" s="78"/>
      <c r="AI11" s="78"/>
      <c r="AJ11" s="78"/>
      <c r="AK11" s="78"/>
      <c r="AL11" s="78"/>
      <c r="AM11" s="78"/>
      <c r="AN11" s="78"/>
      <c r="AO11" s="78"/>
      <c r="AP11" s="78"/>
      <c r="AQ11" s="78"/>
      <c r="AR11" s="78"/>
      <c r="AS11" s="78"/>
      <c r="AT11" s="78"/>
      <c r="AU11" s="78"/>
      <c r="AV11" s="78"/>
      <c r="AW11" s="78"/>
      <c r="AX11" s="78"/>
      <c r="AY11" s="78"/>
      <c r="AZ11" s="78"/>
      <c r="BA11" s="78"/>
      <c r="BB11" s="78"/>
      <c r="BC11" s="78"/>
      <c r="BD11" s="78"/>
      <c r="BE11" s="78"/>
      <c r="BF11" s="78"/>
      <c r="BG11" s="78"/>
      <c r="BH11" s="78"/>
      <c r="BI11" s="78"/>
      <c r="BJ11" s="78"/>
      <c r="BK11" s="78"/>
      <c r="BL11" s="78"/>
      <c r="BM11" s="78"/>
      <c r="BN11" s="78"/>
      <c r="BO11" s="78"/>
      <c r="BP11" s="78"/>
      <c r="BQ11" s="78"/>
      <c r="BR11" s="78"/>
      <c r="BS11" s="78"/>
      <c r="BT11" s="78"/>
      <c r="BU11" s="78"/>
      <c r="BV11" s="78"/>
      <c r="BW11" s="78"/>
      <c r="BX11" s="78"/>
      <c r="BY11" s="78"/>
      <c r="BZ11" s="78"/>
      <c r="CA11" s="78"/>
      <c r="CB11" s="78"/>
      <c r="CC11" s="78"/>
      <c r="CD11" s="78"/>
      <c r="CE11" s="78"/>
      <c r="CF11" s="78"/>
      <c r="CG11" s="78"/>
      <c r="CH11" s="78"/>
      <c r="CI11" s="78"/>
      <c r="CJ11" s="78"/>
      <c r="CK11" s="78"/>
      <c r="CL11" s="78"/>
      <c r="CM11" s="78"/>
      <c r="CN11" s="78"/>
      <c r="CO11" s="78"/>
      <c r="CP11" s="78"/>
      <c r="CQ11" s="78"/>
      <c r="CR11" s="78"/>
      <c r="CS11" s="78"/>
      <c r="CT11" s="78"/>
      <c r="CU11" s="78"/>
      <c r="CV11" s="78"/>
      <c r="CW11" s="78"/>
      <c r="CX11" s="78"/>
      <c r="CY11" s="78"/>
      <c r="CZ11" s="78"/>
      <c r="DA11" s="78"/>
      <c r="DB11" s="78"/>
      <c r="DC11" s="78"/>
      <c r="DD11" s="78"/>
      <c r="DE11" s="78"/>
      <c r="DF11" s="78"/>
      <c r="DG11" s="78"/>
      <c r="DH11" s="78"/>
      <c r="DI11" s="78"/>
      <c r="DJ11" s="78"/>
      <c r="DK11" s="78"/>
      <c r="DL11" s="78"/>
      <c r="DM11" s="78"/>
      <c r="DN11" s="78"/>
      <c r="DO11" s="78"/>
      <c r="DP11" s="78"/>
      <c r="DQ11" s="78"/>
      <c r="DR11" s="78"/>
      <c r="DS11" s="78"/>
      <c r="DT11" s="78"/>
      <c r="DU11" s="78"/>
      <c r="DV11" s="78"/>
      <c r="DW11" s="78"/>
      <c r="DX11" s="78"/>
      <c r="DY11" s="78"/>
      <c r="DZ11" s="78"/>
      <c r="EA11" s="78"/>
      <c r="EB11" s="78"/>
      <c r="EC11" s="78"/>
      <c r="ED11" s="78"/>
      <c r="EE11" s="78"/>
      <c r="EF11" s="78"/>
      <c r="EG11" s="78"/>
      <c r="EH11" s="78"/>
      <c r="EI11" s="78"/>
      <c r="EJ11" s="78"/>
      <c r="EK11" s="78"/>
      <c r="EL11" s="78"/>
      <c r="EM11" s="78"/>
      <c r="EN11" s="78"/>
      <c r="EO11" s="78"/>
      <c r="EP11" s="78"/>
      <c r="EQ11" s="78"/>
      <c r="ER11" s="78"/>
      <c r="ES11" s="78"/>
      <c r="ET11" s="78"/>
      <c r="EU11" s="78"/>
      <c r="EV11" s="78"/>
      <c r="EW11" s="78"/>
      <c r="EX11" s="78"/>
      <c r="EY11" s="78"/>
      <c r="EZ11" s="78"/>
      <c r="FA11" s="78"/>
      <c r="FB11" s="78"/>
      <c r="FC11" s="78"/>
      <c r="FD11" s="78"/>
      <c r="FE11" s="78"/>
      <c r="FF11" s="78"/>
      <c r="FG11" s="78"/>
      <c r="FH11" s="78"/>
      <c r="FI11" s="78"/>
      <c r="FJ11" s="78"/>
      <c r="FK11" s="78"/>
      <c r="FL11" s="78"/>
      <c r="FM11" s="78"/>
      <c r="FN11" s="78"/>
      <c r="FO11" s="78"/>
      <c r="FP11" s="78"/>
      <c r="FQ11" s="78"/>
      <c r="FR11" s="78"/>
      <c r="FS11" s="78"/>
      <c r="FT11" s="78"/>
      <c r="FU11" s="78"/>
      <c r="FV11" s="78"/>
      <c r="FW11" s="78"/>
      <c r="FX11" s="78"/>
      <c r="FY11" s="78"/>
      <c r="FZ11" s="78"/>
      <c r="GA11" s="78"/>
      <c r="GB11" s="78"/>
      <c r="GC11" s="78"/>
      <c r="GD11" s="78"/>
      <c r="GE11" s="78"/>
      <c r="GF11" s="78"/>
      <c r="GG11" s="78"/>
      <c r="GH11" s="78"/>
      <c r="GI11" s="78"/>
      <c r="GJ11" s="78"/>
      <c r="GK11" s="78"/>
      <c r="GL11" s="78"/>
      <c r="GM11" s="78"/>
      <c r="GN11" s="78"/>
      <c r="GO11" s="78"/>
      <c r="GP11" s="78"/>
      <c r="GQ11" s="78"/>
      <c r="GR11" s="78"/>
      <c r="GS11" s="78"/>
      <c r="GT11" s="78"/>
      <c r="GU11" s="78"/>
      <c r="GV11" s="78"/>
      <c r="GW11" s="78"/>
      <c r="GX11" s="78"/>
      <c r="GY11" s="78"/>
      <c r="GZ11" s="78"/>
      <c r="HA11" s="78"/>
      <c r="HB11" s="78"/>
      <c r="HC11" s="78"/>
      <c r="HD11" s="78"/>
      <c r="HE11" s="78"/>
      <c r="HF11" s="78"/>
      <c r="HG11" s="78"/>
      <c r="HH11" s="78"/>
      <c r="HI11" s="78"/>
      <c r="HJ11" s="78"/>
      <c r="HK11" s="78"/>
      <c r="HL11" s="78"/>
      <c r="HM11" s="78"/>
      <c r="HN11" s="78"/>
      <c r="HO11" s="78"/>
      <c r="HP11" s="78"/>
      <c r="HQ11" s="78"/>
      <c r="HR11" s="78"/>
      <c r="HS11" s="78"/>
      <c r="HT11" s="78"/>
      <c r="HU11" s="78"/>
      <c r="HV11" s="78"/>
      <c r="HW11" s="78"/>
      <c r="HX11" s="78"/>
      <c r="HY11" s="78"/>
      <c r="HZ11" s="78"/>
      <c r="IA11" s="78"/>
      <c r="IB11" s="78"/>
      <c r="IC11" s="78"/>
      <c r="ID11" s="78"/>
      <c r="IE11" s="78"/>
      <c r="IF11" s="78"/>
      <c r="IG11" s="78"/>
      <c r="IH11" s="78"/>
      <c r="II11" s="78"/>
      <c r="IJ11" s="78"/>
      <c r="IK11" s="78"/>
      <c r="IL11" s="78"/>
      <c r="IM11" s="78"/>
      <c r="IN11" s="78"/>
      <c r="IO11" s="78"/>
      <c r="IP11" s="78"/>
      <c r="IQ11" s="78"/>
      <c r="IR11" s="78"/>
      <c r="IS11" s="78"/>
      <c r="IT11" s="78"/>
      <c r="IU11" s="78"/>
      <c r="IV11" s="78"/>
      <c r="IW11" s="78"/>
    </row>
    <row r="12" spans="1:257" ht="14.25" customHeight="1">
      <c r="A12" s="54" t="str">
        <f>IF(OR(B12&lt;&gt;"",D12&lt;E11&gt;""),"["&amp;TEXT($B$2,"##")&amp;"-"&amp;TEXT(ROW()-10,"##")&amp;"]","")</f>
        <v>[Create Edit Project-2]</v>
      </c>
      <c r="B12" s="98" t="s">
        <v>281</v>
      </c>
      <c r="C12" s="110" t="s">
        <v>298</v>
      </c>
      <c r="D12" s="96" t="s">
        <v>282</v>
      </c>
      <c r="E12" s="100"/>
      <c r="F12" s="96" t="s">
        <v>22</v>
      </c>
      <c r="G12" s="96" t="s">
        <v>22</v>
      </c>
      <c r="H12" s="101">
        <v>42317</v>
      </c>
      <c r="I12" s="102"/>
      <c r="J12" s="216"/>
      <c r="K12" s="216"/>
      <c r="L12" s="216"/>
      <c r="M12" s="217"/>
      <c r="N12" s="217"/>
      <c r="O12" s="217"/>
    </row>
    <row r="13" spans="1:257" ht="14.25" customHeight="1">
      <c r="A13" s="162" t="str">
        <f t="shared" ref="A13:A23" si="2">IF(OR(B13&lt;&gt;"",D13&lt;E12&gt;""),"["&amp;TEXT($B$2,"##")&amp;"-"&amp;TEXT(ROW()-10,"##")&amp;"]","")</f>
        <v>[Create Edit Project-3]</v>
      </c>
      <c r="B13" s="163" t="s">
        <v>283</v>
      </c>
      <c r="C13" s="166" t="s">
        <v>298</v>
      </c>
      <c r="D13" s="98" t="s">
        <v>282</v>
      </c>
      <c r="E13" s="103"/>
      <c r="F13" s="96" t="s">
        <v>22</v>
      </c>
      <c r="G13" s="96" t="s">
        <v>22</v>
      </c>
      <c r="H13" s="101">
        <v>42317</v>
      </c>
      <c r="I13" s="102"/>
      <c r="J13" s="216"/>
      <c r="K13" s="216"/>
      <c r="L13" s="216"/>
      <c r="M13" s="217"/>
      <c r="N13" s="217"/>
      <c r="O13" s="217"/>
      <c r="P13" s="78"/>
    </row>
    <row r="14" spans="1:257" ht="14.25" customHeight="1">
      <c r="A14" s="97" t="str">
        <f t="shared" si="2"/>
        <v>[Create Edit Project-4]</v>
      </c>
      <c r="B14" s="98" t="s">
        <v>284</v>
      </c>
      <c r="C14" s="167" t="s">
        <v>299</v>
      </c>
      <c r="D14" s="98" t="s">
        <v>285</v>
      </c>
      <c r="E14" s="103"/>
      <c r="F14" s="96" t="s">
        <v>22</v>
      </c>
      <c r="G14" s="96" t="s">
        <v>22</v>
      </c>
      <c r="H14" s="101">
        <v>42317</v>
      </c>
      <c r="I14" s="105"/>
      <c r="J14" s="216"/>
      <c r="K14" s="216"/>
      <c r="L14" s="216"/>
      <c r="M14" s="217"/>
      <c r="N14" s="217"/>
      <c r="O14" s="217"/>
    </row>
    <row r="15" spans="1:257" ht="14.25" customHeight="1">
      <c r="A15" s="97" t="str">
        <f t="shared" si="2"/>
        <v>[Create Edit Project-5]</v>
      </c>
      <c r="B15" s="110" t="s">
        <v>333</v>
      </c>
      <c r="C15" s="167" t="s">
        <v>295</v>
      </c>
      <c r="D15" s="98" t="s">
        <v>306</v>
      </c>
      <c r="E15" s="103"/>
      <c r="F15" s="96" t="s">
        <v>22</v>
      </c>
      <c r="G15" s="96" t="s">
        <v>22</v>
      </c>
      <c r="H15" s="101">
        <v>42317</v>
      </c>
      <c r="I15" s="105"/>
      <c r="J15" s="216"/>
      <c r="K15" s="216"/>
      <c r="L15" s="216"/>
      <c r="M15" s="217"/>
      <c r="N15" s="217"/>
      <c r="O15" s="217"/>
      <c r="P15" s="78"/>
    </row>
    <row r="16" spans="1:257" ht="14.25" customHeight="1">
      <c r="A16" s="97" t="str">
        <f t="shared" si="2"/>
        <v>[Create Edit Project-6]</v>
      </c>
      <c r="B16" s="110" t="s">
        <v>332</v>
      </c>
      <c r="C16" s="167" t="s">
        <v>295</v>
      </c>
      <c r="D16" s="98" t="s">
        <v>306</v>
      </c>
      <c r="E16" s="103"/>
      <c r="F16" s="96" t="s">
        <v>22</v>
      </c>
      <c r="G16" s="96" t="s">
        <v>22</v>
      </c>
      <c r="H16" s="101">
        <v>42317</v>
      </c>
      <c r="I16" s="105" t="s">
        <v>1133</v>
      </c>
      <c r="J16" s="216" t="s">
        <v>1063</v>
      </c>
      <c r="K16" s="216" t="s">
        <v>1059</v>
      </c>
      <c r="L16" s="216" t="s">
        <v>1057</v>
      </c>
      <c r="M16" s="217">
        <v>42317</v>
      </c>
      <c r="N16" s="217">
        <v>42327</v>
      </c>
      <c r="O16" s="217"/>
    </row>
    <row r="17" spans="1:16" ht="14.25" customHeight="1">
      <c r="A17" s="97" t="str">
        <f t="shared" si="2"/>
        <v>[Create Edit Project-7]</v>
      </c>
      <c r="B17" s="110" t="s">
        <v>1134</v>
      </c>
      <c r="C17" s="167" t="s">
        <v>296</v>
      </c>
      <c r="D17" s="98" t="s">
        <v>474</v>
      </c>
      <c r="E17" s="103"/>
      <c r="F17" s="96" t="s">
        <v>22</v>
      </c>
      <c r="G17" s="96" t="s">
        <v>22</v>
      </c>
      <c r="H17" s="101">
        <v>42317</v>
      </c>
      <c r="I17" s="105" t="s">
        <v>1133</v>
      </c>
      <c r="J17" s="216" t="s">
        <v>1063</v>
      </c>
      <c r="K17" s="216" t="s">
        <v>1059</v>
      </c>
      <c r="L17" s="216" t="s">
        <v>1057</v>
      </c>
      <c r="M17" s="217">
        <v>42317</v>
      </c>
      <c r="N17" s="217">
        <v>42327</v>
      </c>
      <c r="O17" s="217"/>
      <c r="P17" s="78"/>
    </row>
    <row r="18" spans="1:16" ht="14.25" customHeight="1">
      <c r="A18" s="97" t="str">
        <f t="shared" si="2"/>
        <v>[Create Edit Project-8]</v>
      </c>
      <c r="B18" s="110" t="s">
        <v>325</v>
      </c>
      <c r="C18" s="167" t="s">
        <v>297</v>
      </c>
      <c r="D18" s="98" t="s">
        <v>294</v>
      </c>
      <c r="E18" s="103"/>
      <c r="F18" s="96" t="s">
        <v>22</v>
      </c>
      <c r="G18" s="96" t="s">
        <v>22</v>
      </c>
      <c r="H18" s="101">
        <v>42317</v>
      </c>
      <c r="I18" s="105"/>
      <c r="J18" s="216" t="s">
        <v>1063</v>
      </c>
      <c r="K18" s="216" t="s">
        <v>1059</v>
      </c>
      <c r="L18" s="216" t="s">
        <v>1057</v>
      </c>
      <c r="M18" s="217">
        <v>42317</v>
      </c>
      <c r="N18" s="217">
        <v>42327</v>
      </c>
      <c r="O18" s="217"/>
    </row>
    <row r="19" spans="1:16" ht="14.25" customHeight="1">
      <c r="A19" s="97" t="str">
        <f t="shared" si="2"/>
        <v>[Create Edit Project-9]</v>
      </c>
      <c r="B19" s="110" t="s">
        <v>326</v>
      </c>
      <c r="C19" s="167" t="s">
        <v>300</v>
      </c>
      <c r="D19" s="98" t="s">
        <v>1135</v>
      </c>
      <c r="E19" s="103"/>
      <c r="F19" s="96" t="s">
        <v>22</v>
      </c>
      <c r="G19" s="96" t="s">
        <v>22</v>
      </c>
      <c r="H19" s="101">
        <v>42317</v>
      </c>
      <c r="I19" s="105"/>
      <c r="J19" s="216" t="s">
        <v>1063</v>
      </c>
      <c r="K19" s="216" t="s">
        <v>1059</v>
      </c>
      <c r="L19" s="216" t="s">
        <v>1057</v>
      </c>
      <c r="M19" s="217">
        <v>42317</v>
      </c>
      <c r="N19" s="217">
        <v>42327</v>
      </c>
      <c r="O19" s="217"/>
      <c r="P19" s="78"/>
    </row>
    <row r="20" spans="1:16" ht="14.25" customHeight="1">
      <c r="A20" s="97" t="str">
        <f t="shared" si="2"/>
        <v>[Create Edit Project-10]</v>
      </c>
      <c r="B20" s="110" t="s">
        <v>289</v>
      </c>
      <c r="C20" s="167" t="s">
        <v>301</v>
      </c>
      <c r="D20" s="98" t="s">
        <v>305</v>
      </c>
      <c r="E20" s="103"/>
      <c r="F20" s="96" t="s">
        <v>22</v>
      </c>
      <c r="G20" s="96" t="s">
        <v>22</v>
      </c>
      <c r="H20" s="101">
        <v>42317</v>
      </c>
      <c r="I20" s="105"/>
      <c r="J20" s="216" t="s">
        <v>1063</v>
      </c>
      <c r="K20" s="216" t="s">
        <v>1059</v>
      </c>
      <c r="L20" s="216" t="s">
        <v>1057</v>
      </c>
      <c r="M20" s="217">
        <v>42317</v>
      </c>
      <c r="N20" s="217">
        <v>42327</v>
      </c>
      <c r="O20" s="217"/>
    </row>
    <row r="21" spans="1:16" ht="14.25" customHeight="1">
      <c r="A21" s="97" t="str">
        <f t="shared" si="2"/>
        <v>[Create Edit Project-11]</v>
      </c>
      <c r="B21" s="110" t="s">
        <v>292</v>
      </c>
      <c r="C21" s="167" t="s">
        <v>302</v>
      </c>
      <c r="D21" s="98" t="s">
        <v>304</v>
      </c>
      <c r="E21" s="103"/>
      <c r="F21" s="96" t="s">
        <v>22</v>
      </c>
      <c r="G21" s="96" t="s">
        <v>22</v>
      </c>
      <c r="H21" s="101">
        <v>42317</v>
      </c>
      <c r="I21" s="105"/>
      <c r="J21" s="216"/>
      <c r="K21" s="216"/>
      <c r="L21" s="216"/>
      <c r="M21" s="217"/>
      <c r="N21" s="217"/>
      <c r="O21" s="217"/>
      <c r="P21" s="78"/>
    </row>
    <row r="22" spans="1:16" ht="14.25" customHeight="1">
      <c r="A22" s="97" t="str">
        <f t="shared" si="2"/>
        <v>[Create Edit Project-12]</v>
      </c>
      <c r="B22" s="110" t="s">
        <v>293</v>
      </c>
      <c r="C22" s="167" t="s">
        <v>303</v>
      </c>
      <c r="D22" s="98" t="s">
        <v>1279</v>
      </c>
      <c r="E22" s="103"/>
      <c r="F22" s="96" t="s">
        <v>22</v>
      </c>
      <c r="G22" s="96" t="s">
        <v>22</v>
      </c>
      <c r="H22" s="101">
        <v>42317</v>
      </c>
      <c r="I22" s="105" t="s">
        <v>1136</v>
      </c>
      <c r="J22" s="216" t="s">
        <v>1063</v>
      </c>
      <c r="K22" s="216" t="s">
        <v>1059</v>
      </c>
      <c r="L22" s="216" t="s">
        <v>1057</v>
      </c>
      <c r="M22" s="217">
        <v>42317</v>
      </c>
      <c r="N22" s="217">
        <v>42327</v>
      </c>
      <c r="O22" s="217"/>
    </row>
    <row r="23" spans="1:16" ht="14.25" customHeight="1">
      <c r="A23" s="97" t="str">
        <f t="shared" si="2"/>
        <v>[Create Edit Project-13]</v>
      </c>
      <c r="B23" s="110" t="s">
        <v>307</v>
      </c>
      <c r="C23" s="167" t="s">
        <v>322</v>
      </c>
      <c r="D23" s="168" t="s">
        <v>309</v>
      </c>
      <c r="E23" s="103"/>
      <c r="F23" s="96" t="s">
        <v>22</v>
      </c>
      <c r="G23" s="96" t="s">
        <v>22</v>
      </c>
      <c r="H23" s="101">
        <v>42317</v>
      </c>
      <c r="I23" s="105"/>
      <c r="J23" s="216"/>
      <c r="K23" s="216"/>
      <c r="L23" s="216"/>
      <c r="M23" s="217"/>
      <c r="N23" s="217"/>
      <c r="O23" s="217"/>
      <c r="P23" s="78"/>
    </row>
    <row r="24" spans="1:16" ht="14.25" customHeight="1">
      <c r="A24" s="164"/>
      <c r="B24" s="164" t="s">
        <v>280</v>
      </c>
      <c r="C24" s="165"/>
      <c r="D24" s="169"/>
      <c r="E24" s="169"/>
      <c r="F24" s="169"/>
      <c r="G24" s="169"/>
      <c r="H24" s="169"/>
      <c r="I24" s="169"/>
      <c r="J24" s="169"/>
      <c r="K24" s="169"/>
      <c r="L24" s="169"/>
      <c r="M24" s="169"/>
      <c r="N24" s="169"/>
      <c r="O24" s="169"/>
    </row>
    <row r="25" spans="1:16" ht="14.25" customHeight="1">
      <c r="A25" s="54" t="str">
        <f>IF(OR(B25&lt;&gt;"",D25&lt;F24&gt;""),"["&amp;TEXT($B$2,"##")&amp;"-"&amp;TEXT(ROW()-10,"##")&amp;"]","")</f>
        <v>[Create Edit Project-15]</v>
      </c>
      <c r="B25" s="98" t="s">
        <v>310</v>
      </c>
      <c r="C25" s="167" t="s">
        <v>322</v>
      </c>
      <c r="D25" s="98" t="s">
        <v>1137</v>
      </c>
      <c r="E25" s="103"/>
      <c r="F25" s="96" t="s">
        <v>22</v>
      </c>
      <c r="G25" s="96" t="s">
        <v>22</v>
      </c>
      <c r="H25" s="235">
        <v>42318</v>
      </c>
      <c r="I25" s="170"/>
      <c r="J25" s="216"/>
      <c r="K25" s="216"/>
      <c r="L25" s="216"/>
      <c r="M25" s="217"/>
      <c r="N25" s="217"/>
      <c r="O25" s="217"/>
      <c r="P25" s="78"/>
    </row>
    <row r="26" spans="1:16" ht="14.25" customHeight="1">
      <c r="A26" s="162" t="str">
        <f t="shared" ref="A26" si="3">IF(OR(B26&lt;&gt;"",D26&lt;E25&gt;""),"["&amp;TEXT($B$2,"##")&amp;"-"&amp;TEXT(ROW()-10,"##")&amp;"]","")</f>
        <v>[Create Edit Project-16]</v>
      </c>
      <c r="B26" s="98" t="s">
        <v>311</v>
      </c>
      <c r="C26" s="167" t="s">
        <v>308</v>
      </c>
      <c r="D26" s="98" t="s">
        <v>1137</v>
      </c>
      <c r="E26" s="170"/>
      <c r="F26" s="96" t="s">
        <v>22</v>
      </c>
      <c r="G26" s="96" t="s">
        <v>22</v>
      </c>
      <c r="H26" s="235">
        <v>42318</v>
      </c>
      <c r="I26" s="170"/>
      <c r="J26" s="216"/>
      <c r="K26" s="216"/>
      <c r="L26" s="216"/>
      <c r="M26" s="217"/>
      <c r="N26" s="217"/>
      <c r="O26" s="217"/>
    </row>
    <row r="27" spans="1:16" ht="14.25" customHeight="1">
      <c r="A27" s="54" t="str">
        <f>IF(OR(B27&lt;&gt;"",D27&lt;F24&gt;""),"["&amp;TEXT($B$2,"##")&amp;"-"&amp;TEXT(ROW()-10,"##")&amp;"]","")</f>
        <v>[Create Edit Project-17]</v>
      </c>
      <c r="B27" s="98" t="s">
        <v>317</v>
      </c>
      <c r="C27" s="167" t="s">
        <v>319</v>
      </c>
      <c r="D27" s="98" t="s">
        <v>1138</v>
      </c>
      <c r="E27" s="170"/>
      <c r="F27" s="96" t="s">
        <v>22</v>
      </c>
      <c r="G27" s="96" t="s">
        <v>22</v>
      </c>
      <c r="H27" s="235">
        <v>42318</v>
      </c>
      <c r="I27" s="170"/>
      <c r="J27" s="216"/>
      <c r="K27" s="216"/>
      <c r="L27" s="216"/>
      <c r="M27" s="217"/>
      <c r="N27" s="217"/>
      <c r="O27" s="217"/>
      <c r="P27" s="78"/>
    </row>
    <row r="28" spans="1:16" ht="14.25" customHeight="1">
      <c r="A28" s="54" t="str">
        <f>IF(OR(B28&lt;&gt;"",D28&lt;E25&gt;""),"["&amp;TEXT($B$2,"##")&amp;"-"&amp;TEXT(ROW()-10,"##")&amp;"]","")</f>
        <v>[Create Edit Project-18]</v>
      </c>
      <c r="B28" s="98" t="s">
        <v>318</v>
      </c>
      <c r="C28" s="167" t="s">
        <v>320</v>
      </c>
      <c r="D28" s="98" t="s">
        <v>1138</v>
      </c>
      <c r="E28" s="170"/>
      <c r="F28" s="96" t="s">
        <v>22</v>
      </c>
      <c r="G28" s="96" t="s">
        <v>22</v>
      </c>
      <c r="H28" s="235">
        <v>42318</v>
      </c>
      <c r="I28" s="170"/>
      <c r="J28" s="216"/>
      <c r="K28" s="216"/>
      <c r="L28" s="216"/>
      <c r="M28" s="217"/>
      <c r="N28" s="217"/>
      <c r="O28" s="217"/>
    </row>
    <row r="29" spans="1:16" ht="14.25" customHeight="1">
      <c r="A29" s="54" t="str">
        <f>IF(OR(B29&lt;&gt;"",D29&lt;E26&gt;""),"["&amp;TEXT($B$2,"##")&amp;"-"&amp;TEXT(ROW()-10,"##")&amp;"]","")</f>
        <v>[Create Edit Project-19]</v>
      </c>
      <c r="B29" s="98" t="s">
        <v>312</v>
      </c>
      <c r="C29" s="167" t="s">
        <v>315</v>
      </c>
      <c r="D29" s="98" t="s">
        <v>316</v>
      </c>
      <c r="E29" s="170"/>
      <c r="F29" s="96" t="s">
        <v>22</v>
      </c>
      <c r="G29" s="96" t="s">
        <v>22</v>
      </c>
      <c r="H29" s="235">
        <v>42318</v>
      </c>
      <c r="I29" s="170"/>
      <c r="J29" s="216"/>
      <c r="K29" s="216"/>
      <c r="L29" s="216"/>
      <c r="M29" s="217"/>
      <c r="N29" s="217"/>
      <c r="O29" s="217"/>
      <c r="P29" s="78"/>
    </row>
    <row r="30" spans="1:16" ht="14.25" customHeight="1">
      <c r="A30" s="162" t="str">
        <f t="shared" ref="A30:A53" si="4">IF(OR(B30&lt;&gt;"",D30&lt;E29&gt;""),"["&amp;TEXT($B$2,"##")&amp;"-"&amp;TEXT(ROW()-10,"##")&amp;"]","")</f>
        <v>[Create Edit Project-20]</v>
      </c>
      <c r="B30" s="98" t="s">
        <v>314</v>
      </c>
      <c r="C30" s="167" t="s">
        <v>313</v>
      </c>
      <c r="D30" s="98" t="s">
        <v>316</v>
      </c>
      <c r="E30" s="170"/>
      <c r="F30" s="96" t="s">
        <v>22</v>
      </c>
      <c r="G30" s="98" t="s">
        <v>22</v>
      </c>
      <c r="H30" s="235">
        <v>42318</v>
      </c>
      <c r="I30" s="170"/>
      <c r="J30" s="216"/>
      <c r="K30" s="216"/>
      <c r="L30" s="216"/>
      <c r="M30" s="217"/>
      <c r="N30" s="217"/>
      <c r="O30" s="217"/>
    </row>
    <row r="31" spans="1:16" ht="14.25" customHeight="1">
      <c r="A31" s="162" t="str">
        <f t="shared" si="4"/>
        <v>[Create Edit Project-21]</v>
      </c>
      <c r="B31" s="98" t="s">
        <v>321</v>
      </c>
      <c r="C31" s="167" t="s">
        <v>323</v>
      </c>
      <c r="D31" s="98" t="s">
        <v>324</v>
      </c>
      <c r="E31" s="170"/>
      <c r="F31" s="96" t="s">
        <v>22</v>
      </c>
      <c r="G31" s="96" t="s">
        <v>22</v>
      </c>
      <c r="H31" s="235">
        <v>42318</v>
      </c>
      <c r="I31" s="170"/>
      <c r="J31" s="216"/>
      <c r="K31" s="216"/>
      <c r="L31" s="216"/>
      <c r="M31" s="217"/>
      <c r="N31" s="217"/>
      <c r="O31" s="217"/>
      <c r="P31" s="78"/>
    </row>
    <row r="32" spans="1:16" ht="14.25" customHeight="1">
      <c r="A32" s="162" t="str">
        <f t="shared" si="4"/>
        <v>[Create Edit Project-22]</v>
      </c>
      <c r="B32" s="98" t="s">
        <v>321</v>
      </c>
      <c r="C32" s="167" t="s">
        <v>323</v>
      </c>
      <c r="D32" s="98" t="s">
        <v>324</v>
      </c>
      <c r="E32" s="170"/>
      <c r="F32" s="96" t="s">
        <v>22</v>
      </c>
      <c r="G32" s="96" t="s">
        <v>22</v>
      </c>
      <c r="H32" s="235">
        <v>42318</v>
      </c>
      <c r="I32" s="170"/>
      <c r="J32" s="216"/>
      <c r="K32" s="216"/>
      <c r="L32" s="216"/>
      <c r="M32" s="217"/>
      <c r="N32" s="217"/>
      <c r="O32" s="217"/>
    </row>
    <row r="33" spans="1:16" ht="14.25" customHeight="1">
      <c r="A33" s="97" t="str">
        <f t="shared" si="4"/>
        <v>[Create Edit Project-23]</v>
      </c>
      <c r="B33" s="110" t="s">
        <v>327</v>
      </c>
      <c r="C33" s="167" t="s">
        <v>328</v>
      </c>
      <c r="D33" s="98" t="s">
        <v>340</v>
      </c>
      <c r="E33" s="170"/>
      <c r="F33" s="96" t="s">
        <v>22</v>
      </c>
      <c r="G33" s="96" t="s">
        <v>22</v>
      </c>
      <c r="H33" s="235">
        <v>42318</v>
      </c>
      <c r="I33" s="170"/>
      <c r="J33" s="216"/>
      <c r="K33" s="216"/>
      <c r="L33" s="216"/>
      <c r="M33" s="217"/>
      <c r="N33" s="217"/>
      <c r="O33" s="217"/>
      <c r="P33" s="78"/>
    </row>
    <row r="34" spans="1:16" ht="14.25" customHeight="1">
      <c r="A34" s="97" t="str">
        <f t="shared" si="4"/>
        <v>[Create Edit Project-24]</v>
      </c>
      <c r="B34" s="110" t="s">
        <v>331</v>
      </c>
      <c r="C34" s="167" t="s">
        <v>328</v>
      </c>
      <c r="D34" s="98" t="s">
        <v>340</v>
      </c>
      <c r="E34" s="170"/>
      <c r="F34" s="96" t="s">
        <v>22</v>
      </c>
      <c r="G34" s="96" t="s">
        <v>22</v>
      </c>
      <c r="H34" s="235">
        <v>42318</v>
      </c>
      <c r="I34" s="170"/>
      <c r="J34" s="216"/>
      <c r="K34" s="216"/>
      <c r="L34" s="216"/>
      <c r="M34" s="217"/>
      <c r="N34" s="217"/>
      <c r="O34" s="217"/>
    </row>
    <row r="35" spans="1:16" ht="14.25" customHeight="1">
      <c r="A35" s="162" t="str">
        <f t="shared" si="4"/>
        <v>[Create Edit Project-25]</v>
      </c>
      <c r="B35" s="110" t="s">
        <v>334</v>
      </c>
      <c r="C35" s="167" t="s">
        <v>335</v>
      </c>
      <c r="D35" s="98" t="s">
        <v>339</v>
      </c>
      <c r="E35" s="170"/>
      <c r="F35" s="96" t="s">
        <v>22</v>
      </c>
      <c r="G35" s="96" t="s">
        <v>22</v>
      </c>
      <c r="H35" s="235">
        <v>42318</v>
      </c>
      <c r="I35" s="170"/>
      <c r="J35" s="216"/>
      <c r="K35" s="216"/>
      <c r="L35" s="216"/>
      <c r="M35" s="217"/>
      <c r="N35" s="217"/>
      <c r="O35" s="217"/>
      <c r="P35" s="78"/>
    </row>
    <row r="36" spans="1:16" ht="14.25" customHeight="1">
      <c r="A36" s="162" t="str">
        <f t="shared" si="4"/>
        <v>[Create Edit Project-26]</v>
      </c>
      <c r="B36" s="96" t="s">
        <v>337</v>
      </c>
      <c r="C36" s="161" t="s">
        <v>338</v>
      </c>
      <c r="D36" s="98" t="s">
        <v>341</v>
      </c>
      <c r="E36" s="170"/>
      <c r="F36" s="96" t="s">
        <v>22</v>
      </c>
      <c r="G36" s="96" t="s">
        <v>22</v>
      </c>
      <c r="H36" s="235">
        <v>42318</v>
      </c>
      <c r="I36" s="170"/>
      <c r="J36" s="216"/>
      <c r="K36" s="216"/>
      <c r="L36" s="216"/>
      <c r="M36" s="217"/>
      <c r="N36" s="217"/>
      <c r="O36" s="217"/>
    </row>
    <row r="37" spans="1:16" ht="14.25" customHeight="1">
      <c r="A37" s="162" t="str">
        <f t="shared" si="4"/>
        <v>[Create Edit Project-27]</v>
      </c>
      <c r="B37" s="96" t="s">
        <v>337</v>
      </c>
      <c r="C37" s="161" t="s">
        <v>1139</v>
      </c>
      <c r="D37" s="98" t="s">
        <v>1140</v>
      </c>
      <c r="E37" s="170"/>
      <c r="F37" s="96" t="s">
        <v>22</v>
      </c>
      <c r="G37" s="98" t="s">
        <v>22</v>
      </c>
      <c r="H37" s="235">
        <v>42318</v>
      </c>
      <c r="I37" s="98" t="s">
        <v>1141</v>
      </c>
      <c r="J37" s="216" t="s">
        <v>1063</v>
      </c>
      <c r="K37" s="216" t="s">
        <v>1059</v>
      </c>
      <c r="L37" s="216" t="s">
        <v>1057</v>
      </c>
      <c r="M37" s="217">
        <v>42317</v>
      </c>
      <c r="N37" s="217">
        <v>42327</v>
      </c>
      <c r="O37" s="217"/>
      <c r="P37" s="78"/>
    </row>
    <row r="38" spans="1:16" ht="14.25" customHeight="1">
      <c r="A38" s="162" t="str">
        <f t="shared" si="4"/>
        <v>[Create Edit Project-28]</v>
      </c>
      <c r="B38" s="98" t="s">
        <v>343</v>
      </c>
      <c r="C38" s="161" t="s">
        <v>336</v>
      </c>
      <c r="D38" s="98" t="s">
        <v>353</v>
      </c>
      <c r="E38" s="170"/>
      <c r="F38" s="96" t="s">
        <v>22</v>
      </c>
      <c r="G38" s="98" t="s">
        <v>22</v>
      </c>
      <c r="H38" s="235">
        <v>42318</v>
      </c>
      <c r="I38" s="170"/>
      <c r="J38" s="216"/>
      <c r="K38" s="216"/>
      <c r="L38" s="216"/>
      <c r="M38" s="217"/>
      <c r="N38" s="217"/>
      <c r="O38" s="217"/>
    </row>
    <row r="39" spans="1:16" ht="14.25" customHeight="1">
      <c r="A39" s="162" t="str">
        <f t="shared" si="4"/>
        <v>[Create Edit Project-29]</v>
      </c>
      <c r="B39" s="98" t="s">
        <v>344</v>
      </c>
      <c r="C39" s="161" t="s">
        <v>404</v>
      </c>
      <c r="D39" s="98" t="s">
        <v>1142</v>
      </c>
      <c r="E39" s="170"/>
      <c r="F39" s="96" t="s">
        <v>22</v>
      </c>
      <c r="G39" s="98" t="s">
        <v>22</v>
      </c>
      <c r="H39" s="235">
        <v>42318</v>
      </c>
      <c r="I39" s="170"/>
      <c r="J39" s="216"/>
      <c r="K39" s="216"/>
      <c r="L39" s="216"/>
      <c r="M39" s="217"/>
      <c r="N39" s="217"/>
      <c r="O39" s="217"/>
      <c r="P39" s="78"/>
    </row>
    <row r="40" spans="1:16" ht="14.25" customHeight="1">
      <c r="A40" s="162" t="str">
        <f t="shared" si="4"/>
        <v>[Create Edit Project-30]</v>
      </c>
      <c r="B40" s="98" t="s">
        <v>345</v>
      </c>
      <c r="C40" s="161" t="s">
        <v>349</v>
      </c>
      <c r="D40" s="98" t="s">
        <v>354</v>
      </c>
      <c r="E40" s="170"/>
      <c r="F40" s="96" t="s">
        <v>22</v>
      </c>
      <c r="G40" s="98" t="s">
        <v>22</v>
      </c>
      <c r="H40" s="235">
        <v>42318</v>
      </c>
      <c r="I40" s="170"/>
      <c r="J40" s="216"/>
      <c r="K40" s="216"/>
      <c r="L40" s="216"/>
      <c r="M40" s="217"/>
      <c r="N40" s="217"/>
      <c r="O40" s="217"/>
    </row>
    <row r="41" spans="1:16" ht="14.25" customHeight="1">
      <c r="A41" s="162" t="str">
        <f t="shared" si="4"/>
        <v>[Create Edit Project-31]</v>
      </c>
      <c r="B41" s="98" t="s">
        <v>346</v>
      </c>
      <c r="C41" s="161" t="s">
        <v>350</v>
      </c>
      <c r="D41" s="98" t="s">
        <v>355</v>
      </c>
      <c r="E41" s="170"/>
      <c r="F41" s="96" t="s">
        <v>22</v>
      </c>
      <c r="G41" s="98" t="s">
        <v>22</v>
      </c>
      <c r="H41" s="235">
        <v>42318</v>
      </c>
      <c r="I41" s="170"/>
      <c r="J41" s="216"/>
      <c r="K41" s="216"/>
      <c r="L41" s="216"/>
      <c r="M41" s="217"/>
      <c r="N41" s="217"/>
      <c r="O41" s="217"/>
      <c r="P41" s="78"/>
    </row>
    <row r="42" spans="1:16" ht="14.25" customHeight="1">
      <c r="A42" s="162" t="str">
        <f t="shared" si="4"/>
        <v>[Create Edit Project-32]</v>
      </c>
      <c r="B42" s="98" t="s">
        <v>1143</v>
      </c>
      <c r="C42" s="161" t="s">
        <v>1144</v>
      </c>
      <c r="D42" s="98" t="s">
        <v>1145</v>
      </c>
      <c r="E42" s="170"/>
      <c r="F42" s="96" t="s">
        <v>22</v>
      </c>
      <c r="G42" s="98" t="s">
        <v>22</v>
      </c>
      <c r="H42" s="235">
        <v>42318</v>
      </c>
      <c r="I42" s="170"/>
      <c r="J42" s="216"/>
      <c r="K42" s="216"/>
      <c r="L42" s="216"/>
      <c r="M42" s="217"/>
      <c r="N42" s="217"/>
      <c r="O42" s="217"/>
    </row>
    <row r="43" spans="1:16" ht="14.25" customHeight="1">
      <c r="A43" s="162" t="str">
        <f t="shared" si="4"/>
        <v>[Create Edit Project-33]</v>
      </c>
      <c r="B43" s="98" t="s">
        <v>347</v>
      </c>
      <c r="C43" s="161" t="s">
        <v>352</v>
      </c>
      <c r="D43" s="98" t="s">
        <v>1146</v>
      </c>
      <c r="E43" s="170"/>
      <c r="F43" s="96" t="s">
        <v>22</v>
      </c>
      <c r="G43" s="98" t="s">
        <v>22</v>
      </c>
      <c r="H43" s="235">
        <v>42318</v>
      </c>
      <c r="I43" s="170"/>
      <c r="J43" s="216"/>
      <c r="K43" s="216"/>
      <c r="L43" s="216"/>
      <c r="M43" s="217"/>
      <c r="N43" s="217"/>
      <c r="O43" s="217"/>
      <c r="P43" s="78"/>
    </row>
    <row r="44" spans="1:16" ht="14.25" customHeight="1">
      <c r="A44" s="162" t="str">
        <f t="shared" si="4"/>
        <v>[Create Edit Project-34]</v>
      </c>
      <c r="B44" s="110" t="s">
        <v>342</v>
      </c>
      <c r="C44" s="161" t="s">
        <v>356</v>
      </c>
      <c r="D44" s="98" t="s">
        <v>1147</v>
      </c>
      <c r="E44" s="170"/>
      <c r="F44" s="96" t="s">
        <v>22</v>
      </c>
      <c r="G44" s="98" t="s">
        <v>22</v>
      </c>
      <c r="H44" s="235">
        <v>42318</v>
      </c>
      <c r="I44" s="170"/>
      <c r="J44" s="216"/>
      <c r="K44" s="216"/>
      <c r="L44" s="216"/>
      <c r="M44" s="217"/>
      <c r="N44" s="217"/>
      <c r="O44" s="217"/>
    </row>
    <row r="45" spans="1:16" ht="14.25" customHeight="1">
      <c r="A45" s="162" t="str">
        <f t="shared" si="4"/>
        <v>[Create Edit Project-35]</v>
      </c>
      <c r="B45" s="110" t="s">
        <v>357</v>
      </c>
      <c r="C45" s="161" t="s">
        <v>358</v>
      </c>
      <c r="D45" s="98" t="s">
        <v>359</v>
      </c>
      <c r="E45" s="170"/>
      <c r="F45" s="96" t="s">
        <v>22</v>
      </c>
      <c r="G45" s="98" t="s">
        <v>22</v>
      </c>
      <c r="H45" s="235">
        <v>42318</v>
      </c>
      <c r="I45" s="170"/>
      <c r="J45" s="216"/>
      <c r="K45" s="216"/>
      <c r="L45" s="216"/>
      <c r="M45" s="217"/>
      <c r="N45" s="217"/>
      <c r="O45" s="217"/>
      <c r="P45" s="78"/>
    </row>
    <row r="46" spans="1:16" ht="14.25" customHeight="1">
      <c r="A46" s="162" t="str">
        <f t="shared" si="4"/>
        <v>[Create Edit Project-36]</v>
      </c>
      <c r="B46" s="110" t="s">
        <v>1148</v>
      </c>
      <c r="C46" s="161" t="s">
        <v>1149</v>
      </c>
      <c r="D46" s="98" t="s">
        <v>1150</v>
      </c>
      <c r="E46" s="170"/>
      <c r="F46" s="96" t="s">
        <v>22</v>
      </c>
      <c r="G46" s="98" t="s">
        <v>22</v>
      </c>
      <c r="H46" s="235">
        <v>42318</v>
      </c>
      <c r="I46" s="170"/>
      <c r="J46" s="216"/>
      <c r="K46" s="216"/>
      <c r="L46" s="216"/>
      <c r="M46" s="217"/>
      <c r="N46" s="217"/>
      <c r="O46" s="217"/>
    </row>
    <row r="47" spans="1:16" ht="14.25" customHeight="1">
      <c r="A47" s="162" t="str">
        <f t="shared" si="4"/>
        <v>[Create Edit Project-37]</v>
      </c>
      <c r="B47" s="110" t="s">
        <v>360</v>
      </c>
      <c r="C47" s="167" t="s">
        <v>361</v>
      </c>
      <c r="D47" s="98" t="s">
        <v>362</v>
      </c>
      <c r="E47" s="170"/>
      <c r="F47" s="96" t="s">
        <v>22</v>
      </c>
      <c r="G47" s="98" t="s">
        <v>22</v>
      </c>
      <c r="H47" s="235">
        <v>42318</v>
      </c>
      <c r="I47" s="170"/>
      <c r="J47" s="216"/>
      <c r="K47" s="216"/>
      <c r="L47" s="216"/>
      <c r="M47" s="217"/>
      <c r="N47" s="217"/>
      <c r="O47" s="217"/>
      <c r="P47" s="78"/>
    </row>
    <row r="48" spans="1:16" ht="14.25" customHeight="1">
      <c r="A48" s="97" t="str">
        <f t="shared" si="4"/>
        <v>[Create Edit Project-38]</v>
      </c>
      <c r="B48" s="96" t="s">
        <v>363</v>
      </c>
      <c r="C48" s="166" t="s">
        <v>364</v>
      </c>
      <c r="D48" s="163" t="s">
        <v>475</v>
      </c>
      <c r="E48" s="170"/>
      <c r="F48" s="96" t="s">
        <v>22</v>
      </c>
      <c r="G48" s="98" t="s">
        <v>22</v>
      </c>
      <c r="H48" s="235">
        <v>42318</v>
      </c>
      <c r="I48" s="170"/>
      <c r="J48" s="216"/>
      <c r="K48" s="216"/>
      <c r="L48" s="216"/>
      <c r="M48" s="217"/>
      <c r="N48" s="217"/>
      <c r="O48" s="217"/>
    </row>
    <row r="49" spans="1:16" ht="14.25" customHeight="1">
      <c r="A49" s="162" t="str">
        <f t="shared" si="4"/>
        <v>[Create Edit Project-39]</v>
      </c>
      <c r="B49" s="110" t="s">
        <v>365</v>
      </c>
      <c r="C49" s="161" t="s">
        <v>369</v>
      </c>
      <c r="D49" s="98" t="s">
        <v>376</v>
      </c>
      <c r="E49" s="170"/>
      <c r="F49" s="96" t="s">
        <v>22</v>
      </c>
      <c r="G49" s="98" t="s">
        <v>22</v>
      </c>
      <c r="H49" s="235">
        <v>42318</v>
      </c>
      <c r="I49" s="170"/>
      <c r="J49" s="216"/>
      <c r="K49" s="216"/>
      <c r="L49" s="216"/>
      <c r="M49" s="217"/>
      <c r="N49" s="217"/>
      <c r="O49" s="217"/>
      <c r="P49" s="78"/>
    </row>
    <row r="50" spans="1:16" ht="14.25" customHeight="1">
      <c r="A50" s="162" t="str">
        <f t="shared" si="4"/>
        <v>[Create Edit Project-40]</v>
      </c>
      <c r="B50" s="110" t="s">
        <v>370</v>
      </c>
      <c r="C50" s="161" t="s">
        <v>368</v>
      </c>
      <c r="D50" s="98" t="s">
        <v>476</v>
      </c>
      <c r="E50" s="170"/>
      <c r="F50" s="96" t="s">
        <v>22</v>
      </c>
      <c r="G50" s="98" t="s">
        <v>22</v>
      </c>
      <c r="H50" s="235">
        <v>42318</v>
      </c>
      <c r="I50" s="170"/>
      <c r="J50" s="216"/>
      <c r="K50" s="216"/>
      <c r="L50" s="216"/>
      <c r="M50" s="217"/>
      <c r="N50" s="217"/>
      <c r="O50" s="217"/>
    </row>
    <row r="51" spans="1:16" ht="14.25" customHeight="1">
      <c r="A51" s="162" t="str">
        <f t="shared" si="4"/>
        <v>[Create Edit Project-41]</v>
      </c>
      <c r="B51" s="110" t="s">
        <v>366</v>
      </c>
      <c r="C51" s="167" t="s">
        <v>377</v>
      </c>
      <c r="D51" s="98" t="s">
        <v>378</v>
      </c>
      <c r="E51" s="170"/>
      <c r="F51" s="96" t="s">
        <v>22</v>
      </c>
      <c r="G51" s="98" t="s">
        <v>22</v>
      </c>
      <c r="H51" s="235">
        <v>42318</v>
      </c>
      <c r="I51" s="170"/>
      <c r="J51" s="216"/>
      <c r="K51" s="216"/>
      <c r="L51" s="216"/>
      <c r="M51" s="217"/>
      <c r="N51" s="217"/>
      <c r="O51" s="217"/>
      <c r="P51" s="78"/>
    </row>
    <row r="52" spans="1:16" ht="14.25" customHeight="1">
      <c r="A52" s="97" t="str">
        <f t="shared" si="4"/>
        <v>[Create Edit Project-42]</v>
      </c>
      <c r="B52" s="96" t="s">
        <v>367</v>
      </c>
      <c r="C52" s="166" t="s">
        <v>379</v>
      </c>
      <c r="D52" s="163" t="s">
        <v>477</v>
      </c>
      <c r="E52" s="170"/>
      <c r="F52" s="96" t="s">
        <v>22</v>
      </c>
      <c r="G52" s="98" t="s">
        <v>22</v>
      </c>
      <c r="H52" s="235">
        <v>42318</v>
      </c>
      <c r="I52" s="170"/>
      <c r="J52" s="216"/>
      <c r="K52" s="216"/>
      <c r="L52" s="216"/>
      <c r="M52" s="217"/>
      <c r="N52" s="217"/>
      <c r="O52" s="217"/>
    </row>
    <row r="53" spans="1:16" ht="14.25" customHeight="1">
      <c r="A53" s="97" t="str">
        <f t="shared" si="4"/>
        <v>[Create Edit Project-43]</v>
      </c>
      <c r="B53" s="98" t="s">
        <v>381</v>
      </c>
      <c r="C53" s="166" t="s">
        <v>382</v>
      </c>
      <c r="D53" s="163" t="s">
        <v>394</v>
      </c>
      <c r="E53" s="170"/>
      <c r="F53" s="96" t="s">
        <v>22</v>
      </c>
      <c r="G53" s="98" t="s">
        <v>22</v>
      </c>
      <c r="H53" s="235">
        <v>42318</v>
      </c>
      <c r="I53" s="170"/>
      <c r="J53" s="216"/>
      <c r="K53" s="216"/>
      <c r="L53" s="216"/>
      <c r="M53" s="217"/>
      <c r="N53" s="217"/>
      <c r="O53" s="217"/>
      <c r="P53" s="78"/>
    </row>
    <row r="54" spans="1:16" ht="14.25" customHeight="1">
      <c r="A54" s="97" t="str">
        <f>IF(OR(B54&lt;&gt;"",D54&lt;E52&gt;""),"["&amp;TEXT($B$2,"##")&amp;"-"&amp;TEXT(ROW()-10,"##")&amp;"]","")</f>
        <v>[Create Edit Project-44]</v>
      </c>
      <c r="B54" s="98" t="s">
        <v>387</v>
      </c>
      <c r="C54" s="166" t="s">
        <v>383</v>
      </c>
      <c r="D54" s="163" t="s">
        <v>384</v>
      </c>
      <c r="E54" s="170"/>
      <c r="F54" s="96" t="s">
        <v>22</v>
      </c>
      <c r="G54" s="98" t="s">
        <v>22</v>
      </c>
      <c r="H54" s="235">
        <v>42318</v>
      </c>
      <c r="I54" s="170"/>
      <c r="J54" s="216"/>
      <c r="K54" s="216"/>
      <c r="L54" s="216"/>
      <c r="M54" s="217"/>
      <c r="N54" s="217"/>
      <c r="O54" s="217"/>
    </row>
    <row r="55" spans="1:16" ht="14.25" customHeight="1">
      <c r="A55" s="97" t="str">
        <f>IF(OR(B55&lt;&gt;"",D55&lt;E53&gt;""),"["&amp;TEXT($B$2,"##")&amp;"-"&amp;TEXT(ROW()-10,"##")&amp;"]","")</f>
        <v>[Create Edit Project-45]</v>
      </c>
      <c r="B55" s="98" t="s">
        <v>395</v>
      </c>
      <c r="C55" s="166" t="s">
        <v>396</v>
      </c>
      <c r="D55" s="163" t="s">
        <v>397</v>
      </c>
      <c r="E55" s="170"/>
      <c r="F55" s="96" t="s">
        <v>22</v>
      </c>
      <c r="G55" s="98" t="s">
        <v>22</v>
      </c>
      <c r="H55" s="235">
        <v>42318</v>
      </c>
      <c r="I55" s="170"/>
      <c r="J55" s="216"/>
      <c r="K55" s="216"/>
      <c r="L55" s="216"/>
      <c r="M55" s="217"/>
      <c r="N55" s="217"/>
      <c r="O55" s="217"/>
      <c r="P55" s="78"/>
    </row>
    <row r="56" spans="1:16" ht="14.25" customHeight="1">
      <c r="A56" s="97" t="str">
        <f t="shared" ref="A56:A62" si="5">IF(OR(B56&lt;&gt;"",D56&lt;E55&gt;""),"["&amp;TEXT($B$2,"##")&amp;"-"&amp;TEXT(ROW()-10,"##")&amp;"]","")</f>
        <v>[Create Edit Project-46]</v>
      </c>
      <c r="B56" s="98" t="s">
        <v>386</v>
      </c>
      <c r="C56" s="166" t="s">
        <v>385</v>
      </c>
      <c r="D56" s="163" t="s">
        <v>393</v>
      </c>
      <c r="E56" s="170"/>
      <c r="F56" s="96" t="s">
        <v>22</v>
      </c>
      <c r="G56" s="98" t="s">
        <v>22</v>
      </c>
      <c r="H56" s="235">
        <v>42318</v>
      </c>
      <c r="I56" s="170"/>
      <c r="J56" s="216"/>
      <c r="K56" s="216"/>
      <c r="L56" s="216"/>
      <c r="M56" s="217"/>
      <c r="N56" s="217"/>
      <c r="O56" s="217"/>
    </row>
    <row r="57" spans="1:16" ht="14.25" customHeight="1">
      <c r="A57" s="97" t="str">
        <f t="shared" si="5"/>
        <v>[Create Edit Project-47]</v>
      </c>
      <c r="B57" s="110" t="s">
        <v>388</v>
      </c>
      <c r="C57" s="167" t="s">
        <v>391</v>
      </c>
      <c r="D57" s="98" t="s">
        <v>409</v>
      </c>
      <c r="E57" s="170"/>
      <c r="F57" s="96" t="s">
        <v>22</v>
      </c>
      <c r="G57" s="98" t="s">
        <v>22</v>
      </c>
      <c r="H57" s="235">
        <v>42318</v>
      </c>
      <c r="I57" s="170"/>
      <c r="J57" s="216"/>
      <c r="K57" s="216"/>
      <c r="L57" s="216"/>
      <c r="M57" s="217"/>
      <c r="N57" s="217"/>
      <c r="O57" s="217"/>
      <c r="P57" s="78"/>
    </row>
    <row r="58" spans="1:16" ht="14.25" customHeight="1">
      <c r="A58" s="97" t="str">
        <f t="shared" si="5"/>
        <v>[Create Edit Project-48]</v>
      </c>
      <c r="B58" s="110" t="s">
        <v>389</v>
      </c>
      <c r="C58" s="167" t="s">
        <v>392</v>
      </c>
      <c r="D58" s="98" t="s">
        <v>410</v>
      </c>
      <c r="E58" s="170"/>
      <c r="F58" s="96" t="s">
        <v>22</v>
      </c>
      <c r="G58" s="98" t="s">
        <v>22</v>
      </c>
      <c r="H58" s="235">
        <v>42318</v>
      </c>
      <c r="I58" s="170"/>
      <c r="J58" s="216"/>
      <c r="K58" s="216"/>
      <c r="L58" s="216"/>
      <c r="M58" s="217"/>
      <c r="N58" s="217"/>
      <c r="O58" s="217"/>
    </row>
    <row r="59" spans="1:16" ht="14.25" customHeight="1">
      <c r="A59" s="172" t="str">
        <f t="shared" si="5"/>
        <v>[Create Edit Project-49]</v>
      </c>
      <c r="B59" s="96" t="s">
        <v>390</v>
      </c>
      <c r="C59" s="166" t="s">
        <v>1151</v>
      </c>
      <c r="D59" s="163" t="s">
        <v>1152</v>
      </c>
      <c r="E59" s="173"/>
      <c r="F59" s="96" t="s">
        <v>22</v>
      </c>
      <c r="G59" s="98" t="s">
        <v>22</v>
      </c>
      <c r="H59" s="235">
        <v>42318</v>
      </c>
      <c r="I59" s="173"/>
      <c r="J59" s="216"/>
      <c r="K59" s="216"/>
      <c r="L59" s="216"/>
      <c r="M59" s="217"/>
      <c r="N59" s="217"/>
      <c r="O59" s="217"/>
      <c r="P59" s="78"/>
    </row>
    <row r="60" spans="1:16" ht="14.25" customHeight="1">
      <c r="A60" s="97" t="str">
        <f t="shared" si="5"/>
        <v>[Create Edit Project-50]</v>
      </c>
      <c r="B60" s="98" t="s">
        <v>399</v>
      </c>
      <c r="C60" s="98" t="s">
        <v>398</v>
      </c>
      <c r="D60" s="98" t="s">
        <v>411</v>
      </c>
      <c r="E60" s="170"/>
      <c r="F60" s="96" t="s">
        <v>22</v>
      </c>
      <c r="G60" s="98" t="s">
        <v>22</v>
      </c>
      <c r="H60" s="235">
        <v>42318</v>
      </c>
      <c r="I60" s="170"/>
      <c r="J60" s="216"/>
      <c r="K60" s="216"/>
      <c r="L60" s="216"/>
      <c r="M60" s="217"/>
      <c r="N60" s="217"/>
      <c r="O60" s="217"/>
    </row>
    <row r="61" spans="1:16" ht="14.25" customHeight="1">
      <c r="A61" s="97" t="str">
        <f t="shared" si="5"/>
        <v>[Create Edit Project-51]</v>
      </c>
      <c r="B61" s="98" t="s">
        <v>400</v>
      </c>
      <c r="C61" s="98" t="s">
        <v>398</v>
      </c>
      <c r="D61" s="98" t="s">
        <v>401</v>
      </c>
      <c r="E61" s="170"/>
      <c r="F61" s="96" t="s">
        <v>22</v>
      </c>
      <c r="G61" s="98" t="s">
        <v>22</v>
      </c>
      <c r="H61" s="235">
        <v>42318</v>
      </c>
      <c r="I61" s="170"/>
      <c r="J61" s="216"/>
      <c r="K61" s="216"/>
      <c r="L61" s="216"/>
      <c r="M61" s="217"/>
      <c r="N61" s="217"/>
      <c r="O61" s="217"/>
      <c r="P61" s="78"/>
    </row>
    <row r="62" spans="1:16" ht="14.25" customHeight="1">
      <c r="A62" s="97" t="str">
        <f t="shared" si="5"/>
        <v>[Create Edit Project-52]</v>
      </c>
      <c r="B62" s="98" t="s">
        <v>403</v>
      </c>
      <c r="C62" s="98" t="s">
        <v>404</v>
      </c>
      <c r="D62" s="98" t="s">
        <v>1153</v>
      </c>
      <c r="E62" s="170"/>
      <c r="F62" s="96" t="s">
        <v>22</v>
      </c>
      <c r="G62" s="98" t="s">
        <v>22</v>
      </c>
      <c r="H62" s="235">
        <v>42318</v>
      </c>
      <c r="I62" s="170"/>
      <c r="J62" s="216"/>
      <c r="K62" s="216"/>
      <c r="L62" s="216"/>
      <c r="M62" s="217"/>
      <c r="N62" s="217"/>
      <c r="O62" s="217"/>
    </row>
    <row r="63" spans="1:16" ht="14.25" customHeight="1">
      <c r="A63" s="97" t="str">
        <f>IF(OR(B63&lt;&gt;"",D63&lt;E61&gt;""),"["&amp;TEXT($B$2,"##")&amp;"-"&amp;TEXT(ROW()-10,"##")&amp;"]","")</f>
        <v>[Create Edit Project-53]</v>
      </c>
      <c r="B63" s="98" t="s">
        <v>1154</v>
      </c>
      <c r="C63" s="98" t="s">
        <v>1155</v>
      </c>
      <c r="D63" s="98" t="s">
        <v>1156</v>
      </c>
      <c r="E63" s="170"/>
      <c r="F63" s="96" t="s">
        <v>22</v>
      </c>
      <c r="G63" s="98" t="s">
        <v>22</v>
      </c>
      <c r="H63" s="235">
        <v>42318</v>
      </c>
      <c r="I63" s="170"/>
      <c r="J63" s="216" t="s">
        <v>1063</v>
      </c>
      <c r="K63" s="216" t="s">
        <v>1059</v>
      </c>
      <c r="L63" s="216" t="s">
        <v>1057</v>
      </c>
      <c r="M63" s="217">
        <v>42318</v>
      </c>
      <c r="N63" s="217">
        <v>42327</v>
      </c>
      <c r="O63" s="217"/>
      <c r="P63" s="78"/>
    </row>
    <row r="64" spans="1:16" ht="14.25" customHeight="1">
      <c r="A64" s="97" t="str">
        <f>IF(OR(B64&lt;&gt;"",D64&lt;E62&gt;""),"["&amp;TEXT($B$2,"##")&amp;"-"&amp;TEXT(ROW()-10,"##")&amp;"]","")</f>
        <v>[Create Edit Project-54]</v>
      </c>
      <c r="B64" s="98" t="s">
        <v>1157</v>
      </c>
      <c r="C64" s="98" t="s">
        <v>1158</v>
      </c>
      <c r="D64" s="98" t="s">
        <v>1159</v>
      </c>
      <c r="E64" s="170"/>
      <c r="F64" s="96" t="s">
        <v>22</v>
      </c>
      <c r="G64" s="98" t="s">
        <v>22</v>
      </c>
      <c r="H64" s="235">
        <v>42318</v>
      </c>
      <c r="I64" s="170"/>
      <c r="J64" s="216" t="s">
        <v>1063</v>
      </c>
      <c r="K64" s="216" t="s">
        <v>1059</v>
      </c>
      <c r="L64" s="216" t="s">
        <v>1057</v>
      </c>
      <c r="M64" s="217">
        <v>42318</v>
      </c>
      <c r="N64" s="217">
        <v>42327</v>
      </c>
      <c r="O64" s="217"/>
    </row>
    <row r="65" spans="1:16" ht="14.25" customHeight="1">
      <c r="A65" s="97" t="str">
        <f>IF(OR(B65&lt;&gt;"",D65&lt;E62&gt;""),"["&amp;TEXT($B$2,"##")&amp;"-"&amp;TEXT(ROW()-10,"##")&amp;"]","")</f>
        <v>[Create Edit Project-55]</v>
      </c>
      <c r="B65" s="110" t="s">
        <v>405</v>
      </c>
      <c r="C65" s="167" t="s">
        <v>406</v>
      </c>
      <c r="D65" s="98" t="s">
        <v>412</v>
      </c>
      <c r="E65" s="170"/>
      <c r="F65" s="96" t="s">
        <v>22</v>
      </c>
      <c r="G65" s="98" t="s">
        <v>22</v>
      </c>
      <c r="H65" s="235">
        <v>42318</v>
      </c>
      <c r="I65" s="170"/>
      <c r="J65" s="216"/>
      <c r="K65" s="216"/>
      <c r="L65" s="216"/>
      <c r="M65" s="217"/>
      <c r="N65" s="217"/>
      <c r="O65" s="217"/>
      <c r="P65" s="78"/>
    </row>
    <row r="66" spans="1:16" ht="14.25" customHeight="1">
      <c r="A66" s="97" t="str">
        <f>IF(OR(B66&lt;&gt;"",D66&lt;E65&gt;""),"["&amp;TEXT($B$2,"##")&amp;"-"&amp;TEXT(ROW()-10,"##")&amp;"]","")</f>
        <v>[Create Edit Project-56]</v>
      </c>
      <c r="B66" s="110" t="s">
        <v>407</v>
      </c>
      <c r="C66" s="98" t="s">
        <v>408</v>
      </c>
      <c r="D66" s="98" t="s">
        <v>413</v>
      </c>
      <c r="E66" s="170"/>
      <c r="F66" s="96" t="s">
        <v>22</v>
      </c>
      <c r="G66" s="98" t="s">
        <v>22</v>
      </c>
      <c r="H66" s="235">
        <v>42318</v>
      </c>
      <c r="I66" s="170"/>
      <c r="J66" s="216"/>
      <c r="K66" s="216"/>
      <c r="L66" s="216"/>
      <c r="M66" s="217"/>
      <c r="N66" s="217"/>
      <c r="O66" s="217"/>
    </row>
    <row r="67" spans="1:16" ht="14.25" customHeight="1">
      <c r="A67" s="97" t="str">
        <f>IF(OR(B67&lt;&gt;"",D67&lt;E66&gt;""),"["&amp;TEXT($B$2,"##")&amp;"-"&amp;TEXT(ROW()-10,"##")&amp;"]","")</f>
        <v>[Create Edit Project-57]</v>
      </c>
      <c r="B67" s="110" t="s">
        <v>414</v>
      </c>
      <c r="C67" s="98" t="s">
        <v>415</v>
      </c>
      <c r="D67" s="98" t="s">
        <v>416</v>
      </c>
      <c r="E67" s="170"/>
      <c r="F67" s="96" t="s">
        <v>22</v>
      </c>
      <c r="G67" s="98" t="s">
        <v>22</v>
      </c>
      <c r="H67" s="235">
        <v>42318</v>
      </c>
      <c r="I67" s="170"/>
      <c r="J67" s="216"/>
      <c r="K67" s="216"/>
      <c r="L67" s="216"/>
      <c r="M67" s="217"/>
      <c r="N67" s="217"/>
      <c r="O67" s="217"/>
      <c r="P67" s="78"/>
    </row>
    <row r="68" spans="1:16" ht="14.25" customHeight="1">
      <c r="A68" s="97" t="str">
        <f>IF(OR(B68&lt;&gt;"",D68&lt;E66&gt;""),"["&amp;TEXT($B$2,"##")&amp;"-"&amp;TEXT(ROW()-10,"##")&amp;"]","")</f>
        <v>[Create Edit Project-58]</v>
      </c>
      <c r="B68" s="98" t="s">
        <v>1160</v>
      </c>
      <c r="C68" s="98" t="s">
        <v>1161</v>
      </c>
      <c r="D68" s="98" t="s">
        <v>1162</v>
      </c>
      <c r="E68" s="170"/>
      <c r="F68" s="96" t="s">
        <v>22</v>
      </c>
      <c r="G68" s="98" t="s">
        <v>22</v>
      </c>
      <c r="H68" s="235">
        <v>42318</v>
      </c>
      <c r="I68" s="170"/>
      <c r="J68" s="216" t="s">
        <v>1063</v>
      </c>
      <c r="K68" s="216" t="s">
        <v>1059</v>
      </c>
      <c r="L68" s="216" t="s">
        <v>1057</v>
      </c>
      <c r="M68" s="217">
        <v>42318</v>
      </c>
      <c r="N68" s="217">
        <v>42327</v>
      </c>
      <c r="O68" s="217"/>
    </row>
    <row r="69" spans="1:16" ht="14.25" customHeight="1">
      <c r="A69" s="97" t="str">
        <f>IF(OR(B69&lt;&gt;"",D69&lt;E67&gt;""),"["&amp;TEXT($B$2,"##")&amp;"-"&amp;TEXT(ROW()-10,"##")&amp;"]","")</f>
        <v>[Create Edit Project-59]</v>
      </c>
      <c r="B69" s="98" t="s">
        <v>1163</v>
      </c>
      <c r="C69" s="98" t="s">
        <v>1164</v>
      </c>
      <c r="D69" s="98" t="s">
        <v>1165</v>
      </c>
      <c r="E69" s="170"/>
      <c r="F69" s="96" t="s">
        <v>22</v>
      </c>
      <c r="G69" s="98" t="s">
        <v>22</v>
      </c>
      <c r="H69" s="235">
        <v>42318</v>
      </c>
      <c r="I69" s="170"/>
      <c r="J69" s="216" t="s">
        <v>1063</v>
      </c>
      <c r="K69" s="216" t="s">
        <v>1059</v>
      </c>
      <c r="L69" s="216" t="s">
        <v>1057</v>
      </c>
      <c r="M69" s="217">
        <v>42318</v>
      </c>
      <c r="N69" s="217">
        <v>42327</v>
      </c>
      <c r="O69" s="217"/>
      <c r="P69" s="78"/>
    </row>
    <row r="70" spans="1:16" ht="14.25" customHeight="1">
      <c r="A70" s="97" t="str">
        <f>IF(OR(B70&lt;&gt;"",D70&lt;E68&gt;""),"["&amp;TEXT($B$2,"##")&amp;"-"&amp;TEXT(ROW()-10,"##")&amp;"]","")</f>
        <v>[Create Edit Project-60]</v>
      </c>
      <c r="B70" s="98" t="s">
        <v>1166</v>
      </c>
      <c r="C70" s="98" t="s">
        <v>1167</v>
      </c>
      <c r="D70" s="98" t="s">
        <v>1168</v>
      </c>
      <c r="E70" s="170"/>
      <c r="F70" s="251" t="s">
        <v>22</v>
      </c>
      <c r="G70" s="98" t="s">
        <v>22</v>
      </c>
      <c r="H70" s="235">
        <v>42318</v>
      </c>
      <c r="I70" s="170"/>
      <c r="J70" s="216" t="s">
        <v>1063</v>
      </c>
      <c r="K70" s="216" t="s">
        <v>1059</v>
      </c>
      <c r="L70" s="216" t="s">
        <v>1057</v>
      </c>
      <c r="M70" s="217">
        <v>42318</v>
      </c>
      <c r="N70" s="217">
        <v>42327</v>
      </c>
      <c r="O70" s="217"/>
    </row>
    <row r="71" spans="1:16" ht="14.25" customHeight="1">
      <c r="A71" s="97" t="str">
        <f>IF(OR(B71&lt;&gt;"",D71&lt;E69&gt;""),"["&amp;TEXT($B$2,"##")&amp;"-"&amp;TEXT(ROW()-10,"##")&amp;"]","")</f>
        <v>[Create Edit Project-61]</v>
      </c>
      <c r="B71" s="98" t="s">
        <v>1169</v>
      </c>
      <c r="C71" s="98" t="s">
        <v>1170</v>
      </c>
      <c r="D71" s="98" t="s">
        <v>1171</v>
      </c>
      <c r="E71" s="170"/>
      <c r="F71" s="250" t="s">
        <v>22</v>
      </c>
      <c r="G71" s="98" t="s">
        <v>22</v>
      </c>
      <c r="H71" s="235">
        <v>42318</v>
      </c>
      <c r="I71" s="170"/>
      <c r="J71" s="216"/>
      <c r="K71" s="216"/>
      <c r="L71" s="216"/>
      <c r="M71" s="217"/>
      <c r="N71" s="217"/>
      <c r="O71" s="217"/>
      <c r="P71" s="78"/>
    </row>
    <row r="72" spans="1:16" ht="14.25" customHeight="1">
      <c r="A72" s="97" t="str">
        <f>IF(OR(B72&lt;&gt;"",D72&lt;E67&gt;""),"["&amp;TEXT($B$2,"##")&amp;"-"&amp;TEXT(ROW()-10,"##")&amp;"]","")</f>
        <v>[Create Edit Project-62]</v>
      </c>
      <c r="B72" s="110" t="s">
        <v>417</v>
      </c>
      <c r="C72" s="98" t="s">
        <v>418</v>
      </c>
      <c r="D72" s="98" t="s">
        <v>419</v>
      </c>
      <c r="E72" s="170"/>
      <c r="F72" s="96" t="s">
        <v>22</v>
      </c>
      <c r="G72" s="98" t="s">
        <v>22</v>
      </c>
      <c r="H72" s="235">
        <v>42318</v>
      </c>
      <c r="I72" s="170"/>
      <c r="J72" s="216"/>
      <c r="K72" s="216"/>
      <c r="L72" s="216"/>
      <c r="M72" s="217"/>
      <c r="N72" s="217"/>
      <c r="O72" s="217"/>
    </row>
    <row r="73" spans="1:16" ht="14.25" customHeight="1">
      <c r="A73" s="97" t="str">
        <f t="shared" ref="A73:A84" si="6">IF(OR(B73&lt;&gt;"",D73&lt;E72&gt;""),"["&amp;TEXT($B$2,"##")&amp;"-"&amp;TEXT(ROW()-10,"##")&amp;"]","")</f>
        <v>[Create Edit Project-63]</v>
      </c>
      <c r="B73" s="110" t="s">
        <v>420</v>
      </c>
      <c r="C73" s="98" t="s">
        <v>421</v>
      </c>
      <c r="D73" s="98" t="s">
        <v>422</v>
      </c>
      <c r="E73" s="170"/>
      <c r="F73" s="96" t="s">
        <v>22</v>
      </c>
      <c r="G73" s="98" t="s">
        <v>22</v>
      </c>
      <c r="H73" s="235">
        <v>42318</v>
      </c>
      <c r="I73" s="170"/>
      <c r="J73" s="216"/>
      <c r="K73" s="216"/>
      <c r="L73" s="216"/>
      <c r="M73" s="217"/>
      <c r="N73" s="217"/>
      <c r="O73" s="217"/>
      <c r="P73" s="78"/>
    </row>
    <row r="74" spans="1:16" ht="14.25" customHeight="1">
      <c r="A74" s="97" t="str">
        <f t="shared" si="6"/>
        <v>[Create Edit Project-64]</v>
      </c>
      <c r="B74" s="110" t="s">
        <v>423</v>
      </c>
      <c r="C74" s="98" t="s">
        <v>424</v>
      </c>
      <c r="D74" s="98" t="s">
        <v>425</v>
      </c>
      <c r="E74" s="170"/>
      <c r="F74" s="96" t="s">
        <v>22</v>
      </c>
      <c r="G74" s="98" t="s">
        <v>22</v>
      </c>
      <c r="H74" s="235">
        <v>42318</v>
      </c>
      <c r="I74" s="170"/>
      <c r="J74" s="216"/>
      <c r="K74" s="216"/>
      <c r="L74" s="216"/>
      <c r="M74" s="217"/>
      <c r="N74" s="217"/>
      <c r="O74" s="217"/>
    </row>
    <row r="75" spans="1:16" ht="14.25" customHeight="1">
      <c r="A75" s="97" t="str">
        <f t="shared" si="6"/>
        <v>[Create Edit Project-65]</v>
      </c>
      <c r="B75" s="98" t="s">
        <v>426</v>
      </c>
      <c r="C75" s="98" t="s">
        <v>427</v>
      </c>
      <c r="D75" s="98" t="s">
        <v>429</v>
      </c>
      <c r="E75" s="170"/>
      <c r="F75" s="96" t="s">
        <v>22</v>
      </c>
      <c r="G75" s="98" t="s">
        <v>22</v>
      </c>
      <c r="H75" s="235">
        <v>42318</v>
      </c>
      <c r="I75" s="170"/>
      <c r="J75" s="216"/>
      <c r="K75" s="216"/>
      <c r="L75" s="216"/>
      <c r="M75" s="217"/>
      <c r="N75" s="217"/>
      <c r="O75" s="217"/>
      <c r="P75" s="78"/>
    </row>
    <row r="76" spans="1:16" ht="14.25" customHeight="1">
      <c r="A76" s="97" t="str">
        <f t="shared" si="6"/>
        <v>[Create Edit Project-66]</v>
      </c>
      <c r="B76" s="98" t="s">
        <v>402</v>
      </c>
      <c r="C76" s="98" t="s">
        <v>428</v>
      </c>
      <c r="D76" s="98" t="s">
        <v>430</v>
      </c>
      <c r="E76" s="170"/>
      <c r="F76" s="96" t="s">
        <v>22</v>
      </c>
      <c r="G76" s="98" t="s">
        <v>22</v>
      </c>
      <c r="H76" s="235">
        <v>42318</v>
      </c>
      <c r="I76" s="170"/>
      <c r="J76" s="216"/>
      <c r="K76" s="216"/>
      <c r="L76" s="216"/>
      <c r="M76" s="217"/>
      <c r="N76" s="217"/>
      <c r="O76" s="217"/>
    </row>
    <row r="77" spans="1:16" ht="14.25" customHeight="1">
      <c r="A77" s="162" t="str">
        <f t="shared" si="6"/>
        <v>[Create Edit Project-67]</v>
      </c>
      <c r="B77" s="110" t="s">
        <v>431</v>
      </c>
      <c r="C77" s="161" t="s">
        <v>1172</v>
      </c>
      <c r="D77" s="98" t="s">
        <v>1173</v>
      </c>
      <c r="E77" s="170"/>
      <c r="F77" s="96" t="s">
        <v>22</v>
      </c>
      <c r="G77" s="98" t="s">
        <v>22</v>
      </c>
      <c r="H77" s="235">
        <v>42318</v>
      </c>
      <c r="I77" s="170"/>
      <c r="J77" s="216"/>
      <c r="K77" s="216"/>
      <c r="L77" s="216"/>
      <c r="M77" s="217"/>
      <c r="N77" s="217"/>
      <c r="O77" s="217"/>
      <c r="P77" s="78"/>
    </row>
    <row r="78" spans="1:16" ht="14.25" customHeight="1">
      <c r="A78" s="162" t="str">
        <f t="shared" si="6"/>
        <v>[Create Edit Project-68]</v>
      </c>
      <c r="B78" s="110" t="s">
        <v>432</v>
      </c>
      <c r="C78" s="161" t="s">
        <v>437</v>
      </c>
      <c r="D78" s="98" t="s">
        <v>438</v>
      </c>
      <c r="E78" s="170"/>
      <c r="F78" s="96" t="s">
        <v>22</v>
      </c>
      <c r="G78" s="98" t="s">
        <v>22</v>
      </c>
      <c r="H78" s="235">
        <v>42318</v>
      </c>
      <c r="I78" s="170"/>
      <c r="J78" s="216"/>
      <c r="K78" s="216"/>
      <c r="L78" s="216"/>
      <c r="M78" s="217"/>
      <c r="N78" s="217"/>
      <c r="O78" s="217"/>
    </row>
    <row r="79" spans="1:16" ht="14.25" customHeight="1">
      <c r="A79" s="162" t="str">
        <f t="shared" si="6"/>
        <v>[Create Edit Project-69]</v>
      </c>
      <c r="B79" s="96" t="s">
        <v>433</v>
      </c>
      <c r="C79" s="160" t="s">
        <v>1174</v>
      </c>
      <c r="D79" s="163" t="s">
        <v>1175</v>
      </c>
      <c r="E79" s="170"/>
      <c r="F79" s="96" t="s">
        <v>22</v>
      </c>
      <c r="G79" s="98" t="s">
        <v>22</v>
      </c>
      <c r="H79" s="235">
        <v>42318</v>
      </c>
      <c r="I79" s="170"/>
      <c r="J79" s="216"/>
      <c r="K79" s="216"/>
      <c r="L79" s="216"/>
      <c r="M79" s="217"/>
      <c r="N79" s="217"/>
      <c r="O79" s="217"/>
      <c r="P79" s="78"/>
    </row>
    <row r="80" spans="1:16" ht="89.25">
      <c r="A80" s="97" t="str">
        <f t="shared" si="6"/>
        <v>[Create Edit Project-70]</v>
      </c>
      <c r="B80" s="96" t="s">
        <v>435</v>
      </c>
      <c r="C80" s="160" t="s">
        <v>1174</v>
      </c>
      <c r="D80" s="163" t="s">
        <v>1176</v>
      </c>
      <c r="E80" s="170"/>
      <c r="F80" s="96" t="s">
        <v>22</v>
      </c>
      <c r="G80" s="98" t="s">
        <v>22</v>
      </c>
      <c r="H80" s="235">
        <v>42318</v>
      </c>
      <c r="I80" s="170"/>
      <c r="J80" s="216"/>
      <c r="K80" s="216"/>
      <c r="L80" s="216"/>
      <c r="M80" s="217"/>
      <c r="N80" s="217"/>
      <c r="O80" s="217"/>
    </row>
    <row r="81" spans="1:16" ht="51">
      <c r="A81" s="97" t="str">
        <f t="shared" si="6"/>
        <v>[Create Edit Project-71]</v>
      </c>
      <c r="B81" s="96" t="s">
        <v>436</v>
      </c>
      <c r="C81" s="96" t="s">
        <v>442</v>
      </c>
      <c r="D81" s="96" t="s">
        <v>478</v>
      </c>
      <c r="E81" s="170"/>
      <c r="F81" s="96" t="s">
        <v>22</v>
      </c>
      <c r="G81" s="98" t="s">
        <v>22</v>
      </c>
      <c r="H81" s="235">
        <v>42318</v>
      </c>
      <c r="I81" s="170"/>
      <c r="J81" s="216"/>
      <c r="K81" s="216"/>
      <c r="L81" s="216"/>
      <c r="M81" s="217"/>
      <c r="N81" s="217"/>
      <c r="O81" s="217"/>
      <c r="P81" s="78"/>
    </row>
    <row r="82" spans="1:16" ht="51">
      <c r="A82" s="97" t="str">
        <f t="shared" si="6"/>
        <v>[Create Edit Project-72]</v>
      </c>
      <c r="B82" s="96" t="s">
        <v>440</v>
      </c>
      <c r="C82" s="96" t="s">
        <v>439</v>
      </c>
      <c r="D82" s="96" t="s">
        <v>444</v>
      </c>
      <c r="E82" s="170"/>
      <c r="F82" s="96" t="s">
        <v>22</v>
      </c>
      <c r="G82" s="98" t="s">
        <v>22</v>
      </c>
      <c r="H82" s="235">
        <v>42318</v>
      </c>
      <c r="I82" s="170"/>
      <c r="J82" s="216"/>
      <c r="K82" s="216"/>
      <c r="L82" s="216"/>
      <c r="M82" s="217"/>
      <c r="N82" s="217"/>
      <c r="O82" s="217"/>
    </row>
    <row r="83" spans="1:16" ht="51">
      <c r="A83" s="97" t="str">
        <f t="shared" si="6"/>
        <v>[Create Edit Project-73]</v>
      </c>
      <c r="B83" s="96" t="s">
        <v>441</v>
      </c>
      <c r="C83" s="96" t="s">
        <v>445</v>
      </c>
      <c r="D83" s="96" t="s">
        <v>478</v>
      </c>
      <c r="E83" s="170"/>
      <c r="F83" s="96" t="s">
        <v>22</v>
      </c>
      <c r="G83" s="98" t="s">
        <v>22</v>
      </c>
      <c r="H83" s="235">
        <v>42318</v>
      </c>
      <c r="I83" s="170"/>
      <c r="J83" s="216"/>
      <c r="K83" s="216"/>
      <c r="L83" s="216"/>
      <c r="M83" s="217"/>
      <c r="N83" s="217"/>
      <c r="O83" s="217"/>
      <c r="P83" s="78"/>
    </row>
    <row r="84" spans="1:16" ht="76.5">
      <c r="A84" s="97" t="str">
        <f t="shared" si="6"/>
        <v>[Create Edit Project-74]</v>
      </c>
      <c r="B84" s="98" t="s">
        <v>447</v>
      </c>
      <c r="C84" s="160" t="s">
        <v>446</v>
      </c>
      <c r="D84" s="163" t="s">
        <v>450</v>
      </c>
      <c r="E84" s="170"/>
      <c r="F84" s="96" t="s">
        <v>22</v>
      </c>
      <c r="G84" s="98" t="s">
        <v>22</v>
      </c>
      <c r="H84" s="235">
        <v>42318</v>
      </c>
      <c r="I84" s="170"/>
      <c r="J84" s="216"/>
      <c r="K84" s="216"/>
      <c r="L84" s="216"/>
      <c r="M84" s="217"/>
      <c r="N84" s="217"/>
      <c r="O84" s="217"/>
    </row>
    <row r="85" spans="1:16" ht="51">
      <c r="A85" s="97" t="str">
        <f>IF(OR(B85&lt;&gt;"",D85&lt;E83&gt;""),"["&amp;TEXT($B$2,"##")&amp;"-"&amp;TEXT(ROW()-10,"##")&amp;"]","")</f>
        <v>[Create Edit Project-75]</v>
      </c>
      <c r="B85" s="98" t="s">
        <v>451</v>
      </c>
      <c r="C85" s="166" t="s">
        <v>455</v>
      </c>
      <c r="D85" s="163" t="s">
        <v>460</v>
      </c>
      <c r="E85" s="170"/>
      <c r="F85" s="96" t="s">
        <v>22</v>
      </c>
      <c r="G85" s="98" t="s">
        <v>22</v>
      </c>
      <c r="H85" s="235">
        <v>42318</v>
      </c>
      <c r="I85" s="170"/>
      <c r="J85" s="216"/>
      <c r="K85" s="216"/>
      <c r="L85" s="216"/>
      <c r="M85" s="217"/>
      <c r="N85" s="217"/>
      <c r="O85" s="217"/>
      <c r="P85" s="78"/>
    </row>
    <row r="86" spans="1:16" ht="76.5">
      <c r="A86" s="97" t="str">
        <f>IF(OR(B86&lt;&gt;"",D86&lt;E84&gt;""),"["&amp;TEXT($B$2,"##")&amp;"-"&amp;TEXT(ROW()-10,"##")&amp;"]","")</f>
        <v>[Create Edit Project-76]</v>
      </c>
      <c r="B86" s="98" t="s">
        <v>451</v>
      </c>
      <c r="C86" s="166" t="s">
        <v>452</v>
      </c>
      <c r="D86" s="163" t="s">
        <v>461</v>
      </c>
      <c r="E86" s="170"/>
      <c r="F86" s="96" t="s">
        <v>22</v>
      </c>
      <c r="G86" s="98" t="s">
        <v>22</v>
      </c>
      <c r="H86" s="235">
        <v>42318</v>
      </c>
      <c r="I86" s="170"/>
      <c r="J86" s="216"/>
      <c r="K86" s="216"/>
      <c r="L86" s="216"/>
      <c r="M86" s="217"/>
      <c r="N86" s="217"/>
      <c r="O86" s="217"/>
    </row>
    <row r="87" spans="1:16" ht="51">
      <c r="A87" s="97" t="str">
        <f>IF(OR(B87&lt;&gt;"",D87&lt;E85&gt;""),"["&amp;TEXT($B$2,"##")&amp;"-"&amp;TEXT(ROW()-10,"##")&amp;"]","")</f>
        <v>[Create Edit Project-77]</v>
      </c>
      <c r="B87" s="98" t="s">
        <v>453</v>
      </c>
      <c r="C87" s="166" t="s">
        <v>454</v>
      </c>
      <c r="D87" s="163" t="s">
        <v>462</v>
      </c>
      <c r="E87" s="170"/>
      <c r="F87" s="96" t="s">
        <v>22</v>
      </c>
      <c r="G87" s="98" t="s">
        <v>22</v>
      </c>
      <c r="H87" s="235">
        <v>42318</v>
      </c>
      <c r="I87" s="170"/>
      <c r="J87" s="216"/>
      <c r="K87" s="216"/>
      <c r="L87" s="216"/>
      <c r="M87" s="217"/>
      <c r="N87" s="217"/>
      <c r="O87" s="217"/>
      <c r="P87" s="78"/>
    </row>
    <row r="88" spans="1:16" ht="38.25">
      <c r="A88" s="97" t="str">
        <f>IF(OR(B88&lt;&gt;"",D88&lt;E86&gt;""),"["&amp;TEXT($B$2,"##")&amp;"-"&amp;TEXT(ROW()-10,"##")&amp;"]","")</f>
        <v>[Create Edit Project-78]</v>
      </c>
      <c r="B88" s="110" t="s">
        <v>456</v>
      </c>
      <c r="C88" s="98" t="s">
        <v>459</v>
      </c>
      <c r="D88" s="98" t="s">
        <v>464</v>
      </c>
      <c r="E88" s="170"/>
      <c r="F88" s="96" t="s">
        <v>22</v>
      </c>
      <c r="G88" s="98" t="s">
        <v>22</v>
      </c>
      <c r="H88" s="235">
        <v>42318</v>
      </c>
      <c r="I88" s="170"/>
      <c r="J88" s="216"/>
      <c r="K88" s="216"/>
      <c r="L88" s="216"/>
      <c r="M88" s="217"/>
      <c r="N88" s="217"/>
      <c r="O88" s="217"/>
    </row>
    <row r="89" spans="1:16" ht="38.25">
      <c r="A89" s="97" t="str">
        <f t="shared" ref="A89:A126" si="7">IF(OR(B89&lt;&gt;"",D89&lt;E88&gt;""),"["&amp;TEXT($B$2,"##")&amp;"-"&amp;TEXT(ROW()-10,"##")&amp;"]","")</f>
        <v>[Create Edit Project-79]</v>
      </c>
      <c r="B89" s="110" t="s">
        <v>457</v>
      </c>
      <c r="C89" s="98" t="s">
        <v>458</v>
      </c>
      <c r="D89" s="98" t="s">
        <v>463</v>
      </c>
      <c r="E89" s="170"/>
      <c r="F89" s="96" t="s">
        <v>22</v>
      </c>
      <c r="G89" s="98" t="s">
        <v>22</v>
      </c>
      <c r="H89" s="235">
        <v>42318</v>
      </c>
      <c r="I89" s="170"/>
      <c r="J89" s="216"/>
      <c r="K89" s="216"/>
      <c r="L89" s="216"/>
      <c r="M89" s="217"/>
      <c r="N89" s="217"/>
      <c r="O89" s="217"/>
      <c r="P89" s="78"/>
    </row>
    <row r="90" spans="1:16" ht="38.25">
      <c r="A90" s="97" t="str">
        <f t="shared" si="7"/>
        <v>[Create Edit Project-80]</v>
      </c>
      <c r="B90" s="110" t="s">
        <v>465</v>
      </c>
      <c r="C90" s="98" t="s">
        <v>466</v>
      </c>
      <c r="D90" s="98" t="s">
        <v>467</v>
      </c>
      <c r="E90" s="170"/>
      <c r="F90" s="96" t="s">
        <v>22</v>
      </c>
      <c r="G90" s="98" t="s">
        <v>22</v>
      </c>
      <c r="H90" s="235">
        <v>42318</v>
      </c>
      <c r="I90" s="170"/>
      <c r="J90" s="216"/>
      <c r="K90" s="216"/>
      <c r="L90" s="216"/>
      <c r="M90" s="217"/>
      <c r="N90" s="217"/>
      <c r="O90" s="217"/>
    </row>
    <row r="91" spans="1:16" ht="89.25">
      <c r="A91" s="97" t="str">
        <f t="shared" si="7"/>
        <v>[Create Edit Project-81]</v>
      </c>
      <c r="B91" s="98" t="s">
        <v>468</v>
      </c>
      <c r="C91" s="98" t="s">
        <v>470</v>
      </c>
      <c r="D91" s="98" t="s">
        <v>473</v>
      </c>
      <c r="E91" s="170"/>
      <c r="F91" s="96" t="s">
        <v>22</v>
      </c>
      <c r="G91" s="98" t="s">
        <v>22</v>
      </c>
      <c r="H91" s="235">
        <v>42318</v>
      </c>
      <c r="I91" s="170"/>
      <c r="J91" s="216"/>
      <c r="K91" s="216"/>
      <c r="L91" s="216"/>
      <c r="M91" s="217"/>
      <c r="N91" s="217"/>
      <c r="O91" s="217"/>
      <c r="P91" s="78"/>
    </row>
    <row r="92" spans="1:16" ht="89.25">
      <c r="A92" s="97" t="str">
        <f t="shared" si="7"/>
        <v>[Create Edit Project-82]</v>
      </c>
      <c r="B92" s="98" t="s">
        <v>469</v>
      </c>
      <c r="C92" s="98" t="s">
        <v>471</v>
      </c>
      <c r="D92" s="98" t="s">
        <v>472</v>
      </c>
      <c r="E92" s="170"/>
      <c r="F92" s="96" t="s">
        <v>22</v>
      </c>
      <c r="G92" s="98" t="s">
        <v>22</v>
      </c>
      <c r="H92" s="235">
        <v>42318</v>
      </c>
      <c r="I92" s="170"/>
      <c r="J92" s="216"/>
      <c r="K92" s="216"/>
      <c r="L92" s="216"/>
      <c r="M92" s="217"/>
      <c r="N92" s="217"/>
      <c r="O92" s="217"/>
    </row>
    <row r="93" spans="1:16" ht="76.5">
      <c r="A93" s="97" t="str">
        <f t="shared" si="7"/>
        <v>[Create Edit Project-83]</v>
      </c>
      <c r="B93" s="98" t="s">
        <v>479</v>
      </c>
      <c r="C93" s="160" t="s">
        <v>489</v>
      </c>
      <c r="D93" s="163" t="s">
        <v>490</v>
      </c>
      <c r="E93" s="170"/>
      <c r="F93" s="96" t="s">
        <v>22</v>
      </c>
      <c r="G93" s="98" t="s">
        <v>22</v>
      </c>
      <c r="H93" s="235">
        <v>42318</v>
      </c>
      <c r="I93" s="170"/>
      <c r="J93" s="216"/>
      <c r="K93" s="216"/>
      <c r="L93" s="216"/>
      <c r="M93" s="217"/>
      <c r="N93" s="217"/>
      <c r="O93" s="217"/>
      <c r="P93" s="78"/>
    </row>
    <row r="94" spans="1:16" ht="76.5">
      <c r="A94" s="97" t="str">
        <f t="shared" si="7"/>
        <v>[Create Edit Project-84]</v>
      </c>
      <c r="B94" s="98" t="s">
        <v>491</v>
      </c>
      <c r="C94" s="160" t="s">
        <v>492</v>
      </c>
      <c r="D94" s="163" t="s">
        <v>493</v>
      </c>
      <c r="E94" s="170"/>
      <c r="F94" s="96" t="s">
        <v>22</v>
      </c>
      <c r="G94" s="98" t="s">
        <v>22</v>
      </c>
      <c r="H94" s="235">
        <v>42318</v>
      </c>
      <c r="I94" s="170"/>
      <c r="J94" s="216"/>
      <c r="K94" s="216"/>
      <c r="L94" s="216"/>
      <c r="M94" s="217"/>
      <c r="N94" s="217"/>
      <c r="O94" s="217"/>
    </row>
    <row r="95" spans="1:16" ht="38.25">
      <c r="A95" s="97" t="str">
        <f t="shared" si="7"/>
        <v>[Create Edit Project-85]</v>
      </c>
      <c r="B95" s="110" t="s">
        <v>495</v>
      </c>
      <c r="C95" s="98" t="s">
        <v>498</v>
      </c>
      <c r="D95" s="98" t="s">
        <v>501</v>
      </c>
      <c r="E95" s="170"/>
      <c r="F95" s="96" t="s">
        <v>22</v>
      </c>
      <c r="G95" s="98" t="s">
        <v>22</v>
      </c>
      <c r="H95" s="235">
        <v>42318</v>
      </c>
      <c r="I95" s="170"/>
      <c r="J95" s="216"/>
      <c r="K95" s="216"/>
      <c r="L95" s="216"/>
      <c r="M95" s="217"/>
      <c r="N95" s="217"/>
      <c r="O95" s="217"/>
      <c r="P95" s="78"/>
    </row>
    <row r="96" spans="1:16" ht="38.25">
      <c r="A96" s="97" t="str">
        <f t="shared" si="7"/>
        <v>[Create Edit Project-86]</v>
      </c>
      <c r="B96" s="110" t="s">
        <v>496</v>
      </c>
      <c r="C96" s="98" t="s">
        <v>499</v>
      </c>
      <c r="D96" s="98" t="s">
        <v>502</v>
      </c>
      <c r="E96" s="170"/>
      <c r="F96" s="96" t="s">
        <v>22</v>
      </c>
      <c r="G96" s="98" t="s">
        <v>22</v>
      </c>
      <c r="H96" s="235">
        <v>42318</v>
      </c>
      <c r="I96" s="170"/>
      <c r="J96" s="216"/>
      <c r="K96" s="216"/>
      <c r="L96" s="216"/>
      <c r="M96" s="217"/>
      <c r="N96" s="217"/>
      <c r="O96" s="217"/>
    </row>
    <row r="97" spans="1:16" ht="38.25">
      <c r="A97" s="97" t="str">
        <f t="shared" si="7"/>
        <v>[Create Edit Project-87]</v>
      </c>
      <c r="B97" s="110" t="s">
        <v>497</v>
      </c>
      <c r="C97" s="98" t="s">
        <v>500</v>
      </c>
      <c r="D97" s="98" t="s">
        <v>503</v>
      </c>
      <c r="E97" s="170"/>
      <c r="F97" s="96" t="s">
        <v>22</v>
      </c>
      <c r="G97" s="98" t="s">
        <v>22</v>
      </c>
      <c r="H97" s="235">
        <v>42318</v>
      </c>
      <c r="I97" s="170"/>
      <c r="J97" s="216"/>
      <c r="K97" s="216"/>
      <c r="L97" s="216"/>
      <c r="M97" s="217"/>
      <c r="N97" s="217"/>
      <c r="O97" s="217"/>
      <c r="P97" s="78"/>
    </row>
    <row r="98" spans="1:16" ht="89.25">
      <c r="A98" s="97" t="str">
        <f t="shared" si="7"/>
        <v>[Create Edit Project-88]</v>
      </c>
      <c r="B98" s="98" t="s">
        <v>494</v>
      </c>
      <c r="C98" s="98" t="s">
        <v>508</v>
      </c>
      <c r="D98" s="98" t="s">
        <v>505</v>
      </c>
      <c r="E98" s="170"/>
      <c r="F98" s="96" t="s">
        <v>22</v>
      </c>
      <c r="G98" s="98" t="s">
        <v>22</v>
      </c>
      <c r="H98" s="235">
        <v>42318</v>
      </c>
      <c r="I98" s="170"/>
      <c r="J98" s="216"/>
      <c r="K98" s="216"/>
      <c r="L98" s="216"/>
      <c r="M98" s="217"/>
      <c r="N98" s="217"/>
      <c r="O98" s="217"/>
    </row>
    <row r="99" spans="1:16" ht="89.25">
      <c r="A99" s="97" t="str">
        <f t="shared" si="7"/>
        <v>[Create Edit Project-89]</v>
      </c>
      <c r="B99" s="98" t="s">
        <v>504</v>
      </c>
      <c r="C99" s="98" t="s">
        <v>507</v>
      </c>
      <c r="D99" s="98" t="s">
        <v>506</v>
      </c>
      <c r="E99" s="170"/>
      <c r="F99" s="96" t="s">
        <v>22</v>
      </c>
      <c r="G99" s="96" t="s">
        <v>22</v>
      </c>
      <c r="H99" s="235">
        <v>42318</v>
      </c>
      <c r="I99" s="170"/>
      <c r="J99" s="216"/>
      <c r="K99" s="216"/>
      <c r="L99" s="216"/>
      <c r="M99" s="217"/>
      <c r="N99" s="217"/>
      <c r="O99" s="217"/>
      <c r="P99" s="78"/>
    </row>
    <row r="100" spans="1:16" ht="51">
      <c r="A100" s="97" t="str">
        <f t="shared" si="7"/>
        <v>[Create Edit Project-90]</v>
      </c>
      <c r="B100" s="96" t="s">
        <v>527</v>
      </c>
      <c r="C100" s="96" t="s">
        <v>524</v>
      </c>
      <c r="D100" s="96" t="s">
        <v>525</v>
      </c>
      <c r="E100" s="170"/>
      <c r="F100" s="96" t="s">
        <v>22</v>
      </c>
      <c r="G100" s="96" t="s">
        <v>22</v>
      </c>
      <c r="H100" s="235">
        <v>42318</v>
      </c>
      <c r="I100" s="170"/>
      <c r="J100" s="216"/>
      <c r="K100" s="216"/>
      <c r="L100" s="216"/>
      <c r="M100" s="217"/>
      <c r="N100" s="217"/>
      <c r="O100" s="217"/>
    </row>
    <row r="101" spans="1:16" ht="51">
      <c r="A101" s="97" t="str">
        <f t="shared" si="7"/>
        <v>[Create Edit Project-91]</v>
      </c>
      <c r="B101" s="96" t="s">
        <v>526</v>
      </c>
      <c r="C101" s="96" t="s">
        <v>528</v>
      </c>
      <c r="D101" s="96" t="s">
        <v>529</v>
      </c>
      <c r="E101" s="170"/>
      <c r="F101" s="96" t="s">
        <v>22</v>
      </c>
      <c r="G101" s="96" t="s">
        <v>22</v>
      </c>
      <c r="H101" s="235">
        <v>42318</v>
      </c>
      <c r="I101" s="170"/>
      <c r="J101" s="216"/>
      <c r="K101" s="216"/>
      <c r="L101" s="216"/>
      <c r="M101" s="217"/>
      <c r="N101" s="217"/>
      <c r="O101" s="217"/>
      <c r="P101" s="78"/>
    </row>
    <row r="102" spans="1:16" ht="51">
      <c r="A102" s="97" t="str">
        <f t="shared" si="7"/>
        <v>[Create Edit Project-92]</v>
      </c>
      <c r="B102" s="96" t="s">
        <v>531</v>
      </c>
      <c r="C102" s="96" t="s">
        <v>530</v>
      </c>
      <c r="D102" s="96" t="s">
        <v>525</v>
      </c>
      <c r="E102" s="170"/>
      <c r="F102" s="96" t="s">
        <v>22</v>
      </c>
      <c r="G102" s="96" t="s">
        <v>22</v>
      </c>
      <c r="H102" s="235">
        <v>42318</v>
      </c>
      <c r="I102" s="170"/>
      <c r="J102" s="216"/>
      <c r="K102" s="216"/>
      <c r="L102" s="216"/>
      <c r="M102" s="217"/>
      <c r="N102" s="217"/>
      <c r="O102" s="217"/>
    </row>
    <row r="103" spans="1:16" ht="76.5">
      <c r="A103" s="97" t="str">
        <f t="shared" si="7"/>
        <v>[Create Edit Project-93]</v>
      </c>
      <c r="B103" s="98" t="s">
        <v>509</v>
      </c>
      <c r="C103" s="160" t="s">
        <v>515</v>
      </c>
      <c r="D103" s="163" t="s">
        <v>518</v>
      </c>
      <c r="E103" s="170"/>
      <c r="F103" s="96" t="s">
        <v>22</v>
      </c>
      <c r="G103" s="96" t="s">
        <v>22</v>
      </c>
      <c r="H103" s="235">
        <v>42318</v>
      </c>
      <c r="I103" s="170"/>
      <c r="J103" s="216"/>
      <c r="K103" s="216"/>
      <c r="L103" s="216"/>
      <c r="M103" s="217"/>
      <c r="N103" s="217"/>
      <c r="O103" s="217"/>
      <c r="P103" s="78"/>
    </row>
    <row r="104" spans="1:16" ht="51">
      <c r="A104" s="97" t="str">
        <f t="shared" si="7"/>
        <v>[Create Edit Project-94]</v>
      </c>
      <c r="B104" s="98" t="s">
        <v>510</v>
      </c>
      <c r="C104" s="166" t="s">
        <v>455</v>
      </c>
      <c r="D104" s="163" t="s">
        <v>519</v>
      </c>
      <c r="E104" s="170"/>
      <c r="F104" s="96" t="s">
        <v>22</v>
      </c>
      <c r="G104" s="96" t="s">
        <v>22</v>
      </c>
      <c r="H104" s="235">
        <v>42318</v>
      </c>
      <c r="I104" s="170"/>
      <c r="J104" s="216"/>
      <c r="K104" s="216"/>
      <c r="L104" s="216"/>
      <c r="M104" s="217"/>
      <c r="N104" s="217"/>
      <c r="O104" s="217"/>
    </row>
    <row r="105" spans="1:16" ht="76.5">
      <c r="A105" s="97" t="str">
        <f t="shared" si="7"/>
        <v>[Create Edit Project-95]</v>
      </c>
      <c r="B105" s="98" t="s">
        <v>510</v>
      </c>
      <c r="C105" s="166" t="s">
        <v>516</v>
      </c>
      <c r="D105" s="163" t="s">
        <v>520</v>
      </c>
      <c r="E105" s="170"/>
      <c r="F105" s="96" t="s">
        <v>22</v>
      </c>
      <c r="G105" s="96" t="s">
        <v>22</v>
      </c>
      <c r="H105" s="235">
        <v>42318</v>
      </c>
      <c r="I105" s="170"/>
      <c r="J105" s="216"/>
      <c r="K105" s="216"/>
      <c r="L105" s="216"/>
      <c r="M105" s="217"/>
      <c r="N105" s="217"/>
      <c r="O105" s="217"/>
      <c r="P105" s="78"/>
    </row>
    <row r="106" spans="1:16" ht="76.5">
      <c r="A106" s="162" t="str">
        <f t="shared" si="7"/>
        <v>[Create Edit Project-96]</v>
      </c>
      <c r="B106" s="110" t="s">
        <v>532</v>
      </c>
      <c r="C106" s="161" t="s">
        <v>533</v>
      </c>
      <c r="D106" s="98" t="s">
        <v>534</v>
      </c>
      <c r="E106" s="170"/>
      <c r="F106" s="96" t="s">
        <v>22</v>
      </c>
      <c r="G106" s="96" t="s">
        <v>22</v>
      </c>
      <c r="H106" s="235">
        <v>42318</v>
      </c>
      <c r="I106" s="170"/>
      <c r="J106" s="216"/>
      <c r="K106" s="216"/>
      <c r="L106" s="216"/>
      <c r="M106" s="217"/>
      <c r="N106" s="217"/>
      <c r="O106" s="217"/>
    </row>
    <row r="107" spans="1:16" ht="51">
      <c r="A107" s="162" t="str">
        <f t="shared" si="7"/>
        <v>[Create Edit Project-97]</v>
      </c>
      <c r="B107" s="98" t="s">
        <v>514</v>
      </c>
      <c r="C107" s="166" t="s">
        <v>517</v>
      </c>
      <c r="D107" s="163" t="s">
        <v>521</v>
      </c>
      <c r="E107" s="170"/>
      <c r="F107" s="96" t="s">
        <v>22</v>
      </c>
      <c r="G107" s="96" t="s">
        <v>22</v>
      </c>
      <c r="H107" s="235">
        <v>42318</v>
      </c>
      <c r="I107" s="170"/>
      <c r="J107" s="216"/>
      <c r="K107" s="216"/>
      <c r="L107" s="216"/>
      <c r="M107" s="217"/>
      <c r="N107" s="217"/>
      <c r="O107" s="217"/>
      <c r="P107" s="78"/>
    </row>
    <row r="108" spans="1:16" ht="38.25">
      <c r="A108" s="97" t="str">
        <f t="shared" si="7"/>
        <v>[Create Edit Project-98]</v>
      </c>
      <c r="B108" s="110" t="s">
        <v>538</v>
      </c>
      <c r="C108" s="98" t="s">
        <v>535</v>
      </c>
      <c r="D108" s="98" t="s">
        <v>522</v>
      </c>
      <c r="E108" s="170"/>
      <c r="F108" s="96" t="s">
        <v>22</v>
      </c>
      <c r="G108" s="96" t="s">
        <v>22</v>
      </c>
      <c r="H108" s="235">
        <v>42318</v>
      </c>
      <c r="I108" s="170"/>
      <c r="J108" s="216"/>
      <c r="K108" s="216"/>
      <c r="L108" s="216"/>
      <c r="M108" s="217"/>
      <c r="N108" s="217"/>
      <c r="O108" s="217"/>
    </row>
    <row r="109" spans="1:16" ht="38.25">
      <c r="A109" s="97" t="str">
        <f t="shared" si="7"/>
        <v>[Create Edit Project-99]</v>
      </c>
      <c r="B109" s="110" t="s">
        <v>537</v>
      </c>
      <c r="C109" s="98" t="s">
        <v>536</v>
      </c>
      <c r="D109" s="98" t="s">
        <v>523</v>
      </c>
      <c r="E109" s="170"/>
      <c r="F109" s="96" t="s">
        <v>22</v>
      </c>
      <c r="G109" s="96" t="s">
        <v>22</v>
      </c>
      <c r="H109" s="235">
        <v>42318</v>
      </c>
      <c r="I109" s="170"/>
      <c r="J109" s="216"/>
      <c r="K109" s="216"/>
      <c r="L109" s="216"/>
      <c r="M109" s="217"/>
      <c r="N109" s="217"/>
      <c r="O109" s="217"/>
      <c r="P109" s="78"/>
    </row>
    <row r="110" spans="1:16" ht="38.25">
      <c r="A110" s="97" t="str">
        <f t="shared" si="7"/>
        <v>[Create Edit Project-100]</v>
      </c>
      <c r="B110" s="110" t="s">
        <v>513</v>
      </c>
      <c r="C110" s="98" t="s">
        <v>539</v>
      </c>
      <c r="D110" s="98" t="s">
        <v>540</v>
      </c>
      <c r="E110" s="170"/>
      <c r="F110" s="96" t="s">
        <v>22</v>
      </c>
      <c r="G110" s="96" t="s">
        <v>22</v>
      </c>
      <c r="H110" s="235">
        <v>42318</v>
      </c>
      <c r="I110" s="170"/>
      <c r="J110" s="216"/>
      <c r="K110" s="216"/>
      <c r="L110" s="216"/>
      <c r="M110" s="217"/>
      <c r="N110" s="217"/>
      <c r="O110" s="217"/>
    </row>
    <row r="111" spans="1:16" ht="89.25">
      <c r="A111" s="97" t="str">
        <f t="shared" si="7"/>
        <v>[Create Edit Project-101]</v>
      </c>
      <c r="B111" s="98" t="s">
        <v>512</v>
      </c>
      <c r="C111" s="98" t="s">
        <v>541</v>
      </c>
      <c r="D111" s="98" t="s">
        <v>542</v>
      </c>
      <c r="E111" s="170"/>
      <c r="F111" s="96" t="s">
        <v>22</v>
      </c>
      <c r="G111" s="96" t="s">
        <v>22</v>
      </c>
      <c r="H111" s="235">
        <v>42318</v>
      </c>
      <c r="I111" s="170"/>
      <c r="J111" s="216"/>
      <c r="K111" s="216"/>
      <c r="L111" s="216"/>
      <c r="M111" s="217"/>
      <c r="N111" s="217"/>
      <c r="O111" s="217"/>
      <c r="P111" s="78"/>
    </row>
    <row r="112" spans="1:16" ht="89.25">
      <c r="A112" s="97" t="str">
        <f t="shared" si="7"/>
        <v>[Create Edit Project-102]</v>
      </c>
      <c r="B112" s="98" t="s">
        <v>511</v>
      </c>
      <c r="C112" s="98" t="s">
        <v>543</v>
      </c>
      <c r="D112" s="98" t="s">
        <v>544</v>
      </c>
      <c r="E112" s="170"/>
      <c r="F112" s="96" t="s">
        <v>22</v>
      </c>
      <c r="G112" s="96" t="s">
        <v>22</v>
      </c>
      <c r="H112" s="235">
        <v>42318</v>
      </c>
      <c r="I112" s="170"/>
      <c r="J112" s="216"/>
      <c r="K112" s="216"/>
      <c r="L112" s="216"/>
      <c r="M112" s="217"/>
      <c r="N112" s="217"/>
      <c r="O112" s="217"/>
    </row>
    <row r="113" spans="1:16" ht="89.25">
      <c r="A113" s="97" t="str">
        <f t="shared" si="7"/>
        <v>[Create Edit Project-103]</v>
      </c>
      <c r="B113" s="98" t="s">
        <v>511</v>
      </c>
      <c r="C113" s="98" t="s">
        <v>543</v>
      </c>
      <c r="D113" s="98" t="s">
        <v>544</v>
      </c>
      <c r="E113" s="170"/>
      <c r="F113" s="96" t="s">
        <v>22</v>
      </c>
      <c r="G113" s="96" t="s">
        <v>22</v>
      </c>
      <c r="H113" s="235">
        <v>42318</v>
      </c>
      <c r="I113" s="170"/>
      <c r="J113" s="216"/>
      <c r="K113" s="216"/>
      <c r="L113" s="216"/>
      <c r="M113" s="217"/>
      <c r="N113" s="217"/>
      <c r="O113" s="217"/>
      <c r="P113" s="78"/>
    </row>
    <row r="114" spans="1:16" ht="14.25" customHeight="1">
      <c r="A114" s="175" t="str">
        <f t="shared" si="7"/>
        <v>[Create Edit Project-104]</v>
      </c>
      <c r="B114" s="98" t="s">
        <v>545</v>
      </c>
      <c r="C114" s="98" t="s">
        <v>336</v>
      </c>
      <c r="D114" s="98" t="s">
        <v>546</v>
      </c>
      <c r="E114" s="170"/>
      <c r="F114" s="96" t="s">
        <v>22</v>
      </c>
      <c r="G114" s="96" t="s">
        <v>22</v>
      </c>
      <c r="H114" s="235">
        <v>42318</v>
      </c>
      <c r="I114" s="170"/>
      <c r="J114" s="216"/>
      <c r="K114" s="216"/>
      <c r="L114" s="216"/>
      <c r="M114" s="217"/>
      <c r="N114" s="217"/>
      <c r="O114" s="217"/>
    </row>
    <row r="115" spans="1:16" ht="14.25" customHeight="1">
      <c r="A115" s="175" t="str">
        <f t="shared" si="7"/>
        <v>[Create Edit Project-105]</v>
      </c>
      <c r="B115" s="98" t="s">
        <v>547</v>
      </c>
      <c r="C115" s="98" t="s">
        <v>348</v>
      </c>
      <c r="D115" s="98" t="s">
        <v>549</v>
      </c>
      <c r="E115" s="170"/>
      <c r="F115" s="96" t="s">
        <v>22</v>
      </c>
      <c r="G115" s="96" t="s">
        <v>22</v>
      </c>
      <c r="H115" s="235">
        <v>42318</v>
      </c>
      <c r="I115" s="170"/>
      <c r="J115" s="216"/>
      <c r="K115" s="216"/>
      <c r="L115" s="216"/>
      <c r="M115" s="217"/>
      <c r="N115" s="217"/>
      <c r="O115" s="217"/>
      <c r="P115" s="78"/>
    </row>
    <row r="116" spans="1:16" ht="14.25" customHeight="1">
      <c r="A116" s="175" t="str">
        <f t="shared" si="7"/>
        <v>[Create Edit Project-106]</v>
      </c>
      <c r="B116" s="98" t="s">
        <v>548</v>
      </c>
      <c r="C116" s="98" t="s">
        <v>349</v>
      </c>
      <c r="D116" s="98" t="s">
        <v>554</v>
      </c>
      <c r="E116" s="170"/>
      <c r="F116" s="96" t="s">
        <v>22</v>
      </c>
      <c r="G116" s="96" t="s">
        <v>22</v>
      </c>
      <c r="H116" s="235">
        <v>42318</v>
      </c>
      <c r="I116" s="170"/>
      <c r="J116" s="216"/>
      <c r="K116" s="216"/>
      <c r="L116" s="216"/>
      <c r="M116" s="217"/>
      <c r="N116" s="217"/>
      <c r="O116" s="217"/>
    </row>
    <row r="117" spans="1:16" ht="14.25" customHeight="1">
      <c r="A117" s="175" t="str">
        <f t="shared" si="7"/>
        <v>[Create Edit Project-107]</v>
      </c>
      <c r="B117" s="98" t="s">
        <v>550</v>
      </c>
      <c r="C117" s="98" t="s">
        <v>351</v>
      </c>
      <c r="D117" s="98" t="s">
        <v>553</v>
      </c>
      <c r="E117" s="170"/>
      <c r="F117" s="96" t="s">
        <v>22</v>
      </c>
      <c r="G117" s="96" t="s">
        <v>22</v>
      </c>
      <c r="H117" s="235">
        <v>42318</v>
      </c>
      <c r="I117" s="170"/>
      <c r="J117" s="216"/>
      <c r="K117" s="216"/>
      <c r="L117" s="216"/>
      <c r="M117" s="217"/>
      <c r="N117" s="217"/>
      <c r="O117" s="217"/>
      <c r="P117" s="78"/>
    </row>
    <row r="118" spans="1:16" ht="14.25" customHeight="1">
      <c r="A118" s="175" t="str">
        <f t="shared" si="7"/>
        <v>[Create Edit Project-108]</v>
      </c>
      <c r="B118" s="98" t="s">
        <v>551</v>
      </c>
      <c r="C118" s="98" t="s">
        <v>352</v>
      </c>
      <c r="D118" s="98" t="s">
        <v>555</v>
      </c>
      <c r="E118" s="170"/>
      <c r="F118" s="96" t="s">
        <v>22</v>
      </c>
      <c r="G118" s="96" t="s">
        <v>22</v>
      </c>
      <c r="H118" s="235">
        <v>42318</v>
      </c>
      <c r="I118" s="170"/>
      <c r="J118" s="216"/>
      <c r="K118" s="216"/>
      <c r="L118" s="216"/>
      <c r="M118" s="217"/>
      <c r="N118" s="217"/>
      <c r="O118" s="217"/>
    </row>
    <row r="119" spans="1:16" ht="14.25" customHeight="1">
      <c r="A119" s="175" t="str">
        <f t="shared" si="7"/>
        <v>[Create Edit Project-109]</v>
      </c>
      <c r="B119" s="98" t="s">
        <v>552</v>
      </c>
      <c r="C119" s="98" t="s">
        <v>350</v>
      </c>
      <c r="D119" s="98" t="s">
        <v>556</v>
      </c>
      <c r="E119" s="170"/>
      <c r="F119" s="96" t="s">
        <v>22</v>
      </c>
      <c r="G119" s="96" t="s">
        <v>22</v>
      </c>
      <c r="H119" s="235">
        <v>42318</v>
      </c>
      <c r="I119" s="170"/>
      <c r="J119" s="216"/>
      <c r="K119" s="216"/>
      <c r="L119" s="216"/>
      <c r="M119" s="217"/>
      <c r="N119" s="217"/>
      <c r="O119" s="217"/>
      <c r="P119" s="78"/>
    </row>
    <row r="120" spans="1:16" ht="14.25" customHeight="1">
      <c r="A120" s="175" t="str">
        <f t="shared" si="7"/>
        <v>[Create Edit Project-110]</v>
      </c>
      <c r="B120" s="98" t="s">
        <v>557</v>
      </c>
      <c r="C120" s="98" t="s">
        <v>336</v>
      </c>
      <c r="D120" s="98" t="s">
        <v>563</v>
      </c>
      <c r="E120" s="170"/>
      <c r="F120" s="96" t="s">
        <v>22</v>
      </c>
      <c r="G120" s="96" t="s">
        <v>22</v>
      </c>
      <c r="H120" s="235">
        <v>42318</v>
      </c>
      <c r="I120" s="170"/>
      <c r="J120" s="216"/>
      <c r="K120" s="216"/>
      <c r="L120" s="216"/>
      <c r="M120" s="217"/>
      <c r="N120" s="217"/>
      <c r="O120" s="217"/>
    </row>
    <row r="121" spans="1:16" ht="14.25" customHeight="1">
      <c r="A121" s="175" t="str">
        <f t="shared" si="7"/>
        <v>[Create Edit Project-111]</v>
      </c>
      <c r="B121" s="98" t="s">
        <v>558</v>
      </c>
      <c r="C121" s="98" t="s">
        <v>348</v>
      </c>
      <c r="D121" s="98" t="s">
        <v>564</v>
      </c>
      <c r="E121" s="170"/>
      <c r="F121" s="96" t="s">
        <v>22</v>
      </c>
      <c r="G121" s="96" t="s">
        <v>22</v>
      </c>
      <c r="H121" s="235">
        <v>42318</v>
      </c>
      <c r="I121" s="170"/>
      <c r="J121" s="216"/>
      <c r="K121" s="216"/>
      <c r="L121" s="216"/>
      <c r="M121" s="217"/>
      <c r="N121" s="217"/>
      <c r="O121" s="217"/>
      <c r="P121" s="78"/>
    </row>
    <row r="122" spans="1:16" ht="14.25" customHeight="1">
      <c r="A122" s="175" t="str">
        <f t="shared" si="7"/>
        <v>[Create Edit Project-112]</v>
      </c>
      <c r="B122" s="98" t="s">
        <v>559</v>
      </c>
      <c r="C122" s="98" t="s">
        <v>349</v>
      </c>
      <c r="D122" s="98" t="s">
        <v>554</v>
      </c>
      <c r="E122" s="173"/>
      <c r="F122" s="96" t="s">
        <v>22</v>
      </c>
      <c r="G122" s="96" t="s">
        <v>22</v>
      </c>
      <c r="H122" s="235">
        <v>42318</v>
      </c>
      <c r="I122" s="170"/>
      <c r="J122" s="216"/>
      <c r="K122" s="216"/>
      <c r="L122" s="216"/>
      <c r="M122" s="217"/>
      <c r="N122" s="217"/>
      <c r="O122" s="217"/>
    </row>
    <row r="123" spans="1:16" ht="14.25" customHeight="1">
      <c r="A123" s="175" t="str">
        <f t="shared" si="7"/>
        <v>[Create Edit Project-113]</v>
      </c>
      <c r="B123" s="98" t="s">
        <v>560</v>
      </c>
      <c r="C123" s="98" t="s">
        <v>351</v>
      </c>
      <c r="D123" s="98" t="s">
        <v>553</v>
      </c>
      <c r="E123" s="170"/>
      <c r="F123" s="98" t="s">
        <v>22</v>
      </c>
      <c r="G123" s="96" t="s">
        <v>22</v>
      </c>
      <c r="H123" s="235">
        <v>42318</v>
      </c>
      <c r="I123" s="170"/>
      <c r="J123" s="216"/>
      <c r="K123" s="216"/>
      <c r="L123" s="216"/>
      <c r="M123" s="217"/>
      <c r="N123" s="217"/>
      <c r="O123" s="217"/>
      <c r="P123" s="78"/>
    </row>
    <row r="124" spans="1:16" ht="14.25" customHeight="1">
      <c r="A124" s="175" t="str">
        <f t="shared" si="7"/>
        <v>[Create Edit Project-114]</v>
      </c>
      <c r="B124" s="98" t="s">
        <v>561</v>
      </c>
      <c r="C124" s="98" t="s">
        <v>352</v>
      </c>
      <c r="D124" s="98" t="s">
        <v>555</v>
      </c>
      <c r="E124" s="170"/>
      <c r="F124" s="98" t="s">
        <v>22</v>
      </c>
      <c r="G124" s="96" t="s">
        <v>22</v>
      </c>
      <c r="H124" s="235">
        <v>42318</v>
      </c>
      <c r="I124" s="170"/>
      <c r="J124" s="216"/>
      <c r="K124" s="216"/>
      <c r="L124" s="216"/>
      <c r="M124" s="217"/>
      <c r="N124" s="217"/>
      <c r="O124" s="217"/>
    </row>
    <row r="125" spans="1:16" ht="14.25" customHeight="1">
      <c r="A125" s="175" t="str">
        <f t="shared" si="7"/>
        <v>[Create Edit Project-115]</v>
      </c>
      <c r="B125" s="98" t="s">
        <v>562</v>
      </c>
      <c r="C125" s="98" t="s">
        <v>350</v>
      </c>
      <c r="D125" s="98" t="s">
        <v>556</v>
      </c>
      <c r="E125" s="170"/>
      <c r="F125" s="98" t="s">
        <v>22</v>
      </c>
      <c r="G125" s="96" t="s">
        <v>22</v>
      </c>
      <c r="H125" s="235">
        <v>42318</v>
      </c>
      <c r="I125" s="170"/>
      <c r="J125" s="216"/>
      <c r="K125" s="216"/>
      <c r="L125" s="216"/>
      <c r="M125" s="217"/>
      <c r="N125" s="217"/>
      <c r="O125" s="217"/>
      <c r="P125" s="78"/>
    </row>
    <row r="126" spans="1:16" ht="14.25" customHeight="1">
      <c r="A126" s="175" t="str">
        <f t="shared" si="7"/>
        <v>[Create Edit Project-116]</v>
      </c>
      <c r="B126" s="98" t="s">
        <v>566</v>
      </c>
      <c r="C126" s="98" t="s">
        <v>565</v>
      </c>
      <c r="D126" s="98" t="s">
        <v>567</v>
      </c>
      <c r="E126" s="170"/>
      <c r="F126" s="98" t="s">
        <v>22</v>
      </c>
      <c r="G126" s="98" t="s">
        <v>22</v>
      </c>
      <c r="H126" s="235">
        <v>42318</v>
      </c>
      <c r="I126" s="170"/>
      <c r="J126" s="216"/>
      <c r="K126" s="216"/>
      <c r="L126" s="216"/>
      <c r="M126" s="217"/>
      <c r="N126" s="217"/>
      <c r="O126" s="217"/>
    </row>
  </sheetData>
  <autoFilter ref="J10:O126"/>
  <mergeCells count="5">
    <mergeCell ref="B2:G2"/>
    <mergeCell ref="B3:G3"/>
    <mergeCell ref="B4:G4"/>
    <mergeCell ref="E5:G5"/>
    <mergeCell ref="E6:G6"/>
  </mergeCells>
  <dataValidations count="1">
    <dataValidation type="list" allowBlank="1" showErrorMessage="1" sqref="F12:G23 F25:G126">
      <formula1>$Q$2:$Q$6</formula1>
    </dataValidation>
  </dataValidations>
  <hyperlinks>
    <hyperlink ref="A1" location="'Test Report'!A1" display="Back to Test Report"/>
  </hyperlink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Calculate!$A$15:$A$20</xm:f>
          </x14:formula1>
          <xm:sqref>J12:J23 J25:J26 J28:J80</xm:sqref>
        </x14:dataValidation>
        <x14:dataValidation type="list" allowBlank="1" showInputMessage="1" showErrorMessage="1">
          <x14:formula1>
            <xm:f>Calculate!$A$11:$A$12</xm:f>
          </x14:formula1>
          <xm:sqref>K12:K23 K25:K26 K28:K80</xm:sqref>
        </x14:dataValidation>
        <x14:dataValidation type="list" allowBlank="1" showInputMessage="1" showErrorMessage="1">
          <x14:formula1>
            <xm:f>[4]Calculate!#REF!</xm:f>
          </x14:formula1>
          <xm:sqref>J27:L27 J81:L126</xm:sqref>
        </x14:dataValidation>
        <x14:dataValidation type="list" allowBlank="1" showInputMessage="1" showErrorMessage="1">
          <x14:formula1>
            <xm:f>Calculate!$B$4:$B$7</xm:f>
          </x14:formula1>
          <xm:sqref>L12:L23 L25:L26 L28:L80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W64"/>
  <sheetViews>
    <sheetView zoomScale="85" zoomScaleNormal="85" workbookViewId="0">
      <selection activeCell="O16" sqref="O16"/>
    </sheetView>
  </sheetViews>
  <sheetFormatPr defaultRowHeight="12.75"/>
  <cols>
    <col min="1" max="1" width="17.375" style="90" customWidth="1"/>
    <col min="2" max="2" width="46.75" style="90" customWidth="1"/>
    <col min="3" max="3" width="34.375" style="90" customWidth="1"/>
    <col min="4" max="4" width="31.625" style="90" customWidth="1"/>
    <col min="5" max="5" width="16.5" style="90" customWidth="1"/>
    <col min="6" max="6" width="15.625" style="90" customWidth="1"/>
    <col min="7" max="7" width="14.75" style="90" customWidth="1"/>
    <col min="8" max="8" width="9" style="93"/>
    <col min="9" max="9" width="16.5" style="90" customWidth="1"/>
    <col min="10" max="10" width="9.375" style="92" customWidth="1"/>
    <col min="11" max="11" width="9" style="90" customWidth="1"/>
    <col min="12" max="16" width="9" style="90"/>
    <col min="17" max="17" width="0" style="90" hidden="1" customWidth="1"/>
    <col min="18" max="16384" width="9" style="90"/>
  </cols>
  <sheetData>
    <row r="1" spans="1:257" ht="27" thickTop="1" thickBot="1">
      <c r="A1" s="109" t="s">
        <v>47</v>
      </c>
      <c r="B1" s="76"/>
      <c r="C1" s="76"/>
      <c r="D1" s="76"/>
      <c r="E1" s="76"/>
      <c r="F1" s="76"/>
      <c r="G1" s="76"/>
      <c r="H1" s="77"/>
      <c r="I1" s="220" t="s">
        <v>1061</v>
      </c>
      <c r="J1" s="221" t="s">
        <v>1054</v>
      </c>
      <c r="K1" s="221" t="s">
        <v>1055</v>
      </c>
      <c r="L1" s="221" t="s">
        <v>1056</v>
      </c>
      <c r="M1" s="221" t="s">
        <v>1057</v>
      </c>
      <c r="N1" s="221" t="s">
        <v>1066</v>
      </c>
      <c r="O1" s="222" t="s">
        <v>1052</v>
      </c>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c r="BY1" s="78"/>
      <c r="BZ1" s="78"/>
      <c r="CA1" s="78"/>
      <c r="CB1" s="78"/>
      <c r="CC1" s="78"/>
      <c r="CD1" s="78"/>
      <c r="CE1" s="78"/>
      <c r="CF1" s="78"/>
      <c r="CG1" s="78"/>
      <c r="CH1" s="78"/>
      <c r="CI1" s="78"/>
      <c r="CJ1" s="78"/>
      <c r="CK1" s="78"/>
      <c r="CL1" s="78"/>
      <c r="CM1" s="78"/>
      <c r="CN1" s="78"/>
      <c r="CO1" s="78"/>
      <c r="CP1" s="78"/>
      <c r="CQ1" s="78"/>
      <c r="CR1" s="78"/>
      <c r="CS1" s="78"/>
      <c r="CT1" s="78"/>
      <c r="CU1" s="78"/>
      <c r="CV1" s="78"/>
      <c r="CW1" s="78"/>
      <c r="CX1" s="78"/>
      <c r="CY1" s="78"/>
      <c r="CZ1" s="78"/>
      <c r="DA1" s="78"/>
      <c r="DB1" s="78"/>
      <c r="DC1" s="78"/>
      <c r="DD1" s="78"/>
      <c r="DE1" s="78"/>
      <c r="DF1" s="78"/>
      <c r="DG1" s="78"/>
      <c r="DH1" s="78"/>
      <c r="DI1" s="78"/>
      <c r="DJ1" s="78"/>
      <c r="DK1" s="78"/>
      <c r="DL1" s="78"/>
      <c r="DM1" s="78"/>
      <c r="DN1" s="78"/>
      <c r="DO1" s="78"/>
      <c r="DP1" s="78"/>
      <c r="DQ1" s="78"/>
      <c r="DR1" s="78"/>
      <c r="DS1" s="78"/>
      <c r="DT1" s="78"/>
      <c r="DU1" s="78"/>
      <c r="DV1" s="78"/>
      <c r="DW1" s="78"/>
      <c r="DX1" s="78"/>
      <c r="DY1" s="78"/>
      <c r="DZ1" s="78"/>
      <c r="EA1" s="78"/>
      <c r="EB1" s="78"/>
      <c r="EC1" s="78"/>
      <c r="ED1" s="78"/>
      <c r="EE1" s="78"/>
      <c r="EF1" s="78"/>
      <c r="EG1" s="78"/>
      <c r="EH1" s="78"/>
      <c r="EI1" s="78"/>
      <c r="EJ1" s="78"/>
      <c r="EK1" s="78"/>
      <c r="EL1" s="78"/>
      <c r="EM1" s="78"/>
      <c r="EN1" s="78"/>
      <c r="EO1" s="78"/>
      <c r="EP1" s="78"/>
      <c r="EQ1" s="78"/>
      <c r="ER1" s="78"/>
      <c r="ES1" s="78"/>
      <c r="ET1" s="78"/>
      <c r="EU1" s="78"/>
      <c r="EV1" s="78"/>
      <c r="EW1" s="78"/>
      <c r="EX1" s="78"/>
      <c r="EY1" s="78"/>
      <c r="EZ1" s="78"/>
      <c r="FA1" s="78"/>
      <c r="FB1" s="78"/>
      <c r="FC1" s="78"/>
      <c r="FD1" s="78"/>
      <c r="FE1" s="78"/>
      <c r="FF1" s="78"/>
      <c r="FG1" s="78"/>
      <c r="FH1" s="78"/>
      <c r="FI1" s="78"/>
      <c r="FJ1" s="78"/>
      <c r="FK1" s="78"/>
      <c r="FL1" s="78"/>
      <c r="FM1" s="78"/>
      <c r="FN1" s="78"/>
      <c r="FO1" s="78"/>
      <c r="FP1" s="78"/>
      <c r="FQ1" s="78"/>
      <c r="FR1" s="78"/>
      <c r="FS1" s="78"/>
      <c r="FT1" s="78"/>
      <c r="FU1" s="78"/>
      <c r="FV1" s="78"/>
      <c r="FW1" s="78"/>
      <c r="FX1" s="78"/>
      <c r="FY1" s="78"/>
      <c r="FZ1" s="78"/>
      <c r="GA1" s="78"/>
      <c r="GB1" s="78"/>
      <c r="GC1" s="78"/>
      <c r="GD1" s="78"/>
      <c r="GE1" s="78"/>
      <c r="GF1" s="78"/>
      <c r="GG1" s="78"/>
      <c r="GH1" s="78"/>
      <c r="GI1" s="78"/>
      <c r="GJ1" s="78"/>
      <c r="GK1" s="78"/>
      <c r="GL1" s="78"/>
      <c r="GM1" s="78"/>
      <c r="GN1" s="78"/>
      <c r="GO1" s="78"/>
      <c r="GP1" s="78"/>
      <c r="GQ1" s="78"/>
      <c r="GR1" s="78"/>
      <c r="GS1" s="78"/>
      <c r="GT1" s="78"/>
      <c r="GU1" s="78"/>
      <c r="GV1" s="78"/>
      <c r="GW1" s="78"/>
      <c r="GX1" s="78"/>
      <c r="GY1" s="78"/>
      <c r="GZ1" s="78"/>
      <c r="HA1" s="78"/>
      <c r="HB1" s="78"/>
      <c r="HC1" s="78"/>
      <c r="HD1" s="78"/>
      <c r="HE1" s="78"/>
      <c r="HF1" s="78"/>
      <c r="HG1" s="78"/>
      <c r="HH1" s="78"/>
      <c r="HI1" s="78"/>
      <c r="HJ1" s="78"/>
      <c r="HK1" s="78"/>
      <c r="HL1" s="78"/>
      <c r="HM1" s="78"/>
      <c r="HN1" s="78"/>
      <c r="HO1" s="78"/>
      <c r="HP1" s="78"/>
      <c r="HQ1" s="78"/>
      <c r="HR1" s="78"/>
      <c r="HS1" s="78"/>
      <c r="HT1" s="78"/>
      <c r="HU1" s="78"/>
      <c r="HV1" s="78"/>
      <c r="HW1" s="78"/>
      <c r="HX1" s="78"/>
      <c r="HY1" s="78"/>
      <c r="HZ1" s="78"/>
      <c r="IA1" s="78"/>
      <c r="IB1" s="78"/>
      <c r="IC1" s="78"/>
      <c r="ID1" s="78"/>
      <c r="IE1" s="78"/>
      <c r="IF1" s="78"/>
      <c r="IG1" s="78"/>
      <c r="IH1" s="78"/>
      <c r="II1" s="78"/>
      <c r="IJ1" s="78"/>
      <c r="IK1" s="78"/>
      <c r="IL1" s="78"/>
      <c r="IM1" s="78"/>
      <c r="IN1" s="78"/>
      <c r="IO1" s="78"/>
      <c r="IP1" s="78"/>
      <c r="IQ1" s="78"/>
      <c r="IR1" s="78"/>
      <c r="IS1" s="78"/>
      <c r="IT1" s="78"/>
      <c r="IU1" s="78"/>
      <c r="IV1" s="78"/>
      <c r="IW1" s="78"/>
    </row>
    <row r="2" spans="1:257" ht="15">
      <c r="A2" s="46" t="s">
        <v>21</v>
      </c>
      <c r="B2" s="269" t="s">
        <v>571</v>
      </c>
      <c r="C2" s="269"/>
      <c r="D2" s="269"/>
      <c r="E2" s="269"/>
      <c r="F2" s="269"/>
      <c r="G2" s="269"/>
      <c r="H2" s="79"/>
      <c r="I2" s="223" t="s">
        <v>1062</v>
      </c>
      <c r="J2" s="207">
        <f>COUNTIFS(J12:J201,"ManhNL",L12:L201,"Open")</f>
        <v>0</v>
      </c>
      <c r="K2" s="207">
        <f>COUNTIFS(J12:J201,"ManhNL",L12:L201,"Accepted")</f>
        <v>0</v>
      </c>
      <c r="L2" s="207">
        <f>COUNTIFS(J12:J201,"ManhNL",L12:L201,"Ready for test")</f>
        <v>0</v>
      </c>
      <c r="M2" s="207">
        <f>COUNTIFS(J12:J201,"ManhNL",L12:L201,"Closed")</f>
        <v>0</v>
      </c>
      <c r="N2" s="207">
        <f>COUNTIFS(J12:J201,"ManhNL",L12:L201,"")</f>
        <v>0</v>
      </c>
      <c r="O2" s="232">
        <f t="shared" ref="O2:O7" si="0">SUM(J2:N2)</f>
        <v>0</v>
      </c>
      <c r="P2" s="78"/>
      <c r="Q2" s="78" t="s">
        <v>22</v>
      </c>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c r="BY2" s="78"/>
      <c r="BZ2" s="78"/>
      <c r="CA2" s="78"/>
      <c r="CB2" s="78"/>
      <c r="CC2" s="78"/>
      <c r="CD2" s="78"/>
      <c r="CE2" s="78"/>
      <c r="CF2" s="78"/>
      <c r="CG2" s="78"/>
      <c r="CH2" s="78"/>
      <c r="CI2" s="78"/>
      <c r="CJ2" s="78"/>
      <c r="CK2" s="78"/>
      <c r="CL2" s="78"/>
      <c r="CM2" s="78"/>
      <c r="CN2" s="78"/>
      <c r="CO2" s="78"/>
      <c r="CP2" s="78"/>
      <c r="CQ2" s="78"/>
      <c r="CR2" s="78"/>
      <c r="CS2" s="78"/>
      <c r="CT2" s="78"/>
      <c r="CU2" s="78"/>
      <c r="CV2" s="78"/>
      <c r="CW2" s="78"/>
      <c r="CX2" s="78"/>
      <c r="CY2" s="78"/>
      <c r="CZ2" s="78"/>
      <c r="DA2" s="78"/>
      <c r="DB2" s="78"/>
      <c r="DC2" s="78"/>
      <c r="DD2" s="78"/>
      <c r="DE2" s="78"/>
      <c r="DF2" s="78"/>
      <c r="DG2" s="78"/>
      <c r="DH2" s="78"/>
      <c r="DI2" s="78"/>
      <c r="DJ2" s="78"/>
      <c r="DK2" s="78"/>
      <c r="DL2" s="78"/>
      <c r="DM2" s="78"/>
      <c r="DN2" s="78"/>
      <c r="DO2" s="78"/>
      <c r="DP2" s="78"/>
      <c r="DQ2" s="78"/>
      <c r="DR2" s="78"/>
      <c r="DS2" s="78"/>
      <c r="DT2" s="78"/>
      <c r="DU2" s="78"/>
      <c r="DV2" s="78"/>
      <c r="DW2" s="78"/>
      <c r="DX2" s="78"/>
      <c r="DY2" s="78"/>
      <c r="DZ2" s="78"/>
      <c r="EA2" s="78"/>
      <c r="EB2" s="78"/>
      <c r="EC2" s="78"/>
      <c r="ED2" s="78"/>
      <c r="EE2" s="78"/>
      <c r="EF2" s="78"/>
      <c r="EG2" s="78"/>
      <c r="EH2" s="78"/>
      <c r="EI2" s="78"/>
      <c r="EJ2" s="78"/>
      <c r="EK2" s="78"/>
      <c r="EL2" s="78"/>
      <c r="EM2" s="78"/>
      <c r="EN2" s="78"/>
      <c r="EO2" s="78"/>
      <c r="EP2" s="78"/>
      <c r="EQ2" s="78"/>
      <c r="ER2" s="78"/>
      <c r="ES2" s="78"/>
      <c r="ET2" s="78"/>
      <c r="EU2" s="78"/>
      <c r="EV2" s="78"/>
      <c r="EW2" s="78"/>
      <c r="EX2" s="78"/>
      <c r="EY2" s="78"/>
      <c r="EZ2" s="78"/>
      <c r="FA2" s="78"/>
      <c r="FB2" s="78"/>
      <c r="FC2" s="78"/>
      <c r="FD2" s="78"/>
      <c r="FE2" s="78"/>
      <c r="FF2" s="78"/>
      <c r="FG2" s="78"/>
      <c r="FH2" s="78"/>
      <c r="FI2" s="78"/>
      <c r="FJ2" s="78"/>
      <c r="FK2" s="78"/>
      <c r="FL2" s="78"/>
      <c r="FM2" s="78"/>
      <c r="FN2" s="78"/>
      <c r="FO2" s="78"/>
      <c r="FP2" s="78"/>
      <c r="FQ2" s="78"/>
      <c r="FR2" s="78"/>
      <c r="FS2" s="78"/>
      <c r="FT2" s="78"/>
      <c r="FU2" s="78"/>
      <c r="FV2" s="78"/>
      <c r="FW2" s="78"/>
      <c r="FX2" s="78"/>
      <c r="FY2" s="78"/>
      <c r="FZ2" s="78"/>
      <c r="GA2" s="78"/>
      <c r="GB2" s="78"/>
      <c r="GC2" s="78"/>
      <c r="GD2" s="78"/>
      <c r="GE2" s="78"/>
      <c r="GF2" s="78"/>
      <c r="GG2" s="78"/>
      <c r="GH2" s="78"/>
      <c r="GI2" s="78"/>
      <c r="GJ2" s="78"/>
      <c r="GK2" s="78"/>
      <c r="GL2" s="78"/>
      <c r="GM2" s="78"/>
      <c r="GN2" s="78"/>
      <c r="GO2" s="78"/>
      <c r="GP2" s="78"/>
      <c r="GQ2" s="78"/>
      <c r="GR2" s="78"/>
      <c r="GS2" s="78"/>
      <c r="GT2" s="78"/>
      <c r="GU2" s="78"/>
      <c r="GV2" s="78"/>
      <c r="GW2" s="78"/>
      <c r="GX2" s="78"/>
      <c r="GY2" s="78"/>
      <c r="GZ2" s="78"/>
      <c r="HA2" s="78"/>
      <c r="HB2" s="78"/>
      <c r="HC2" s="78"/>
      <c r="HD2" s="78"/>
      <c r="HE2" s="78"/>
      <c r="HF2" s="78"/>
      <c r="HG2" s="78"/>
      <c r="HH2" s="78"/>
      <c r="HI2" s="78"/>
      <c r="HJ2" s="78"/>
      <c r="HK2" s="78"/>
      <c r="HL2" s="78"/>
      <c r="HM2" s="78"/>
      <c r="HN2" s="78"/>
      <c r="HO2" s="78"/>
      <c r="HP2" s="78"/>
      <c r="HQ2" s="78"/>
      <c r="HR2" s="78"/>
      <c r="HS2" s="78"/>
      <c r="HT2" s="78"/>
      <c r="HU2" s="78"/>
      <c r="HV2" s="78"/>
      <c r="HW2" s="78"/>
      <c r="HX2" s="78"/>
      <c r="HY2" s="78"/>
      <c r="HZ2" s="78"/>
      <c r="IA2" s="78"/>
      <c r="IB2" s="78"/>
      <c r="IC2" s="78"/>
      <c r="ID2" s="78"/>
      <c r="IE2" s="78"/>
      <c r="IF2" s="78"/>
      <c r="IG2" s="78"/>
      <c r="IH2" s="78"/>
      <c r="II2" s="78"/>
      <c r="IJ2" s="78"/>
      <c r="IK2" s="78"/>
      <c r="IL2" s="78"/>
      <c r="IM2" s="78"/>
      <c r="IN2" s="78"/>
      <c r="IO2" s="78"/>
      <c r="IP2" s="78"/>
      <c r="IQ2" s="78"/>
      <c r="IR2" s="78"/>
      <c r="IS2" s="78"/>
      <c r="IT2" s="78"/>
      <c r="IU2" s="78"/>
      <c r="IV2" s="78"/>
      <c r="IW2" s="78"/>
    </row>
    <row r="3" spans="1:257" ht="15">
      <c r="A3" s="47" t="s">
        <v>23</v>
      </c>
      <c r="B3" s="269" t="s">
        <v>572</v>
      </c>
      <c r="C3" s="269"/>
      <c r="D3" s="269"/>
      <c r="E3" s="269"/>
      <c r="F3" s="269"/>
      <c r="G3" s="269"/>
      <c r="H3" s="79"/>
      <c r="I3" s="223" t="s">
        <v>1063</v>
      </c>
      <c r="J3" s="207">
        <f>COUNTIFS(J12:J201,"HuyNM",L12:L201,"Open")</f>
        <v>0</v>
      </c>
      <c r="K3" s="207">
        <f>COUNTIFS(J12:J201,"HuyNM",L12:L201,"Accepted")</f>
        <v>0</v>
      </c>
      <c r="L3" s="207">
        <f>COUNTIFS(J12:J201,"HuyNM",L12:L201,"Ready for test")</f>
        <v>0</v>
      </c>
      <c r="M3" s="207">
        <f>COUNTIFS(J12:J201,"HuyNM",L12:L201,"Closed")</f>
        <v>2</v>
      </c>
      <c r="N3" s="207">
        <f>COUNTIFS(J12:J201,"HuyNM",L12:L201,"")</f>
        <v>0</v>
      </c>
      <c r="O3" s="233">
        <f t="shared" si="0"/>
        <v>2</v>
      </c>
      <c r="P3" s="78"/>
      <c r="Q3" s="78" t="s">
        <v>24</v>
      </c>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c r="BY3" s="78"/>
      <c r="BZ3" s="78"/>
      <c r="CA3" s="78"/>
      <c r="CB3" s="78"/>
      <c r="CC3" s="78"/>
      <c r="CD3" s="78"/>
      <c r="CE3" s="78"/>
      <c r="CF3" s="78"/>
      <c r="CG3" s="78"/>
      <c r="CH3" s="78"/>
      <c r="CI3" s="78"/>
      <c r="CJ3" s="78"/>
      <c r="CK3" s="78"/>
      <c r="CL3" s="78"/>
      <c r="CM3" s="78"/>
      <c r="CN3" s="78"/>
      <c r="CO3" s="78"/>
      <c r="CP3" s="78"/>
      <c r="CQ3" s="78"/>
      <c r="CR3" s="78"/>
      <c r="CS3" s="78"/>
      <c r="CT3" s="78"/>
      <c r="CU3" s="78"/>
      <c r="CV3" s="78"/>
      <c r="CW3" s="78"/>
      <c r="CX3" s="78"/>
      <c r="CY3" s="78"/>
      <c r="CZ3" s="78"/>
      <c r="DA3" s="78"/>
      <c r="DB3" s="78"/>
      <c r="DC3" s="78"/>
      <c r="DD3" s="78"/>
      <c r="DE3" s="78"/>
      <c r="DF3" s="78"/>
      <c r="DG3" s="78"/>
      <c r="DH3" s="78"/>
      <c r="DI3" s="78"/>
      <c r="DJ3" s="78"/>
      <c r="DK3" s="78"/>
      <c r="DL3" s="78"/>
      <c r="DM3" s="78"/>
      <c r="DN3" s="78"/>
      <c r="DO3" s="78"/>
      <c r="DP3" s="78"/>
      <c r="DQ3" s="78"/>
      <c r="DR3" s="78"/>
      <c r="DS3" s="78"/>
      <c r="DT3" s="78"/>
      <c r="DU3" s="78"/>
      <c r="DV3" s="78"/>
      <c r="DW3" s="78"/>
      <c r="DX3" s="78"/>
      <c r="DY3" s="78"/>
      <c r="DZ3" s="78"/>
      <c r="EA3" s="78"/>
      <c r="EB3" s="78"/>
      <c r="EC3" s="78"/>
      <c r="ED3" s="78"/>
      <c r="EE3" s="78"/>
      <c r="EF3" s="78"/>
      <c r="EG3" s="78"/>
      <c r="EH3" s="78"/>
      <c r="EI3" s="78"/>
      <c r="EJ3" s="78"/>
      <c r="EK3" s="78"/>
      <c r="EL3" s="78"/>
      <c r="EM3" s="78"/>
      <c r="EN3" s="78"/>
      <c r="EO3" s="78"/>
      <c r="EP3" s="78"/>
      <c r="EQ3" s="78"/>
      <c r="ER3" s="78"/>
      <c r="ES3" s="78"/>
      <c r="ET3" s="78"/>
      <c r="EU3" s="78"/>
      <c r="EV3" s="78"/>
      <c r="EW3" s="78"/>
      <c r="EX3" s="78"/>
      <c r="EY3" s="78"/>
      <c r="EZ3" s="78"/>
      <c r="FA3" s="78"/>
      <c r="FB3" s="78"/>
      <c r="FC3" s="78"/>
      <c r="FD3" s="78"/>
      <c r="FE3" s="78"/>
      <c r="FF3" s="78"/>
      <c r="FG3" s="78"/>
      <c r="FH3" s="78"/>
      <c r="FI3" s="78"/>
      <c r="FJ3" s="78"/>
      <c r="FK3" s="78"/>
      <c r="FL3" s="78"/>
      <c r="FM3" s="78"/>
      <c r="FN3" s="78"/>
      <c r="FO3" s="78"/>
      <c r="FP3" s="78"/>
      <c r="FQ3" s="78"/>
      <c r="FR3" s="78"/>
      <c r="FS3" s="78"/>
      <c r="FT3" s="78"/>
      <c r="FU3" s="78"/>
      <c r="FV3" s="78"/>
      <c r="FW3" s="78"/>
      <c r="FX3" s="78"/>
      <c r="FY3" s="78"/>
      <c r="FZ3" s="78"/>
      <c r="GA3" s="78"/>
      <c r="GB3" s="78"/>
      <c r="GC3" s="78"/>
      <c r="GD3" s="78"/>
      <c r="GE3" s="78"/>
      <c r="GF3" s="78"/>
      <c r="GG3" s="78"/>
      <c r="GH3" s="78"/>
      <c r="GI3" s="78"/>
      <c r="GJ3" s="78"/>
      <c r="GK3" s="78"/>
      <c r="GL3" s="78"/>
      <c r="GM3" s="78"/>
      <c r="GN3" s="78"/>
      <c r="GO3" s="78"/>
      <c r="GP3" s="78"/>
      <c r="GQ3" s="78"/>
      <c r="GR3" s="78"/>
      <c r="GS3" s="78"/>
      <c r="GT3" s="78"/>
      <c r="GU3" s="78"/>
      <c r="GV3" s="78"/>
      <c r="GW3" s="78"/>
      <c r="GX3" s="78"/>
      <c r="GY3" s="78"/>
      <c r="GZ3" s="78"/>
      <c r="HA3" s="78"/>
      <c r="HB3" s="78"/>
      <c r="HC3" s="78"/>
      <c r="HD3" s="78"/>
      <c r="HE3" s="78"/>
      <c r="HF3" s="78"/>
      <c r="HG3" s="78"/>
      <c r="HH3" s="78"/>
      <c r="HI3" s="78"/>
      <c r="HJ3" s="78"/>
      <c r="HK3" s="78"/>
      <c r="HL3" s="78"/>
      <c r="HM3" s="78"/>
      <c r="HN3" s="78"/>
      <c r="HO3" s="78"/>
      <c r="HP3" s="78"/>
      <c r="HQ3" s="78"/>
      <c r="HR3" s="78"/>
      <c r="HS3" s="78"/>
      <c r="HT3" s="78"/>
      <c r="HU3" s="78"/>
      <c r="HV3" s="78"/>
      <c r="HW3" s="78"/>
      <c r="HX3" s="78"/>
      <c r="HY3" s="78"/>
      <c r="HZ3" s="78"/>
      <c r="IA3" s="78"/>
      <c r="IB3" s="78"/>
      <c r="IC3" s="78"/>
      <c r="ID3" s="78"/>
      <c r="IE3" s="78"/>
      <c r="IF3" s="78"/>
      <c r="IG3" s="78"/>
      <c r="IH3" s="78"/>
      <c r="II3" s="78"/>
      <c r="IJ3" s="78"/>
      <c r="IK3" s="78"/>
      <c r="IL3" s="78"/>
      <c r="IM3" s="78"/>
      <c r="IN3" s="78"/>
      <c r="IO3" s="78"/>
      <c r="IP3" s="78"/>
      <c r="IQ3" s="78"/>
      <c r="IR3" s="78"/>
      <c r="IS3" s="78"/>
      <c r="IT3" s="78"/>
      <c r="IU3" s="78"/>
      <c r="IV3" s="78"/>
      <c r="IW3" s="78"/>
    </row>
    <row r="4" spans="1:257" ht="15">
      <c r="A4" s="46" t="s">
        <v>25</v>
      </c>
      <c r="B4" s="270" t="s">
        <v>69</v>
      </c>
      <c r="C4" s="270"/>
      <c r="D4" s="270"/>
      <c r="E4" s="270"/>
      <c r="F4" s="270"/>
      <c r="G4" s="270"/>
      <c r="H4" s="79"/>
      <c r="I4" s="223" t="s">
        <v>1067</v>
      </c>
      <c r="J4" s="207">
        <f>COUNTIFS(J12:J201,"AnhDD",L12:L201,"Open")</f>
        <v>0</v>
      </c>
      <c r="K4" s="207">
        <f>COUNTIFS(J12:J201,"AnhDD",L12:L201,"Accepted")</f>
        <v>0</v>
      </c>
      <c r="L4" s="207">
        <f>COUNTIFS(J12:J201,"AnhDD",L12:L201,"Ready for test")</f>
        <v>0</v>
      </c>
      <c r="M4" s="207">
        <f>COUNTIFS(J12:J201,"AnhDD",L12:L201,"Closed")</f>
        <v>5</v>
      </c>
      <c r="N4" s="207">
        <f>COUNTIFS(J12:J201,"AnhDD",L12:L201,"")</f>
        <v>0</v>
      </c>
      <c r="O4" s="233">
        <f t="shared" si="0"/>
        <v>5</v>
      </c>
      <c r="P4" s="78"/>
      <c r="Q4" s="80"/>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c r="BY4" s="78"/>
      <c r="BZ4" s="78"/>
      <c r="CA4" s="78"/>
      <c r="CB4" s="78"/>
      <c r="CC4" s="78"/>
      <c r="CD4" s="78"/>
      <c r="CE4" s="78"/>
      <c r="CF4" s="78"/>
      <c r="CG4" s="78"/>
      <c r="CH4" s="78"/>
      <c r="CI4" s="78"/>
      <c r="CJ4" s="78"/>
      <c r="CK4" s="78"/>
      <c r="CL4" s="78"/>
      <c r="CM4" s="78"/>
      <c r="CN4" s="78"/>
      <c r="CO4" s="78"/>
      <c r="CP4" s="78"/>
      <c r="CQ4" s="78"/>
      <c r="CR4" s="78"/>
      <c r="CS4" s="78"/>
      <c r="CT4" s="78"/>
      <c r="CU4" s="78"/>
      <c r="CV4" s="78"/>
      <c r="CW4" s="78"/>
      <c r="CX4" s="78"/>
      <c r="CY4" s="78"/>
      <c r="CZ4" s="78"/>
      <c r="DA4" s="78"/>
      <c r="DB4" s="78"/>
      <c r="DC4" s="78"/>
      <c r="DD4" s="78"/>
      <c r="DE4" s="78"/>
      <c r="DF4" s="78"/>
      <c r="DG4" s="78"/>
      <c r="DH4" s="78"/>
      <c r="DI4" s="78"/>
      <c r="DJ4" s="78"/>
      <c r="DK4" s="78"/>
      <c r="DL4" s="78"/>
      <c r="DM4" s="78"/>
      <c r="DN4" s="78"/>
      <c r="DO4" s="78"/>
      <c r="DP4" s="78"/>
      <c r="DQ4" s="78"/>
      <c r="DR4" s="78"/>
      <c r="DS4" s="78"/>
      <c r="DT4" s="78"/>
      <c r="DU4" s="78"/>
      <c r="DV4" s="78"/>
      <c r="DW4" s="78"/>
      <c r="DX4" s="78"/>
      <c r="DY4" s="78"/>
      <c r="DZ4" s="78"/>
      <c r="EA4" s="78"/>
      <c r="EB4" s="78"/>
      <c r="EC4" s="78"/>
      <c r="ED4" s="78"/>
      <c r="EE4" s="78"/>
      <c r="EF4" s="78"/>
      <c r="EG4" s="78"/>
      <c r="EH4" s="78"/>
      <c r="EI4" s="78"/>
      <c r="EJ4" s="78"/>
      <c r="EK4" s="78"/>
      <c r="EL4" s="78"/>
      <c r="EM4" s="78"/>
      <c r="EN4" s="78"/>
      <c r="EO4" s="78"/>
      <c r="EP4" s="78"/>
      <c r="EQ4" s="78"/>
      <c r="ER4" s="78"/>
      <c r="ES4" s="78"/>
      <c r="ET4" s="78"/>
      <c r="EU4" s="78"/>
      <c r="EV4" s="78"/>
      <c r="EW4" s="78"/>
      <c r="EX4" s="78"/>
      <c r="EY4" s="78"/>
      <c r="EZ4" s="78"/>
      <c r="FA4" s="78"/>
      <c r="FB4" s="78"/>
      <c r="FC4" s="78"/>
      <c r="FD4" s="78"/>
      <c r="FE4" s="78"/>
      <c r="FF4" s="78"/>
      <c r="FG4" s="78"/>
      <c r="FH4" s="78"/>
      <c r="FI4" s="78"/>
      <c r="FJ4" s="78"/>
      <c r="FK4" s="78"/>
      <c r="FL4" s="78"/>
      <c r="FM4" s="78"/>
      <c r="FN4" s="78"/>
      <c r="FO4" s="78"/>
      <c r="FP4" s="78"/>
      <c r="FQ4" s="78"/>
      <c r="FR4" s="78"/>
      <c r="FS4" s="78"/>
      <c r="FT4" s="78"/>
      <c r="FU4" s="78"/>
      <c r="FV4" s="78"/>
      <c r="FW4" s="78"/>
      <c r="FX4" s="78"/>
      <c r="FY4" s="78"/>
      <c r="FZ4" s="78"/>
      <c r="GA4" s="78"/>
      <c r="GB4" s="78"/>
      <c r="GC4" s="78"/>
      <c r="GD4" s="78"/>
      <c r="GE4" s="78"/>
      <c r="GF4" s="78"/>
      <c r="GG4" s="78"/>
      <c r="GH4" s="78"/>
      <c r="GI4" s="78"/>
      <c r="GJ4" s="78"/>
      <c r="GK4" s="78"/>
      <c r="GL4" s="78"/>
      <c r="GM4" s="78"/>
      <c r="GN4" s="78"/>
      <c r="GO4" s="78"/>
      <c r="GP4" s="78"/>
      <c r="GQ4" s="78"/>
      <c r="GR4" s="78"/>
      <c r="GS4" s="78"/>
      <c r="GT4" s="78"/>
      <c r="GU4" s="78"/>
      <c r="GV4" s="78"/>
      <c r="GW4" s="78"/>
      <c r="GX4" s="78"/>
      <c r="GY4" s="78"/>
      <c r="GZ4" s="78"/>
      <c r="HA4" s="78"/>
      <c r="HB4" s="78"/>
      <c r="HC4" s="78"/>
      <c r="HD4" s="78"/>
      <c r="HE4" s="78"/>
      <c r="HF4" s="78"/>
      <c r="HG4" s="78"/>
      <c r="HH4" s="78"/>
      <c r="HI4" s="78"/>
      <c r="HJ4" s="78"/>
      <c r="HK4" s="78"/>
      <c r="HL4" s="78"/>
      <c r="HM4" s="78"/>
      <c r="HN4" s="78"/>
      <c r="HO4" s="78"/>
      <c r="HP4" s="78"/>
      <c r="HQ4" s="78"/>
      <c r="HR4" s="78"/>
      <c r="HS4" s="78"/>
      <c r="HT4" s="78"/>
      <c r="HU4" s="78"/>
      <c r="HV4" s="78"/>
      <c r="HW4" s="78"/>
      <c r="HX4" s="78"/>
      <c r="HY4" s="78"/>
      <c r="HZ4" s="78"/>
      <c r="IA4" s="78"/>
      <c r="IB4" s="78"/>
      <c r="IC4" s="78"/>
      <c r="ID4" s="78"/>
      <c r="IE4" s="78"/>
      <c r="IF4" s="78"/>
      <c r="IG4" s="78"/>
      <c r="IH4" s="78"/>
      <c r="II4" s="78"/>
      <c r="IJ4" s="78"/>
      <c r="IK4" s="78"/>
      <c r="IL4" s="78"/>
      <c r="IM4" s="78"/>
      <c r="IN4" s="78"/>
      <c r="IO4" s="78"/>
      <c r="IP4" s="78"/>
      <c r="IQ4" s="78"/>
      <c r="IR4" s="78"/>
      <c r="IS4" s="78"/>
      <c r="IT4" s="78"/>
      <c r="IU4" s="78"/>
      <c r="IV4" s="78"/>
      <c r="IW4" s="78"/>
    </row>
    <row r="5" spans="1:257" ht="15">
      <c r="A5" s="81" t="s">
        <v>22</v>
      </c>
      <c r="B5" s="82" t="s">
        <v>24</v>
      </c>
      <c r="C5" s="82" t="s">
        <v>26</v>
      </c>
      <c r="D5" s="83" t="s">
        <v>27</v>
      </c>
      <c r="E5" s="271" t="s">
        <v>28</v>
      </c>
      <c r="F5" s="271"/>
      <c r="G5" s="271"/>
      <c r="H5" s="84"/>
      <c r="I5" s="223" t="s">
        <v>1064</v>
      </c>
      <c r="J5" s="207">
        <f>COUNTIFS(J12:J201,"TrungVN",L12:L201,"Open")</f>
        <v>0</v>
      </c>
      <c r="K5" s="207">
        <f>COUNTIFS(J12:J201,"TrungVN",L12:L201,"Accepted")</f>
        <v>0</v>
      </c>
      <c r="L5" s="207">
        <f>COUNTIFS(J12:J201,"TrungVN",L12:L201,"Ready for test")</f>
        <v>0</v>
      </c>
      <c r="M5" s="207">
        <f>COUNTIFS(J12:J201,"TrungVN",L12:L201,"Closed")</f>
        <v>0</v>
      </c>
      <c r="N5" s="207">
        <f>COUNTIFS(J12:J201,"TrungVN",L12:L201,"")</f>
        <v>0</v>
      </c>
      <c r="O5" s="233">
        <f t="shared" si="0"/>
        <v>0</v>
      </c>
      <c r="P5" s="78"/>
      <c r="Q5" s="78" t="s">
        <v>29</v>
      </c>
      <c r="R5" s="78"/>
      <c r="S5" s="78"/>
      <c r="T5" s="78"/>
      <c r="U5" s="78"/>
      <c r="V5" s="78"/>
      <c r="W5" s="78"/>
      <c r="X5" s="78"/>
      <c r="Y5" s="78"/>
      <c r="Z5" s="78"/>
      <c r="AA5" s="78"/>
      <c r="AB5" s="78"/>
      <c r="AC5" s="78"/>
      <c r="AD5" s="78"/>
      <c r="AE5" s="78"/>
      <c r="AF5" s="78"/>
      <c r="AG5" s="78"/>
      <c r="AH5" s="78"/>
      <c r="AI5" s="78"/>
      <c r="AJ5" s="78"/>
      <c r="AK5" s="78"/>
      <c r="AL5" s="78"/>
      <c r="AM5" s="78"/>
      <c r="AN5" s="78"/>
      <c r="AO5" s="78"/>
      <c r="AP5" s="78"/>
      <c r="AQ5" s="78"/>
      <c r="AR5" s="78"/>
      <c r="AS5" s="78"/>
      <c r="AT5" s="78"/>
      <c r="AU5" s="78"/>
      <c r="AV5" s="78"/>
      <c r="AW5" s="78"/>
      <c r="AX5" s="78"/>
      <c r="AY5" s="78"/>
      <c r="AZ5" s="78"/>
      <c r="BA5" s="78"/>
      <c r="BB5" s="78"/>
      <c r="BC5" s="78"/>
      <c r="BD5" s="78"/>
      <c r="BE5" s="78"/>
      <c r="BF5" s="78"/>
      <c r="BG5" s="78"/>
      <c r="BH5" s="78"/>
      <c r="BI5" s="78"/>
      <c r="BJ5" s="78"/>
      <c r="BK5" s="78"/>
      <c r="BL5" s="78"/>
      <c r="BM5" s="78"/>
      <c r="BN5" s="78"/>
      <c r="BO5" s="78"/>
      <c r="BP5" s="78"/>
      <c r="BQ5" s="78"/>
      <c r="BR5" s="78"/>
      <c r="BS5" s="78"/>
      <c r="BT5" s="78"/>
      <c r="BU5" s="78"/>
      <c r="BV5" s="78"/>
      <c r="BW5" s="78"/>
      <c r="BX5" s="78"/>
      <c r="BY5" s="78"/>
      <c r="BZ5" s="78"/>
      <c r="CA5" s="78"/>
      <c r="CB5" s="78"/>
      <c r="CC5" s="78"/>
      <c r="CD5" s="78"/>
      <c r="CE5" s="78"/>
      <c r="CF5" s="78"/>
      <c r="CG5" s="78"/>
      <c r="CH5" s="78"/>
      <c r="CI5" s="78"/>
      <c r="CJ5" s="78"/>
      <c r="CK5" s="78"/>
      <c r="CL5" s="78"/>
      <c r="CM5" s="78"/>
      <c r="CN5" s="78"/>
      <c r="CO5" s="78"/>
      <c r="CP5" s="78"/>
      <c r="CQ5" s="78"/>
      <c r="CR5" s="78"/>
      <c r="CS5" s="78"/>
      <c r="CT5" s="78"/>
      <c r="CU5" s="78"/>
      <c r="CV5" s="78"/>
      <c r="CW5" s="78"/>
      <c r="CX5" s="78"/>
      <c r="CY5" s="78"/>
      <c r="CZ5" s="78"/>
      <c r="DA5" s="78"/>
      <c r="DB5" s="78"/>
      <c r="DC5" s="78"/>
      <c r="DD5" s="78"/>
      <c r="DE5" s="78"/>
      <c r="DF5" s="78"/>
      <c r="DG5" s="78"/>
      <c r="DH5" s="78"/>
      <c r="DI5" s="78"/>
      <c r="DJ5" s="78"/>
      <c r="DK5" s="78"/>
      <c r="DL5" s="78"/>
      <c r="DM5" s="78"/>
      <c r="DN5" s="78"/>
      <c r="DO5" s="78"/>
      <c r="DP5" s="78"/>
      <c r="DQ5" s="78"/>
      <c r="DR5" s="78"/>
      <c r="DS5" s="78"/>
      <c r="DT5" s="78"/>
      <c r="DU5" s="78"/>
      <c r="DV5" s="78"/>
      <c r="DW5" s="78"/>
      <c r="DX5" s="78"/>
      <c r="DY5" s="78"/>
      <c r="DZ5" s="78"/>
      <c r="EA5" s="78"/>
      <c r="EB5" s="78"/>
      <c r="EC5" s="78"/>
      <c r="ED5" s="78"/>
      <c r="EE5" s="78"/>
      <c r="EF5" s="78"/>
      <c r="EG5" s="78"/>
      <c r="EH5" s="78"/>
      <c r="EI5" s="78"/>
      <c r="EJ5" s="78"/>
      <c r="EK5" s="78"/>
      <c r="EL5" s="78"/>
      <c r="EM5" s="78"/>
      <c r="EN5" s="78"/>
      <c r="EO5" s="78"/>
      <c r="EP5" s="78"/>
      <c r="EQ5" s="78"/>
      <c r="ER5" s="78"/>
      <c r="ES5" s="78"/>
      <c r="ET5" s="78"/>
      <c r="EU5" s="78"/>
      <c r="EV5" s="78"/>
      <c r="EW5" s="78"/>
      <c r="EX5" s="78"/>
      <c r="EY5" s="78"/>
      <c r="EZ5" s="78"/>
      <c r="FA5" s="78"/>
      <c r="FB5" s="78"/>
      <c r="FC5" s="78"/>
      <c r="FD5" s="78"/>
      <c r="FE5" s="78"/>
      <c r="FF5" s="78"/>
      <c r="FG5" s="78"/>
      <c r="FH5" s="78"/>
      <c r="FI5" s="78"/>
      <c r="FJ5" s="78"/>
      <c r="FK5" s="78"/>
      <c r="FL5" s="78"/>
      <c r="FM5" s="78"/>
      <c r="FN5" s="78"/>
      <c r="FO5" s="78"/>
      <c r="FP5" s="78"/>
      <c r="FQ5" s="78"/>
      <c r="FR5" s="78"/>
      <c r="FS5" s="78"/>
      <c r="FT5" s="78"/>
      <c r="FU5" s="78"/>
      <c r="FV5" s="78"/>
      <c r="FW5" s="78"/>
      <c r="FX5" s="78"/>
      <c r="FY5" s="78"/>
      <c r="FZ5" s="78"/>
      <c r="GA5" s="78"/>
      <c r="GB5" s="78"/>
      <c r="GC5" s="78"/>
      <c r="GD5" s="78"/>
      <c r="GE5" s="78"/>
      <c r="GF5" s="78"/>
      <c r="GG5" s="78"/>
      <c r="GH5" s="78"/>
      <c r="GI5" s="78"/>
      <c r="GJ5" s="78"/>
      <c r="GK5" s="78"/>
      <c r="GL5" s="78"/>
      <c r="GM5" s="78"/>
      <c r="GN5" s="78"/>
      <c r="GO5" s="78"/>
      <c r="GP5" s="78"/>
      <c r="GQ5" s="78"/>
      <c r="GR5" s="78"/>
      <c r="GS5" s="78"/>
      <c r="GT5" s="78"/>
      <c r="GU5" s="78"/>
      <c r="GV5" s="78"/>
      <c r="GW5" s="78"/>
      <c r="GX5" s="78"/>
      <c r="GY5" s="78"/>
      <c r="GZ5" s="78"/>
      <c r="HA5" s="78"/>
      <c r="HB5" s="78"/>
      <c r="HC5" s="78"/>
      <c r="HD5" s="78"/>
      <c r="HE5" s="78"/>
      <c r="HF5" s="78"/>
      <c r="HG5" s="78"/>
      <c r="HH5" s="78"/>
      <c r="HI5" s="78"/>
      <c r="HJ5" s="78"/>
      <c r="HK5" s="78"/>
      <c r="HL5" s="78"/>
      <c r="HM5" s="78"/>
      <c r="HN5" s="78"/>
      <c r="HO5" s="78"/>
      <c r="HP5" s="78"/>
      <c r="HQ5" s="78"/>
      <c r="HR5" s="78"/>
      <c r="HS5" s="78"/>
      <c r="HT5" s="78"/>
      <c r="HU5" s="78"/>
      <c r="HV5" s="78"/>
      <c r="HW5" s="78"/>
      <c r="HX5" s="78"/>
      <c r="HY5" s="78"/>
      <c r="HZ5" s="78"/>
      <c r="IA5" s="78"/>
      <c r="IB5" s="78"/>
      <c r="IC5" s="78"/>
      <c r="ID5" s="78"/>
      <c r="IE5" s="78"/>
      <c r="IF5" s="78"/>
      <c r="IG5" s="78"/>
      <c r="IH5" s="78"/>
      <c r="II5" s="78"/>
      <c r="IJ5" s="78"/>
      <c r="IK5" s="78"/>
      <c r="IL5" s="78"/>
      <c r="IM5" s="78"/>
      <c r="IN5" s="78"/>
      <c r="IO5" s="78"/>
      <c r="IP5" s="78"/>
      <c r="IQ5" s="78"/>
      <c r="IR5" s="78"/>
      <c r="IS5" s="78"/>
      <c r="IT5" s="78"/>
      <c r="IU5" s="78"/>
      <c r="IV5" s="78"/>
      <c r="IW5" s="78"/>
    </row>
    <row r="6" spans="1:257" ht="15.75" thickBot="1">
      <c r="A6" s="86">
        <f>COUNTIF(F12:G161,"Pass")</f>
        <v>88</v>
      </c>
      <c r="B6" s="87">
        <f>COUNTIF(F12:G161,"Fail")</f>
        <v>0</v>
      </c>
      <c r="C6" s="87">
        <f>E6-D6-B6-A6</f>
        <v>0</v>
      </c>
      <c r="D6" s="88">
        <f>COUNTIF(F12:G161,"N/A")</f>
        <v>0</v>
      </c>
      <c r="E6" s="272">
        <f>COUNTA(A12:A161)*2</f>
        <v>88</v>
      </c>
      <c r="F6" s="272"/>
      <c r="G6" s="272"/>
      <c r="H6" s="84"/>
      <c r="I6" s="223" t="s">
        <v>1060</v>
      </c>
      <c r="J6" s="207">
        <f>COUNTIFS(J12:J201,"MaiCTP",L12:L201,"Open")</f>
        <v>0</v>
      </c>
      <c r="K6" s="207">
        <f>COUNTIFS(J12:J201,"MaiCTP",L12:L201,"Accepted")</f>
        <v>0</v>
      </c>
      <c r="L6" s="207">
        <f>COUNTIFS(J12:J201,"MaiCTP",L12:L201,"Ready for test")</f>
        <v>0</v>
      </c>
      <c r="M6" s="207">
        <f>COUNTIFS(J12:J201,"MaiCTP",L12:L201,"Closed")</f>
        <v>0</v>
      </c>
      <c r="N6" s="207">
        <f>COUNTIFS(J12:J201,"MaiCTP",L12:L201,"")</f>
        <v>0</v>
      </c>
      <c r="O6" s="233">
        <f t="shared" si="0"/>
        <v>0</v>
      </c>
      <c r="P6" s="78"/>
      <c r="Q6" s="78" t="s">
        <v>27</v>
      </c>
      <c r="R6" s="78"/>
      <c r="S6" s="78"/>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AY6" s="78"/>
      <c r="AZ6" s="78"/>
      <c r="BA6" s="78"/>
      <c r="BB6" s="78"/>
      <c r="BC6" s="78"/>
      <c r="BD6" s="78"/>
      <c r="BE6" s="78"/>
      <c r="BF6" s="78"/>
      <c r="BG6" s="78"/>
      <c r="BH6" s="78"/>
      <c r="BI6" s="78"/>
      <c r="BJ6" s="78"/>
      <c r="BK6" s="78"/>
      <c r="BL6" s="78"/>
      <c r="BM6" s="78"/>
      <c r="BN6" s="78"/>
      <c r="BO6" s="78"/>
      <c r="BP6" s="78"/>
      <c r="BQ6" s="78"/>
      <c r="BR6" s="78"/>
      <c r="BS6" s="78"/>
      <c r="BT6" s="78"/>
      <c r="BU6" s="78"/>
      <c r="BV6" s="78"/>
      <c r="BW6" s="78"/>
      <c r="BX6" s="78"/>
      <c r="BY6" s="78"/>
      <c r="BZ6" s="78"/>
      <c r="CA6" s="78"/>
      <c r="CB6" s="78"/>
      <c r="CC6" s="78"/>
      <c r="CD6" s="78"/>
      <c r="CE6" s="78"/>
      <c r="CF6" s="78"/>
      <c r="CG6" s="78"/>
      <c r="CH6" s="78"/>
      <c r="CI6" s="78"/>
      <c r="CJ6" s="78"/>
      <c r="CK6" s="78"/>
      <c r="CL6" s="78"/>
      <c r="CM6" s="78"/>
      <c r="CN6" s="78"/>
      <c r="CO6" s="78"/>
      <c r="CP6" s="78"/>
      <c r="CQ6" s="78"/>
      <c r="CR6" s="78"/>
      <c r="CS6" s="78"/>
      <c r="CT6" s="78"/>
      <c r="CU6" s="78"/>
      <c r="CV6" s="78"/>
      <c r="CW6" s="78"/>
      <c r="CX6" s="78"/>
      <c r="CY6" s="78"/>
      <c r="CZ6" s="78"/>
      <c r="DA6" s="78"/>
      <c r="DB6" s="78"/>
      <c r="DC6" s="78"/>
      <c r="DD6" s="78"/>
      <c r="DE6" s="78"/>
      <c r="DF6" s="78"/>
      <c r="DG6" s="78"/>
      <c r="DH6" s="78"/>
      <c r="DI6" s="78"/>
      <c r="DJ6" s="78"/>
      <c r="DK6" s="78"/>
      <c r="DL6" s="78"/>
      <c r="DM6" s="78"/>
      <c r="DN6" s="78"/>
      <c r="DO6" s="78"/>
      <c r="DP6" s="78"/>
      <c r="DQ6" s="78"/>
      <c r="DR6" s="78"/>
      <c r="DS6" s="78"/>
      <c r="DT6" s="78"/>
      <c r="DU6" s="78"/>
      <c r="DV6" s="78"/>
      <c r="DW6" s="78"/>
      <c r="DX6" s="78"/>
      <c r="DY6" s="78"/>
      <c r="DZ6" s="78"/>
      <c r="EA6" s="78"/>
      <c r="EB6" s="78"/>
      <c r="EC6" s="78"/>
      <c r="ED6" s="78"/>
      <c r="EE6" s="78"/>
      <c r="EF6" s="78"/>
      <c r="EG6" s="78"/>
      <c r="EH6" s="78"/>
      <c r="EI6" s="78"/>
      <c r="EJ6" s="78"/>
      <c r="EK6" s="78"/>
      <c r="EL6" s="78"/>
      <c r="EM6" s="78"/>
      <c r="EN6" s="78"/>
      <c r="EO6" s="78"/>
      <c r="EP6" s="78"/>
      <c r="EQ6" s="78"/>
      <c r="ER6" s="78"/>
      <c r="ES6" s="78"/>
      <c r="ET6" s="78"/>
      <c r="EU6" s="78"/>
      <c r="EV6" s="78"/>
      <c r="EW6" s="78"/>
      <c r="EX6" s="78"/>
      <c r="EY6" s="78"/>
      <c r="EZ6" s="78"/>
      <c r="FA6" s="78"/>
      <c r="FB6" s="78"/>
      <c r="FC6" s="78"/>
      <c r="FD6" s="78"/>
      <c r="FE6" s="78"/>
      <c r="FF6" s="78"/>
      <c r="FG6" s="78"/>
      <c r="FH6" s="78"/>
      <c r="FI6" s="78"/>
      <c r="FJ6" s="78"/>
      <c r="FK6" s="78"/>
      <c r="FL6" s="78"/>
      <c r="FM6" s="78"/>
      <c r="FN6" s="78"/>
      <c r="FO6" s="78"/>
      <c r="FP6" s="78"/>
      <c r="FQ6" s="78"/>
      <c r="FR6" s="78"/>
      <c r="FS6" s="78"/>
      <c r="FT6" s="78"/>
      <c r="FU6" s="78"/>
      <c r="FV6" s="78"/>
      <c r="FW6" s="78"/>
      <c r="FX6" s="78"/>
      <c r="FY6" s="78"/>
      <c r="FZ6" s="78"/>
      <c r="GA6" s="78"/>
      <c r="GB6" s="78"/>
      <c r="GC6" s="78"/>
      <c r="GD6" s="78"/>
      <c r="GE6" s="78"/>
      <c r="GF6" s="78"/>
      <c r="GG6" s="78"/>
      <c r="GH6" s="78"/>
      <c r="GI6" s="78"/>
      <c r="GJ6" s="78"/>
      <c r="GK6" s="78"/>
      <c r="GL6" s="78"/>
      <c r="GM6" s="78"/>
      <c r="GN6" s="78"/>
      <c r="GO6" s="78"/>
      <c r="GP6" s="78"/>
      <c r="GQ6" s="78"/>
      <c r="GR6" s="78"/>
      <c r="GS6" s="78"/>
      <c r="GT6" s="78"/>
      <c r="GU6" s="78"/>
      <c r="GV6" s="78"/>
      <c r="GW6" s="78"/>
      <c r="GX6" s="78"/>
      <c r="GY6" s="78"/>
      <c r="GZ6" s="78"/>
      <c r="HA6" s="78"/>
      <c r="HB6" s="78"/>
      <c r="HC6" s="78"/>
      <c r="HD6" s="78"/>
      <c r="HE6" s="78"/>
      <c r="HF6" s="78"/>
      <c r="HG6" s="78"/>
      <c r="HH6" s="78"/>
      <c r="HI6" s="78"/>
      <c r="HJ6" s="78"/>
      <c r="HK6" s="78"/>
      <c r="HL6" s="78"/>
      <c r="HM6" s="78"/>
      <c r="HN6" s="78"/>
      <c r="HO6" s="78"/>
      <c r="HP6" s="78"/>
      <c r="HQ6" s="78"/>
      <c r="HR6" s="78"/>
      <c r="HS6" s="78"/>
      <c r="HT6" s="78"/>
      <c r="HU6" s="78"/>
      <c r="HV6" s="78"/>
      <c r="HW6" s="78"/>
      <c r="HX6" s="78"/>
      <c r="HY6" s="78"/>
      <c r="HZ6" s="78"/>
      <c r="IA6" s="78"/>
      <c r="IB6" s="78"/>
      <c r="IC6" s="78"/>
      <c r="ID6" s="78"/>
      <c r="IE6" s="78"/>
      <c r="IF6" s="78"/>
      <c r="IG6" s="78"/>
      <c r="IH6" s="78"/>
      <c r="II6" s="78"/>
      <c r="IJ6" s="78"/>
      <c r="IK6" s="78"/>
      <c r="IL6" s="78"/>
      <c r="IM6" s="78"/>
      <c r="IN6" s="78"/>
      <c r="IO6" s="78"/>
      <c r="IP6" s="78"/>
      <c r="IQ6" s="78"/>
      <c r="IR6" s="78"/>
      <c r="IS6" s="78"/>
      <c r="IT6" s="78"/>
      <c r="IU6" s="78"/>
      <c r="IV6" s="78"/>
      <c r="IW6" s="78"/>
    </row>
    <row r="7" spans="1:257" ht="15">
      <c r="A7" s="226"/>
      <c r="B7" s="226"/>
      <c r="C7" s="226"/>
      <c r="D7" s="226"/>
      <c r="E7" s="227"/>
      <c r="F7" s="227"/>
      <c r="G7" s="227"/>
      <c r="H7" s="84"/>
      <c r="I7" s="223" t="s">
        <v>1059</v>
      </c>
      <c r="J7" s="207">
        <f>COUNTIFS(J12:J201,"ChinhVC",L12:L201,"Open")</f>
        <v>0</v>
      </c>
      <c r="K7" s="207">
        <f>COUNTIFS(J12:J201,"ChinhVC",L12:L201,"Accepted")</f>
        <v>0</v>
      </c>
      <c r="L7" s="207">
        <f>COUNTIFS(J12:J201,"ChinhVC",L12:L201,"Ready for test")</f>
        <v>0</v>
      </c>
      <c r="M7" s="207">
        <f>COUNTIFS(J12:J201,"ChinhVC",L12:L201,"Closed")</f>
        <v>0</v>
      </c>
      <c r="N7" s="207">
        <f>COUNTIFS(J12:J201,"ChinhVC",L12:L201,"")</f>
        <v>0</v>
      </c>
      <c r="O7" s="233">
        <f t="shared" si="0"/>
        <v>0</v>
      </c>
      <c r="P7" s="78"/>
      <c r="Q7" s="78"/>
      <c r="R7" s="78"/>
      <c r="S7" s="78"/>
      <c r="T7" s="78"/>
      <c r="U7" s="78"/>
      <c r="V7" s="78"/>
      <c r="W7" s="78"/>
      <c r="X7" s="78"/>
      <c r="Y7" s="78"/>
      <c r="Z7" s="78"/>
      <c r="AA7" s="78"/>
      <c r="AB7" s="78"/>
      <c r="AC7" s="78"/>
      <c r="AD7" s="78"/>
      <c r="AE7" s="78"/>
      <c r="AF7" s="78"/>
      <c r="AG7" s="78"/>
      <c r="AH7" s="78"/>
      <c r="AI7" s="78"/>
      <c r="AJ7" s="78"/>
      <c r="AK7" s="78"/>
      <c r="AL7" s="78"/>
      <c r="AM7" s="78"/>
      <c r="AN7" s="78"/>
      <c r="AO7" s="78"/>
      <c r="AP7" s="78"/>
      <c r="AQ7" s="78"/>
      <c r="AR7" s="78"/>
      <c r="AS7" s="78"/>
      <c r="AT7" s="78"/>
      <c r="AU7" s="78"/>
      <c r="AV7" s="78"/>
      <c r="AW7" s="78"/>
      <c r="AX7" s="78"/>
      <c r="AY7" s="78"/>
      <c r="AZ7" s="78"/>
      <c r="BA7" s="78"/>
      <c r="BB7" s="78"/>
      <c r="BC7" s="78"/>
      <c r="BD7" s="78"/>
      <c r="BE7" s="78"/>
      <c r="BF7" s="78"/>
      <c r="BG7" s="78"/>
      <c r="BH7" s="78"/>
      <c r="BI7" s="78"/>
      <c r="BJ7" s="78"/>
      <c r="BK7" s="78"/>
      <c r="BL7" s="78"/>
      <c r="BM7" s="78"/>
      <c r="BN7" s="78"/>
      <c r="BO7" s="78"/>
      <c r="BP7" s="78"/>
      <c r="BQ7" s="78"/>
      <c r="BR7" s="78"/>
      <c r="BS7" s="78"/>
      <c r="BT7" s="78"/>
      <c r="BU7" s="78"/>
      <c r="BV7" s="78"/>
      <c r="BW7" s="78"/>
      <c r="BX7" s="78"/>
      <c r="BY7" s="78"/>
      <c r="BZ7" s="78"/>
      <c r="CA7" s="78"/>
      <c r="CB7" s="78"/>
      <c r="CC7" s="78"/>
      <c r="CD7" s="78"/>
      <c r="CE7" s="78"/>
      <c r="CF7" s="78"/>
      <c r="CG7" s="78"/>
      <c r="CH7" s="78"/>
      <c r="CI7" s="78"/>
      <c r="CJ7" s="78"/>
      <c r="CK7" s="78"/>
      <c r="CL7" s="78"/>
      <c r="CM7" s="78"/>
      <c r="CN7" s="78"/>
      <c r="CO7" s="78"/>
      <c r="CP7" s="78"/>
      <c r="CQ7" s="78"/>
      <c r="CR7" s="78"/>
      <c r="CS7" s="78"/>
      <c r="CT7" s="78"/>
      <c r="CU7" s="78"/>
      <c r="CV7" s="78"/>
      <c r="CW7" s="78"/>
      <c r="CX7" s="78"/>
      <c r="CY7" s="78"/>
      <c r="CZ7" s="78"/>
      <c r="DA7" s="78"/>
      <c r="DB7" s="78"/>
      <c r="DC7" s="78"/>
      <c r="DD7" s="78"/>
      <c r="DE7" s="78"/>
      <c r="DF7" s="78"/>
      <c r="DG7" s="78"/>
      <c r="DH7" s="78"/>
      <c r="DI7" s="78"/>
      <c r="DJ7" s="78"/>
      <c r="DK7" s="78"/>
      <c r="DL7" s="78"/>
      <c r="DM7" s="78"/>
      <c r="DN7" s="78"/>
      <c r="DO7" s="78"/>
      <c r="DP7" s="78"/>
      <c r="DQ7" s="78"/>
      <c r="DR7" s="78"/>
      <c r="DS7" s="78"/>
      <c r="DT7" s="78"/>
      <c r="DU7" s="78"/>
      <c r="DV7" s="78"/>
      <c r="DW7" s="78"/>
      <c r="DX7" s="78"/>
      <c r="DY7" s="78"/>
      <c r="DZ7" s="78"/>
      <c r="EA7" s="78"/>
      <c r="EB7" s="78"/>
      <c r="EC7" s="78"/>
      <c r="ED7" s="78"/>
      <c r="EE7" s="78"/>
      <c r="EF7" s="78"/>
      <c r="EG7" s="78"/>
      <c r="EH7" s="78"/>
      <c r="EI7" s="78"/>
      <c r="EJ7" s="78"/>
      <c r="EK7" s="78"/>
      <c r="EL7" s="78"/>
      <c r="EM7" s="78"/>
      <c r="EN7" s="78"/>
      <c r="EO7" s="78"/>
      <c r="EP7" s="78"/>
      <c r="EQ7" s="78"/>
      <c r="ER7" s="78"/>
      <c r="ES7" s="78"/>
      <c r="ET7" s="78"/>
      <c r="EU7" s="78"/>
      <c r="EV7" s="78"/>
      <c r="EW7" s="78"/>
      <c r="EX7" s="78"/>
      <c r="EY7" s="78"/>
      <c r="EZ7" s="78"/>
      <c r="FA7" s="78"/>
      <c r="FB7" s="78"/>
      <c r="FC7" s="78"/>
      <c r="FD7" s="78"/>
      <c r="FE7" s="78"/>
      <c r="FF7" s="78"/>
      <c r="FG7" s="78"/>
      <c r="FH7" s="78"/>
      <c r="FI7" s="78"/>
      <c r="FJ7" s="78"/>
      <c r="FK7" s="78"/>
      <c r="FL7" s="78"/>
      <c r="FM7" s="78"/>
      <c r="FN7" s="78"/>
      <c r="FO7" s="78"/>
      <c r="FP7" s="78"/>
      <c r="FQ7" s="78"/>
      <c r="FR7" s="78"/>
      <c r="FS7" s="78"/>
      <c r="FT7" s="78"/>
      <c r="FU7" s="78"/>
      <c r="FV7" s="78"/>
      <c r="FW7" s="78"/>
      <c r="FX7" s="78"/>
      <c r="FY7" s="78"/>
      <c r="FZ7" s="78"/>
      <c r="GA7" s="78"/>
      <c r="GB7" s="78"/>
      <c r="GC7" s="78"/>
      <c r="GD7" s="78"/>
      <c r="GE7" s="78"/>
      <c r="GF7" s="78"/>
      <c r="GG7" s="78"/>
      <c r="GH7" s="78"/>
      <c r="GI7" s="78"/>
      <c r="GJ7" s="78"/>
      <c r="GK7" s="78"/>
      <c r="GL7" s="78"/>
      <c r="GM7" s="78"/>
      <c r="GN7" s="78"/>
      <c r="GO7" s="78"/>
      <c r="GP7" s="78"/>
      <c r="GQ7" s="78"/>
      <c r="GR7" s="78"/>
      <c r="GS7" s="78"/>
      <c r="GT7" s="78"/>
      <c r="GU7" s="78"/>
      <c r="GV7" s="78"/>
      <c r="GW7" s="78"/>
      <c r="GX7" s="78"/>
      <c r="GY7" s="78"/>
      <c r="GZ7" s="78"/>
      <c r="HA7" s="78"/>
      <c r="HB7" s="78"/>
      <c r="HC7" s="78"/>
      <c r="HD7" s="78"/>
      <c r="HE7" s="78"/>
      <c r="HF7" s="78"/>
      <c r="HG7" s="78"/>
      <c r="HH7" s="78"/>
      <c r="HI7" s="78"/>
      <c r="HJ7" s="78"/>
      <c r="HK7" s="78"/>
      <c r="HL7" s="78"/>
      <c r="HM7" s="78"/>
      <c r="HN7" s="78"/>
      <c r="HO7" s="78"/>
      <c r="HP7" s="78"/>
      <c r="HQ7" s="78"/>
      <c r="HR7" s="78"/>
      <c r="HS7" s="78"/>
      <c r="HT7" s="78"/>
      <c r="HU7" s="78"/>
      <c r="HV7" s="78"/>
      <c r="HW7" s="78"/>
      <c r="HX7" s="78"/>
      <c r="HY7" s="78"/>
      <c r="HZ7" s="78"/>
      <c r="IA7" s="78"/>
      <c r="IB7" s="78"/>
      <c r="IC7" s="78"/>
      <c r="ID7" s="78"/>
      <c r="IE7" s="78"/>
      <c r="IF7" s="78"/>
      <c r="IG7" s="78"/>
      <c r="IH7" s="78"/>
      <c r="II7" s="78"/>
      <c r="IJ7" s="78"/>
      <c r="IK7" s="78"/>
      <c r="IL7" s="78"/>
      <c r="IM7" s="78"/>
      <c r="IN7" s="78"/>
      <c r="IO7" s="78"/>
      <c r="IP7" s="78"/>
      <c r="IQ7" s="78"/>
      <c r="IR7" s="78"/>
      <c r="IS7" s="78"/>
      <c r="IT7" s="78"/>
      <c r="IU7" s="78"/>
      <c r="IV7" s="78"/>
      <c r="IW7" s="78"/>
    </row>
    <row r="8" spans="1:257" ht="15" thickBot="1">
      <c r="A8" s="226"/>
      <c r="B8" s="226"/>
      <c r="C8" s="226"/>
      <c r="D8" s="226"/>
      <c r="E8" s="227"/>
      <c r="F8" s="227"/>
      <c r="G8" s="227"/>
      <c r="H8" s="84"/>
      <c r="I8" s="224" t="s">
        <v>1058</v>
      </c>
      <c r="J8" s="231">
        <f>SUM(J2:J7)</f>
        <v>0</v>
      </c>
      <c r="K8" s="231">
        <f t="shared" ref="K8:O8" si="1">SUM(K2:K7)</f>
        <v>0</v>
      </c>
      <c r="L8" s="231">
        <f t="shared" si="1"/>
        <v>0</v>
      </c>
      <c r="M8" s="231">
        <f t="shared" si="1"/>
        <v>7</v>
      </c>
      <c r="N8" s="231">
        <f t="shared" si="1"/>
        <v>0</v>
      </c>
      <c r="O8" s="231">
        <f t="shared" si="1"/>
        <v>7</v>
      </c>
      <c r="P8" s="78"/>
      <c r="Q8" s="78"/>
      <c r="R8" s="78"/>
      <c r="S8" s="78"/>
      <c r="T8" s="78"/>
      <c r="U8" s="78"/>
      <c r="V8" s="78"/>
      <c r="W8" s="78"/>
      <c r="X8" s="78"/>
      <c r="Y8" s="78"/>
      <c r="Z8" s="78"/>
      <c r="AA8" s="78"/>
      <c r="AB8" s="78"/>
      <c r="AC8" s="78"/>
      <c r="AD8" s="78"/>
      <c r="AE8" s="78"/>
      <c r="AF8" s="78"/>
      <c r="AG8" s="78"/>
      <c r="AH8" s="78"/>
      <c r="AI8" s="78"/>
      <c r="AJ8" s="78"/>
      <c r="AK8" s="78"/>
      <c r="AL8" s="78"/>
      <c r="AM8" s="78"/>
      <c r="AN8" s="78"/>
      <c r="AO8" s="78"/>
      <c r="AP8" s="78"/>
      <c r="AQ8" s="78"/>
      <c r="AR8" s="78"/>
      <c r="AS8" s="78"/>
      <c r="AT8" s="78"/>
      <c r="AU8" s="78"/>
      <c r="AV8" s="78"/>
      <c r="AW8" s="78"/>
      <c r="AX8" s="78"/>
      <c r="AY8" s="78"/>
      <c r="AZ8" s="78"/>
      <c r="BA8" s="78"/>
      <c r="BB8" s="78"/>
      <c r="BC8" s="78"/>
      <c r="BD8" s="78"/>
      <c r="BE8" s="78"/>
      <c r="BF8" s="78"/>
      <c r="BG8" s="78"/>
      <c r="BH8" s="78"/>
      <c r="BI8" s="78"/>
      <c r="BJ8" s="78"/>
      <c r="BK8" s="78"/>
      <c r="BL8" s="78"/>
      <c r="BM8" s="78"/>
      <c r="BN8" s="78"/>
      <c r="BO8" s="78"/>
      <c r="BP8" s="78"/>
      <c r="BQ8" s="78"/>
      <c r="BR8" s="78"/>
      <c r="BS8" s="78"/>
      <c r="BT8" s="78"/>
      <c r="BU8" s="78"/>
      <c r="BV8" s="78"/>
      <c r="BW8" s="78"/>
      <c r="BX8" s="78"/>
      <c r="BY8" s="78"/>
      <c r="BZ8" s="78"/>
      <c r="CA8" s="78"/>
      <c r="CB8" s="78"/>
      <c r="CC8" s="78"/>
      <c r="CD8" s="78"/>
      <c r="CE8" s="78"/>
      <c r="CF8" s="78"/>
      <c r="CG8" s="78"/>
      <c r="CH8" s="78"/>
      <c r="CI8" s="78"/>
      <c r="CJ8" s="78"/>
      <c r="CK8" s="78"/>
      <c r="CL8" s="78"/>
      <c r="CM8" s="78"/>
      <c r="CN8" s="78"/>
      <c r="CO8" s="78"/>
      <c r="CP8" s="78"/>
      <c r="CQ8" s="78"/>
      <c r="CR8" s="78"/>
      <c r="CS8" s="78"/>
      <c r="CT8" s="78"/>
      <c r="CU8" s="78"/>
      <c r="CV8" s="78"/>
      <c r="CW8" s="78"/>
      <c r="CX8" s="78"/>
      <c r="CY8" s="78"/>
      <c r="CZ8" s="78"/>
      <c r="DA8" s="78"/>
      <c r="DB8" s="78"/>
      <c r="DC8" s="78"/>
      <c r="DD8" s="78"/>
      <c r="DE8" s="78"/>
      <c r="DF8" s="78"/>
      <c r="DG8" s="78"/>
      <c r="DH8" s="78"/>
      <c r="DI8" s="78"/>
      <c r="DJ8" s="78"/>
      <c r="DK8" s="78"/>
      <c r="DL8" s="78"/>
      <c r="DM8" s="78"/>
      <c r="DN8" s="78"/>
      <c r="DO8" s="78"/>
      <c r="DP8" s="78"/>
      <c r="DQ8" s="78"/>
      <c r="DR8" s="78"/>
      <c r="DS8" s="78"/>
      <c r="DT8" s="78"/>
      <c r="DU8" s="78"/>
      <c r="DV8" s="78"/>
      <c r="DW8" s="78"/>
      <c r="DX8" s="78"/>
      <c r="DY8" s="78"/>
      <c r="DZ8" s="78"/>
      <c r="EA8" s="78"/>
      <c r="EB8" s="78"/>
      <c r="EC8" s="78"/>
      <c r="ED8" s="78"/>
      <c r="EE8" s="78"/>
      <c r="EF8" s="78"/>
      <c r="EG8" s="78"/>
      <c r="EH8" s="78"/>
      <c r="EI8" s="78"/>
      <c r="EJ8" s="78"/>
      <c r="EK8" s="78"/>
      <c r="EL8" s="78"/>
      <c r="EM8" s="78"/>
      <c r="EN8" s="78"/>
      <c r="EO8" s="78"/>
      <c r="EP8" s="78"/>
      <c r="EQ8" s="78"/>
      <c r="ER8" s="78"/>
      <c r="ES8" s="78"/>
      <c r="ET8" s="78"/>
      <c r="EU8" s="78"/>
      <c r="EV8" s="78"/>
      <c r="EW8" s="78"/>
      <c r="EX8" s="78"/>
      <c r="EY8" s="78"/>
      <c r="EZ8" s="78"/>
      <c r="FA8" s="78"/>
      <c r="FB8" s="78"/>
      <c r="FC8" s="78"/>
      <c r="FD8" s="78"/>
      <c r="FE8" s="78"/>
      <c r="FF8" s="78"/>
      <c r="FG8" s="78"/>
      <c r="FH8" s="78"/>
      <c r="FI8" s="78"/>
      <c r="FJ8" s="78"/>
      <c r="FK8" s="78"/>
      <c r="FL8" s="78"/>
      <c r="FM8" s="78"/>
      <c r="FN8" s="78"/>
      <c r="FO8" s="78"/>
      <c r="FP8" s="78"/>
      <c r="FQ8" s="78"/>
      <c r="FR8" s="78"/>
      <c r="FS8" s="78"/>
      <c r="FT8" s="78"/>
      <c r="FU8" s="78"/>
      <c r="FV8" s="78"/>
      <c r="FW8" s="78"/>
      <c r="FX8" s="78"/>
      <c r="FY8" s="78"/>
      <c r="FZ8" s="78"/>
      <c r="GA8" s="78"/>
      <c r="GB8" s="78"/>
      <c r="GC8" s="78"/>
      <c r="GD8" s="78"/>
      <c r="GE8" s="78"/>
      <c r="GF8" s="78"/>
      <c r="GG8" s="78"/>
      <c r="GH8" s="78"/>
      <c r="GI8" s="78"/>
      <c r="GJ8" s="78"/>
      <c r="GK8" s="78"/>
      <c r="GL8" s="78"/>
      <c r="GM8" s="78"/>
      <c r="GN8" s="78"/>
      <c r="GO8" s="78"/>
      <c r="GP8" s="78"/>
      <c r="GQ8" s="78"/>
      <c r="GR8" s="78"/>
      <c r="GS8" s="78"/>
      <c r="GT8" s="78"/>
      <c r="GU8" s="78"/>
      <c r="GV8" s="78"/>
      <c r="GW8" s="78"/>
      <c r="GX8" s="78"/>
      <c r="GY8" s="78"/>
      <c r="GZ8" s="78"/>
      <c r="HA8" s="78"/>
      <c r="HB8" s="78"/>
      <c r="HC8" s="78"/>
      <c r="HD8" s="78"/>
      <c r="HE8" s="78"/>
      <c r="HF8" s="78"/>
      <c r="HG8" s="78"/>
      <c r="HH8" s="78"/>
      <c r="HI8" s="78"/>
      <c r="HJ8" s="78"/>
      <c r="HK8" s="78"/>
      <c r="HL8" s="78"/>
      <c r="HM8" s="78"/>
      <c r="HN8" s="78"/>
      <c r="HO8" s="78"/>
      <c r="HP8" s="78"/>
      <c r="HQ8" s="78"/>
      <c r="HR8" s="78"/>
      <c r="HS8" s="78"/>
      <c r="HT8" s="78"/>
      <c r="HU8" s="78"/>
      <c r="HV8" s="78"/>
      <c r="HW8" s="78"/>
      <c r="HX8" s="78"/>
      <c r="HY8" s="78"/>
      <c r="HZ8" s="78"/>
      <c r="IA8" s="78"/>
      <c r="IB8" s="78"/>
      <c r="IC8" s="78"/>
      <c r="ID8" s="78"/>
      <c r="IE8" s="78"/>
      <c r="IF8" s="78"/>
      <c r="IG8" s="78"/>
      <c r="IH8" s="78"/>
      <c r="II8" s="78"/>
      <c r="IJ8" s="78"/>
      <c r="IK8" s="78"/>
      <c r="IL8" s="78"/>
      <c r="IM8" s="78"/>
      <c r="IN8" s="78"/>
      <c r="IO8" s="78"/>
      <c r="IP8" s="78"/>
      <c r="IQ8" s="78"/>
      <c r="IR8" s="78"/>
      <c r="IS8" s="78"/>
      <c r="IT8" s="78"/>
      <c r="IU8" s="78"/>
      <c r="IV8" s="78"/>
      <c r="IW8" s="78"/>
    </row>
    <row r="9" spans="1:257" ht="13.5" thickTop="1">
      <c r="A9" s="78"/>
      <c r="B9" s="78"/>
      <c r="C9" s="78"/>
      <c r="D9" s="89"/>
      <c r="E9" s="89"/>
      <c r="F9" s="89"/>
      <c r="G9" s="89"/>
      <c r="H9" s="84"/>
      <c r="I9" s="84"/>
      <c r="J9" s="85"/>
      <c r="K9" s="78"/>
      <c r="L9" s="78"/>
      <c r="M9" s="78"/>
      <c r="N9" s="78"/>
      <c r="O9" s="78"/>
      <c r="P9" s="78"/>
      <c r="Q9" s="78"/>
      <c r="R9" s="78"/>
      <c r="S9" s="78"/>
      <c r="T9" s="78"/>
      <c r="U9" s="78"/>
      <c r="V9" s="78"/>
      <c r="W9" s="78"/>
      <c r="X9" s="78"/>
      <c r="Y9" s="78"/>
      <c r="Z9" s="78"/>
      <c r="AA9" s="78"/>
      <c r="AB9" s="78"/>
      <c r="AC9" s="78"/>
      <c r="AD9" s="78"/>
      <c r="AE9" s="78"/>
      <c r="AF9" s="78"/>
      <c r="AG9" s="78"/>
      <c r="AH9" s="78"/>
      <c r="AI9" s="78"/>
      <c r="AJ9" s="78"/>
      <c r="AK9" s="78"/>
      <c r="AL9" s="78"/>
      <c r="AM9" s="78"/>
      <c r="AN9" s="78"/>
      <c r="AO9" s="78"/>
      <c r="AP9" s="78"/>
      <c r="AQ9" s="78"/>
      <c r="AR9" s="78"/>
      <c r="AS9" s="78"/>
      <c r="AT9" s="78"/>
      <c r="AU9" s="78"/>
      <c r="AV9" s="78"/>
      <c r="AW9" s="78"/>
      <c r="AX9" s="78"/>
      <c r="AY9" s="78"/>
      <c r="AZ9" s="78"/>
      <c r="BA9" s="78"/>
      <c r="BB9" s="78"/>
      <c r="BC9" s="78"/>
      <c r="BD9" s="78"/>
      <c r="BE9" s="78"/>
      <c r="BF9" s="78"/>
      <c r="BG9" s="78"/>
      <c r="BH9" s="78"/>
      <c r="BI9" s="78"/>
      <c r="BJ9" s="78"/>
      <c r="BK9" s="78"/>
      <c r="BL9" s="78"/>
      <c r="BM9" s="78"/>
      <c r="BN9" s="78"/>
      <c r="BO9" s="78"/>
      <c r="BP9" s="78"/>
      <c r="BQ9" s="78"/>
      <c r="BR9" s="78"/>
      <c r="BS9" s="78"/>
      <c r="BT9" s="78"/>
      <c r="BU9" s="78"/>
      <c r="BV9" s="78"/>
      <c r="BW9" s="78"/>
      <c r="BX9" s="78"/>
      <c r="BY9" s="78"/>
      <c r="BZ9" s="78"/>
      <c r="CA9" s="78"/>
      <c r="CB9" s="78"/>
      <c r="CC9" s="78"/>
      <c r="CD9" s="78"/>
      <c r="CE9" s="78"/>
      <c r="CF9" s="78"/>
      <c r="CG9" s="78"/>
      <c r="CH9" s="78"/>
      <c r="CI9" s="78"/>
      <c r="CJ9" s="78"/>
      <c r="CK9" s="78"/>
      <c r="CL9" s="78"/>
      <c r="CM9" s="78"/>
      <c r="CN9" s="78"/>
      <c r="CO9" s="78"/>
      <c r="CP9" s="78"/>
      <c r="CQ9" s="78"/>
      <c r="CR9" s="78"/>
      <c r="CS9" s="78"/>
      <c r="CT9" s="78"/>
      <c r="CU9" s="78"/>
      <c r="CV9" s="78"/>
      <c r="CW9" s="78"/>
      <c r="CX9" s="78"/>
      <c r="CY9" s="78"/>
      <c r="CZ9" s="78"/>
      <c r="DA9" s="78"/>
      <c r="DB9" s="78"/>
      <c r="DC9" s="78"/>
      <c r="DD9" s="78"/>
      <c r="DE9" s="78"/>
      <c r="DF9" s="78"/>
      <c r="DG9" s="78"/>
      <c r="DH9" s="78"/>
      <c r="DI9" s="78"/>
      <c r="DJ9" s="78"/>
      <c r="DK9" s="78"/>
      <c r="DL9" s="78"/>
      <c r="DM9" s="78"/>
      <c r="DN9" s="78"/>
      <c r="DO9" s="78"/>
      <c r="DP9" s="78"/>
      <c r="DQ9" s="78"/>
      <c r="DR9" s="78"/>
      <c r="DS9" s="78"/>
      <c r="DT9" s="78"/>
      <c r="DU9" s="78"/>
      <c r="DV9" s="78"/>
      <c r="DW9" s="78"/>
      <c r="DX9" s="78"/>
      <c r="DY9" s="78"/>
      <c r="DZ9" s="78"/>
      <c r="EA9" s="78"/>
      <c r="EB9" s="78"/>
      <c r="EC9" s="78"/>
      <c r="ED9" s="78"/>
      <c r="EE9" s="78"/>
      <c r="EF9" s="78"/>
      <c r="EG9" s="78"/>
      <c r="EH9" s="78"/>
      <c r="EI9" s="78"/>
      <c r="EJ9" s="78"/>
      <c r="EK9" s="78"/>
      <c r="EL9" s="78"/>
      <c r="EM9" s="78"/>
      <c r="EN9" s="78"/>
      <c r="EO9" s="78"/>
      <c r="EP9" s="78"/>
      <c r="EQ9" s="78"/>
      <c r="ER9" s="78"/>
      <c r="ES9" s="78"/>
      <c r="ET9" s="78"/>
      <c r="EU9" s="78"/>
      <c r="EV9" s="78"/>
      <c r="EW9" s="78"/>
      <c r="EX9" s="78"/>
      <c r="EY9" s="78"/>
      <c r="EZ9" s="78"/>
      <c r="FA9" s="78"/>
      <c r="FB9" s="78"/>
      <c r="FC9" s="78"/>
      <c r="FD9" s="78"/>
      <c r="FE9" s="78"/>
      <c r="FF9" s="78"/>
      <c r="FG9" s="78"/>
      <c r="FH9" s="78"/>
      <c r="FI9" s="78"/>
      <c r="FJ9" s="78"/>
      <c r="FK9" s="78"/>
      <c r="FL9" s="78"/>
      <c r="FM9" s="78"/>
      <c r="FN9" s="78"/>
      <c r="FO9" s="78"/>
      <c r="FP9" s="78"/>
      <c r="FQ9" s="78"/>
      <c r="FR9" s="78"/>
      <c r="FS9" s="78"/>
      <c r="FT9" s="78"/>
      <c r="FU9" s="78"/>
      <c r="FV9" s="78"/>
      <c r="FW9" s="78"/>
      <c r="FX9" s="78"/>
      <c r="FY9" s="78"/>
      <c r="FZ9" s="78"/>
      <c r="GA9" s="78"/>
      <c r="GB9" s="78"/>
      <c r="GC9" s="78"/>
      <c r="GD9" s="78"/>
      <c r="GE9" s="78"/>
      <c r="GF9" s="78"/>
      <c r="GG9" s="78"/>
      <c r="GH9" s="78"/>
      <c r="GI9" s="78"/>
      <c r="GJ9" s="78"/>
      <c r="GK9" s="78"/>
      <c r="GL9" s="78"/>
      <c r="GM9" s="78"/>
      <c r="GN9" s="78"/>
      <c r="GO9" s="78"/>
      <c r="GP9" s="78"/>
      <c r="GQ9" s="78"/>
      <c r="GR9" s="78"/>
      <c r="GS9" s="78"/>
      <c r="GT9" s="78"/>
      <c r="GU9" s="78"/>
      <c r="GV9" s="78"/>
      <c r="GW9" s="78"/>
      <c r="GX9" s="78"/>
      <c r="GY9" s="78"/>
      <c r="GZ9" s="78"/>
      <c r="HA9" s="78"/>
      <c r="HB9" s="78"/>
      <c r="HC9" s="78"/>
      <c r="HD9" s="78"/>
      <c r="HE9" s="78"/>
      <c r="HF9" s="78"/>
      <c r="HG9" s="78"/>
      <c r="HH9" s="78"/>
      <c r="HI9" s="78"/>
      <c r="HJ9" s="78"/>
      <c r="HK9" s="78"/>
      <c r="HL9" s="78"/>
      <c r="HM9" s="78"/>
      <c r="HN9" s="78"/>
      <c r="HO9" s="78"/>
      <c r="HP9" s="78"/>
      <c r="HQ9" s="78"/>
      <c r="HR9" s="78"/>
      <c r="HS9" s="78"/>
      <c r="HT9" s="78"/>
      <c r="HU9" s="78"/>
      <c r="HV9" s="78"/>
      <c r="HW9" s="78"/>
      <c r="HX9" s="78"/>
      <c r="HY9" s="78"/>
      <c r="HZ9" s="78"/>
      <c r="IA9" s="78"/>
      <c r="IB9" s="78"/>
      <c r="IC9" s="78"/>
      <c r="ID9" s="78"/>
      <c r="IE9" s="78"/>
      <c r="IF9" s="78"/>
      <c r="IG9" s="78"/>
      <c r="IH9" s="78"/>
      <c r="II9" s="78"/>
      <c r="IJ9" s="78"/>
      <c r="IK9" s="78"/>
      <c r="IL9" s="78"/>
      <c r="IM9" s="78"/>
      <c r="IN9" s="78"/>
      <c r="IO9" s="78"/>
      <c r="IP9" s="78"/>
      <c r="IQ9" s="78"/>
      <c r="IR9" s="78"/>
      <c r="IS9" s="78"/>
      <c r="IT9" s="78"/>
      <c r="IU9" s="78"/>
      <c r="IV9" s="78"/>
      <c r="IW9" s="78"/>
    </row>
    <row r="10" spans="1:257" ht="28.5" customHeight="1">
      <c r="A10" s="49" t="s">
        <v>30</v>
      </c>
      <c r="B10" s="49" t="s">
        <v>31</v>
      </c>
      <c r="C10" s="49" t="s">
        <v>32</v>
      </c>
      <c r="D10" s="49" t="s">
        <v>33</v>
      </c>
      <c r="E10" s="50" t="s">
        <v>34</v>
      </c>
      <c r="F10" s="50" t="s">
        <v>569</v>
      </c>
      <c r="G10" s="50" t="s">
        <v>568</v>
      </c>
      <c r="H10" s="50" t="s">
        <v>35</v>
      </c>
      <c r="I10" s="49" t="s">
        <v>36</v>
      </c>
      <c r="J10" s="213" t="s">
        <v>1047</v>
      </c>
      <c r="K10" s="214" t="s">
        <v>25</v>
      </c>
      <c r="L10" s="215" t="s">
        <v>1048</v>
      </c>
      <c r="M10" s="215" t="s">
        <v>1050</v>
      </c>
      <c r="N10" s="213" t="s">
        <v>1049</v>
      </c>
      <c r="O10" s="215" t="s">
        <v>1065</v>
      </c>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78"/>
      <c r="AY10" s="78"/>
      <c r="AZ10" s="78"/>
      <c r="BA10" s="78"/>
      <c r="BB10" s="78"/>
      <c r="BC10" s="78"/>
      <c r="BD10" s="78"/>
      <c r="BE10" s="78"/>
      <c r="BF10" s="78"/>
      <c r="BG10" s="78"/>
      <c r="BH10" s="78"/>
      <c r="BI10" s="78"/>
      <c r="BJ10" s="78"/>
      <c r="BK10" s="78"/>
      <c r="BL10" s="78"/>
      <c r="BM10" s="78"/>
      <c r="BN10" s="78"/>
      <c r="BO10" s="78"/>
      <c r="BP10" s="78"/>
      <c r="BQ10" s="78"/>
      <c r="BR10" s="78"/>
      <c r="BS10" s="78"/>
      <c r="BT10" s="78"/>
      <c r="BU10" s="78"/>
      <c r="BV10" s="78"/>
      <c r="BW10" s="78"/>
      <c r="BX10" s="78"/>
      <c r="BY10" s="78"/>
      <c r="BZ10" s="78"/>
      <c r="CA10" s="78"/>
      <c r="CB10" s="78"/>
      <c r="CC10" s="78"/>
      <c r="CD10" s="78"/>
      <c r="CE10" s="78"/>
      <c r="CF10" s="78"/>
      <c r="CG10" s="78"/>
      <c r="CH10" s="78"/>
      <c r="CI10" s="78"/>
      <c r="CJ10" s="78"/>
      <c r="CK10" s="78"/>
      <c r="CL10" s="78"/>
      <c r="CM10" s="78"/>
      <c r="CN10" s="78"/>
      <c r="CO10" s="78"/>
      <c r="CP10" s="78"/>
      <c r="CQ10" s="78"/>
      <c r="CR10" s="78"/>
      <c r="CS10" s="78"/>
      <c r="CT10" s="78"/>
      <c r="CU10" s="78"/>
      <c r="CV10" s="78"/>
      <c r="CW10" s="78"/>
      <c r="CX10" s="78"/>
      <c r="CY10" s="78"/>
      <c r="CZ10" s="78"/>
      <c r="DA10" s="78"/>
      <c r="DB10" s="78"/>
      <c r="DC10" s="78"/>
      <c r="DD10" s="78"/>
      <c r="DE10" s="78"/>
      <c r="DF10" s="78"/>
      <c r="DG10" s="78"/>
      <c r="DH10" s="78"/>
      <c r="DI10" s="78"/>
      <c r="DJ10" s="78"/>
      <c r="DK10" s="78"/>
      <c r="DL10" s="78"/>
      <c r="DM10" s="78"/>
      <c r="DN10" s="78"/>
      <c r="DO10" s="78"/>
      <c r="DP10" s="78"/>
      <c r="DQ10" s="78"/>
      <c r="DR10" s="78"/>
      <c r="DS10" s="78"/>
      <c r="DT10" s="78"/>
      <c r="DU10" s="78"/>
      <c r="DV10" s="78"/>
      <c r="DW10" s="78"/>
      <c r="DX10" s="78"/>
      <c r="DY10" s="78"/>
      <c r="DZ10" s="78"/>
      <c r="EA10" s="78"/>
      <c r="EB10" s="78"/>
      <c r="EC10" s="78"/>
      <c r="ED10" s="78"/>
      <c r="EE10" s="78"/>
      <c r="EF10" s="78"/>
      <c r="EG10" s="78"/>
      <c r="EH10" s="78"/>
      <c r="EI10" s="78"/>
      <c r="EJ10" s="78"/>
      <c r="EK10" s="78"/>
      <c r="EL10" s="78"/>
      <c r="EM10" s="78"/>
      <c r="EN10" s="78"/>
      <c r="EO10" s="78"/>
      <c r="EP10" s="78"/>
      <c r="EQ10" s="78"/>
      <c r="ER10" s="78"/>
      <c r="ES10" s="78"/>
      <c r="ET10" s="78"/>
      <c r="EU10" s="78"/>
      <c r="EV10" s="78"/>
      <c r="EW10" s="78"/>
      <c r="EX10" s="78"/>
      <c r="EY10" s="78"/>
      <c r="EZ10" s="78"/>
      <c r="FA10" s="78"/>
      <c r="FB10" s="78"/>
      <c r="FC10" s="78"/>
      <c r="FD10" s="78"/>
      <c r="FE10" s="78"/>
      <c r="FF10" s="78"/>
      <c r="FG10" s="78"/>
      <c r="FH10" s="78"/>
      <c r="FI10" s="78"/>
      <c r="FJ10" s="78"/>
      <c r="FK10" s="78"/>
      <c r="FL10" s="78"/>
      <c r="FM10" s="78"/>
      <c r="FN10" s="78"/>
      <c r="FO10" s="78"/>
      <c r="FP10" s="78"/>
      <c r="FQ10" s="78"/>
      <c r="FR10" s="78"/>
      <c r="FS10" s="78"/>
      <c r="FT10" s="78"/>
      <c r="FU10" s="78"/>
      <c r="FV10" s="78"/>
      <c r="FW10" s="78"/>
      <c r="FX10" s="78"/>
      <c r="FY10" s="78"/>
      <c r="FZ10" s="78"/>
      <c r="GA10" s="78"/>
      <c r="GB10" s="78"/>
      <c r="GC10" s="78"/>
      <c r="GD10" s="78"/>
      <c r="GE10" s="78"/>
      <c r="GF10" s="78"/>
      <c r="GG10" s="78"/>
      <c r="GH10" s="78"/>
      <c r="GI10" s="78"/>
      <c r="GJ10" s="78"/>
      <c r="GK10" s="78"/>
      <c r="GL10" s="78"/>
      <c r="GM10" s="78"/>
      <c r="GN10" s="78"/>
      <c r="GO10" s="78"/>
      <c r="GP10" s="78"/>
      <c r="GQ10" s="78"/>
      <c r="GR10" s="78"/>
      <c r="GS10" s="78"/>
      <c r="GT10" s="78"/>
      <c r="GU10" s="78"/>
      <c r="GV10" s="78"/>
      <c r="GW10" s="78"/>
      <c r="GX10" s="78"/>
      <c r="GY10" s="78"/>
      <c r="GZ10" s="78"/>
      <c r="HA10" s="78"/>
      <c r="HB10" s="78"/>
      <c r="HC10" s="78"/>
      <c r="HD10" s="78"/>
      <c r="HE10" s="78"/>
      <c r="HF10" s="78"/>
      <c r="HG10" s="78"/>
      <c r="HH10" s="78"/>
      <c r="HI10" s="78"/>
      <c r="HJ10" s="78"/>
      <c r="HK10" s="78"/>
      <c r="HL10" s="78"/>
      <c r="HM10" s="78"/>
      <c r="HN10" s="78"/>
      <c r="HO10" s="78"/>
      <c r="HP10" s="78"/>
      <c r="HQ10" s="78"/>
      <c r="HR10" s="78"/>
      <c r="HS10" s="78"/>
      <c r="HT10" s="78"/>
      <c r="HU10" s="78"/>
      <c r="HV10" s="78"/>
      <c r="HW10" s="78"/>
      <c r="HX10" s="78"/>
      <c r="HY10" s="78"/>
      <c r="HZ10" s="78"/>
      <c r="IA10" s="78"/>
      <c r="IB10" s="78"/>
      <c r="IC10" s="78"/>
      <c r="ID10" s="78"/>
      <c r="IE10" s="78"/>
      <c r="IF10" s="78"/>
      <c r="IG10" s="78"/>
      <c r="IH10" s="78"/>
      <c r="II10" s="78"/>
      <c r="IJ10" s="78"/>
      <c r="IK10" s="78"/>
      <c r="IL10" s="78"/>
      <c r="IM10" s="78"/>
      <c r="IN10" s="78"/>
      <c r="IO10" s="78"/>
      <c r="IP10" s="78"/>
      <c r="IQ10" s="78"/>
      <c r="IR10" s="78"/>
      <c r="IS10" s="78"/>
      <c r="IT10" s="78"/>
      <c r="IU10" s="78"/>
      <c r="IV10" s="78"/>
      <c r="IW10" s="78"/>
    </row>
    <row r="11" spans="1:257" ht="14.25" customHeight="1">
      <c r="A11" s="51"/>
      <c r="B11" s="51" t="s">
        <v>573</v>
      </c>
      <c r="C11" s="52"/>
      <c r="D11" s="52"/>
      <c r="E11" s="52"/>
      <c r="F11" s="52"/>
      <c r="G11" s="52"/>
      <c r="H11" s="52"/>
      <c r="I11" s="53"/>
      <c r="J11" s="158"/>
      <c r="K11" s="158"/>
      <c r="L11" s="158"/>
      <c r="M11" s="158"/>
      <c r="N11" s="158"/>
      <c r="O11" s="189"/>
      <c r="P11" s="78"/>
      <c r="Q11" s="78"/>
      <c r="R11" s="78"/>
      <c r="S11" s="78"/>
      <c r="T11" s="78"/>
      <c r="U11" s="78"/>
      <c r="V11" s="78"/>
      <c r="W11" s="78"/>
      <c r="X11" s="78"/>
      <c r="Y11" s="78"/>
      <c r="Z11" s="78"/>
      <c r="AA11" s="78"/>
      <c r="AB11" s="78"/>
      <c r="AC11" s="78"/>
      <c r="AD11" s="78"/>
      <c r="AE11" s="78"/>
      <c r="AF11" s="78"/>
      <c r="AG11" s="78"/>
      <c r="AH11" s="78"/>
      <c r="AI11" s="78"/>
      <c r="AJ11" s="78"/>
      <c r="AK11" s="78"/>
      <c r="AL11" s="78"/>
      <c r="AM11" s="78"/>
      <c r="AN11" s="78"/>
      <c r="AO11" s="78"/>
      <c r="AP11" s="78"/>
      <c r="AQ11" s="78"/>
      <c r="AR11" s="78"/>
      <c r="AS11" s="78"/>
      <c r="AT11" s="78"/>
      <c r="AU11" s="78"/>
      <c r="AV11" s="78"/>
      <c r="AW11" s="78"/>
      <c r="AX11" s="78"/>
      <c r="AY11" s="78"/>
      <c r="AZ11" s="78"/>
      <c r="BA11" s="78"/>
      <c r="BB11" s="78"/>
      <c r="BC11" s="78"/>
      <c r="BD11" s="78"/>
      <c r="BE11" s="78"/>
      <c r="BF11" s="78"/>
      <c r="BG11" s="78"/>
      <c r="BH11" s="78"/>
      <c r="BI11" s="78"/>
      <c r="BJ11" s="78"/>
      <c r="BK11" s="78"/>
      <c r="BL11" s="78"/>
      <c r="BM11" s="78"/>
      <c r="BN11" s="78"/>
      <c r="BO11" s="78"/>
      <c r="BP11" s="78"/>
      <c r="BQ11" s="78"/>
      <c r="BR11" s="78"/>
      <c r="BS11" s="78"/>
      <c r="BT11" s="78"/>
      <c r="BU11" s="78"/>
      <c r="BV11" s="78"/>
      <c r="BW11" s="78"/>
      <c r="BX11" s="78"/>
      <c r="BY11" s="78"/>
      <c r="BZ11" s="78"/>
      <c r="CA11" s="78"/>
      <c r="CB11" s="78"/>
      <c r="CC11" s="78"/>
      <c r="CD11" s="78"/>
      <c r="CE11" s="78"/>
      <c r="CF11" s="78"/>
      <c r="CG11" s="78"/>
      <c r="CH11" s="78"/>
      <c r="CI11" s="78"/>
      <c r="CJ11" s="78"/>
      <c r="CK11" s="78"/>
      <c r="CL11" s="78"/>
      <c r="CM11" s="78"/>
      <c r="CN11" s="78"/>
      <c r="CO11" s="78"/>
      <c r="CP11" s="78"/>
      <c r="CQ11" s="78"/>
      <c r="CR11" s="78"/>
      <c r="CS11" s="78"/>
      <c r="CT11" s="78"/>
      <c r="CU11" s="78"/>
      <c r="CV11" s="78"/>
      <c r="CW11" s="78"/>
      <c r="CX11" s="78"/>
      <c r="CY11" s="78"/>
      <c r="CZ11" s="78"/>
      <c r="DA11" s="78"/>
      <c r="DB11" s="78"/>
      <c r="DC11" s="78"/>
      <c r="DD11" s="78"/>
      <c r="DE11" s="78"/>
      <c r="DF11" s="78"/>
      <c r="DG11" s="78"/>
      <c r="DH11" s="78"/>
      <c r="DI11" s="78"/>
      <c r="DJ11" s="78"/>
      <c r="DK11" s="78"/>
      <c r="DL11" s="78"/>
      <c r="DM11" s="78"/>
      <c r="DN11" s="78"/>
      <c r="DO11" s="78"/>
      <c r="DP11" s="78"/>
      <c r="DQ11" s="78"/>
      <c r="DR11" s="78"/>
      <c r="DS11" s="78"/>
      <c r="DT11" s="78"/>
      <c r="DU11" s="78"/>
      <c r="DV11" s="78"/>
      <c r="DW11" s="78"/>
      <c r="DX11" s="78"/>
      <c r="DY11" s="78"/>
      <c r="DZ11" s="78"/>
      <c r="EA11" s="78"/>
      <c r="EB11" s="78"/>
      <c r="EC11" s="78"/>
      <c r="ED11" s="78"/>
      <c r="EE11" s="78"/>
      <c r="EF11" s="78"/>
      <c r="EG11" s="78"/>
      <c r="EH11" s="78"/>
      <c r="EI11" s="78"/>
      <c r="EJ11" s="78"/>
      <c r="EK11" s="78"/>
      <c r="EL11" s="78"/>
      <c r="EM11" s="78"/>
      <c r="EN11" s="78"/>
      <c r="EO11" s="78"/>
      <c r="EP11" s="78"/>
      <c r="EQ11" s="78"/>
      <c r="ER11" s="78"/>
      <c r="ES11" s="78"/>
      <c r="ET11" s="78"/>
      <c r="EU11" s="78"/>
      <c r="EV11" s="78"/>
      <c r="EW11" s="78"/>
      <c r="EX11" s="78"/>
      <c r="EY11" s="78"/>
      <c r="EZ11" s="78"/>
      <c r="FA11" s="78"/>
      <c r="FB11" s="78"/>
      <c r="FC11" s="78"/>
      <c r="FD11" s="78"/>
      <c r="FE11" s="78"/>
      <c r="FF11" s="78"/>
      <c r="FG11" s="78"/>
      <c r="FH11" s="78"/>
      <c r="FI11" s="78"/>
      <c r="FJ11" s="78"/>
      <c r="FK11" s="78"/>
      <c r="FL11" s="78"/>
      <c r="FM11" s="78"/>
      <c r="FN11" s="78"/>
      <c r="FO11" s="78"/>
      <c r="FP11" s="78"/>
      <c r="FQ11" s="78"/>
      <c r="FR11" s="78"/>
      <c r="FS11" s="78"/>
      <c r="FT11" s="78"/>
      <c r="FU11" s="78"/>
      <c r="FV11" s="78"/>
      <c r="FW11" s="78"/>
      <c r="FX11" s="78"/>
      <c r="FY11" s="78"/>
      <c r="FZ11" s="78"/>
      <c r="GA11" s="78"/>
      <c r="GB11" s="78"/>
      <c r="GC11" s="78"/>
      <c r="GD11" s="78"/>
      <c r="GE11" s="78"/>
      <c r="GF11" s="78"/>
      <c r="GG11" s="78"/>
      <c r="GH11" s="78"/>
      <c r="GI11" s="78"/>
      <c r="GJ11" s="78"/>
      <c r="GK11" s="78"/>
      <c r="GL11" s="78"/>
      <c r="GM11" s="78"/>
      <c r="GN11" s="78"/>
      <c r="GO11" s="78"/>
      <c r="GP11" s="78"/>
      <c r="GQ11" s="78"/>
      <c r="GR11" s="78"/>
      <c r="GS11" s="78"/>
      <c r="GT11" s="78"/>
      <c r="GU11" s="78"/>
      <c r="GV11" s="78"/>
      <c r="GW11" s="78"/>
      <c r="GX11" s="78"/>
      <c r="GY11" s="78"/>
      <c r="GZ11" s="78"/>
      <c r="HA11" s="78"/>
      <c r="HB11" s="78"/>
      <c r="HC11" s="78"/>
      <c r="HD11" s="78"/>
      <c r="HE11" s="78"/>
      <c r="HF11" s="78"/>
      <c r="HG11" s="78"/>
      <c r="HH11" s="78"/>
      <c r="HI11" s="78"/>
      <c r="HJ11" s="78"/>
      <c r="HK11" s="78"/>
      <c r="HL11" s="78"/>
      <c r="HM11" s="78"/>
      <c r="HN11" s="78"/>
      <c r="HO11" s="78"/>
      <c r="HP11" s="78"/>
      <c r="HQ11" s="78"/>
      <c r="HR11" s="78"/>
      <c r="HS11" s="78"/>
      <c r="HT11" s="78"/>
      <c r="HU11" s="78"/>
      <c r="HV11" s="78"/>
      <c r="HW11" s="78"/>
      <c r="HX11" s="78"/>
      <c r="HY11" s="78"/>
      <c r="HZ11" s="78"/>
      <c r="IA11" s="78"/>
      <c r="IB11" s="78"/>
      <c r="IC11" s="78"/>
      <c r="ID11" s="78"/>
      <c r="IE11" s="78"/>
      <c r="IF11" s="78"/>
      <c r="IG11" s="78"/>
      <c r="IH11" s="78"/>
      <c r="II11" s="78"/>
      <c r="IJ11" s="78"/>
      <c r="IK11" s="78"/>
      <c r="IL11" s="78"/>
      <c r="IM11" s="78"/>
      <c r="IN11" s="78"/>
      <c r="IO11" s="78"/>
      <c r="IP11" s="78"/>
      <c r="IQ11" s="78"/>
      <c r="IR11" s="78"/>
      <c r="IS11" s="78"/>
      <c r="IT11" s="78"/>
      <c r="IU11" s="78"/>
      <c r="IV11" s="78"/>
      <c r="IW11" s="78"/>
    </row>
    <row r="12" spans="1:257" ht="191.25">
      <c r="A12" s="54" t="str">
        <f>IF(OR(B12&lt;&gt;"",D12&lt;E11&gt;""),"["&amp;TEXT($B$2,"##")&amp;"-"&amp;TEXT(ROW()-10,"##")&amp;"]","")</f>
        <v>[Project Detail-2]</v>
      </c>
      <c r="B12" s="98" t="s">
        <v>582</v>
      </c>
      <c r="C12" s="98" t="s">
        <v>584</v>
      </c>
      <c r="D12" s="110" t="s">
        <v>605</v>
      </c>
      <c r="E12" s="99"/>
      <c r="F12" s="110" t="s">
        <v>22</v>
      </c>
      <c r="G12" s="110" t="s">
        <v>22</v>
      </c>
      <c r="H12" s="108" t="s">
        <v>1246</v>
      </c>
      <c r="I12" s="91"/>
      <c r="J12" s="216"/>
      <c r="K12" s="216"/>
      <c r="L12" s="216"/>
      <c r="M12" s="217"/>
      <c r="N12" s="217"/>
      <c r="O12" s="217"/>
    </row>
    <row r="13" spans="1:257" ht="191.25">
      <c r="A13" s="54" t="str">
        <f t="shared" ref="A13:A60" si="2">IF(OR(B13&lt;&gt;"",D13&lt;E12&gt;""),"["&amp;TEXT($B$2,"##")&amp;"-"&amp;TEXT(ROW()-10,"##")&amp;"]","")</f>
        <v>[Project Detail-3]</v>
      </c>
      <c r="B13" s="98" t="s">
        <v>583</v>
      </c>
      <c r="C13" s="98" t="s">
        <v>584</v>
      </c>
      <c r="D13" s="110" t="s">
        <v>605</v>
      </c>
      <c r="E13" s="103"/>
      <c r="F13" s="110" t="s">
        <v>22</v>
      </c>
      <c r="G13" s="110" t="s">
        <v>22</v>
      </c>
      <c r="H13" s="108" t="s">
        <v>1246</v>
      </c>
      <c r="I13" s="105"/>
      <c r="J13" s="216"/>
      <c r="K13" s="216"/>
      <c r="L13" s="216"/>
      <c r="M13" s="217"/>
      <c r="N13" s="217"/>
      <c r="O13" s="217"/>
      <c r="P13" s="78"/>
    </row>
    <row r="14" spans="1:257" ht="38.25">
      <c r="A14" s="54" t="str">
        <f t="shared" si="2"/>
        <v>[Project Detail-4]</v>
      </c>
      <c r="B14" s="98" t="s">
        <v>585</v>
      </c>
      <c r="C14" s="98" t="s">
        <v>591</v>
      </c>
      <c r="D14" s="98" t="s">
        <v>587</v>
      </c>
      <c r="E14" s="103"/>
      <c r="F14" s="110" t="s">
        <v>22</v>
      </c>
      <c r="G14" s="110" t="s">
        <v>22</v>
      </c>
      <c r="H14" s="108" t="s">
        <v>1246</v>
      </c>
      <c r="I14" s="105"/>
      <c r="J14" s="216"/>
      <c r="K14" s="216"/>
      <c r="L14" s="216"/>
      <c r="M14" s="217"/>
      <c r="N14" s="217"/>
      <c r="O14" s="217"/>
    </row>
    <row r="15" spans="1:257" ht="51">
      <c r="A15" s="54" t="str">
        <f t="shared" si="2"/>
        <v>[Project Detail-5]</v>
      </c>
      <c r="B15" s="98" t="s">
        <v>588</v>
      </c>
      <c r="C15" s="98" t="s">
        <v>590</v>
      </c>
      <c r="D15" s="98" t="s">
        <v>589</v>
      </c>
      <c r="E15" s="108"/>
      <c r="F15" s="110" t="s">
        <v>22</v>
      </c>
      <c r="G15" s="110" t="s">
        <v>22</v>
      </c>
      <c r="H15" s="108" t="s">
        <v>1246</v>
      </c>
      <c r="I15" s="108"/>
      <c r="J15" s="216"/>
      <c r="K15" s="216"/>
      <c r="L15" s="216"/>
      <c r="M15" s="217"/>
      <c r="N15" s="217"/>
      <c r="O15" s="217"/>
      <c r="P15" s="78"/>
    </row>
    <row r="16" spans="1:257" ht="38.25">
      <c r="A16" s="54" t="str">
        <f t="shared" ref="A16" si="3">IF(OR(B16&lt;&gt;"",D16&lt;E15&gt;""),"["&amp;TEXT($B$2,"##")&amp;"-"&amp;TEXT(ROW()-10,"##")&amp;"]","")</f>
        <v>[Project Detail-6]</v>
      </c>
      <c r="B16" s="98" t="s">
        <v>1243</v>
      </c>
      <c r="C16" s="98" t="s">
        <v>1244</v>
      </c>
      <c r="D16" s="98" t="s">
        <v>1245</v>
      </c>
      <c r="E16" s="108"/>
      <c r="F16" s="110" t="s">
        <v>22</v>
      </c>
      <c r="G16" s="110" t="s">
        <v>22</v>
      </c>
      <c r="H16" s="108" t="s">
        <v>1246</v>
      </c>
      <c r="I16" s="108" t="s">
        <v>1247</v>
      </c>
      <c r="J16" s="216" t="s">
        <v>1063</v>
      </c>
      <c r="K16" s="216" t="s">
        <v>1060</v>
      </c>
      <c r="L16" s="216" t="s">
        <v>1057</v>
      </c>
      <c r="M16" s="217" t="s">
        <v>1246</v>
      </c>
      <c r="N16" s="217" t="s">
        <v>1308</v>
      </c>
      <c r="O16" s="217"/>
      <c r="P16" s="78"/>
    </row>
    <row r="17" spans="1:16">
      <c r="A17" s="169"/>
      <c r="B17" s="169" t="s">
        <v>574</v>
      </c>
      <c r="C17" s="169"/>
      <c r="D17" s="169"/>
      <c r="E17" s="169"/>
      <c r="F17" s="169"/>
      <c r="G17" s="169"/>
      <c r="H17" s="169"/>
      <c r="I17" s="169"/>
      <c r="J17" s="169"/>
      <c r="K17" s="169"/>
      <c r="L17" s="169"/>
      <c r="M17" s="169"/>
      <c r="N17" s="169"/>
      <c r="O17" s="169"/>
    </row>
    <row r="18" spans="1:16" ht="89.25">
      <c r="A18" s="54" t="str">
        <f t="shared" si="2"/>
        <v>[Project Detail-8]</v>
      </c>
      <c r="B18" s="177" t="s">
        <v>592</v>
      </c>
      <c r="C18" s="178" t="s">
        <v>594</v>
      </c>
      <c r="D18" s="178" t="s">
        <v>595</v>
      </c>
      <c r="E18" s="177"/>
      <c r="F18" s="110" t="s">
        <v>22</v>
      </c>
      <c r="G18" s="110" t="s">
        <v>22</v>
      </c>
      <c r="H18" s="108" t="s">
        <v>1246</v>
      </c>
      <c r="I18" s="170"/>
      <c r="J18" s="216"/>
      <c r="K18" s="216"/>
      <c r="L18" s="216"/>
      <c r="M18" s="217"/>
      <c r="N18" s="217"/>
      <c r="O18" s="217"/>
      <c r="P18" s="78"/>
    </row>
    <row r="19" spans="1:16" ht="102">
      <c r="A19" s="54" t="str">
        <f>IF(OR(B19&lt;&gt;"",D19&lt;E18&gt;""),"["&amp;TEXT($B$2,"##")&amp;"-"&amp;TEXT(ROW()-10,"##")&amp;"]","")</f>
        <v>[Project Detail-9]</v>
      </c>
      <c r="B19" s="177" t="s">
        <v>593</v>
      </c>
      <c r="C19" s="178" t="s">
        <v>594</v>
      </c>
      <c r="D19" s="178" t="s">
        <v>599</v>
      </c>
      <c r="E19" s="177"/>
      <c r="F19" s="110" t="s">
        <v>22</v>
      </c>
      <c r="G19" s="110" t="s">
        <v>22</v>
      </c>
      <c r="H19" s="108" t="s">
        <v>1246</v>
      </c>
      <c r="I19" s="170"/>
      <c r="J19" s="216"/>
      <c r="K19" s="216"/>
      <c r="L19" s="216"/>
      <c r="M19" s="217"/>
      <c r="N19" s="217"/>
      <c r="O19" s="217"/>
    </row>
    <row r="20" spans="1:16" ht="89.25">
      <c r="A20" s="54" t="str">
        <f>IF(OR(B20&lt;&gt;"",D20&lt;E19&gt;""),"["&amp;TEXT($B$2,"##")&amp;"-"&amp;TEXT(ROW()-10,"##")&amp;"]","")</f>
        <v>[Project Detail-10]</v>
      </c>
      <c r="B20" s="177" t="s">
        <v>1281</v>
      </c>
      <c r="C20" s="178" t="s">
        <v>1284</v>
      </c>
      <c r="D20" s="178" t="s">
        <v>1282</v>
      </c>
      <c r="E20" s="177"/>
      <c r="F20" s="110" t="s">
        <v>22</v>
      </c>
      <c r="G20" s="110" t="s">
        <v>22</v>
      </c>
      <c r="H20" s="235">
        <v>42337</v>
      </c>
      <c r="I20" s="178" t="s">
        <v>1283</v>
      </c>
      <c r="J20" s="216" t="s">
        <v>1067</v>
      </c>
      <c r="K20" s="216" t="s">
        <v>1059</v>
      </c>
      <c r="L20" s="216" t="s">
        <v>1057</v>
      </c>
      <c r="M20" s="217">
        <v>42337</v>
      </c>
      <c r="N20" s="217" t="s">
        <v>1306</v>
      </c>
      <c r="O20" s="217"/>
    </row>
    <row r="21" spans="1:16">
      <c r="A21" s="169"/>
      <c r="B21" s="169" t="s">
        <v>575</v>
      </c>
      <c r="C21" s="169"/>
      <c r="D21" s="169"/>
      <c r="E21" s="169"/>
      <c r="F21" s="169"/>
      <c r="G21" s="169"/>
      <c r="H21" s="169"/>
      <c r="I21" s="169"/>
      <c r="J21" s="169"/>
      <c r="K21" s="169"/>
      <c r="L21" s="169"/>
      <c r="M21" s="169"/>
      <c r="N21" s="169"/>
      <c r="O21" s="169"/>
      <c r="P21" s="78"/>
    </row>
    <row r="22" spans="1:16" ht="51">
      <c r="A22" s="54" t="str">
        <f t="shared" si="2"/>
        <v>[Project Detail-12]</v>
      </c>
      <c r="B22" s="177" t="s">
        <v>596</v>
      </c>
      <c r="C22" s="178" t="s">
        <v>598</v>
      </c>
      <c r="D22" s="178" t="s">
        <v>600</v>
      </c>
      <c r="E22" s="170"/>
      <c r="F22" s="110" t="s">
        <v>22</v>
      </c>
      <c r="G22" s="110" t="s">
        <v>22</v>
      </c>
      <c r="H22" s="108" t="s">
        <v>1246</v>
      </c>
      <c r="I22" s="170"/>
      <c r="J22" s="216"/>
      <c r="K22" s="216"/>
      <c r="L22" s="216"/>
      <c r="M22" s="217"/>
      <c r="N22" s="217"/>
      <c r="O22" s="217"/>
    </row>
    <row r="23" spans="1:16" ht="51">
      <c r="A23" s="54" t="str">
        <f t="shared" si="2"/>
        <v>[Project Detail-13]</v>
      </c>
      <c r="B23" s="177" t="s">
        <v>597</v>
      </c>
      <c r="C23" s="178" t="s">
        <v>598</v>
      </c>
      <c r="D23" s="178" t="s">
        <v>600</v>
      </c>
      <c r="E23" s="170"/>
      <c r="F23" s="110" t="s">
        <v>22</v>
      </c>
      <c r="G23" s="110" t="s">
        <v>22</v>
      </c>
      <c r="H23" s="108" t="s">
        <v>1246</v>
      </c>
      <c r="I23" s="170"/>
      <c r="J23" s="216"/>
      <c r="K23" s="216"/>
      <c r="L23" s="216"/>
      <c r="M23" s="217"/>
      <c r="N23" s="217"/>
      <c r="O23" s="217"/>
      <c r="P23" s="78"/>
    </row>
    <row r="24" spans="1:16" ht="14.25" customHeight="1">
      <c r="A24" s="169"/>
      <c r="B24" s="169" t="s">
        <v>576</v>
      </c>
      <c r="C24" s="169"/>
      <c r="D24" s="169"/>
      <c r="E24" s="169"/>
      <c r="F24" s="169"/>
      <c r="G24" s="169"/>
      <c r="H24" s="169"/>
      <c r="I24" s="169"/>
      <c r="J24" s="169"/>
      <c r="K24" s="169"/>
      <c r="L24" s="169"/>
      <c r="M24" s="169"/>
      <c r="N24" s="169"/>
      <c r="O24" s="169"/>
    </row>
    <row r="25" spans="1:16" ht="14.25" customHeight="1">
      <c r="A25" s="162" t="str">
        <f>IF(OR(B25&lt;&gt;"",D25&lt;E24&gt;""),"["&amp;TEXT($B$2,"##")&amp;"-"&amp;TEXT(ROW()-10,"##")&amp;"]","")</f>
        <v>[Project Detail-15]</v>
      </c>
      <c r="B25" s="177" t="s">
        <v>601</v>
      </c>
      <c r="C25" s="178" t="s">
        <v>603</v>
      </c>
      <c r="D25" s="178" t="s">
        <v>604</v>
      </c>
      <c r="E25" s="170"/>
      <c r="F25" s="110" t="s">
        <v>22</v>
      </c>
      <c r="G25" s="110" t="s">
        <v>22</v>
      </c>
      <c r="H25" s="108" t="s">
        <v>1246</v>
      </c>
      <c r="I25" s="170"/>
      <c r="J25" s="216"/>
      <c r="K25" s="216"/>
      <c r="L25" s="216"/>
      <c r="M25" s="217"/>
      <c r="N25" s="217"/>
      <c r="O25" s="217"/>
      <c r="P25" s="78"/>
    </row>
    <row r="26" spans="1:16" ht="14.25" customHeight="1">
      <c r="A26" s="162" t="str">
        <f t="shared" ref="A26:A36" si="4">IF(OR(B26&lt;&gt;"",D26&lt;E25&gt;""),"["&amp;TEXT($B$2,"##")&amp;"-"&amp;TEXT(ROW()-10,"##")&amp;"]","")</f>
        <v>[Project Detail-16]</v>
      </c>
      <c r="B26" s="177" t="s">
        <v>602</v>
      </c>
      <c r="C26" s="178" t="s">
        <v>603</v>
      </c>
      <c r="D26" s="178" t="s">
        <v>604</v>
      </c>
      <c r="E26" s="170"/>
      <c r="F26" s="110" t="s">
        <v>22</v>
      </c>
      <c r="G26" s="110" t="s">
        <v>22</v>
      </c>
      <c r="H26" s="108" t="s">
        <v>1246</v>
      </c>
      <c r="I26" s="170"/>
      <c r="J26" s="216"/>
      <c r="K26" s="216"/>
      <c r="L26" s="216"/>
      <c r="M26" s="217"/>
      <c r="N26" s="217"/>
      <c r="O26" s="217"/>
    </row>
    <row r="27" spans="1:16" ht="14.25" customHeight="1">
      <c r="A27" s="162" t="str">
        <f t="shared" si="4"/>
        <v>[Project Detail-17]</v>
      </c>
      <c r="B27" s="98" t="s">
        <v>606</v>
      </c>
      <c r="C27" s="178" t="s">
        <v>626</v>
      </c>
      <c r="D27" s="178" t="s">
        <v>609</v>
      </c>
      <c r="E27" s="170"/>
      <c r="F27" s="110" t="s">
        <v>22</v>
      </c>
      <c r="G27" s="110" t="s">
        <v>22</v>
      </c>
      <c r="H27" s="108" t="s">
        <v>1246</v>
      </c>
      <c r="I27" s="170"/>
      <c r="J27" s="216"/>
      <c r="K27" s="216"/>
      <c r="L27" s="216"/>
      <c r="M27" s="217"/>
      <c r="N27" s="217"/>
      <c r="O27" s="217"/>
      <c r="P27" s="78"/>
    </row>
    <row r="28" spans="1:16" ht="14.25" customHeight="1">
      <c r="A28" s="162" t="str">
        <f t="shared" si="4"/>
        <v>[Project Detail-18]</v>
      </c>
      <c r="B28" s="98" t="s">
        <v>607</v>
      </c>
      <c r="C28" s="178" t="s">
        <v>627</v>
      </c>
      <c r="D28" s="178" t="s">
        <v>610</v>
      </c>
      <c r="E28" s="170"/>
      <c r="F28" s="110" t="s">
        <v>22</v>
      </c>
      <c r="G28" s="110" t="s">
        <v>22</v>
      </c>
      <c r="H28" s="108" t="s">
        <v>1246</v>
      </c>
      <c r="I28" s="170"/>
      <c r="J28" s="216"/>
      <c r="K28" s="216"/>
      <c r="L28" s="216"/>
      <c r="M28" s="217"/>
      <c r="N28" s="217"/>
      <c r="O28" s="217"/>
    </row>
    <row r="29" spans="1:16" ht="14.25" customHeight="1">
      <c r="A29" s="162" t="str">
        <f t="shared" si="4"/>
        <v>[Project Detail-19]</v>
      </c>
      <c r="B29" s="98" t="s">
        <v>608</v>
      </c>
      <c r="C29" s="178" t="s">
        <v>628</v>
      </c>
      <c r="D29" s="178" t="s">
        <v>611</v>
      </c>
      <c r="E29" s="170"/>
      <c r="F29" s="110" t="s">
        <v>22</v>
      </c>
      <c r="G29" s="110" t="s">
        <v>22</v>
      </c>
      <c r="H29" s="108" t="s">
        <v>1246</v>
      </c>
      <c r="I29" s="170"/>
      <c r="J29" s="216"/>
      <c r="K29" s="216"/>
      <c r="L29" s="216"/>
      <c r="M29" s="217"/>
      <c r="N29" s="217"/>
      <c r="O29" s="217"/>
      <c r="P29" s="78"/>
    </row>
    <row r="30" spans="1:16" ht="14.25" customHeight="1">
      <c r="A30" s="162" t="str">
        <f t="shared" si="4"/>
        <v>[Project Detail-20]</v>
      </c>
      <c r="B30" s="98" t="s">
        <v>612</v>
      </c>
      <c r="C30" s="178" t="s">
        <v>613</v>
      </c>
      <c r="D30" s="178" t="s">
        <v>615</v>
      </c>
      <c r="E30" s="170"/>
      <c r="F30" s="110" t="s">
        <v>22</v>
      </c>
      <c r="G30" s="110" t="s">
        <v>22</v>
      </c>
      <c r="H30" s="108" t="s">
        <v>1246</v>
      </c>
      <c r="I30" s="170"/>
      <c r="J30" s="216"/>
      <c r="K30" s="216"/>
      <c r="L30" s="216"/>
      <c r="M30" s="217"/>
      <c r="N30" s="217"/>
      <c r="O30" s="217"/>
    </row>
    <row r="31" spans="1:16" ht="14.25" customHeight="1">
      <c r="A31" s="162" t="str">
        <f t="shared" si="4"/>
        <v>[Project Detail-21]</v>
      </c>
      <c r="B31" s="110" t="s">
        <v>616</v>
      </c>
      <c r="C31" s="167" t="s">
        <v>617</v>
      </c>
      <c r="D31" s="98" t="s">
        <v>618</v>
      </c>
      <c r="E31" s="170"/>
      <c r="F31" s="110" t="s">
        <v>22</v>
      </c>
      <c r="G31" s="110" t="s">
        <v>22</v>
      </c>
      <c r="H31" s="108" t="s">
        <v>1246</v>
      </c>
      <c r="I31" s="170"/>
      <c r="J31" s="216"/>
      <c r="K31" s="216"/>
      <c r="L31" s="216"/>
      <c r="M31" s="217"/>
      <c r="N31" s="217"/>
      <c r="O31" s="217"/>
      <c r="P31" s="78"/>
    </row>
    <row r="32" spans="1:16" ht="14.25" customHeight="1">
      <c r="A32" s="162" t="str">
        <f t="shared" si="4"/>
        <v>[Project Detail-22]</v>
      </c>
      <c r="B32" s="163" t="s">
        <v>622</v>
      </c>
      <c r="C32" s="178" t="s">
        <v>623</v>
      </c>
      <c r="D32" s="178" t="s">
        <v>625</v>
      </c>
      <c r="E32" s="170"/>
      <c r="F32" s="110" t="s">
        <v>22</v>
      </c>
      <c r="G32" s="110" t="s">
        <v>22</v>
      </c>
      <c r="H32" s="108" t="s">
        <v>1246</v>
      </c>
      <c r="I32" s="170"/>
      <c r="J32" s="216"/>
      <c r="K32" s="216"/>
      <c r="L32" s="216"/>
      <c r="M32" s="217"/>
      <c r="N32" s="217"/>
      <c r="O32" s="217"/>
    </row>
    <row r="33" spans="1:16" ht="14.25" customHeight="1">
      <c r="A33" s="162" t="str">
        <f t="shared" si="4"/>
        <v>[Project Detail-23]</v>
      </c>
      <c r="B33" s="98" t="s">
        <v>624</v>
      </c>
      <c r="C33" s="178" t="s">
        <v>631</v>
      </c>
      <c r="D33" s="178" t="s">
        <v>629</v>
      </c>
      <c r="E33" s="170"/>
      <c r="F33" s="110" t="s">
        <v>22</v>
      </c>
      <c r="G33" s="110" t="s">
        <v>22</v>
      </c>
      <c r="H33" s="108" t="s">
        <v>1246</v>
      </c>
      <c r="I33" s="170"/>
      <c r="J33" s="216"/>
      <c r="K33" s="216"/>
      <c r="L33" s="216"/>
      <c r="M33" s="217"/>
      <c r="N33" s="217"/>
      <c r="O33" s="217"/>
      <c r="P33" s="78"/>
    </row>
    <row r="34" spans="1:16" ht="14.25" customHeight="1">
      <c r="A34" s="162" t="str">
        <f t="shared" si="4"/>
        <v>[Project Detail-24]</v>
      </c>
      <c r="B34" s="98" t="s">
        <v>624</v>
      </c>
      <c r="C34" s="178" t="s">
        <v>630</v>
      </c>
      <c r="D34" s="178" t="s">
        <v>632</v>
      </c>
      <c r="E34" s="170"/>
      <c r="F34" s="110" t="s">
        <v>22</v>
      </c>
      <c r="G34" s="110" t="s">
        <v>22</v>
      </c>
      <c r="H34" s="108" t="s">
        <v>1246</v>
      </c>
      <c r="I34" s="170"/>
      <c r="J34" s="216"/>
      <c r="K34" s="216"/>
      <c r="L34" s="216"/>
      <c r="M34" s="217"/>
      <c r="N34" s="217"/>
      <c r="O34" s="217"/>
    </row>
    <row r="35" spans="1:16" ht="14.25" customHeight="1">
      <c r="A35" s="162" t="str">
        <f t="shared" si="4"/>
        <v>[Project Detail-25]</v>
      </c>
      <c r="B35" s="163" t="s">
        <v>633</v>
      </c>
      <c r="C35" s="178" t="s">
        <v>635</v>
      </c>
      <c r="D35" s="178" t="s">
        <v>636</v>
      </c>
      <c r="E35" s="170"/>
      <c r="F35" s="110" t="s">
        <v>22</v>
      </c>
      <c r="G35" s="110" t="s">
        <v>22</v>
      </c>
      <c r="H35" s="108" t="s">
        <v>1246</v>
      </c>
      <c r="I35" s="170"/>
      <c r="J35" s="216"/>
      <c r="K35" s="216"/>
      <c r="L35" s="216"/>
      <c r="M35" s="217"/>
      <c r="N35" s="217"/>
      <c r="O35" s="217"/>
      <c r="P35" s="78"/>
    </row>
    <row r="36" spans="1:16" ht="14.25" customHeight="1">
      <c r="A36" s="162" t="str">
        <f t="shared" si="4"/>
        <v>[Project Detail-26]</v>
      </c>
      <c r="B36" s="163" t="s">
        <v>634</v>
      </c>
      <c r="C36" s="178" t="s">
        <v>637</v>
      </c>
      <c r="D36" s="178" t="s">
        <v>638</v>
      </c>
      <c r="E36" s="170"/>
      <c r="F36" s="110" t="s">
        <v>22</v>
      </c>
      <c r="G36" s="110" t="s">
        <v>22</v>
      </c>
      <c r="H36" s="108" t="s">
        <v>1246</v>
      </c>
      <c r="I36" s="170"/>
      <c r="J36" s="216"/>
      <c r="K36" s="216"/>
      <c r="L36" s="216"/>
      <c r="M36" s="217"/>
      <c r="N36" s="217"/>
      <c r="O36" s="217"/>
    </row>
    <row r="37" spans="1:16" ht="14.25" customHeight="1">
      <c r="A37" s="169"/>
      <c r="B37" s="169" t="s">
        <v>577</v>
      </c>
      <c r="C37" s="169"/>
      <c r="D37" s="169"/>
      <c r="E37" s="169"/>
      <c r="F37" s="169"/>
      <c r="G37" s="169"/>
      <c r="H37" s="169"/>
      <c r="I37" s="169"/>
      <c r="J37" s="169"/>
      <c r="K37" s="169"/>
      <c r="L37" s="169"/>
      <c r="M37" s="169"/>
      <c r="N37" s="169"/>
      <c r="O37" s="169"/>
      <c r="P37" s="78"/>
    </row>
    <row r="38" spans="1:16" ht="14.25" customHeight="1">
      <c r="A38" s="54" t="str">
        <f t="shared" si="2"/>
        <v>[Project Detail-28]</v>
      </c>
      <c r="B38" s="177" t="s">
        <v>619</v>
      </c>
      <c r="C38" s="178" t="s">
        <v>620</v>
      </c>
      <c r="D38" s="178" t="s">
        <v>621</v>
      </c>
      <c r="E38" s="170"/>
      <c r="F38" s="110" t="s">
        <v>22</v>
      </c>
      <c r="G38" s="110" t="s">
        <v>22</v>
      </c>
      <c r="H38" s="108" t="s">
        <v>1246</v>
      </c>
      <c r="I38" s="170"/>
      <c r="J38" s="216"/>
      <c r="K38" s="216"/>
      <c r="L38" s="216"/>
      <c r="M38" s="217"/>
      <c r="N38" s="217"/>
      <c r="O38" s="217"/>
    </row>
    <row r="39" spans="1:16" ht="14.25" customHeight="1">
      <c r="A39" s="54" t="str">
        <f t="shared" si="2"/>
        <v>[Project Detail-29]</v>
      </c>
      <c r="B39" s="177" t="s">
        <v>619</v>
      </c>
      <c r="C39" s="178" t="s">
        <v>620</v>
      </c>
      <c r="D39" s="178" t="s">
        <v>621</v>
      </c>
      <c r="E39" s="170"/>
      <c r="F39" s="110" t="s">
        <v>22</v>
      </c>
      <c r="G39" s="110" t="s">
        <v>22</v>
      </c>
      <c r="H39" s="108" t="s">
        <v>1246</v>
      </c>
      <c r="I39" s="170"/>
      <c r="J39" s="216"/>
      <c r="K39" s="216"/>
      <c r="L39" s="216"/>
      <c r="M39" s="217"/>
      <c r="N39" s="217"/>
      <c r="O39" s="217"/>
      <c r="P39" s="78"/>
    </row>
    <row r="40" spans="1:16" ht="14.25" customHeight="1">
      <c r="A40" s="169"/>
      <c r="B40" s="169" t="s">
        <v>579</v>
      </c>
      <c r="C40" s="169"/>
      <c r="D40" s="169"/>
      <c r="E40" s="169"/>
      <c r="F40" s="169"/>
      <c r="G40" s="169"/>
      <c r="H40" s="169"/>
      <c r="I40" s="169"/>
      <c r="J40" s="169"/>
      <c r="K40" s="169"/>
      <c r="L40" s="169"/>
      <c r="M40" s="169"/>
      <c r="N40" s="169"/>
      <c r="O40" s="169"/>
      <c r="P40" s="78"/>
    </row>
    <row r="41" spans="1:16" ht="14.25" customHeight="1">
      <c r="A41" s="54" t="str">
        <f>IF(OR(B41&lt;&gt;"",D41&lt;E40&gt;""),"["&amp;TEXT($B$2,"##")&amp;"-"&amp;TEXT(ROW()-10,"##")&amp;"]","")</f>
        <v>[Project Detail-31]</v>
      </c>
      <c r="B41" s="98" t="s">
        <v>641</v>
      </c>
      <c r="C41" s="98" t="s">
        <v>586</v>
      </c>
      <c r="D41" s="98" t="s">
        <v>643</v>
      </c>
      <c r="E41" s="170"/>
      <c r="F41" s="110" t="s">
        <v>22</v>
      </c>
      <c r="G41" s="110" t="s">
        <v>22</v>
      </c>
      <c r="H41" s="108" t="s">
        <v>1246</v>
      </c>
      <c r="I41" s="170"/>
      <c r="J41" s="216"/>
      <c r="K41" s="216"/>
      <c r="L41" s="216"/>
      <c r="M41" s="217"/>
      <c r="N41" s="217"/>
      <c r="O41" s="217"/>
    </row>
    <row r="42" spans="1:16" ht="14.25" customHeight="1">
      <c r="A42" s="54" t="str">
        <f>IF(OR(B42&lt;&gt;"",D42&lt;E41&gt;""),"["&amp;TEXT($B$2,"##")&amp;"-"&amp;TEXT(ROW()-10,"##")&amp;"]","")</f>
        <v>[Project Detail-32]</v>
      </c>
      <c r="B42" s="98" t="s">
        <v>642</v>
      </c>
      <c r="C42" s="98" t="s">
        <v>586</v>
      </c>
      <c r="D42" s="98" t="s">
        <v>645</v>
      </c>
      <c r="E42" s="170"/>
      <c r="F42" s="110" t="s">
        <v>22</v>
      </c>
      <c r="G42" s="110" t="s">
        <v>22</v>
      </c>
      <c r="H42" s="108" t="s">
        <v>1246</v>
      </c>
      <c r="I42" s="170"/>
      <c r="J42" s="216"/>
      <c r="K42" s="216"/>
      <c r="L42" s="216"/>
      <c r="M42" s="217"/>
      <c r="N42" s="217"/>
      <c r="O42" s="217"/>
      <c r="P42" s="78"/>
    </row>
    <row r="43" spans="1:16" ht="14.25" customHeight="1">
      <c r="A43" s="54" t="str">
        <f>IF(OR(B43&lt;&gt;"",D43&lt;E41&gt;""),"["&amp;TEXT($B$2,"##")&amp;"-"&amp;TEXT(ROW()-10,"##")&amp;"]","")</f>
        <v>[Project Detail-33]</v>
      </c>
      <c r="B43" s="98" t="s">
        <v>640</v>
      </c>
      <c r="C43" s="98" t="s">
        <v>644</v>
      </c>
      <c r="D43" s="98" t="s">
        <v>587</v>
      </c>
      <c r="E43" s="170"/>
      <c r="F43" s="110" t="s">
        <v>22</v>
      </c>
      <c r="G43" s="110" t="s">
        <v>22</v>
      </c>
      <c r="H43" s="108" t="s">
        <v>1246</v>
      </c>
      <c r="I43" s="170"/>
      <c r="J43" s="216"/>
      <c r="K43" s="216"/>
      <c r="L43" s="216"/>
      <c r="M43" s="217"/>
      <c r="N43" s="217"/>
      <c r="O43" s="217"/>
    </row>
    <row r="44" spans="1:16" ht="14.25" customHeight="1">
      <c r="A44" s="54" t="str">
        <f>IF(OR(B44&lt;&gt;"",D44&lt;E41&gt;""),"["&amp;TEXT($B$2,"##")&amp;"-"&amp;TEXT(ROW()-10,"##")&amp;"]","")</f>
        <v>[Project Detail-34]</v>
      </c>
      <c r="B44" s="98" t="s">
        <v>639</v>
      </c>
      <c r="C44" s="98" t="s">
        <v>646</v>
      </c>
      <c r="D44" s="98" t="s">
        <v>647</v>
      </c>
      <c r="E44" s="170"/>
      <c r="F44" s="110" t="s">
        <v>22</v>
      </c>
      <c r="G44" s="110" t="s">
        <v>22</v>
      </c>
      <c r="H44" s="108" t="s">
        <v>1246</v>
      </c>
      <c r="I44" s="170"/>
      <c r="J44" s="216"/>
      <c r="K44" s="216"/>
      <c r="L44" s="216"/>
      <c r="M44" s="217"/>
      <c r="N44" s="217"/>
      <c r="O44" s="217"/>
      <c r="P44" s="78"/>
    </row>
    <row r="45" spans="1:16" ht="14.25" customHeight="1">
      <c r="A45" s="54" t="str">
        <f>IF(OR(B45&lt;&gt;"",D45&lt;E42&gt;""),"["&amp;TEXT($B$2,"##")&amp;"-"&amp;TEXT(ROW()-10,"##")&amp;"]","")</f>
        <v>[Project Detail-35]</v>
      </c>
      <c r="B45" s="98" t="s">
        <v>648</v>
      </c>
      <c r="C45" s="98" t="s">
        <v>649</v>
      </c>
      <c r="D45" s="98" t="s">
        <v>650</v>
      </c>
      <c r="E45" s="170"/>
      <c r="F45" s="110" t="s">
        <v>22</v>
      </c>
      <c r="G45" s="110" t="s">
        <v>22</v>
      </c>
      <c r="H45" s="108" t="s">
        <v>1246</v>
      </c>
      <c r="I45" s="170"/>
      <c r="J45" s="216"/>
      <c r="K45" s="216"/>
      <c r="L45" s="216"/>
      <c r="M45" s="217"/>
      <c r="N45" s="217"/>
      <c r="O45" s="217"/>
    </row>
    <row r="46" spans="1:16" ht="14.25" customHeight="1">
      <c r="A46" s="169"/>
      <c r="B46" s="169" t="s">
        <v>580</v>
      </c>
      <c r="C46" s="169"/>
      <c r="D46" s="169"/>
      <c r="E46" s="169"/>
      <c r="F46" s="169"/>
      <c r="G46" s="169"/>
      <c r="H46" s="169"/>
      <c r="I46" s="169"/>
      <c r="J46" s="169"/>
      <c r="K46" s="169"/>
      <c r="L46" s="169"/>
      <c r="M46" s="169"/>
      <c r="N46" s="169"/>
      <c r="O46" s="169"/>
      <c r="P46" s="78"/>
    </row>
    <row r="47" spans="1:16" ht="14.25" customHeight="1">
      <c r="A47" s="54" t="str">
        <f t="shared" ref="A47" si="5">IF(OR(B47&lt;&gt;"",D47&lt;E44&gt;""),"["&amp;TEXT($B$2,"##")&amp;"-"&amp;TEXT(ROW()-10,"##")&amp;"]","")</f>
        <v>[Project Detail-37]</v>
      </c>
      <c r="B47" s="98" t="s">
        <v>651</v>
      </c>
      <c r="C47" s="98" t="s">
        <v>653</v>
      </c>
      <c r="D47" s="98" t="s">
        <v>652</v>
      </c>
      <c r="E47" s="170"/>
      <c r="F47" s="110" t="s">
        <v>22</v>
      </c>
      <c r="G47" s="110" t="s">
        <v>22</v>
      </c>
      <c r="H47" s="248" t="s">
        <v>1204</v>
      </c>
      <c r="I47" s="170" t="s">
        <v>1205</v>
      </c>
      <c r="J47" s="216" t="s">
        <v>1067</v>
      </c>
      <c r="K47" s="216" t="s">
        <v>1060</v>
      </c>
      <c r="L47" s="216" t="s">
        <v>1057</v>
      </c>
      <c r="M47" s="217" t="s">
        <v>1204</v>
      </c>
      <c r="N47" s="217" t="s">
        <v>1306</v>
      </c>
      <c r="O47" s="217"/>
    </row>
    <row r="48" spans="1:16" ht="14.25" customHeight="1">
      <c r="A48" s="169"/>
      <c r="B48" s="169" t="s">
        <v>1248</v>
      </c>
      <c r="C48" s="169"/>
      <c r="D48" s="169"/>
      <c r="E48" s="169"/>
      <c r="F48" s="169"/>
      <c r="G48" s="169"/>
      <c r="H48" s="169"/>
      <c r="I48" s="169"/>
      <c r="J48" s="169"/>
      <c r="K48" s="169"/>
      <c r="L48" s="169"/>
      <c r="M48" s="169"/>
      <c r="N48" s="169"/>
      <c r="O48" s="169"/>
    </row>
    <row r="49" spans="1:16" ht="14.25" customHeight="1">
      <c r="A49" s="97" t="str">
        <f t="shared" ref="A49" si="6">IF(OR(B49&lt;&gt;"",D49&lt;E48&gt;""),"["&amp;TEXT($B$2,"##")&amp;"-"&amp;TEXT(ROW()-10,"##")&amp;"]","")</f>
        <v>[Project Detail-39]</v>
      </c>
      <c r="B49" s="98" t="s">
        <v>1249</v>
      </c>
      <c r="C49" s="178" t="s">
        <v>1251</v>
      </c>
      <c r="D49" s="178" t="s">
        <v>1250</v>
      </c>
      <c r="E49" s="170"/>
      <c r="F49" s="110" t="s">
        <v>22</v>
      </c>
      <c r="G49" s="110" t="s">
        <v>22</v>
      </c>
      <c r="H49" s="248" t="s">
        <v>1204</v>
      </c>
      <c r="I49" s="170" t="s">
        <v>1252</v>
      </c>
      <c r="J49" s="216" t="s">
        <v>1063</v>
      </c>
      <c r="K49" s="216" t="s">
        <v>1060</v>
      </c>
      <c r="L49" s="216" t="s">
        <v>1057</v>
      </c>
      <c r="M49" s="217" t="s">
        <v>1246</v>
      </c>
      <c r="N49" s="217" t="s">
        <v>1306</v>
      </c>
      <c r="O49" s="217"/>
      <c r="P49" s="78"/>
    </row>
    <row r="50" spans="1:16" ht="14.25" customHeight="1">
      <c r="A50" s="169"/>
      <c r="B50" s="169" t="s">
        <v>581</v>
      </c>
      <c r="C50" s="169"/>
      <c r="D50" s="169"/>
      <c r="E50" s="169"/>
      <c r="F50" s="169"/>
      <c r="G50" s="169"/>
      <c r="H50" s="169"/>
      <c r="I50" s="169"/>
      <c r="J50" s="169"/>
      <c r="K50" s="169"/>
      <c r="L50" s="169"/>
      <c r="M50" s="169"/>
      <c r="N50" s="169"/>
      <c r="O50" s="169"/>
      <c r="P50" s="78"/>
    </row>
    <row r="51" spans="1:16" ht="14.25" customHeight="1">
      <c r="A51" s="54" t="str">
        <f t="shared" si="2"/>
        <v>[Project Detail-41]</v>
      </c>
      <c r="B51" s="98" t="s">
        <v>656</v>
      </c>
      <c r="C51" s="178" t="s">
        <v>654</v>
      </c>
      <c r="D51" s="178" t="s">
        <v>657</v>
      </c>
      <c r="E51" s="170"/>
      <c r="F51" s="110" t="s">
        <v>22</v>
      </c>
      <c r="G51" s="110" t="s">
        <v>22</v>
      </c>
      <c r="H51" s="108" t="s">
        <v>1246</v>
      </c>
      <c r="I51" s="170"/>
      <c r="J51" s="216"/>
      <c r="K51" s="216"/>
      <c r="L51" s="216"/>
      <c r="M51" s="217"/>
      <c r="N51" s="217"/>
      <c r="O51" s="217"/>
    </row>
    <row r="52" spans="1:16" ht="14.25" customHeight="1">
      <c r="A52" s="54" t="str">
        <f t="shared" si="2"/>
        <v>[Project Detail-42]</v>
      </c>
      <c r="B52" s="98" t="s">
        <v>655</v>
      </c>
      <c r="C52" s="178" t="s">
        <v>654</v>
      </c>
      <c r="D52" s="178" t="s">
        <v>658</v>
      </c>
      <c r="E52" s="170"/>
      <c r="F52" s="110" t="s">
        <v>22</v>
      </c>
      <c r="G52" s="110" t="s">
        <v>22</v>
      </c>
      <c r="H52" s="108" t="s">
        <v>1246</v>
      </c>
      <c r="I52" s="170"/>
      <c r="J52" s="216"/>
      <c r="K52" s="216"/>
      <c r="L52" s="216"/>
      <c r="M52" s="217"/>
      <c r="N52" s="217"/>
      <c r="O52" s="217"/>
      <c r="P52" s="78"/>
    </row>
    <row r="53" spans="1:16" ht="38.25">
      <c r="A53" s="54" t="str">
        <f t="shared" si="2"/>
        <v>[Project Detail-43]</v>
      </c>
      <c r="B53" s="98" t="s">
        <v>659</v>
      </c>
      <c r="C53" s="178" t="s">
        <v>660</v>
      </c>
      <c r="D53" s="178" t="s">
        <v>661</v>
      </c>
      <c r="E53" s="170"/>
      <c r="F53" s="110" t="s">
        <v>22</v>
      </c>
      <c r="G53" s="110" t="s">
        <v>22</v>
      </c>
      <c r="H53" s="108" t="s">
        <v>1246</v>
      </c>
      <c r="I53" s="170"/>
      <c r="J53" s="216"/>
      <c r="K53" s="216"/>
      <c r="L53" s="216"/>
      <c r="M53" s="217"/>
      <c r="N53" s="217"/>
      <c r="O53" s="217"/>
    </row>
    <row r="54" spans="1:16" ht="38.25">
      <c r="A54" s="54" t="str">
        <f t="shared" si="2"/>
        <v>[Project Detail-44]</v>
      </c>
      <c r="B54" s="98" t="s">
        <v>662</v>
      </c>
      <c r="C54" s="178" t="s">
        <v>660</v>
      </c>
      <c r="D54" s="178" t="s">
        <v>663</v>
      </c>
      <c r="E54" s="170"/>
      <c r="F54" s="110" t="s">
        <v>22</v>
      </c>
      <c r="G54" s="110" t="s">
        <v>22</v>
      </c>
      <c r="H54" s="108" t="s">
        <v>1246</v>
      </c>
      <c r="I54" s="170"/>
      <c r="J54" s="216"/>
      <c r="K54" s="216"/>
      <c r="L54" s="216"/>
      <c r="M54" s="217"/>
      <c r="N54" s="217"/>
      <c r="O54" s="217"/>
      <c r="P54" s="78"/>
    </row>
    <row r="55" spans="1:16" ht="14.25" customHeight="1">
      <c r="A55" s="54" t="str">
        <f t="shared" si="2"/>
        <v>[Project Detail-45]</v>
      </c>
      <c r="B55" s="98" t="s">
        <v>705</v>
      </c>
      <c r="C55" s="178" t="s">
        <v>706</v>
      </c>
      <c r="D55" s="178" t="s">
        <v>704</v>
      </c>
      <c r="E55" s="170"/>
      <c r="F55" s="110" t="s">
        <v>22</v>
      </c>
      <c r="G55" s="110" t="s">
        <v>22</v>
      </c>
      <c r="H55" s="108" t="s">
        <v>1246</v>
      </c>
      <c r="I55" s="170"/>
      <c r="J55" s="216"/>
      <c r="K55" s="216"/>
      <c r="L55" s="216"/>
      <c r="M55" s="217"/>
      <c r="N55" s="217"/>
      <c r="O55" s="217"/>
    </row>
    <row r="56" spans="1:16" ht="14.25" customHeight="1">
      <c r="A56" s="54" t="str">
        <f t="shared" si="2"/>
        <v>[Project Detail-46]</v>
      </c>
      <c r="B56" s="98" t="s">
        <v>664</v>
      </c>
      <c r="C56" s="178" t="s">
        <v>666</v>
      </c>
      <c r="D56" s="178" t="s">
        <v>667</v>
      </c>
      <c r="E56" s="170"/>
      <c r="F56" s="110" t="s">
        <v>22</v>
      </c>
      <c r="G56" s="110" t="s">
        <v>22</v>
      </c>
      <c r="H56" s="108" t="s">
        <v>1246</v>
      </c>
      <c r="I56" s="170"/>
      <c r="J56" s="216"/>
      <c r="K56" s="216"/>
      <c r="L56" s="216"/>
      <c r="M56" s="217"/>
      <c r="N56" s="217"/>
      <c r="O56" s="217"/>
      <c r="P56" s="78"/>
    </row>
    <row r="57" spans="1:16" ht="14.25" customHeight="1">
      <c r="A57" s="54" t="str">
        <f t="shared" si="2"/>
        <v>[Project Detail-47]</v>
      </c>
      <c r="B57" s="110" t="s">
        <v>677</v>
      </c>
      <c r="C57" s="167" t="s">
        <v>668</v>
      </c>
      <c r="D57" s="98" t="s">
        <v>669</v>
      </c>
      <c r="E57" s="170"/>
      <c r="F57" s="110" t="s">
        <v>22</v>
      </c>
      <c r="G57" s="110" t="s">
        <v>22</v>
      </c>
      <c r="H57" s="108" t="s">
        <v>1246</v>
      </c>
      <c r="I57" s="170"/>
      <c r="J57" s="216"/>
      <c r="K57" s="216"/>
      <c r="L57" s="216"/>
      <c r="M57" s="217"/>
      <c r="N57" s="217"/>
      <c r="O57" s="217"/>
    </row>
    <row r="58" spans="1:16" ht="14.25" customHeight="1">
      <c r="A58" s="54" t="str">
        <f t="shared" si="2"/>
        <v>[Project Detail-48]</v>
      </c>
      <c r="B58" s="163" t="s">
        <v>678</v>
      </c>
      <c r="C58" s="178" t="s">
        <v>670</v>
      </c>
      <c r="D58" s="178" t="s">
        <v>671</v>
      </c>
      <c r="E58" s="170"/>
      <c r="F58" s="110" t="s">
        <v>22</v>
      </c>
      <c r="G58" s="110" t="s">
        <v>22</v>
      </c>
      <c r="H58" s="108" t="s">
        <v>1246</v>
      </c>
      <c r="I58" s="170"/>
      <c r="J58" s="216"/>
      <c r="K58" s="216"/>
      <c r="L58" s="216"/>
      <c r="M58" s="217"/>
      <c r="N58" s="217"/>
      <c r="O58" s="217"/>
      <c r="P58" s="78"/>
    </row>
    <row r="59" spans="1:16" ht="14.25" customHeight="1">
      <c r="A59" s="169"/>
      <c r="B59" s="169" t="s">
        <v>665</v>
      </c>
      <c r="C59" s="169"/>
      <c r="D59" s="169"/>
      <c r="E59" s="169"/>
      <c r="F59" s="169"/>
      <c r="G59" s="169"/>
      <c r="H59" s="169"/>
      <c r="I59" s="169"/>
      <c r="J59" s="169"/>
      <c r="K59" s="169"/>
      <c r="L59" s="169"/>
      <c r="M59" s="169"/>
      <c r="N59" s="169"/>
      <c r="O59" s="169"/>
    </row>
    <row r="60" spans="1:16" ht="14.25" customHeight="1">
      <c r="A60" s="97" t="str">
        <f t="shared" si="2"/>
        <v>[Project Detail-50]</v>
      </c>
      <c r="B60" s="98" t="s">
        <v>672</v>
      </c>
      <c r="C60" s="178" t="s">
        <v>674</v>
      </c>
      <c r="D60" s="178" t="s">
        <v>661</v>
      </c>
      <c r="E60" s="170"/>
      <c r="F60" s="110" t="s">
        <v>22</v>
      </c>
      <c r="G60" s="110" t="s">
        <v>22</v>
      </c>
      <c r="H60" s="248">
        <v>42323</v>
      </c>
      <c r="I60" s="170"/>
      <c r="J60" s="216"/>
      <c r="K60" s="216"/>
      <c r="L60" s="216"/>
      <c r="M60" s="217"/>
      <c r="N60" s="217"/>
      <c r="O60" s="217"/>
      <c r="P60" s="78"/>
    </row>
    <row r="61" spans="1:16" ht="14.25" customHeight="1">
      <c r="A61" s="97" t="str">
        <f t="shared" ref="A61:A64" si="7">IF(OR(B61&lt;&gt;"",D61&lt;E60&gt;""),"["&amp;TEXT($B$2,"##")&amp;"-"&amp;TEXT(ROW()-10,"##")&amp;"]","")</f>
        <v>[Project Detail-51]</v>
      </c>
      <c r="B61" s="98" t="s">
        <v>673</v>
      </c>
      <c r="C61" s="178" t="s">
        <v>674</v>
      </c>
      <c r="D61" s="178" t="s">
        <v>675</v>
      </c>
      <c r="E61" s="170"/>
      <c r="F61" s="110" t="s">
        <v>22</v>
      </c>
      <c r="G61" s="110" t="s">
        <v>22</v>
      </c>
      <c r="H61" s="248">
        <v>42323</v>
      </c>
      <c r="I61" s="170"/>
      <c r="J61" s="216"/>
      <c r="K61" s="216"/>
      <c r="L61" s="216"/>
      <c r="M61" s="217"/>
      <c r="N61" s="217"/>
      <c r="O61" s="217"/>
    </row>
    <row r="62" spans="1:16" ht="14.25" customHeight="1">
      <c r="A62" s="97" t="str">
        <f t="shared" si="7"/>
        <v>[Project Detail-52]</v>
      </c>
      <c r="B62" s="98" t="s">
        <v>1280</v>
      </c>
      <c r="C62" s="178" t="s">
        <v>680</v>
      </c>
      <c r="D62" s="178" t="s">
        <v>685</v>
      </c>
      <c r="E62" s="170"/>
      <c r="F62" s="110" t="s">
        <v>22</v>
      </c>
      <c r="G62" s="110" t="s">
        <v>22</v>
      </c>
      <c r="H62" s="248">
        <v>42323</v>
      </c>
      <c r="I62" s="170" t="s">
        <v>1206</v>
      </c>
      <c r="J62" s="216" t="s">
        <v>1067</v>
      </c>
      <c r="K62" s="216" t="s">
        <v>1060</v>
      </c>
      <c r="L62" s="216" t="s">
        <v>1057</v>
      </c>
      <c r="M62" s="217">
        <v>42323</v>
      </c>
      <c r="N62" s="217" t="s">
        <v>1306</v>
      </c>
      <c r="O62" s="217"/>
      <c r="P62" s="78"/>
    </row>
    <row r="63" spans="1:16" ht="14.25" customHeight="1">
      <c r="A63" s="97" t="str">
        <f t="shared" si="7"/>
        <v>[Project Detail-53]</v>
      </c>
      <c r="B63" s="98" t="s">
        <v>676</v>
      </c>
      <c r="C63" s="98" t="s">
        <v>681</v>
      </c>
      <c r="D63" s="98" t="s">
        <v>683</v>
      </c>
      <c r="E63" s="170"/>
      <c r="F63" s="110" t="s">
        <v>22</v>
      </c>
      <c r="G63" s="110" t="s">
        <v>22</v>
      </c>
      <c r="H63" s="248">
        <v>42323</v>
      </c>
      <c r="I63" s="170" t="s">
        <v>1206</v>
      </c>
      <c r="J63" s="216" t="s">
        <v>1067</v>
      </c>
      <c r="K63" s="216" t="s">
        <v>1060</v>
      </c>
      <c r="L63" s="216" t="s">
        <v>1057</v>
      </c>
      <c r="M63" s="217">
        <v>42323</v>
      </c>
      <c r="N63" s="217" t="s">
        <v>1306</v>
      </c>
      <c r="O63" s="217"/>
    </row>
    <row r="64" spans="1:16" ht="14.25" customHeight="1">
      <c r="A64" s="97" t="str">
        <f t="shared" si="7"/>
        <v>[Project Detail-54]</v>
      </c>
      <c r="B64" s="98" t="s">
        <v>679</v>
      </c>
      <c r="C64" s="178" t="s">
        <v>682</v>
      </c>
      <c r="D64" s="178" t="s">
        <v>684</v>
      </c>
      <c r="E64" s="170"/>
      <c r="F64" s="110" t="s">
        <v>22</v>
      </c>
      <c r="G64" s="110" t="s">
        <v>22</v>
      </c>
      <c r="H64" s="248">
        <v>42323</v>
      </c>
      <c r="I64" s="170" t="s">
        <v>1206</v>
      </c>
      <c r="J64" s="216" t="s">
        <v>1067</v>
      </c>
      <c r="K64" s="216" t="s">
        <v>1060</v>
      </c>
      <c r="L64" s="216" t="s">
        <v>1057</v>
      </c>
      <c r="M64" s="217">
        <v>42323</v>
      </c>
      <c r="N64" s="217" t="s">
        <v>1306</v>
      </c>
      <c r="O64" s="217"/>
      <c r="P64" s="78"/>
    </row>
  </sheetData>
  <autoFilter ref="J10:O64"/>
  <mergeCells count="5">
    <mergeCell ref="B2:G2"/>
    <mergeCell ref="B3:G3"/>
    <mergeCell ref="B4:G4"/>
    <mergeCell ref="E5:G5"/>
    <mergeCell ref="E6:G6"/>
  </mergeCells>
  <dataValidations count="1">
    <dataValidation type="list" allowBlank="1" showErrorMessage="1" sqref="F51:G58 F47:G47 F38:G39 F60:G64 F22:G23 F25:G36 F49:G49 F18:G20 F41:G45 F12:G16">
      <formula1>$Q$2:$Q$6</formula1>
    </dataValidation>
  </dataValidations>
  <hyperlinks>
    <hyperlink ref="A1" location="'Test Report'!A1" display="Back to Test Report"/>
  </hyperlink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Calculate!$A$15:$A$20</xm:f>
          </x14:formula1>
          <xm:sqref>J18:J20 J51:J58 J12:J16 J41:J45 J38:J39 J25:J36 J22:J23 J60:J64 J47 J49</xm:sqref>
        </x14:dataValidation>
        <x14:dataValidation type="list" allowBlank="1" showInputMessage="1" showErrorMessage="1">
          <x14:formula1>
            <xm:f>Calculate!$A$11:$A$12</xm:f>
          </x14:formula1>
          <xm:sqref>K18:K20 K51:K58 K12:K16 K41:K45 K38:K39 K25:K36 K22:K23 K60:K64 K47 K49</xm:sqref>
        </x14:dataValidation>
        <x14:dataValidation type="list" allowBlank="1" showInputMessage="1" showErrorMessage="1">
          <x14:formula1>
            <xm:f>Calculate!$B$4:$B$7</xm:f>
          </x14:formula1>
          <xm:sqref>L18:L20 L51:L58 L12:L16 L41:L45 L38:L39 L25:L36 L22:L23 L49 L47 L60:L64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W35"/>
  <sheetViews>
    <sheetView zoomScale="85" zoomScaleNormal="85" workbookViewId="0">
      <selection activeCell="N38" sqref="N38"/>
    </sheetView>
  </sheetViews>
  <sheetFormatPr defaultRowHeight="12.75"/>
  <cols>
    <col min="1" max="1" width="17.375" style="90" customWidth="1"/>
    <col min="2" max="2" width="46.75" style="90" customWidth="1"/>
    <col min="3" max="3" width="34.375" style="90" customWidth="1"/>
    <col min="4" max="4" width="31.625" style="90" customWidth="1"/>
    <col min="5" max="5" width="16.5" style="90" customWidth="1"/>
    <col min="6" max="6" width="15.625" style="90" customWidth="1"/>
    <col min="7" max="7" width="14.75" style="90" customWidth="1"/>
    <col min="8" max="8" width="9" style="93"/>
    <col min="9" max="9" width="16.5" style="90" customWidth="1"/>
    <col min="10" max="10" width="9.375" style="92" customWidth="1"/>
    <col min="11" max="11" width="9" style="90" customWidth="1"/>
    <col min="12" max="16" width="9" style="90"/>
    <col min="17" max="17" width="0" style="90" hidden="1" customWidth="1"/>
    <col min="18" max="16384" width="9" style="90"/>
  </cols>
  <sheetData>
    <row r="1" spans="1:257" ht="27" thickTop="1" thickBot="1">
      <c r="A1" s="109" t="s">
        <v>47</v>
      </c>
      <c r="B1" s="76"/>
      <c r="C1" s="76"/>
      <c r="D1" s="76"/>
      <c r="E1" s="76"/>
      <c r="F1" s="76"/>
      <c r="G1" s="76"/>
      <c r="H1" s="77"/>
      <c r="I1" s="220" t="s">
        <v>1061</v>
      </c>
      <c r="J1" s="221" t="s">
        <v>1054</v>
      </c>
      <c r="K1" s="221" t="s">
        <v>1055</v>
      </c>
      <c r="L1" s="221" t="s">
        <v>1056</v>
      </c>
      <c r="M1" s="221" t="s">
        <v>1057</v>
      </c>
      <c r="N1" s="221" t="s">
        <v>1066</v>
      </c>
      <c r="O1" s="222" t="s">
        <v>1052</v>
      </c>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c r="BY1" s="78"/>
      <c r="BZ1" s="78"/>
      <c r="CA1" s="78"/>
      <c r="CB1" s="78"/>
      <c r="CC1" s="78"/>
      <c r="CD1" s="78"/>
      <c r="CE1" s="78"/>
      <c r="CF1" s="78"/>
      <c r="CG1" s="78"/>
      <c r="CH1" s="78"/>
      <c r="CI1" s="78"/>
      <c r="CJ1" s="78"/>
      <c r="CK1" s="78"/>
      <c r="CL1" s="78"/>
      <c r="CM1" s="78"/>
      <c r="CN1" s="78"/>
      <c r="CO1" s="78"/>
      <c r="CP1" s="78"/>
      <c r="CQ1" s="78"/>
      <c r="CR1" s="78"/>
      <c r="CS1" s="78"/>
      <c r="CT1" s="78"/>
      <c r="CU1" s="78"/>
      <c r="CV1" s="78"/>
      <c r="CW1" s="78"/>
      <c r="CX1" s="78"/>
      <c r="CY1" s="78"/>
      <c r="CZ1" s="78"/>
      <c r="DA1" s="78"/>
      <c r="DB1" s="78"/>
      <c r="DC1" s="78"/>
      <c r="DD1" s="78"/>
      <c r="DE1" s="78"/>
      <c r="DF1" s="78"/>
      <c r="DG1" s="78"/>
      <c r="DH1" s="78"/>
      <c r="DI1" s="78"/>
      <c r="DJ1" s="78"/>
      <c r="DK1" s="78"/>
      <c r="DL1" s="78"/>
      <c r="DM1" s="78"/>
      <c r="DN1" s="78"/>
      <c r="DO1" s="78"/>
      <c r="DP1" s="78"/>
      <c r="DQ1" s="78"/>
      <c r="DR1" s="78"/>
      <c r="DS1" s="78"/>
      <c r="DT1" s="78"/>
      <c r="DU1" s="78"/>
      <c r="DV1" s="78"/>
      <c r="DW1" s="78"/>
      <c r="DX1" s="78"/>
      <c r="DY1" s="78"/>
      <c r="DZ1" s="78"/>
      <c r="EA1" s="78"/>
      <c r="EB1" s="78"/>
      <c r="EC1" s="78"/>
      <c r="ED1" s="78"/>
      <c r="EE1" s="78"/>
      <c r="EF1" s="78"/>
      <c r="EG1" s="78"/>
      <c r="EH1" s="78"/>
      <c r="EI1" s="78"/>
      <c r="EJ1" s="78"/>
      <c r="EK1" s="78"/>
      <c r="EL1" s="78"/>
      <c r="EM1" s="78"/>
      <c r="EN1" s="78"/>
      <c r="EO1" s="78"/>
      <c r="EP1" s="78"/>
      <c r="EQ1" s="78"/>
      <c r="ER1" s="78"/>
      <c r="ES1" s="78"/>
      <c r="ET1" s="78"/>
      <c r="EU1" s="78"/>
      <c r="EV1" s="78"/>
      <c r="EW1" s="78"/>
      <c r="EX1" s="78"/>
      <c r="EY1" s="78"/>
      <c r="EZ1" s="78"/>
      <c r="FA1" s="78"/>
      <c r="FB1" s="78"/>
      <c r="FC1" s="78"/>
      <c r="FD1" s="78"/>
      <c r="FE1" s="78"/>
      <c r="FF1" s="78"/>
      <c r="FG1" s="78"/>
      <c r="FH1" s="78"/>
      <c r="FI1" s="78"/>
      <c r="FJ1" s="78"/>
      <c r="FK1" s="78"/>
      <c r="FL1" s="78"/>
      <c r="FM1" s="78"/>
      <c r="FN1" s="78"/>
      <c r="FO1" s="78"/>
      <c r="FP1" s="78"/>
      <c r="FQ1" s="78"/>
      <c r="FR1" s="78"/>
      <c r="FS1" s="78"/>
      <c r="FT1" s="78"/>
      <c r="FU1" s="78"/>
      <c r="FV1" s="78"/>
      <c r="FW1" s="78"/>
      <c r="FX1" s="78"/>
      <c r="FY1" s="78"/>
      <c r="FZ1" s="78"/>
      <c r="GA1" s="78"/>
      <c r="GB1" s="78"/>
      <c r="GC1" s="78"/>
      <c r="GD1" s="78"/>
      <c r="GE1" s="78"/>
      <c r="GF1" s="78"/>
      <c r="GG1" s="78"/>
      <c r="GH1" s="78"/>
      <c r="GI1" s="78"/>
      <c r="GJ1" s="78"/>
      <c r="GK1" s="78"/>
      <c r="GL1" s="78"/>
      <c r="GM1" s="78"/>
      <c r="GN1" s="78"/>
      <c r="GO1" s="78"/>
      <c r="GP1" s="78"/>
      <c r="GQ1" s="78"/>
      <c r="GR1" s="78"/>
      <c r="GS1" s="78"/>
      <c r="GT1" s="78"/>
      <c r="GU1" s="78"/>
      <c r="GV1" s="78"/>
      <c r="GW1" s="78"/>
      <c r="GX1" s="78"/>
      <c r="GY1" s="78"/>
      <c r="GZ1" s="78"/>
      <c r="HA1" s="78"/>
      <c r="HB1" s="78"/>
      <c r="HC1" s="78"/>
      <c r="HD1" s="78"/>
      <c r="HE1" s="78"/>
      <c r="HF1" s="78"/>
      <c r="HG1" s="78"/>
      <c r="HH1" s="78"/>
      <c r="HI1" s="78"/>
      <c r="HJ1" s="78"/>
      <c r="HK1" s="78"/>
      <c r="HL1" s="78"/>
      <c r="HM1" s="78"/>
      <c r="HN1" s="78"/>
      <c r="HO1" s="78"/>
      <c r="HP1" s="78"/>
      <c r="HQ1" s="78"/>
      <c r="HR1" s="78"/>
      <c r="HS1" s="78"/>
      <c r="HT1" s="78"/>
      <c r="HU1" s="78"/>
      <c r="HV1" s="78"/>
      <c r="HW1" s="78"/>
      <c r="HX1" s="78"/>
      <c r="HY1" s="78"/>
      <c r="HZ1" s="78"/>
      <c r="IA1" s="78"/>
      <c r="IB1" s="78"/>
      <c r="IC1" s="78"/>
      <c r="ID1" s="78"/>
      <c r="IE1" s="78"/>
      <c r="IF1" s="78"/>
      <c r="IG1" s="78"/>
      <c r="IH1" s="78"/>
      <c r="II1" s="78"/>
      <c r="IJ1" s="78"/>
      <c r="IK1" s="78"/>
      <c r="IL1" s="78"/>
      <c r="IM1" s="78"/>
      <c r="IN1" s="78"/>
      <c r="IO1" s="78"/>
      <c r="IP1" s="78"/>
      <c r="IQ1" s="78"/>
      <c r="IR1" s="78"/>
      <c r="IS1" s="78"/>
      <c r="IT1" s="78"/>
      <c r="IU1" s="78"/>
      <c r="IV1" s="78"/>
      <c r="IW1" s="78"/>
    </row>
    <row r="2" spans="1:257" ht="15">
      <c r="A2" s="46" t="s">
        <v>21</v>
      </c>
      <c r="B2" s="269" t="s">
        <v>578</v>
      </c>
      <c r="C2" s="269"/>
      <c r="D2" s="269"/>
      <c r="E2" s="269"/>
      <c r="F2" s="269"/>
      <c r="G2" s="269"/>
      <c r="H2" s="79"/>
      <c r="I2" s="223" t="s">
        <v>1062</v>
      </c>
      <c r="J2" s="207">
        <f>COUNTIFS(J12:J206,"ManhNL",L12:L206,"Open")</f>
        <v>0</v>
      </c>
      <c r="K2" s="207">
        <f>COUNTIFS(J12:J206,"ManhNL",L12:L206,"Accepted")</f>
        <v>0</v>
      </c>
      <c r="L2" s="207">
        <f>COUNTIFS(J12:J206,"ManhNL",L12:L206,"Ready for test")</f>
        <v>0</v>
      </c>
      <c r="M2" s="207">
        <f>COUNTIFS(J12:J206,"ManhNL",L12:L206,"Closed")</f>
        <v>0</v>
      </c>
      <c r="N2" s="207">
        <f>COUNTIFS(J12:J206,"ManhNL",L12:L206,"")</f>
        <v>0</v>
      </c>
      <c r="O2" s="232">
        <f t="shared" ref="O2:O7" si="0">SUM(J2:N2)</f>
        <v>0</v>
      </c>
      <c r="P2" s="78"/>
      <c r="Q2" s="78" t="s">
        <v>22</v>
      </c>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c r="BY2" s="78"/>
      <c r="BZ2" s="78"/>
      <c r="CA2" s="78"/>
      <c r="CB2" s="78"/>
      <c r="CC2" s="78"/>
      <c r="CD2" s="78"/>
      <c r="CE2" s="78"/>
      <c r="CF2" s="78"/>
      <c r="CG2" s="78"/>
      <c r="CH2" s="78"/>
      <c r="CI2" s="78"/>
      <c r="CJ2" s="78"/>
      <c r="CK2" s="78"/>
      <c r="CL2" s="78"/>
      <c r="CM2" s="78"/>
      <c r="CN2" s="78"/>
      <c r="CO2" s="78"/>
      <c r="CP2" s="78"/>
      <c r="CQ2" s="78"/>
      <c r="CR2" s="78"/>
      <c r="CS2" s="78"/>
      <c r="CT2" s="78"/>
      <c r="CU2" s="78"/>
      <c r="CV2" s="78"/>
      <c r="CW2" s="78"/>
      <c r="CX2" s="78"/>
      <c r="CY2" s="78"/>
      <c r="CZ2" s="78"/>
      <c r="DA2" s="78"/>
      <c r="DB2" s="78"/>
      <c r="DC2" s="78"/>
      <c r="DD2" s="78"/>
      <c r="DE2" s="78"/>
      <c r="DF2" s="78"/>
      <c r="DG2" s="78"/>
      <c r="DH2" s="78"/>
      <c r="DI2" s="78"/>
      <c r="DJ2" s="78"/>
      <c r="DK2" s="78"/>
      <c r="DL2" s="78"/>
      <c r="DM2" s="78"/>
      <c r="DN2" s="78"/>
      <c r="DO2" s="78"/>
      <c r="DP2" s="78"/>
      <c r="DQ2" s="78"/>
      <c r="DR2" s="78"/>
      <c r="DS2" s="78"/>
      <c r="DT2" s="78"/>
      <c r="DU2" s="78"/>
      <c r="DV2" s="78"/>
      <c r="DW2" s="78"/>
      <c r="DX2" s="78"/>
      <c r="DY2" s="78"/>
      <c r="DZ2" s="78"/>
      <c r="EA2" s="78"/>
      <c r="EB2" s="78"/>
      <c r="EC2" s="78"/>
      <c r="ED2" s="78"/>
      <c r="EE2" s="78"/>
      <c r="EF2" s="78"/>
      <c r="EG2" s="78"/>
      <c r="EH2" s="78"/>
      <c r="EI2" s="78"/>
      <c r="EJ2" s="78"/>
      <c r="EK2" s="78"/>
      <c r="EL2" s="78"/>
      <c r="EM2" s="78"/>
      <c r="EN2" s="78"/>
      <c r="EO2" s="78"/>
      <c r="EP2" s="78"/>
      <c r="EQ2" s="78"/>
      <c r="ER2" s="78"/>
      <c r="ES2" s="78"/>
      <c r="ET2" s="78"/>
      <c r="EU2" s="78"/>
      <c r="EV2" s="78"/>
      <c r="EW2" s="78"/>
      <c r="EX2" s="78"/>
      <c r="EY2" s="78"/>
      <c r="EZ2" s="78"/>
      <c r="FA2" s="78"/>
      <c r="FB2" s="78"/>
      <c r="FC2" s="78"/>
      <c r="FD2" s="78"/>
      <c r="FE2" s="78"/>
      <c r="FF2" s="78"/>
      <c r="FG2" s="78"/>
      <c r="FH2" s="78"/>
      <c r="FI2" s="78"/>
      <c r="FJ2" s="78"/>
      <c r="FK2" s="78"/>
      <c r="FL2" s="78"/>
      <c r="FM2" s="78"/>
      <c r="FN2" s="78"/>
      <c r="FO2" s="78"/>
      <c r="FP2" s="78"/>
      <c r="FQ2" s="78"/>
      <c r="FR2" s="78"/>
      <c r="FS2" s="78"/>
      <c r="FT2" s="78"/>
      <c r="FU2" s="78"/>
      <c r="FV2" s="78"/>
      <c r="FW2" s="78"/>
      <c r="FX2" s="78"/>
      <c r="FY2" s="78"/>
      <c r="FZ2" s="78"/>
      <c r="GA2" s="78"/>
      <c r="GB2" s="78"/>
      <c r="GC2" s="78"/>
      <c r="GD2" s="78"/>
      <c r="GE2" s="78"/>
      <c r="GF2" s="78"/>
      <c r="GG2" s="78"/>
      <c r="GH2" s="78"/>
      <c r="GI2" s="78"/>
      <c r="GJ2" s="78"/>
      <c r="GK2" s="78"/>
      <c r="GL2" s="78"/>
      <c r="GM2" s="78"/>
      <c r="GN2" s="78"/>
      <c r="GO2" s="78"/>
      <c r="GP2" s="78"/>
      <c r="GQ2" s="78"/>
      <c r="GR2" s="78"/>
      <c r="GS2" s="78"/>
      <c r="GT2" s="78"/>
      <c r="GU2" s="78"/>
      <c r="GV2" s="78"/>
      <c r="GW2" s="78"/>
      <c r="GX2" s="78"/>
      <c r="GY2" s="78"/>
      <c r="GZ2" s="78"/>
      <c r="HA2" s="78"/>
      <c r="HB2" s="78"/>
      <c r="HC2" s="78"/>
      <c r="HD2" s="78"/>
      <c r="HE2" s="78"/>
      <c r="HF2" s="78"/>
      <c r="HG2" s="78"/>
      <c r="HH2" s="78"/>
      <c r="HI2" s="78"/>
      <c r="HJ2" s="78"/>
      <c r="HK2" s="78"/>
      <c r="HL2" s="78"/>
      <c r="HM2" s="78"/>
      <c r="HN2" s="78"/>
      <c r="HO2" s="78"/>
      <c r="HP2" s="78"/>
      <c r="HQ2" s="78"/>
      <c r="HR2" s="78"/>
      <c r="HS2" s="78"/>
      <c r="HT2" s="78"/>
      <c r="HU2" s="78"/>
      <c r="HV2" s="78"/>
      <c r="HW2" s="78"/>
      <c r="HX2" s="78"/>
      <c r="HY2" s="78"/>
      <c r="HZ2" s="78"/>
      <c r="IA2" s="78"/>
      <c r="IB2" s="78"/>
      <c r="IC2" s="78"/>
      <c r="ID2" s="78"/>
      <c r="IE2" s="78"/>
      <c r="IF2" s="78"/>
      <c r="IG2" s="78"/>
      <c r="IH2" s="78"/>
      <c r="II2" s="78"/>
      <c r="IJ2" s="78"/>
      <c r="IK2" s="78"/>
      <c r="IL2" s="78"/>
      <c r="IM2" s="78"/>
      <c r="IN2" s="78"/>
      <c r="IO2" s="78"/>
      <c r="IP2" s="78"/>
      <c r="IQ2" s="78"/>
      <c r="IR2" s="78"/>
      <c r="IS2" s="78"/>
      <c r="IT2" s="78"/>
      <c r="IU2" s="78"/>
      <c r="IV2" s="78"/>
      <c r="IW2" s="78"/>
    </row>
    <row r="3" spans="1:257" ht="15">
      <c r="A3" s="47" t="s">
        <v>23</v>
      </c>
      <c r="B3" s="269" t="s">
        <v>708</v>
      </c>
      <c r="C3" s="269"/>
      <c r="D3" s="269"/>
      <c r="E3" s="269"/>
      <c r="F3" s="269"/>
      <c r="G3" s="269"/>
      <c r="H3" s="79"/>
      <c r="I3" s="223" t="s">
        <v>1063</v>
      </c>
      <c r="J3" s="207">
        <f>COUNTIFS(J12:J206,"HuyNM",L12:L206,"Open")</f>
        <v>0</v>
      </c>
      <c r="K3" s="207">
        <f>COUNTIFS(J12:J206,"HuyNM",L12:L206,"Accepted")</f>
        <v>0</v>
      </c>
      <c r="L3" s="207">
        <f>COUNTIFS(J12:J206,"HuyNM",L12:L206,"Ready for test")</f>
        <v>0</v>
      </c>
      <c r="M3" s="207">
        <f>COUNTIFS(J12:J206,"HuyNM",L12:L206,"Closed")</f>
        <v>4</v>
      </c>
      <c r="N3" s="207">
        <f>COUNTIFS(J12:J206,"HuyNM",L12:L206,"")</f>
        <v>0</v>
      </c>
      <c r="O3" s="233">
        <f t="shared" si="0"/>
        <v>4</v>
      </c>
      <c r="P3" s="78"/>
      <c r="Q3" s="78" t="s">
        <v>24</v>
      </c>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c r="BY3" s="78"/>
      <c r="BZ3" s="78"/>
      <c r="CA3" s="78"/>
      <c r="CB3" s="78"/>
      <c r="CC3" s="78"/>
      <c r="CD3" s="78"/>
      <c r="CE3" s="78"/>
      <c r="CF3" s="78"/>
      <c r="CG3" s="78"/>
      <c r="CH3" s="78"/>
      <c r="CI3" s="78"/>
      <c r="CJ3" s="78"/>
      <c r="CK3" s="78"/>
      <c r="CL3" s="78"/>
      <c r="CM3" s="78"/>
      <c r="CN3" s="78"/>
      <c r="CO3" s="78"/>
      <c r="CP3" s="78"/>
      <c r="CQ3" s="78"/>
      <c r="CR3" s="78"/>
      <c r="CS3" s="78"/>
      <c r="CT3" s="78"/>
      <c r="CU3" s="78"/>
      <c r="CV3" s="78"/>
      <c r="CW3" s="78"/>
      <c r="CX3" s="78"/>
      <c r="CY3" s="78"/>
      <c r="CZ3" s="78"/>
      <c r="DA3" s="78"/>
      <c r="DB3" s="78"/>
      <c r="DC3" s="78"/>
      <c r="DD3" s="78"/>
      <c r="DE3" s="78"/>
      <c r="DF3" s="78"/>
      <c r="DG3" s="78"/>
      <c r="DH3" s="78"/>
      <c r="DI3" s="78"/>
      <c r="DJ3" s="78"/>
      <c r="DK3" s="78"/>
      <c r="DL3" s="78"/>
      <c r="DM3" s="78"/>
      <c r="DN3" s="78"/>
      <c r="DO3" s="78"/>
      <c r="DP3" s="78"/>
      <c r="DQ3" s="78"/>
      <c r="DR3" s="78"/>
      <c r="DS3" s="78"/>
      <c r="DT3" s="78"/>
      <c r="DU3" s="78"/>
      <c r="DV3" s="78"/>
      <c r="DW3" s="78"/>
      <c r="DX3" s="78"/>
      <c r="DY3" s="78"/>
      <c r="DZ3" s="78"/>
      <c r="EA3" s="78"/>
      <c r="EB3" s="78"/>
      <c r="EC3" s="78"/>
      <c r="ED3" s="78"/>
      <c r="EE3" s="78"/>
      <c r="EF3" s="78"/>
      <c r="EG3" s="78"/>
      <c r="EH3" s="78"/>
      <c r="EI3" s="78"/>
      <c r="EJ3" s="78"/>
      <c r="EK3" s="78"/>
      <c r="EL3" s="78"/>
      <c r="EM3" s="78"/>
      <c r="EN3" s="78"/>
      <c r="EO3" s="78"/>
      <c r="EP3" s="78"/>
      <c r="EQ3" s="78"/>
      <c r="ER3" s="78"/>
      <c r="ES3" s="78"/>
      <c r="ET3" s="78"/>
      <c r="EU3" s="78"/>
      <c r="EV3" s="78"/>
      <c r="EW3" s="78"/>
      <c r="EX3" s="78"/>
      <c r="EY3" s="78"/>
      <c r="EZ3" s="78"/>
      <c r="FA3" s="78"/>
      <c r="FB3" s="78"/>
      <c r="FC3" s="78"/>
      <c r="FD3" s="78"/>
      <c r="FE3" s="78"/>
      <c r="FF3" s="78"/>
      <c r="FG3" s="78"/>
      <c r="FH3" s="78"/>
      <c r="FI3" s="78"/>
      <c r="FJ3" s="78"/>
      <c r="FK3" s="78"/>
      <c r="FL3" s="78"/>
      <c r="FM3" s="78"/>
      <c r="FN3" s="78"/>
      <c r="FO3" s="78"/>
      <c r="FP3" s="78"/>
      <c r="FQ3" s="78"/>
      <c r="FR3" s="78"/>
      <c r="FS3" s="78"/>
      <c r="FT3" s="78"/>
      <c r="FU3" s="78"/>
      <c r="FV3" s="78"/>
      <c r="FW3" s="78"/>
      <c r="FX3" s="78"/>
      <c r="FY3" s="78"/>
      <c r="FZ3" s="78"/>
      <c r="GA3" s="78"/>
      <c r="GB3" s="78"/>
      <c r="GC3" s="78"/>
      <c r="GD3" s="78"/>
      <c r="GE3" s="78"/>
      <c r="GF3" s="78"/>
      <c r="GG3" s="78"/>
      <c r="GH3" s="78"/>
      <c r="GI3" s="78"/>
      <c r="GJ3" s="78"/>
      <c r="GK3" s="78"/>
      <c r="GL3" s="78"/>
      <c r="GM3" s="78"/>
      <c r="GN3" s="78"/>
      <c r="GO3" s="78"/>
      <c r="GP3" s="78"/>
      <c r="GQ3" s="78"/>
      <c r="GR3" s="78"/>
      <c r="GS3" s="78"/>
      <c r="GT3" s="78"/>
      <c r="GU3" s="78"/>
      <c r="GV3" s="78"/>
      <c r="GW3" s="78"/>
      <c r="GX3" s="78"/>
      <c r="GY3" s="78"/>
      <c r="GZ3" s="78"/>
      <c r="HA3" s="78"/>
      <c r="HB3" s="78"/>
      <c r="HC3" s="78"/>
      <c r="HD3" s="78"/>
      <c r="HE3" s="78"/>
      <c r="HF3" s="78"/>
      <c r="HG3" s="78"/>
      <c r="HH3" s="78"/>
      <c r="HI3" s="78"/>
      <c r="HJ3" s="78"/>
      <c r="HK3" s="78"/>
      <c r="HL3" s="78"/>
      <c r="HM3" s="78"/>
      <c r="HN3" s="78"/>
      <c r="HO3" s="78"/>
      <c r="HP3" s="78"/>
      <c r="HQ3" s="78"/>
      <c r="HR3" s="78"/>
      <c r="HS3" s="78"/>
      <c r="HT3" s="78"/>
      <c r="HU3" s="78"/>
      <c r="HV3" s="78"/>
      <c r="HW3" s="78"/>
      <c r="HX3" s="78"/>
      <c r="HY3" s="78"/>
      <c r="HZ3" s="78"/>
      <c r="IA3" s="78"/>
      <c r="IB3" s="78"/>
      <c r="IC3" s="78"/>
      <c r="ID3" s="78"/>
      <c r="IE3" s="78"/>
      <c r="IF3" s="78"/>
      <c r="IG3" s="78"/>
      <c r="IH3" s="78"/>
      <c r="II3" s="78"/>
      <c r="IJ3" s="78"/>
      <c r="IK3" s="78"/>
      <c r="IL3" s="78"/>
      <c r="IM3" s="78"/>
      <c r="IN3" s="78"/>
      <c r="IO3" s="78"/>
      <c r="IP3" s="78"/>
      <c r="IQ3" s="78"/>
      <c r="IR3" s="78"/>
      <c r="IS3" s="78"/>
      <c r="IT3" s="78"/>
      <c r="IU3" s="78"/>
      <c r="IV3" s="78"/>
      <c r="IW3" s="78"/>
    </row>
    <row r="4" spans="1:257" ht="15">
      <c r="A4" s="46" t="s">
        <v>25</v>
      </c>
      <c r="B4" s="270" t="s">
        <v>69</v>
      </c>
      <c r="C4" s="270"/>
      <c r="D4" s="270"/>
      <c r="E4" s="270"/>
      <c r="F4" s="270"/>
      <c r="G4" s="270"/>
      <c r="H4" s="79"/>
      <c r="I4" s="223" t="s">
        <v>1067</v>
      </c>
      <c r="J4" s="207">
        <f>COUNTIFS(J12:J206,"AnhDD",L12:L206,"Open")</f>
        <v>0</v>
      </c>
      <c r="K4" s="207">
        <f>COUNTIFS(J12:J206,"AnhDD",L12:L206,"Accepted")</f>
        <v>0</v>
      </c>
      <c r="L4" s="207">
        <f>COUNTIFS(J12:J206,"AnhDD",L12:L206,"Ready for test")</f>
        <v>0</v>
      </c>
      <c r="M4" s="207">
        <f>COUNTIFS(J12:J206,"AnhDD",L12:L206,"Closed")</f>
        <v>0</v>
      </c>
      <c r="N4" s="207">
        <f>COUNTIFS(J12:J206,"AnhDD",L12:L206,"")</f>
        <v>0</v>
      </c>
      <c r="O4" s="233">
        <f t="shared" si="0"/>
        <v>0</v>
      </c>
      <c r="P4" s="78"/>
      <c r="Q4" s="80"/>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c r="BY4" s="78"/>
      <c r="BZ4" s="78"/>
      <c r="CA4" s="78"/>
      <c r="CB4" s="78"/>
      <c r="CC4" s="78"/>
      <c r="CD4" s="78"/>
      <c r="CE4" s="78"/>
      <c r="CF4" s="78"/>
      <c r="CG4" s="78"/>
      <c r="CH4" s="78"/>
      <c r="CI4" s="78"/>
      <c r="CJ4" s="78"/>
      <c r="CK4" s="78"/>
      <c r="CL4" s="78"/>
      <c r="CM4" s="78"/>
      <c r="CN4" s="78"/>
      <c r="CO4" s="78"/>
      <c r="CP4" s="78"/>
      <c r="CQ4" s="78"/>
      <c r="CR4" s="78"/>
      <c r="CS4" s="78"/>
      <c r="CT4" s="78"/>
      <c r="CU4" s="78"/>
      <c r="CV4" s="78"/>
      <c r="CW4" s="78"/>
      <c r="CX4" s="78"/>
      <c r="CY4" s="78"/>
      <c r="CZ4" s="78"/>
      <c r="DA4" s="78"/>
      <c r="DB4" s="78"/>
      <c r="DC4" s="78"/>
      <c r="DD4" s="78"/>
      <c r="DE4" s="78"/>
      <c r="DF4" s="78"/>
      <c r="DG4" s="78"/>
      <c r="DH4" s="78"/>
      <c r="DI4" s="78"/>
      <c r="DJ4" s="78"/>
      <c r="DK4" s="78"/>
      <c r="DL4" s="78"/>
      <c r="DM4" s="78"/>
      <c r="DN4" s="78"/>
      <c r="DO4" s="78"/>
      <c r="DP4" s="78"/>
      <c r="DQ4" s="78"/>
      <c r="DR4" s="78"/>
      <c r="DS4" s="78"/>
      <c r="DT4" s="78"/>
      <c r="DU4" s="78"/>
      <c r="DV4" s="78"/>
      <c r="DW4" s="78"/>
      <c r="DX4" s="78"/>
      <c r="DY4" s="78"/>
      <c r="DZ4" s="78"/>
      <c r="EA4" s="78"/>
      <c r="EB4" s="78"/>
      <c r="EC4" s="78"/>
      <c r="ED4" s="78"/>
      <c r="EE4" s="78"/>
      <c r="EF4" s="78"/>
      <c r="EG4" s="78"/>
      <c r="EH4" s="78"/>
      <c r="EI4" s="78"/>
      <c r="EJ4" s="78"/>
      <c r="EK4" s="78"/>
      <c r="EL4" s="78"/>
      <c r="EM4" s="78"/>
      <c r="EN4" s="78"/>
      <c r="EO4" s="78"/>
      <c r="EP4" s="78"/>
      <c r="EQ4" s="78"/>
      <c r="ER4" s="78"/>
      <c r="ES4" s="78"/>
      <c r="ET4" s="78"/>
      <c r="EU4" s="78"/>
      <c r="EV4" s="78"/>
      <c r="EW4" s="78"/>
      <c r="EX4" s="78"/>
      <c r="EY4" s="78"/>
      <c r="EZ4" s="78"/>
      <c r="FA4" s="78"/>
      <c r="FB4" s="78"/>
      <c r="FC4" s="78"/>
      <c r="FD4" s="78"/>
      <c r="FE4" s="78"/>
      <c r="FF4" s="78"/>
      <c r="FG4" s="78"/>
      <c r="FH4" s="78"/>
      <c r="FI4" s="78"/>
      <c r="FJ4" s="78"/>
      <c r="FK4" s="78"/>
      <c r="FL4" s="78"/>
      <c r="FM4" s="78"/>
      <c r="FN4" s="78"/>
      <c r="FO4" s="78"/>
      <c r="FP4" s="78"/>
      <c r="FQ4" s="78"/>
      <c r="FR4" s="78"/>
      <c r="FS4" s="78"/>
      <c r="FT4" s="78"/>
      <c r="FU4" s="78"/>
      <c r="FV4" s="78"/>
      <c r="FW4" s="78"/>
      <c r="FX4" s="78"/>
      <c r="FY4" s="78"/>
      <c r="FZ4" s="78"/>
      <c r="GA4" s="78"/>
      <c r="GB4" s="78"/>
      <c r="GC4" s="78"/>
      <c r="GD4" s="78"/>
      <c r="GE4" s="78"/>
      <c r="GF4" s="78"/>
      <c r="GG4" s="78"/>
      <c r="GH4" s="78"/>
      <c r="GI4" s="78"/>
      <c r="GJ4" s="78"/>
      <c r="GK4" s="78"/>
      <c r="GL4" s="78"/>
      <c r="GM4" s="78"/>
      <c r="GN4" s="78"/>
      <c r="GO4" s="78"/>
      <c r="GP4" s="78"/>
      <c r="GQ4" s="78"/>
      <c r="GR4" s="78"/>
      <c r="GS4" s="78"/>
      <c r="GT4" s="78"/>
      <c r="GU4" s="78"/>
      <c r="GV4" s="78"/>
      <c r="GW4" s="78"/>
      <c r="GX4" s="78"/>
      <c r="GY4" s="78"/>
      <c r="GZ4" s="78"/>
      <c r="HA4" s="78"/>
      <c r="HB4" s="78"/>
      <c r="HC4" s="78"/>
      <c r="HD4" s="78"/>
      <c r="HE4" s="78"/>
      <c r="HF4" s="78"/>
      <c r="HG4" s="78"/>
      <c r="HH4" s="78"/>
      <c r="HI4" s="78"/>
      <c r="HJ4" s="78"/>
      <c r="HK4" s="78"/>
      <c r="HL4" s="78"/>
      <c r="HM4" s="78"/>
      <c r="HN4" s="78"/>
      <c r="HO4" s="78"/>
      <c r="HP4" s="78"/>
      <c r="HQ4" s="78"/>
      <c r="HR4" s="78"/>
      <c r="HS4" s="78"/>
      <c r="HT4" s="78"/>
      <c r="HU4" s="78"/>
      <c r="HV4" s="78"/>
      <c r="HW4" s="78"/>
      <c r="HX4" s="78"/>
      <c r="HY4" s="78"/>
      <c r="HZ4" s="78"/>
      <c r="IA4" s="78"/>
      <c r="IB4" s="78"/>
      <c r="IC4" s="78"/>
      <c r="ID4" s="78"/>
      <c r="IE4" s="78"/>
      <c r="IF4" s="78"/>
      <c r="IG4" s="78"/>
      <c r="IH4" s="78"/>
      <c r="II4" s="78"/>
      <c r="IJ4" s="78"/>
      <c r="IK4" s="78"/>
      <c r="IL4" s="78"/>
      <c r="IM4" s="78"/>
      <c r="IN4" s="78"/>
      <c r="IO4" s="78"/>
      <c r="IP4" s="78"/>
      <c r="IQ4" s="78"/>
      <c r="IR4" s="78"/>
      <c r="IS4" s="78"/>
      <c r="IT4" s="78"/>
      <c r="IU4" s="78"/>
      <c r="IV4" s="78"/>
      <c r="IW4" s="78"/>
    </row>
    <row r="5" spans="1:257" ht="15">
      <c r="A5" s="81" t="s">
        <v>22</v>
      </c>
      <c r="B5" s="82" t="s">
        <v>24</v>
      </c>
      <c r="C5" s="82" t="s">
        <v>26</v>
      </c>
      <c r="D5" s="83" t="s">
        <v>27</v>
      </c>
      <c r="E5" s="271" t="s">
        <v>28</v>
      </c>
      <c r="F5" s="271"/>
      <c r="G5" s="271"/>
      <c r="H5" s="84"/>
      <c r="I5" s="223" t="s">
        <v>1064</v>
      </c>
      <c r="J5" s="207">
        <f>COUNTIFS(J12:J206,"TrungVN",L12:L206,"Open")</f>
        <v>0</v>
      </c>
      <c r="K5" s="207">
        <f>COUNTIFS(J12:J206,"TrungVN",L12:L206,"Accepted")</f>
        <v>0</v>
      </c>
      <c r="L5" s="207">
        <f>COUNTIFS(J12:J206,"TrungVN",L12:L206,"Ready for test")</f>
        <v>0</v>
      </c>
      <c r="M5" s="207">
        <f>COUNTIFS(J12:J206,"TrungVN",L12:L206,"Closed")</f>
        <v>0</v>
      </c>
      <c r="N5" s="207">
        <f>COUNTIFS(J12:J206,"TrungVN",L12:L206,"")</f>
        <v>0</v>
      </c>
      <c r="O5" s="233">
        <f t="shared" si="0"/>
        <v>0</v>
      </c>
      <c r="P5" s="78"/>
      <c r="Q5" s="78" t="s">
        <v>29</v>
      </c>
      <c r="R5" s="78"/>
      <c r="S5" s="78"/>
      <c r="T5" s="78"/>
      <c r="U5" s="78"/>
      <c r="V5" s="78"/>
      <c r="W5" s="78"/>
      <c r="X5" s="78"/>
      <c r="Y5" s="78"/>
      <c r="Z5" s="78"/>
      <c r="AA5" s="78"/>
      <c r="AB5" s="78"/>
      <c r="AC5" s="78"/>
      <c r="AD5" s="78"/>
      <c r="AE5" s="78"/>
      <c r="AF5" s="78"/>
      <c r="AG5" s="78"/>
      <c r="AH5" s="78"/>
      <c r="AI5" s="78"/>
      <c r="AJ5" s="78"/>
      <c r="AK5" s="78"/>
      <c r="AL5" s="78"/>
      <c r="AM5" s="78"/>
      <c r="AN5" s="78"/>
      <c r="AO5" s="78"/>
      <c r="AP5" s="78"/>
      <c r="AQ5" s="78"/>
      <c r="AR5" s="78"/>
      <c r="AS5" s="78"/>
      <c r="AT5" s="78"/>
      <c r="AU5" s="78"/>
      <c r="AV5" s="78"/>
      <c r="AW5" s="78"/>
      <c r="AX5" s="78"/>
      <c r="AY5" s="78"/>
      <c r="AZ5" s="78"/>
      <c r="BA5" s="78"/>
      <c r="BB5" s="78"/>
      <c r="BC5" s="78"/>
      <c r="BD5" s="78"/>
      <c r="BE5" s="78"/>
      <c r="BF5" s="78"/>
      <c r="BG5" s="78"/>
      <c r="BH5" s="78"/>
      <c r="BI5" s="78"/>
      <c r="BJ5" s="78"/>
      <c r="BK5" s="78"/>
      <c r="BL5" s="78"/>
      <c r="BM5" s="78"/>
      <c r="BN5" s="78"/>
      <c r="BO5" s="78"/>
      <c r="BP5" s="78"/>
      <c r="BQ5" s="78"/>
      <c r="BR5" s="78"/>
      <c r="BS5" s="78"/>
      <c r="BT5" s="78"/>
      <c r="BU5" s="78"/>
      <c r="BV5" s="78"/>
      <c r="BW5" s="78"/>
      <c r="BX5" s="78"/>
      <c r="BY5" s="78"/>
      <c r="BZ5" s="78"/>
      <c r="CA5" s="78"/>
      <c r="CB5" s="78"/>
      <c r="CC5" s="78"/>
      <c r="CD5" s="78"/>
      <c r="CE5" s="78"/>
      <c r="CF5" s="78"/>
      <c r="CG5" s="78"/>
      <c r="CH5" s="78"/>
      <c r="CI5" s="78"/>
      <c r="CJ5" s="78"/>
      <c r="CK5" s="78"/>
      <c r="CL5" s="78"/>
      <c r="CM5" s="78"/>
      <c r="CN5" s="78"/>
      <c r="CO5" s="78"/>
      <c r="CP5" s="78"/>
      <c r="CQ5" s="78"/>
      <c r="CR5" s="78"/>
      <c r="CS5" s="78"/>
      <c r="CT5" s="78"/>
      <c r="CU5" s="78"/>
      <c r="CV5" s="78"/>
      <c r="CW5" s="78"/>
      <c r="CX5" s="78"/>
      <c r="CY5" s="78"/>
      <c r="CZ5" s="78"/>
      <c r="DA5" s="78"/>
      <c r="DB5" s="78"/>
      <c r="DC5" s="78"/>
      <c r="DD5" s="78"/>
      <c r="DE5" s="78"/>
      <c r="DF5" s="78"/>
      <c r="DG5" s="78"/>
      <c r="DH5" s="78"/>
      <c r="DI5" s="78"/>
      <c r="DJ5" s="78"/>
      <c r="DK5" s="78"/>
      <c r="DL5" s="78"/>
      <c r="DM5" s="78"/>
      <c r="DN5" s="78"/>
      <c r="DO5" s="78"/>
      <c r="DP5" s="78"/>
      <c r="DQ5" s="78"/>
      <c r="DR5" s="78"/>
      <c r="DS5" s="78"/>
      <c r="DT5" s="78"/>
      <c r="DU5" s="78"/>
      <c r="DV5" s="78"/>
      <c r="DW5" s="78"/>
      <c r="DX5" s="78"/>
      <c r="DY5" s="78"/>
      <c r="DZ5" s="78"/>
      <c r="EA5" s="78"/>
      <c r="EB5" s="78"/>
      <c r="EC5" s="78"/>
      <c r="ED5" s="78"/>
      <c r="EE5" s="78"/>
      <c r="EF5" s="78"/>
      <c r="EG5" s="78"/>
      <c r="EH5" s="78"/>
      <c r="EI5" s="78"/>
      <c r="EJ5" s="78"/>
      <c r="EK5" s="78"/>
      <c r="EL5" s="78"/>
      <c r="EM5" s="78"/>
      <c r="EN5" s="78"/>
      <c r="EO5" s="78"/>
      <c r="EP5" s="78"/>
      <c r="EQ5" s="78"/>
      <c r="ER5" s="78"/>
      <c r="ES5" s="78"/>
      <c r="ET5" s="78"/>
      <c r="EU5" s="78"/>
      <c r="EV5" s="78"/>
      <c r="EW5" s="78"/>
      <c r="EX5" s="78"/>
      <c r="EY5" s="78"/>
      <c r="EZ5" s="78"/>
      <c r="FA5" s="78"/>
      <c r="FB5" s="78"/>
      <c r="FC5" s="78"/>
      <c r="FD5" s="78"/>
      <c r="FE5" s="78"/>
      <c r="FF5" s="78"/>
      <c r="FG5" s="78"/>
      <c r="FH5" s="78"/>
      <c r="FI5" s="78"/>
      <c r="FJ5" s="78"/>
      <c r="FK5" s="78"/>
      <c r="FL5" s="78"/>
      <c r="FM5" s="78"/>
      <c r="FN5" s="78"/>
      <c r="FO5" s="78"/>
      <c r="FP5" s="78"/>
      <c r="FQ5" s="78"/>
      <c r="FR5" s="78"/>
      <c r="FS5" s="78"/>
      <c r="FT5" s="78"/>
      <c r="FU5" s="78"/>
      <c r="FV5" s="78"/>
      <c r="FW5" s="78"/>
      <c r="FX5" s="78"/>
      <c r="FY5" s="78"/>
      <c r="FZ5" s="78"/>
      <c r="GA5" s="78"/>
      <c r="GB5" s="78"/>
      <c r="GC5" s="78"/>
      <c r="GD5" s="78"/>
      <c r="GE5" s="78"/>
      <c r="GF5" s="78"/>
      <c r="GG5" s="78"/>
      <c r="GH5" s="78"/>
      <c r="GI5" s="78"/>
      <c r="GJ5" s="78"/>
      <c r="GK5" s="78"/>
      <c r="GL5" s="78"/>
      <c r="GM5" s="78"/>
      <c r="GN5" s="78"/>
      <c r="GO5" s="78"/>
      <c r="GP5" s="78"/>
      <c r="GQ5" s="78"/>
      <c r="GR5" s="78"/>
      <c r="GS5" s="78"/>
      <c r="GT5" s="78"/>
      <c r="GU5" s="78"/>
      <c r="GV5" s="78"/>
      <c r="GW5" s="78"/>
      <c r="GX5" s="78"/>
      <c r="GY5" s="78"/>
      <c r="GZ5" s="78"/>
      <c r="HA5" s="78"/>
      <c r="HB5" s="78"/>
      <c r="HC5" s="78"/>
      <c r="HD5" s="78"/>
      <c r="HE5" s="78"/>
      <c r="HF5" s="78"/>
      <c r="HG5" s="78"/>
      <c r="HH5" s="78"/>
      <c r="HI5" s="78"/>
      <c r="HJ5" s="78"/>
      <c r="HK5" s="78"/>
      <c r="HL5" s="78"/>
      <c r="HM5" s="78"/>
      <c r="HN5" s="78"/>
      <c r="HO5" s="78"/>
      <c r="HP5" s="78"/>
      <c r="HQ5" s="78"/>
      <c r="HR5" s="78"/>
      <c r="HS5" s="78"/>
      <c r="HT5" s="78"/>
      <c r="HU5" s="78"/>
      <c r="HV5" s="78"/>
      <c r="HW5" s="78"/>
      <c r="HX5" s="78"/>
      <c r="HY5" s="78"/>
      <c r="HZ5" s="78"/>
      <c r="IA5" s="78"/>
      <c r="IB5" s="78"/>
      <c r="IC5" s="78"/>
      <c r="ID5" s="78"/>
      <c r="IE5" s="78"/>
      <c r="IF5" s="78"/>
      <c r="IG5" s="78"/>
      <c r="IH5" s="78"/>
      <c r="II5" s="78"/>
      <c r="IJ5" s="78"/>
      <c r="IK5" s="78"/>
      <c r="IL5" s="78"/>
      <c r="IM5" s="78"/>
      <c r="IN5" s="78"/>
      <c r="IO5" s="78"/>
      <c r="IP5" s="78"/>
      <c r="IQ5" s="78"/>
      <c r="IR5" s="78"/>
      <c r="IS5" s="78"/>
      <c r="IT5" s="78"/>
      <c r="IU5" s="78"/>
      <c r="IV5" s="78"/>
      <c r="IW5" s="78"/>
    </row>
    <row r="6" spans="1:257" ht="15.75" thickBot="1">
      <c r="A6" s="86">
        <f>COUNTIF(F12:G115,"Pass")</f>
        <v>46</v>
      </c>
      <c r="B6" s="87">
        <f>COUNTIF(F12:G115,"Fail")</f>
        <v>0</v>
      </c>
      <c r="C6" s="87">
        <f>E6-D6-B6-A6</f>
        <v>0</v>
      </c>
      <c r="D6" s="88">
        <f>COUNTIF(F12:G115,"N/A")</f>
        <v>0</v>
      </c>
      <c r="E6" s="272">
        <f>COUNTA(A12:A115)*2</f>
        <v>46</v>
      </c>
      <c r="F6" s="272"/>
      <c r="G6" s="272"/>
      <c r="H6" s="84"/>
      <c r="I6" s="223" t="s">
        <v>1060</v>
      </c>
      <c r="J6" s="207">
        <f>COUNTIFS(J12:J206,"MaiCTP",L12:L206,"Open")</f>
        <v>0</v>
      </c>
      <c r="K6" s="207">
        <f>COUNTIFS(J12:J206,"MaiCTP",L12:L206,"Accepted")</f>
        <v>0</v>
      </c>
      <c r="L6" s="207">
        <f>COUNTIFS(J12:J206,"MaiCTP",L12:L206,"Ready for test")</f>
        <v>0</v>
      </c>
      <c r="M6" s="207">
        <f>COUNTIFS(J12:J206,"MaiCTP",L12:L206,"Closed")</f>
        <v>0</v>
      </c>
      <c r="N6" s="207">
        <f>COUNTIFS(J12:J206,"MaiCTP",L12:L206,"")</f>
        <v>0</v>
      </c>
      <c r="O6" s="233">
        <f t="shared" si="0"/>
        <v>0</v>
      </c>
      <c r="P6" s="78"/>
      <c r="Q6" s="78" t="s">
        <v>27</v>
      </c>
      <c r="R6" s="78"/>
      <c r="S6" s="78"/>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AY6" s="78"/>
      <c r="AZ6" s="78"/>
      <c r="BA6" s="78"/>
      <c r="BB6" s="78"/>
      <c r="BC6" s="78"/>
      <c r="BD6" s="78"/>
      <c r="BE6" s="78"/>
      <c r="BF6" s="78"/>
      <c r="BG6" s="78"/>
      <c r="BH6" s="78"/>
      <c r="BI6" s="78"/>
      <c r="BJ6" s="78"/>
      <c r="BK6" s="78"/>
      <c r="BL6" s="78"/>
      <c r="BM6" s="78"/>
      <c r="BN6" s="78"/>
      <c r="BO6" s="78"/>
      <c r="BP6" s="78"/>
      <c r="BQ6" s="78"/>
      <c r="BR6" s="78"/>
      <c r="BS6" s="78"/>
      <c r="BT6" s="78"/>
      <c r="BU6" s="78"/>
      <c r="BV6" s="78"/>
      <c r="BW6" s="78"/>
      <c r="BX6" s="78"/>
      <c r="BY6" s="78"/>
      <c r="BZ6" s="78"/>
      <c r="CA6" s="78"/>
      <c r="CB6" s="78"/>
      <c r="CC6" s="78"/>
      <c r="CD6" s="78"/>
      <c r="CE6" s="78"/>
      <c r="CF6" s="78"/>
      <c r="CG6" s="78"/>
      <c r="CH6" s="78"/>
      <c r="CI6" s="78"/>
      <c r="CJ6" s="78"/>
      <c r="CK6" s="78"/>
      <c r="CL6" s="78"/>
      <c r="CM6" s="78"/>
      <c r="CN6" s="78"/>
      <c r="CO6" s="78"/>
      <c r="CP6" s="78"/>
      <c r="CQ6" s="78"/>
      <c r="CR6" s="78"/>
      <c r="CS6" s="78"/>
      <c r="CT6" s="78"/>
      <c r="CU6" s="78"/>
      <c r="CV6" s="78"/>
      <c r="CW6" s="78"/>
      <c r="CX6" s="78"/>
      <c r="CY6" s="78"/>
      <c r="CZ6" s="78"/>
      <c r="DA6" s="78"/>
      <c r="DB6" s="78"/>
      <c r="DC6" s="78"/>
      <c r="DD6" s="78"/>
      <c r="DE6" s="78"/>
      <c r="DF6" s="78"/>
      <c r="DG6" s="78"/>
      <c r="DH6" s="78"/>
      <c r="DI6" s="78"/>
      <c r="DJ6" s="78"/>
      <c r="DK6" s="78"/>
      <c r="DL6" s="78"/>
      <c r="DM6" s="78"/>
      <c r="DN6" s="78"/>
      <c r="DO6" s="78"/>
      <c r="DP6" s="78"/>
      <c r="DQ6" s="78"/>
      <c r="DR6" s="78"/>
      <c r="DS6" s="78"/>
      <c r="DT6" s="78"/>
      <c r="DU6" s="78"/>
      <c r="DV6" s="78"/>
      <c r="DW6" s="78"/>
      <c r="DX6" s="78"/>
      <c r="DY6" s="78"/>
      <c r="DZ6" s="78"/>
      <c r="EA6" s="78"/>
      <c r="EB6" s="78"/>
      <c r="EC6" s="78"/>
      <c r="ED6" s="78"/>
      <c r="EE6" s="78"/>
      <c r="EF6" s="78"/>
      <c r="EG6" s="78"/>
      <c r="EH6" s="78"/>
      <c r="EI6" s="78"/>
      <c r="EJ6" s="78"/>
      <c r="EK6" s="78"/>
      <c r="EL6" s="78"/>
      <c r="EM6" s="78"/>
      <c r="EN6" s="78"/>
      <c r="EO6" s="78"/>
      <c r="EP6" s="78"/>
      <c r="EQ6" s="78"/>
      <c r="ER6" s="78"/>
      <c r="ES6" s="78"/>
      <c r="ET6" s="78"/>
      <c r="EU6" s="78"/>
      <c r="EV6" s="78"/>
      <c r="EW6" s="78"/>
      <c r="EX6" s="78"/>
      <c r="EY6" s="78"/>
      <c r="EZ6" s="78"/>
      <c r="FA6" s="78"/>
      <c r="FB6" s="78"/>
      <c r="FC6" s="78"/>
      <c r="FD6" s="78"/>
      <c r="FE6" s="78"/>
      <c r="FF6" s="78"/>
      <c r="FG6" s="78"/>
      <c r="FH6" s="78"/>
      <c r="FI6" s="78"/>
      <c r="FJ6" s="78"/>
      <c r="FK6" s="78"/>
      <c r="FL6" s="78"/>
      <c r="FM6" s="78"/>
      <c r="FN6" s="78"/>
      <c r="FO6" s="78"/>
      <c r="FP6" s="78"/>
      <c r="FQ6" s="78"/>
      <c r="FR6" s="78"/>
      <c r="FS6" s="78"/>
      <c r="FT6" s="78"/>
      <c r="FU6" s="78"/>
      <c r="FV6" s="78"/>
      <c r="FW6" s="78"/>
      <c r="FX6" s="78"/>
      <c r="FY6" s="78"/>
      <c r="FZ6" s="78"/>
      <c r="GA6" s="78"/>
      <c r="GB6" s="78"/>
      <c r="GC6" s="78"/>
      <c r="GD6" s="78"/>
      <c r="GE6" s="78"/>
      <c r="GF6" s="78"/>
      <c r="GG6" s="78"/>
      <c r="GH6" s="78"/>
      <c r="GI6" s="78"/>
      <c r="GJ6" s="78"/>
      <c r="GK6" s="78"/>
      <c r="GL6" s="78"/>
      <c r="GM6" s="78"/>
      <c r="GN6" s="78"/>
      <c r="GO6" s="78"/>
      <c r="GP6" s="78"/>
      <c r="GQ6" s="78"/>
      <c r="GR6" s="78"/>
      <c r="GS6" s="78"/>
      <c r="GT6" s="78"/>
      <c r="GU6" s="78"/>
      <c r="GV6" s="78"/>
      <c r="GW6" s="78"/>
      <c r="GX6" s="78"/>
      <c r="GY6" s="78"/>
      <c r="GZ6" s="78"/>
      <c r="HA6" s="78"/>
      <c r="HB6" s="78"/>
      <c r="HC6" s="78"/>
      <c r="HD6" s="78"/>
      <c r="HE6" s="78"/>
      <c r="HF6" s="78"/>
      <c r="HG6" s="78"/>
      <c r="HH6" s="78"/>
      <c r="HI6" s="78"/>
      <c r="HJ6" s="78"/>
      <c r="HK6" s="78"/>
      <c r="HL6" s="78"/>
      <c r="HM6" s="78"/>
      <c r="HN6" s="78"/>
      <c r="HO6" s="78"/>
      <c r="HP6" s="78"/>
      <c r="HQ6" s="78"/>
      <c r="HR6" s="78"/>
      <c r="HS6" s="78"/>
      <c r="HT6" s="78"/>
      <c r="HU6" s="78"/>
      <c r="HV6" s="78"/>
      <c r="HW6" s="78"/>
      <c r="HX6" s="78"/>
      <c r="HY6" s="78"/>
      <c r="HZ6" s="78"/>
      <c r="IA6" s="78"/>
      <c r="IB6" s="78"/>
      <c r="IC6" s="78"/>
      <c r="ID6" s="78"/>
      <c r="IE6" s="78"/>
      <c r="IF6" s="78"/>
      <c r="IG6" s="78"/>
      <c r="IH6" s="78"/>
      <c r="II6" s="78"/>
      <c r="IJ6" s="78"/>
      <c r="IK6" s="78"/>
      <c r="IL6" s="78"/>
      <c r="IM6" s="78"/>
      <c r="IN6" s="78"/>
      <c r="IO6" s="78"/>
      <c r="IP6" s="78"/>
      <c r="IQ6" s="78"/>
      <c r="IR6" s="78"/>
      <c r="IS6" s="78"/>
      <c r="IT6" s="78"/>
      <c r="IU6" s="78"/>
      <c r="IV6" s="78"/>
      <c r="IW6" s="78"/>
    </row>
    <row r="7" spans="1:257" ht="15">
      <c r="A7" s="226"/>
      <c r="B7" s="226"/>
      <c r="C7" s="226"/>
      <c r="D7" s="226"/>
      <c r="E7" s="227"/>
      <c r="F7" s="227"/>
      <c r="G7" s="227"/>
      <c r="H7" s="84"/>
      <c r="I7" s="223" t="s">
        <v>1059</v>
      </c>
      <c r="J7" s="207">
        <f>COUNTIFS(J12:J206,"ChinhVC",L12:L206,"Open")</f>
        <v>0</v>
      </c>
      <c r="K7" s="207">
        <f>COUNTIFS(J12:J206,"ChinhVC",L12:L206,"Accepted")</f>
        <v>0</v>
      </c>
      <c r="L7" s="207">
        <f>COUNTIFS(J12:J206,"ChinhVC",L12:L206,"Ready for test")</f>
        <v>0</v>
      </c>
      <c r="M7" s="207">
        <f>COUNTIFS(J12:J206,"ChinhVC",L12:L206,"Closed")</f>
        <v>0</v>
      </c>
      <c r="N7" s="207">
        <f>COUNTIFS(J12:J206,"ChinhVC",L12:L206,"")</f>
        <v>0</v>
      </c>
      <c r="O7" s="233">
        <f t="shared" si="0"/>
        <v>0</v>
      </c>
      <c r="P7" s="78"/>
      <c r="Q7" s="78"/>
      <c r="R7" s="78"/>
      <c r="S7" s="78"/>
      <c r="T7" s="78"/>
      <c r="U7" s="78"/>
      <c r="V7" s="78"/>
      <c r="W7" s="78"/>
      <c r="X7" s="78"/>
      <c r="Y7" s="78"/>
      <c r="Z7" s="78"/>
      <c r="AA7" s="78"/>
      <c r="AB7" s="78"/>
      <c r="AC7" s="78"/>
      <c r="AD7" s="78"/>
      <c r="AE7" s="78"/>
      <c r="AF7" s="78"/>
      <c r="AG7" s="78"/>
      <c r="AH7" s="78"/>
      <c r="AI7" s="78"/>
      <c r="AJ7" s="78"/>
      <c r="AK7" s="78"/>
      <c r="AL7" s="78"/>
      <c r="AM7" s="78"/>
      <c r="AN7" s="78"/>
      <c r="AO7" s="78"/>
      <c r="AP7" s="78"/>
      <c r="AQ7" s="78"/>
      <c r="AR7" s="78"/>
      <c r="AS7" s="78"/>
      <c r="AT7" s="78"/>
      <c r="AU7" s="78"/>
      <c r="AV7" s="78"/>
      <c r="AW7" s="78"/>
      <c r="AX7" s="78"/>
      <c r="AY7" s="78"/>
      <c r="AZ7" s="78"/>
      <c r="BA7" s="78"/>
      <c r="BB7" s="78"/>
      <c r="BC7" s="78"/>
      <c r="BD7" s="78"/>
      <c r="BE7" s="78"/>
      <c r="BF7" s="78"/>
      <c r="BG7" s="78"/>
      <c r="BH7" s="78"/>
      <c r="BI7" s="78"/>
      <c r="BJ7" s="78"/>
      <c r="BK7" s="78"/>
      <c r="BL7" s="78"/>
      <c r="BM7" s="78"/>
      <c r="BN7" s="78"/>
      <c r="BO7" s="78"/>
      <c r="BP7" s="78"/>
      <c r="BQ7" s="78"/>
      <c r="BR7" s="78"/>
      <c r="BS7" s="78"/>
      <c r="BT7" s="78"/>
      <c r="BU7" s="78"/>
      <c r="BV7" s="78"/>
      <c r="BW7" s="78"/>
      <c r="BX7" s="78"/>
      <c r="BY7" s="78"/>
      <c r="BZ7" s="78"/>
      <c r="CA7" s="78"/>
      <c r="CB7" s="78"/>
      <c r="CC7" s="78"/>
      <c r="CD7" s="78"/>
      <c r="CE7" s="78"/>
      <c r="CF7" s="78"/>
      <c r="CG7" s="78"/>
      <c r="CH7" s="78"/>
      <c r="CI7" s="78"/>
      <c r="CJ7" s="78"/>
      <c r="CK7" s="78"/>
      <c r="CL7" s="78"/>
      <c r="CM7" s="78"/>
      <c r="CN7" s="78"/>
      <c r="CO7" s="78"/>
      <c r="CP7" s="78"/>
      <c r="CQ7" s="78"/>
      <c r="CR7" s="78"/>
      <c r="CS7" s="78"/>
      <c r="CT7" s="78"/>
      <c r="CU7" s="78"/>
      <c r="CV7" s="78"/>
      <c r="CW7" s="78"/>
      <c r="CX7" s="78"/>
      <c r="CY7" s="78"/>
      <c r="CZ7" s="78"/>
      <c r="DA7" s="78"/>
      <c r="DB7" s="78"/>
      <c r="DC7" s="78"/>
      <c r="DD7" s="78"/>
      <c r="DE7" s="78"/>
      <c r="DF7" s="78"/>
      <c r="DG7" s="78"/>
      <c r="DH7" s="78"/>
      <c r="DI7" s="78"/>
      <c r="DJ7" s="78"/>
      <c r="DK7" s="78"/>
      <c r="DL7" s="78"/>
      <c r="DM7" s="78"/>
      <c r="DN7" s="78"/>
      <c r="DO7" s="78"/>
      <c r="DP7" s="78"/>
      <c r="DQ7" s="78"/>
      <c r="DR7" s="78"/>
      <c r="DS7" s="78"/>
      <c r="DT7" s="78"/>
      <c r="DU7" s="78"/>
      <c r="DV7" s="78"/>
      <c r="DW7" s="78"/>
      <c r="DX7" s="78"/>
      <c r="DY7" s="78"/>
      <c r="DZ7" s="78"/>
      <c r="EA7" s="78"/>
      <c r="EB7" s="78"/>
      <c r="EC7" s="78"/>
      <c r="ED7" s="78"/>
      <c r="EE7" s="78"/>
      <c r="EF7" s="78"/>
      <c r="EG7" s="78"/>
      <c r="EH7" s="78"/>
      <c r="EI7" s="78"/>
      <c r="EJ7" s="78"/>
      <c r="EK7" s="78"/>
      <c r="EL7" s="78"/>
      <c r="EM7" s="78"/>
      <c r="EN7" s="78"/>
      <c r="EO7" s="78"/>
      <c r="EP7" s="78"/>
      <c r="EQ7" s="78"/>
      <c r="ER7" s="78"/>
      <c r="ES7" s="78"/>
      <c r="ET7" s="78"/>
      <c r="EU7" s="78"/>
      <c r="EV7" s="78"/>
      <c r="EW7" s="78"/>
      <c r="EX7" s="78"/>
      <c r="EY7" s="78"/>
      <c r="EZ7" s="78"/>
      <c r="FA7" s="78"/>
      <c r="FB7" s="78"/>
      <c r="FC7" s="78"/>
      <c r="FD7" s="78"/>
      <c r="FE7" s="78"/>
      <c r="FF7" s="78"/>
      <c r="FG7" s="78"/>
      <c r="FH7" s="78"/>
      <c r="FI7" s="78"/>
      <c r="FJ7" s="78"/>
      <c r="FK7" s="78"/>
      <c r="FL7" s="78"/>
      <c r="FM7" s="78"/>
      <c r="FN7" s="78"/>
      <c r="FO7" s="78"/>
      <c r="FP7" s="78"/>
      <c r="FQ7" s="78"/>
      <c r="FR7" s="78"/>
      <c r="FS7" s="78"/>
      <c r="FT7" s="78"/>
      <c r="FU7" s="78"/>
      <c r="FV7" s="78"/>
      <c r="FW7" s="78"/>
      <c r="FX7" s="78"/>
      <c r="FY7" s="78"/>
      <c r="FZ7" s="78"/>
      <c r="GA7" s="78"/>
      <c r="GB7" s="78"/>
      <c r="GC7" s="78"/>
      <c r="GD7" s="78"/>
      <c r="GE7" s="78"/>
      <c r="GF7" s="78"/>
      <c r="GG7" s="78"/>
      <c r="GH7" s="78"/>
      <c r="GI7" s="78"/>
      <c r="GJ7" s="78"/>
      <c r="GK7" s="78"/>
      <c r="GL7" s="78"/>
      <c r="GM7" s="78"/>
      <c r="GN7" s="78"/>
      <c r="GO7" s="78"/>
      <c r="GP7" s="78"/>
      <c r="GQ7" s="78"/>
      <c r="GR7" s="78"/>
      <c r="GS7" s="78"/>
      <c r="GT7" s="78"/>
      <c r="GU7" s="78"/>
      <c r="GV7" s="78"/>
      <c r="GW7" s="78"/>
      <c r="GX7" s="78"/>
      <c r="GY7" s="78"/>
      <c r="GZ7" s="78"/>
      <c r="HA7" s="78"/>
      <c r="HB7" s="78"/>
      <c r="HC7" s="78"/>
      <c r="HD7" s="78"/>
      <c r="HE7" s="78"/>
      <c r="HF7" s="78"/>
      <c r="HG7" s="78"/>
      <c r="HH7" s="78"/>
      <c r="HI7" s="78"/>
      <c r="HJ7" s="78"/>
      <c r="HK7" s="78"/>
      <c r="HL7" s="78"/>
      <c r="HM7" s="78"/>
      <c r="HN7" s="78"/>
      <c r="HO7" s="78"/>
      <c r="HP7" s="78"/>
      <c r="HQ7" s="78"/>
      <c r="HR7" s="78"/>
      <c r="HS7" s="78"/>
      <c r="HT7" s="78"/>
      <c r="HU7" s="78"/>
      <c r="HV7" s="78"/>
      <c r="HW7" s="78"/>
      <c r="HX7" s="78"/>
      <c r="HY7" s="78"/>
      <c r="HZ7" s="78"/>
      <c r="IA7" s="78"/>
      <c r="IB7" s="78"/>
      <c r="IC7" s="78"/>
      <c r="ID7" s="78"/>
      <c r="IE7" s="78"/>
      <c r="IF7" s="78"/>
      <c r="IG7" s="78"/>
      <c r="IH7" s="78"/>
      <c r="II7" s="78"/>
      <c r="IJ7" s="78"/>
      <c r="IK7" s="78"/>
      <c r="IL7" s="78"/>
      <c r="IM7" s="78"/>
      <c r="IN7" s="78"/>
      <c r="IO7" s="78"/>
      <c r="IP7" s="78"/>
      <c r="IQ7" s="78"/>
      <c r="IR7" s="78"/>
      <c r="IS7" s="78"/>
      <c r="IT7" s="78"/>
      <c r="IU7" s="78"/>
      <c r="IV7" s="78"/>
      <c r="IW7" s="78"/>
    </row>
    <row r="8" spans="1:257" ht="15" thickBot="1">
      <c r="A8" s="226"/>
      <c r="B8" s="226"/>
      <c r="C8" s="226"/>
      <c r="D8" s="226"/>
      <c r="E8" s="227"/>
      <c r="F8" s="227"/>
      <c r="G8" s="227"/>
      <c r="H8" s="84"/>
      <c r="I8" s="224" t="s">
        <v>1058</v>
      </c>
      <c r="J8" s="231">
        <f>SUM(J2:J7)</f>
        <v>0</v>
      </c>
      <c r="K8" s="231">
        <f t="shared" ref="K8:O8" si="1">SUM(K2:K7)</f>
        <v>0</v>
      </c>
      <c r="L8" s="231">
        <f t="shared" si="1"/>
        <v>0</v>
      </c>
      <c r="M8" s="231">
        <f t="shared" si="1"/>
        <v>4</v>
      </c>
      <c r="N8" s="231">
        <f t="shared" si="1"/>
        <v>0</v>
      </c>
      <c r="O8" s="231">
        <f t="shared" si="1"/>
        <v>4</v>
      </c>
      <c r="P8" s="78"/>
      <c r="Q8" s="78"/>
      <c r="R8" s="78"/>
      <c r="S8" s="78"/>
      <c r="T8" s="78"/>
      <c r="U8" s="78"/>
      <c r="V8" s="78"/>
      <c r="W8" s="78"/>
      <c r="X8" s="78"/>
      <c r="Y8" s="78"/>
      <c r="Z8" s="78"/>
      <c r="AA8" s="78"/>
      <c r="AB8" s="78"/>
      <c r="AC8" s="78"/>
      <c r="AD8" s="78"/>
      <c r="AE8" s="78"/>
      <c r="AF8" s="78"/>
      <c r="AG8" s="78"/>
      <c r="AH8" s="78"/>
      <c r="AI8" s="78"/>
      <c r="AJ8" s="78"/>
      <c r="AK8" s="78"/>
      <c r="AL8" s="78"/>
      <c r="AM8" s="78"/>
      <c r="AN8" s="78"/>
      <c r="AO8" s="78"/>
      <c r="AP8" s="78"/>
      <c r="AQ8" s="78"/>
      <c r="AR8" s="78"/>
      <c r="AS8" s="78"/>
      <c r="AT8" s="78"/>
      <c r="AU8" s="78"/>
      <c r="AV8" s="78"/>
      <c r="AW8" s="78"/>
      <c r="AX8" s="78"/>
      <c r="AY8" s="78"/>
      <c r="AZ8" s="78"/>
      <c r="BA8" s="78"/>
      <c r="BB8" s="78"/>
      <c r="BC8" s="78"/>
      <c r="BD8" s="78"/>
      <c r="BE8" s="78"/>
      <c r="BF8" s="78"/>
      <c r="BG8" s="78"/>
      <c r="BH8" s="78"/>
      <c r="BI8" s="78"/>
      <c r="BJ8" s="78"/>
      <c r="BK8" s="78"/>
      <c r="BL8" s="78"/>
      <c r="BM8" s="78"/>
      <c r="BN8" s="78"/>
      <c r="BO8" s="78"/>
      <c r="BP8" s="78"/>
      <c r="BQ8" s="78"/>
      <c r="BR8" s="78"/>
      <c r="BS8" s="78"/>
      <c r="BT8" s="78"/>
      <c r="BU8" s="78"/>
      <c r="BV8" s="78"/>
      <c r="BW8" s="78"/>
      <c r="BX8" s="78"/>
      <c r="BY8" s="78"/>
      <c r="BZ8" s="78"/>
      <c r="CA8" s="78"/>
      <c r="CB8" s="78"/>
      <c r="CC8" s="78"/>
      <c r="CD8" s="78"/>
      <c r="CE8" s="78"/>
      <c r="CF8" s="78"/>
      <c r="CG8" s="78"/>
      <c r="CH8" s="78"/>
      <c r="CI8" s="78"/>
      <c r="CJ8" s="78"/>
      <c r="CK8" s="78"/>
      <c r="CL8" s="78"/>
      <c r="CM8" s="78"/>
      <c r="CN8" s="78"/>
      <c r="CO8" s="78"/>
      <c r="CP8" s="78"/>
      <c r="CQ8" s="78"/>
      <c r="CR8" s="78"/>
      <c r="CS8" s="78"/>
      <c r="CT8" s="78"/>
      <c r="CU8" s="78"/>
      <c r="CV8" s="78"/>
      <c r="CW8" s="78"/>
      <c r="CX8" s="78"/>
      <c r="CY8" s="78"/>
      <c r="CZ8" s="78"/>
      <c r="DA8" s="78"/>
      <c r="DB8" s="78"/>
      <c r="DC8" s="78"/>
      <c r="DD8" s="78"/>
      <c r="DE8" s="78"/>
      <c r="DF8" s="78"/>
      <c r="DG8" s="78"/>
      <c r="DH8" s="78"/>
      <c r="DI8" s="78"/>
      <c r="DJ8" s="78"/>
      <c r="DK8" s="78"/>
      <c r="DL8" s="78"/>
      <c r="DM8" s="78"/>
      <c r="DN8" s="78"/>
      <c r="DO8" s="78"/>
      <c r="DP8" s="78"/>
      <c r="DQ8" s="78"/>
      <c r="DR8" s="78"/>
      <c r="DS8" s="78"/>
      <c r="DT8" s="78"/>
      <c r="DU8" s="78"/>
      <c r="DV8" s="78"/>
      <c r="DW8" s="78"/>
      <c r="DX8" s="78"/>
      <c r="DY8" s="78"/>
      <c r="DZ8" s="78"/>
      <c r="EA8" s="78"/>
      <c r="EB8" s="78"/>
      <c r="EC8" s="78"/>
      <c r="ED8" s="78"/>
      <c r="EE8" s="78"/>
      <c r="EF8" s="78"/>
      <c r="EG8" s="78"/>
      <c r="EH8" s="78"/>
      <c r="EI8" s="78"/>
      <c r="EJ8" s="78"/>
      <c r="EK8" s="78"/>
      <c r="EL8" s="78"/>
      <c r="EM8" s="78"/>
      <c r="EN8" s="78"/>
      <c r="EO8" s="78"/>
      <c r="EP8" s="78"/>
      <c r="EQ8" s="78"/>
      <c r="ER8" s="78"/>
      <c r="ES8" s="78"/>
      <c r="ET8" s="78"/>
      <c r="EU8" s="78"/>
      <c r="EV8" s="78"/>
      <c r="EW8" s="78"/>
      <c r="EX8" s="78"/>
      <c r="EY8" s="78"/>
      <c r="EZ8" s="78"/>
      <c r="FA8" s="78"/>
      <c r="FB8" s="78"/>
      <c r="FC8" s="78"/>
      <c r="FD8" s="78"/>
      <c r="FE8" s="78"/>
      <c r="FF8" s="78"/>
      <c r="FG8" s="78"/>
      <c r="FH8" s="78"/>
      <c r="FI8" s="78"/>
      <c r="FJ8" s="78"/>
      <c r="FK8" s="78"/>
      <c r="FL8" s="78"/>
      <c r="FM8" s="78"/>
      <c r="FN8" s="78"/>
      <c r="FO8" s="78"/>
      <c r="FP8" s="78"/>
      <c r="FQ8" s="78"/>
      <c r="FR8" s="78"/>
      <c r="FS8" s="78"/>
      <c r="FT8" s="78"/>
      <c r="FU8" s="78"/>
      <c r="FV8" s="78"/>
      <c r="FW8" s="78"/>
      <c r="FX8" s="78"/>
      <c r="FY8" s="78"/>
      <c r="FZ8" s="78"/>
      <c r="GA8" s="78"/>
      <c r="GB8" s="78"/>
      <c r="GC8" s="78"/>
      <c r="GD8" s="78"/>
      <c r="GE8" s="78"/>
      <c r="GF8" s="78"/>
      <c r="GG8" s="78"/>
      <c r="GH8" s="78"/>
      <c r="GI8" s="78"/>
      <c r="GJ8" s="78"/>
      <c r="GK8" s="78"/>
      <c r="GL8" s="78"/>
      <c r="GM8" s="78"/>
      <c r="GN8" s="78"/>
      <c r="GO8" s="78"/>
      <c r="GP8" s="78"/>
      <c r="GQ8" s="78"/>
      <c r="GR8" s="78"/>
      <c r="GS8" s="78"/>
      <c r="GT8" s="78"/>
      <c r="GU8" s="78"/>
      <c r="GV8" s="78"/>
      <c r="GW8" s="78"/>
      <c r="GX8" s="78"/>
      <c r="GY8" s="78"/>
      <c r="GZ8" s="78"/>
      <c r="HA8" s="78"/>
      <c r="HB8" s="78"/>
      <c r="HC8" s="78"/>
      <c r="HD8" s="78"/>
      <c r="HE8" s="78"/>
      <c r="HF8" s="78"/>
      <c r="HG8" s="78"/>
      <c r="HH8" s="78"/>
      <c r="HI8" s="78"/>
      <c r="HJ8" s="78"/>
      <c r="HK8" s="78"/>
      <c r="HL8" s="78"/>
      <c r="HM8" s="78"/>
      <c r="HN8" s="78"/>
      <c r="HO8" s="78"/>
      <c r="HP8" s="78"/>
      <c r="HQ8" s="78"/>
      <c r="HR8" s="78"/>
      <c r="HS8" s="78"/>
      <c r="HT8" s="78"/>
      <c r="HU8" s="78"/>
      <c r="HV8" s="78"/>
      <c r="HW8" s="78"/>
      <c r="HX8" s="78"/>
      <c r="HY8" s="78"/>
      <c r="HZ8" s="78"/>
      <c r="IA8" s="78"/>
      <c r="IB8" s="78"/>
      <c r="IC8" s="78"/>
      <c r="ID8" s="78"/>
      <c r="IE8" s="78"/>
      <c r="IF8" s="78"/>
      <c r="IG8" s="78"/>
      <c r="IH8" s="78"/>
      <c r="II8" s="78"/>
      <c r="IJ8" s="78"/>
      <c r="IK8" s="78"/>
      <c r="IL8" s="78"/>
      <c r="IM8" s="78"/>
      <c r="IN8" s="78"/>
      <c r="IO8" s="78"/>
      <c r="IP8" s="78"/>
      <c r="IQ8" s="78"/>
      <c r="IR8" s="78"/>
      <c r="IS8" s="78"/>
      <c r="IT8" s="78"/>
      <c r="IU8" s="78"/>
      <c r="IV8" s="78"/>
      <c r="IW8" s="78"/>
    </row>
    <row r="9" spans="1:257" ht="13.5" thickTop="1">
      <c r="A9" s="78"/>
      <c r="B9" s="78"/>
      <c r="C9" s="78"/>
      <c r="D9" s="89"/>
      <c r="E9" s="89"/>
      <c r="F9" s="89"/>
      <c r="G9" s="89"/>
      <c r="H9" s="84"/>
      <c r="I9" s="84"/>
      <c r="J9" s="85"/>
      <c r="K9" s="78"/>
      <c r="L9" s="78"/>
      <c r="M9" s="78"/>
      <c r="N9" s="78"/>
      <c r="O9" s="78"/>
      <c r="P9" s="78"/>
      <c r="Q9" s="78"/>
      <c r="R9" s="78"/>
      <c r="S9" s="78"/>
      <c r="T9" s="78"/>
      <c r="U9" s="78"/>
      <c r="V9" s="78"/>
      <c r="W9" s="78"/>
      <c r="X9" s="78"/>
      <c r="Y9" s="78"/>
      <c r="Z9" s="78"/>
      <c r="AA9" s="78"/>
      <c r="AB9" s="78"/>
      <c r="AC9" s="78"/>
      <c r="AD9" s="78"/>
      <c r="AE9" s="78"/>
      <c r="AF9" s="78"/>
      <c r="AG9" s="78"/>
      <c r="AH9" s="78"/>
      <c r="AI9" s="78"/>
      <c r="AJ9" s="78"/>
      <c r="AK9" s="78"/>
      <c r="AL9" s="78"/>
      <c r="AM9" s="78"/>
      <c r="AN9" s="78"/>
      <c r="AO9" s="78"/>
      <c r="AP9" s="78"/>
      <c r="AQ9" s="78"/>
      <c r="AR9" s="78"/>
      <c r="AS9" s="78"/>
      <c r="AT9" s="78"/>
      <c r="AU9" s="78"/>
      <c r="AV9" s="78"/>
      <c r="AW9" s="78"/>
      <c r="AX9" s="78"/>
      <c r="AY9" s="78"/>
      <c r="AZ9" s="78"/>
      <c r="BA9" s="78"/>
      <c r="BB9" s="78"/>
      <c r="BC9" s="78"/>
      <c r="BD9" s="78"/>
      <c r="BE9" s="78"/>
      <c r="BF9" s="78"/>
      <c r="BG9" s="78"/>
      <c r="BH9" s="78"/>
      <c r="BI9" s="78"/>
      <c r="BJ9" s="78"/>
      <c r="BK9" s="78"/>
      <c r="BL9" s="78"/>
      <c r="BM9" s="78"/>
      <c r="BN9" s="78"/>
      <c r="BO9" s="78"/>
      <c r="BP9" s="78"/>
      <c r="BQ9" s="78"/>
      <c r="BR9" s="78"/>
      <c r="BS9" s="78"/>
      <c r="BT9" s="78"/>
      <c r="BU9" s="78"/>
      <c r="BV9" s="78"/>
      <c r="BW9" s="78"/>
      <c r="BX9" s="78"/>
      <c r="BY9" s="78"/>
      <c r="BZ9" s="78"/>
      <c r="CA9" s="78"/>
      <c r="CB9" s="78"/>
      <c r="CC9" s="78"/>
      <c r="CD9" s="78"/>
      <c r="CE9" s="78"/>
      <c r="CF9" s="78"/>
      <c r="CG9" s="78"/>
      <c r="CH9" s="78"/>
      <c r="CI9" s="78"/>
      <c r="CJ9" s="78"/>
      <c r="CK9" s="78"/>
      <c r="CL9" s="78"/>
      <c r="CM9" s="78"/>
      <c r="CN9" s="78"/>
      <c r="CO9" s="78"/>
      <c r="CP9" s="78"/>
      <c r="CQ9" s="78"/>
      <c r="CR9" s="78"/>
      <c r="CS9" s="78"/>
      <c r="CT9" s="78"/>
      <c r="CU9" s="78"/>
      <c r="CV9" s="78"/>
      <c r="CW9" s="78"/>
      <c r="CX9" s="78"/>
      <c r="CY9" s="78"/>
      <c r="CZ9" s="78"/>
      <c r="DA9" s="78"/>
      <c r="DB9" s="78"/>
      <c r="DC9" s="78"/>
      <c r="DD9" s="78"/>
      <c r="DE9" s="78"/>
      <c r="DF9" s="78"/>
      <c r="DG9" s="78"/>
      <c r="DH9" s="78"/>
      <c r="DI9" s="78"/>
      <c r="DJ9" s="78"/>
      <c r="DK9" s="78"/>
      <c r="DL9" s="78"/>
      <c r="DM9" s="78"/>
      <c r="DN9" s="78"/>
      <c r="DO9" s="78"/>
      <c r="DP9" s="78"/>
      <c r="DQ9" s="78"/>
      <c r="DR9" s="78"/>
      <c r="DS9" s="78"/>
      <c r="DT9" s="78"/>
      <c r="DU9" s="78"/>
      <c r="DV9" s="78"/>
      <c r="DW9" s="78"/>
      <c r="DX9" s="78"/>
      <c r="DY9" s="78"/>
      <c r="DZ9" s="78"/>
      <c r="EA9" s="78"/>
      <c r="EB9" s="78"/>
      <c r="EC9" s="78"/>
      <c r="ED9" s="78"/>
      <c r="EE9" s="78"/>
      <c r="EF9" s="78"/>
      <c r="EG9" s="78"/>
      <c r="EH9" s="78"/>
      <c r="EI9" s="78"/>
      <c r="EJ9" s="78"/>
      <c r="EK9" s="78"/>
      <c r="EL9" s="78"/>
      <c r="EM9" s="78"/>
      <c r="EN9" s="78"/>
      <c r="EO9" s="78"/>
      <c r="EP9" s="78"/>
      <c r="EQ9" s="78"/>
      <c r="ER9" s="78"/>
      <c r="ES9" s="78"/>
      <c r="ET9" s="78"/>
      <c r="EU9" s="78"/>
      <c r="EV9" s="78"/>
      <c r="EW9" s="78"/>
      <c r="EX9" s="78"/>
      <c r="EY9" s="78"/>
      <c r="EZ9" s="78"/>
      <c r="FA9" s="78"/>
      <c r="FB9" s="78"/>
      <c r="FC9" s="78"/>
      <c r="FD9" s="78"/>
      <c r="FE9" s="78"/>
      <c r="FF9" s="78"/>
      <c r="FG9" s="78"/>
      <c r="FH9" s="78"/>
      <c r="FI9" s="78"/>
      <c r="FJ9" s="78"/>
      <c r="FK9" s="78"/>
      <c r="FL9" s="78"/>
      <c r="FM9" s="78"/>
      <c r="FN9" s="78"/>
      <c r="FO9" s="78"/>
      <c r="FP9" s="78"/>
      <c r="FQ9" s="78"/>
      <c r="FR9" s="78"/>
      <c r="FS9" s="78"/>
      <c r="FT9" s="78"/>
      <c r="FU9" s="78"/>
      <c r="FV9" s="78"/>
      <c r="FW9" s="78"/>
      <c r="FX9" s="78"/>
      <c r="FY9" s="78"/>
      <c r="FZ9" s="78"/>
      <c r="GA9" s="78"/>
      <c r="GB9" s="78"/>
      <c r="GC9" s="78"/>
      <c r="GD9" s="78"/>
      <c r="GE9" s="78"/>
      <c r="GF9" s="78"/>
      <c r="GG9" s="78"/>
      <c r="GH9" s="78"/>
      <c r="GI9" s="78"/>
      <c r="GJ9" s="78"/>
      <c r="GK9" s="78"/>
      <c r="GL9" s="78"/>
      <c r="GM9" s="78"/>
      <c r="GN9" s="78"/>
      <c r="GO9" s="78"/>
      <c r="GP9" s="78"/>
      <c r="GQ9" s="78"/>
      <c r="GR9" s="78"/>
      <c r="GS9" s="78"/>
      <c r="GT9" s="78"/>
      <c r="GU9" s="78"/>
      <c r="GV9" s="78"/>
      <c r="GW9" s="78"/>
      <c r="GX9" s="78"/>
      <c r="GY9" s="78"/>
      <c r="GZ9" s="78"/>
      <c r="HA9" s="78"/>
      <c r="HB9" s="78"/>
      <c r="HC9" s="78"/>
      <c r="HD9" s="78"/>
      <c r="HE9" s="78"/>
      <c r="HF9" s="78"/>
      <c r="HG9" s="78"/>
      <c r="HH9" s="78"/>
      <c r="HI9" s="78"/>
      <c r="HJ9" s="78"/>
      <c r="HK9" s="78"/>
      <c r="HL9" s="78"/>
      <c r="HM9" s="78"/>
      <c r="HN9" s="78"/>
      <c r="HO9" s="78"/>
      <c r="HP9" s="78"/>
      <c r="HQ9" s="78"/>
      <c r="HR9" s="78"/>
      <c r="HS9" s="78"/>
      <c r="HT9" s="78"/>
      <c r="HU9" s="78"/>
      <c r="HV9" s="78"/>
      <c r="HW9" s="78"/>
      <c r="HX9" s="78"/>
      <c r="HY9" s="78"/>
      <c r="HZ9" s="78"/>
      <c r="IA9" s="78"/>
      <c r="IB9" s="78"/>
      <c r="IC9" s="78"/>
      <c r="ID9" s="78"/>
      <c r="IE9" s="78"/>
      <c r="IF9" s="78"/>
      <c r="IG9" s="78"/>
      <c r="IH9" s="78"/>
      <c r="II9" s="78"/>
      <c r="IJ9" s="78"/>
      <c r="IK9" s="78"/>
      <c r="IL9" s="78"/>
      <c r="IM9" s="78"/>
      <c r="IN9" s="78"/>
      <c r="IO9" s="78"/>
      <c r="IP9" s="78"/>
      <c r="IQ9" s="78"/>
      <c r="IR9" s="78"/>
      <c r="IS9" s="78"/>
      <c r="IT9" s="78"/>
      <c r="IU9" s="78"/>
      <c r="IV9" s="78"/>
      <c r="IW9" s="78"/>
    </row>
    <row r="10" spans="1:257" ht="26.25" customHeight="1">
      <c r="A10" s="49" t="s">
        <v>30</v>
      </c>
      <c r="B10" s="49" t="s">
        <v>31</v>
      </c>
      <c r="C10" s="49" t="s">
        <v>32</v>
      </c>
      <c r="D10" s="49" t="s">
        <v>33</v>
      </c>
      <c r="E10" s="50" t="s">
        <v>34</v>
      </c>
      <c r="F10" s="50" t="s">
        <v>569</v>
      </c>
      <c r="G10" s="50" t="s">
        <v>568</v>
      </c>
      <c r="H10" s="50" t="s">
        <v>35</v>
      </c>
      <c r="I10" s="49" t="s">
        <v>36</v>
      </c>
      <c r="J10" s="213" t="s">
        <v>1047</v>
      </c>
      <c r="K10" s="214" t="s">
        <v>25</v>
      </c>
      <c r="L10" s="215" t="s">
        <v>1048</v>
      </c>
      <c r="M10" s="215" t="s">
        <v>1050</v>
      </c>
      <c r="N10" s="213" t="s">
        <v>1049</v>
      </c>
      <c r="O10" s="215" t="s">
        <v>1065</v>
      </c>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78"/>
      <c r="AY10" s="78"/>
      <c r="AZ10" s="78"/>
      <c r="BA10" s="78"/>
      <c r="BB10" s="78"/>
      <c r="BC10" s="78"/>
      <c r="BD10" s="78"/>
      <c r="BE10" s="78"/>
      <c r="BF10" s="78"/>
      <c r="BG10" s="78"/>
      <c r="BH10" s="78"/>
      <c r="BI10" s="78"/>
      <c r="BJ10" s="78"/>
      <c r="BK10" s="78"/>
      <c r="BL10" s="78"/>
      <c r="BM10" s="78"/>
      <c r="BN10" s="78"/>
      <c r="BO10" s="78"/>
      <c r="BP10" s="78"/>
      <c r="BQ10" s="78"/>
      <c r="BR10" s="78"/>
      <c r="BS10" s="78"/>
      <c r="BT10" s="78"/>
      <c r="BU10" s="78"/>
      <c r="BV10" s="78"/>
      <c r="BW10" s="78"/>
      <c r="BX10" s="78"/>
      <c r="BY10" s="78"/>
      <c r="BZ10" s="78"/>
      <c r="CA10" s="78"/>
      <c r="CB10" s="78"/>
      <c r="CC10" s="78"/>
      <c r="CD10" s="78"/>
      <c r="CE10" s="78"/>
      <c r="CF10" s="78"/>
      <c r="CG10" s="78"/>
      <c r="CH10" s="78"/>
      <c r="CI10" s="78"/>
      <c r="CJ10" s="78"/>
      <c r="CK10" s="78"/>
      <c r="CL10" s="78"/>
      <c r="CM10" s="78"/>
      <c r="CN10" s="78"/>
      <c r="CO10" s="78"/>
      <c r="CP10" s="78"/>
      <c r="CQ10" s="78"/>
      <c r="CR10" s="78"/>
      <c r="CS10" s="78"/>
      <c r="CT10" s="78"/>
      <c r="CU10" s="78"/>
      <c r="CV10" s="78"/>
      <c r="CW10" s="78"/>
      <c r="CX10" s="78"/>
      <c r="CY10" s="78"/>
      <c r="CZ10" s="78"/>
      <c r="DA10" s="78"/>
      <c r="DB10" s="78"/>
      <c r="DC10" s="78"/>
      <c r="DD10" s="78"/>
      <c r="DE10" s="78"/>
      <c r="DF10" s="78"/>
      <c r="DG10" s="78"/>
      <c r="DH10" s="78"/>
      <c r="DI10" s="78"/>
      <c r="DJ10" s="78"/>
      <c r="DK10" s="78"/>
      <c r="DL10" s="78"/>
      <c r="DM10" s="78"/>
      <c r="DN10" s="78"/>
      <c r="DO10" s="78"/>
      <c r="DP10" s="78"/>
      <c r="DQ10" s="78"/>
      <c r="DR10" s="78"/>
      <c r="DS10" s="78"/>
      <c r="DT10" s="78"/>
      <c r="DU10" s="78"/>
      <c r="DV10" s="78"/>
      <c r="DW10" s="78"/>
      <c r="DX10" s="78"/>
      <c r="DY10" s="78"/>
      <c r="DZ10" s="78"/>
      <c r="EA10" s="78"/>
      <c r="EB10" s="78"/>
      <c r="EC10" s="78"/>
      <c r="ED10" s="78"/>
      <c r="EE10" s="78"/>
      <c r="EF10" s="78"/>
      <c r="EG10" s="78"/>
      <c r="EH10" s="78"/>
      <c r="EI10" s="78"/>
      <c r="EJ10" s="78"/>
      <c r="EK10" s="78"/>
      <c r="EL10" s="78"/>
      <c r="EM10" s="78"/>
      <c r="EN10" s="78"/>
      <c r="EO10" s="78"/>
      <c r="EP10" s="78"/>
      <c r="EQ10" s="78"/>
      <c r="ER10" s="78"/>
      <c r="ES10" s="78"/>
      <c r="ET10" s="78"/>
      <c r="EU10" s="78"/>
      <c r="EV10" s="78"/>
      <c r="EW10" s="78"/>
      <c r="EX10" s="78"/>
      <c r="EY10" s="78"/>
      <c r="EZ10" s="78"/>
      <c r="FA10" s="78"/>
      <c r="FB10" s="78"/>
      <c r="FC10" s="78"/>
      <c r="FD10" s="78"/>
      <c r="FE10" s="78"/>
      <c r="FF10" s="78"/>
      <c r="FG10" s="78"/>
      <c r="FH10" s="78"/>
      <c r="FI10" s="78"/>
      <c r="FJ10" s="78"/>
      <c r="FK10" s="78"/>
      <c r="FL10" s="78"/>
      <c r="FM10" s="78"/>
      <c r="FN10" s="78"/>
      <c r="FO10" s="78"/>
      <c r="FP10" s="78"/>
      <c r="FQ10" s="78"/>
      <c r="FR10" s="78"/>
      <c r="FS10" s="78"/>
      <c r="FT10" s="78"/>
      <c r="FU10" s="78"/>
      <c r="FV10" s="78"/>
      <c r="FW10" s="78"/>
      <c r="FX10" s="78"/>
      <c r="FY10" s="78"/>
      <c r="FZ10" s="78"/>
      <c r="GA10" s="78"/>
      <c r="GB10" s="78"/>
      <c r="GC10" s="78"/>
      <c r="GD10" s="78"/>
      <c r="GE10" s="78"/>
      <c r="GF10" s="78"/>
      <c r="GG10" s="78"/>
      <c r="GH10" s="78"/>
      <c r="GI10" s="78"/>
      <c r="GJ10" s="78"/>
      <c r="GK10" s="78"/>
      <c r="GL10" s="78"/>
      <c r="GM10" s="78"/>
      <c r="GN10" s="78"/>
      <c r="GO10" s="78"/>
      <c r="GP10" s="78"/>
      <c r="GQ10" s="78"/>
      <c r="GR10" s="78"/>
      <c r="GS10" s="78"/>
      <c r="GT10" s="78"/>
      <c r="GU10" s="78"/>
      <c r="GV10" s="78"/>
      <c r="GW10" s="78"/>
      <c r="GX10" s="78"/>
      <c r="GY10" s="78"/>
      <c r="GZ10" s="78"/>
      <c r="HA10" s="78"/>
      <c r="HB10" s="78"/>
      <c r="HC10" s="78"/>
      <c r="HD10" s="78"/>
      <c r="HE10" s="78"/>
      <c r="HF10" s="78"/>
      <c r="HG10" s="78"/>
      <c r="HH10" s="78"/>
      <c r="HI10" s="78"/>
      <c r="HJ10" s="78"/>
      <c r="HK10" s="78"/>
      <c r="HL10" s="78"/>
      <c r="HM10" s="78"/>
      <c r="HN10" s="78"/>
      <c r="HO10" s="78"/>
      <c r="HP10" s="78"/>
      <c r="HQ10" s="78"/>
      <c r="HR10" s="78"/>
      <c r="HS10" s="78"/>
      <c r="HT10" s="78"/>
      <c r="HU10" s="78"/>
      <c r="HV10" s="78"/>
      <c r="HW10" s="78"/>
      <c r="HX10" s="78"/>
      <c r="HY10" s="78"/>
      <c r="HZ10" s="78"/>
      <c r="IA10" s="78"/>
      <c r="IB10" s="78"/>
      <c r="IC10" s="78"/>
      <c r="ID10" s="78"/>
      <c r="IE10" s="78"/>
      <c r="IF10" s="78"/>
      <c r="IG10" s="78"/>
      <c r="IH10" s="78"/>
      <c r="II10" s="78"/>
      <c r="IJ10" s="78"/>
      <c r="IK10" s="78"/>
      <c r="IL10" s="78"/>
      <c r="IM10" s="78"/>
      <c r="IN10" s="78"/>
      <c r="IO10" s="78"/>
      <c r="IP10" s="78"/>
      <c r="IQ10" s="78"/>
      <c r="IR10" s="78"/>
      <c r="IS10" s="78"/>
      <c r="IT10" s="78"/>
      <c r="IU10" s="78"/>
      <c r="IV10" s="78"/>
      <c r="IW10" s="78"/>
    </row>
    <row r="11" spans="1:257" ht="14.25" customHeight="1">
      <c r="A11" s="157"/>
      <c r="B11" s="157" t="s">
        <v>578</v>
      </c>
      <c r="C11" s="158"/>
      <c r="D11" s="158"/>
      <c r="E11" s="158"/>
      <c r="F11" s="158"/>
      <c r="G11" s="158"/>
      <c r="H11" s="158"/>
      <c r="I11" s="159"/>
      <c r="J11" s="158"/>
      <c r="K11" s="158"/>
      <c r="L11" s="158"/>
      <c r="M11" s="158"/>
      <c r="N11" s="158"/>
      <c r="O11" s="189"/>
      <c r="P11" s="78"/>
      <c r="Q11" s="78"/>
      <c r="R11" s="78"/>
      <c r="S11" s="78"/>
      <c r="T11" s="78"/>
      <c r="U11" s="78"/>
      <c r="V11" s="78"/>
      <c r="W11" s="78"/>
      <c r="X11" s="78"/>
      <c r="Y11" s="78"/>
      <c r="Z11" s="78"/>
      <c r="AA11" s="78"/>
      <c r="AB11" s="78"/>
      <c r="AC11" s="78"/>
      <c r="AD11" s="78"/>
      <c r="AE11" s="78"/>
      <c r="AF11" s="78"/>
      <c r="AG11" s="78"/>
      <c r="AH11" s="78"/>
      <c r="AI11" s="78"/>
      <c r="AJ11" s="78"/>
      <c r="AK11" s="78"/>
      <c r="AL11" s="78"/>
      <c r="AM11" s="78"/>
      <c r="AN11" s="78"/>
      <c r="AO11" s="78"/>
      <c r="AP11" s="78"/>
      <c r="AQ11" s="78"/>
      <c r="AR11" s="78"/>
      <c r="AS11" s="78"/>
      <c r="AT11" s="78"/>
      <c r="AU11" s="78"/>
      <c r="AV11" s="78"/>
      <c r="AW11" s="78"/>
      <c r="AX11" s="78"/>
      <c r="AY11" s="78"/>
      <c r="AZ11" s="78"/>
      <c r="BA11" s="78"/>
      <c r="BB11" s="78"/>
      <c r="BC11" s="78"/>
      <c r="BD11" s="78"/>
      <c r="BE11" s="78"/>
      <c r="BF11" s="78"/>
      <c r="BG11" s="78"/>
      <c r="BH11" s="78"/>
      <c r="BI11" s="78"/>
      <c r="BJ11" s="78"/>
      <c r="BK11" s="78"/>
      <c r="BL11" s="78"/>
      <c r="BM11" s="78"/>
      <c r="BN11" s="78"/>
      <c r="BO11" s="78"/>
      <c r="BP11" s="78"/>
      <c r="BQ11" s="78"/>
      <c r="BR11" s="78"/>
      <c r="BS11" s="78"/>
      <c r="BT11" s="78"/>
      <c r="BU11" s="78"/>
      <c r="BV11" s="78"/>
      <c r="BW11" s="78"/>
      <c r="BX11" s="78"/>
      <c r="BY11" s="78"/>
      <c r="BZ11" s="78"/>
      <c r="CA11" s="78"/>
      <c r="CB11" s="78"/>
      <c r="CC11" s="78"/>
      <c r="CD11" s="78"/>
      <c r="CE11" s="78"/>
      <c r="CF11" s="78"/>
      <c r="CG11" s="78"/>
      <c r="CH11" s="78"/>
      <c r="CI11" s="78"/>
      <c r="CJ11" s="78"/>
      <c r="CK11" s="78"/>
      <c r="CL11" s="78"/>
      <c r="CM11" s="78"/>
      <c r="CN11" s="78"/>
      <c r="CO11" s="78"/>
      <c r="CP11" s="78"/>
      <c r="CQ11" s="78"/>
      <c r="CR11" s="78"/>
      <c r="CS11" s="78"/>
      <c r="CT11" s="78"/>
      <c r="CU11" s="78"/>
      <c r="CV11" s="78"/>
      <c r="CW11" s="78"/>
      <c r="CX11" s="78"/>
      <c r="CY11" s="78"/>
      <c r="CZ11" s="78"/>
      <c r="DA11" s="78"/>
      <c r="DB11" s="78"/>
      <c r="DC11" s="78"/>
      <c r="DD11" s="78"/>
      <c r="DE11" s="78"/>
      <c r="DF11" s="78"/>
      <c r="DG11" s="78"/>
      <c r="DH11" s="78"/>
      <c r="DI11" s="78"/>
      <c r="DJ11" s="78"/>
      <c r="DK11" s="78"/>
      <c r="DL11" s="78"/>
      <c r="DM11" s="78"/>
      <c r="DN11" s="78"/>
      <c r="DO11" s="78"/>
      <c r="DP11" s="78"/>
      <c r="DQ11" s="78"/>
      <c r="DR11" s="78"/>
      <c r="DS11" s="78"/>
      <c r="DT11" s="78"/>
      <c r="DU11" s="78"/>
      <c r="DV11" s="78"/>
      <c r="DW11" s="78"/>
      <c r="DX11" s="78"/>
      <c r="DY11" s="78"/>
      <c r="DZ11" s="78"/>
      <c r="EA11" s="78"/>
      <c r="EB11" s="78"/>
      <c r="EC11" s="78"/>
      <c r="ED11" s="78"/>
      <c r="EE11" s="78"/>
      <c r="EF11" s="78"/>
      <c r="EG11" s="78"/>
      <c r="EH11" s="78"/>
      <c r="EI11" s="78"/>
      <c r="EJ11" s="78"/>
      <c r="EK11" s="78"/>
      <c r="EL11" s="78"/>
      <c r="EM11" s="78"/>
      <c r="EN11" s="78"/>
      <c r="EO11" s="78"/>
      <c r="EP11" s="78"/>
      <c r="EQ11" s="78"/>
      <c r="ER11" s="78"/>
      <c r="ES11" s="78"/>
      <c r="ET11" s="78"/>
      <c r="EU11" s="78"/>
      <c r="EV11" s="78"/>
      <c r="EW11" s="78"/>
      <c r="EX11" s="78"/>
      <c r="EY11" s="78"/>
      <c r="EZ11" s="78"/>
      <c r="FA11" s="78"/>
      <c r="FB11" s="78"/>
      <c r="FC11" s="78"/>
      <c r="FD11" s="78"/>
      <c r="FE11" s="78"/>
      <c r="FF11" s="78"/>
      <c r="FG11" s="78"/>
      <c r="FH11" s="78"/>
      <c r="FI11" s="78"/>
      <c r="FJ11" s="78"/>
      <c r="FK11" s="78"/>
      <c r="FL11" s="78"/>
      <c r="FM11" s="78"/>
      <c r="FN11" s="78"/>
      <c r="FO11" s="78"/>
      <c r="FP11" s="78"/>
      <c r="FQ11" s="78"/>
      <c r="FR11" s="78"/>
      <c r="FS11" s="78"/>
      <c r="FT11" s="78"/>
      <c r="FU11" s="78"/>
      <c r="FV11" s="78"/>
      <c r="FW11" s="78"/>
      <c r="FX11" s="78"/>
      <c r="FY11" s="78"/>
      <c r="FZ11" s="78"/>
      <c r="GA11" s="78"/>
      <c r="GB11" s="78"/>
      <c r="GC11" s="78"/>
      <c r="GD11" s="78"/>
      <c r="GE11" s="78"/>
      <c r="GF11" s="78"/>
      <c r="GG11" s="78"/>
      <c r="GH11" s="78"/>
      <c r="GI11" s="78"/>
      <c r="GJ11" s="78"/>
      <c r="GK11" s="78"/>
      <c r="GL11" s="78"/>
      <c r="GM11" s="78"/>
      <c r="GN11" s="78"/>
      <c r="GO11" s="78"/>
      <c r="GP11" s="78"/>
      <c r="GQ11" s="78"/>
      <c r="GR11" s="78"/>
      <c r="GS11" s="78"/>
      <c r="GT11" s="78"/>
      <c r="GU11" s="78"/>
      <c r="GV11" s="78"/>
      <c r="GW11" s="78"/>
      <c r="GX11" s="78"/>
      <c r="GY11" s="78"/>
      <c r="GZ11" s="78"/>
      <c r="HA11" s="78"/>
      <c r="HB11" s="78"/>
      <c r="HC11" s="78"/>
      <c r="HD11" s="78"/>
      <c r="HE11" s="78"/>
      <c r="HF11" s="78"/>
      <c r="HG11" s="78"/>
      <c r="HH11" s="78"/>
      <c r="HI11" s="78"/>
      <c r="HJ11" s="78"/>
      <c r="HK11" s="78"/>
      <c r="HL11" s="78"/>
      <c r="HM11" s="78"/>
      <c r="HN11" s="78"/>
      <c r="HO11" s="78"/>
      <c r="HP11" s="78"/>
      <c r="HQ11" s="78"/>
      <c r="HR11" s="78"/>
      <c r="HS11" s="78"/>
      <c r="HT11" s="78"/>
      <c r="HU11" s="78"/>
      <c r="HV11" s="78"/>
      <c r="HW11" s="78"/>
      <c r="HX11" s="78"/>
      <c r="HY11" s="78"/>
      <c r="HZ11" s="78"/>
      <c r="IA11" s="78"/>
      <c r="IB11" s="78"/>
      <c r="IC11" s="78"/>
      <c r="ID11" s="78"/>
      <c r="IE11" s="78"/>
      <c r="IF11" s="78"/>
      <c r="IG11" s="78"/>
      <c r="IH11" s="78"/>
      <c r="II11" s="78"/>
      <c r="IJ11" s="78"/>
      <c r="IK11" s="78"/>
      <c r="IL11" s="78"/>
      <c r="IM11" s="78"/>
      <c r="IN11" s="78"/>
      <c r="IO11" s="78"/>
      <c r="IP11" s="78"/>
      <c r="IQ11" s="78"/>
      <c r="IR11" s="78"/>
      <c r="IS11" s="78"/>
      <c r="IT11" s="78"/>
      <c r="IU11" s="78"/>
      <c r="IV11" s="78"/>
      <c r="IW11" s="78"/>
    </row>
    <row r="12" spans="1:257" ht="14.25" customHeight="1">
      <c r="A12" s="97" t="str">
        <f>IF(OR(B12&lt;&gt;"",D12&lt;E11&gt;""),"["&amp;TEXT($B$2,"##")&amp;"-"&amp;TEXT(ROW()-10,"##")&amp;"]","")</f>
        <v>[Back Project-2]</v>
      </c>
      <c r="B12" s="98" t="s">
        <v>687</v>
      </c>
      <c r="C12" s="98" t="s">
        <v>688</v>
      </c>
      <c r="D12" s="98" t="s">
        <v>689</v>
      </c>
      <c r="E12" s="103"/>
      <c r="F12" s="98" t="s">
        <v>22</v>
      </c>
      <c r="G12" s="98" t="s">
        <v>22</v>
      </c>
      <c r="H12" s="104">
        <v>42323</v>
      </c>
      <c r="I12" s="243"/>
      <c r="J12" s="216"/>
      <c r="K12" s="216"/>
      <c r="L12" s="216"/>
      <c r="M12" s="217"/>
      <c r="N12" s="217"/>
      <c r="O12" s="217"/>
    </row>
    <row r="13" spans="1:257" ht="14.25" customHeight="1">
      <c r="A13" s="97" t="str">
        <f t="shared" ref="A13:A18" si="2">IF(OR(B13&lt;&gt;"",D13&lt;E12&gt;""),"["&amp;TEXT($B$2,"##")&amp;"-"&amp;TEXT(ROW()-10,"##")&amp;"]","")</f>
        <v>[Back Project-3]</v>
      </c>
      <c r="B13" s="98" t="s">
        <v>687</v>
      </c>
      <c r="C13" s="98" t="s">
        <v>688</v>
      </c>
      <c r="D13" s="98" t="s">
        <v>689</v>
      </c>
      <c r="E13" s="103"/>
      <c r="F13" s="98" t="s">
        <v>22</v>
      </c>
      <c r="G13" s="98" t="s">
        <v>22</v>
      </c>
      <c r="H13" s="104">
        <v>42323</v>
      </c>
      <c r="I13" s="243"/>
      <c r="J13" s="216"/>
      <c r="K13" s="216"/>
      <c r="L13" s="216"/>
      <c r="M13" s="217"/>
      <c r="N13" s="217"/>
      <c r="O13" s="217"/>
      <c r="P13" s="78"/>
    </row>
    <row r="14" spans="1:257" ht="14.25" customHeight="1">
      <c r="A14" s="97" t="str">
        <f>IF(OR(B14&lt;&gt;"",D14&lt;E11&gt;""),"["&amp;TEXT($B$2,"##")&amp;"-"&amp;TEXT(ROW()-10,"##")&amp;"]","")</f>
        <v>[Back Project-4]</v>
      </c>
      <c r="B14" s="98" t="s">
        <v>1189</v>
      </c>
      <c r="C14" s="98" t="s">
        <v>1191</v>
      </c>
      <c r="D14" s="98" t="s">
        <v>1190</v>
      </c>
      <c r="E14" s="103"/>
      <c r="F14" s="98" t="s">
        <v>22</v>
      </c>
      <c r="G14" s="98" t="s">
        <v>22</v>
      </c>
      <c r="H14" s="104">
        <v>42323</v>
      </c>
      <c r="I14" s="243"/>
      <c r="J14" s="216"/>
      <c r="K14" s="216"/>
      <c r="L14" s="216"/>
      <c r="M14" s="217"/>
      <c r="N14" s="217"/>
      <c r="O14" s="217"/>
    </row>
    <row r="15" spans="1:257" ht="14.25" customHeight="1">
      <c r="A15" s="97" t="str">
        <f>IF(OR(B15&lt;&gt;"",D15&lt;E12&gt;""),"["&amp;TEXT($B$2,"##")&amp;"-"&amp;TEXT(ROW()-10,"##")&amp;"]","")</f>
        <v>[Back Project-5]</v>
      </c>
      <c r="B15" s="98" t="s">
        <v>1189</v>
      </c>
      <c r="C15" s="98" t="s">
        <v>690</v>
      </c>
      <c r="D15" s="98" t="s">
        <v>1190</v>
      </c>
      <c r="E15" s="103"/>
      <c r="F15" s="98" t="s">
        <v>22</v>
      </c>
      <c r="G15" s="98" t="s">
        <v>22</v>
      </c>
      <c r="H15" s="104">
        <v>42323</v>
      </c>
      <c r="I15" s="243"/>
      <c r="J15" s="216"/>
      <c r="K15" s="216"/>
      <c r="L15" s="216"/>
      <c r="M15" s="217"/>
      <c r="N15" s="217"/>
      <c r="O15" s="217"/>
      <c r="P15" s="78"/>
    </row>
    <row r="16" spans="1:257" ht="14.25" customHeight="1">
      <c r="A16" s="97" t="str">
        <f>IF(OR(B16&lt;&gt;"",D16&lt;E13&gt;""),"["&amp;TEXT($B$2,"##")&amp;"-"&amp;TEXT(ROW()-10,"##")&amp;"]","")</f>
        <v>[Back Project-6]</v>
      </c>
      <c r="B16" s="98" t="s">
        <v>692</v>
      </c>
      <c r="C16" s="98" t="s">
        <v>690</v>
      </c>
      <c r="D16" s="98" t="s">
        <v>691</v>
      </c>
      <c r="E16" s="103"/>
      <c r="F16" s="98" t="s">
        <v>22</v>
      </c>
      <c r="G16" s="98" t="s">
        <v>22</v>
      </c>
      <c r="H16" s="104">
        <v>42323</v>
      </c>
      <c r="I16" s="243"/>
      <c r="J16" s="216"/>
      <c r="K16" s="216"/>
      <c r="L16" s="216"/>
      <c r="M16" s="217"/>
      <c r="N16" s="217"/>
      <c r="O16" s="217"/>
    </row>
    <row r="17" spans="1:16" ht="14.25" customHeight="1">
      <c r="A17" s="97" t="str">
        <f t="shared" si="2"/>
        <v>[Back Project-7]</v>
      </c>
      <c r="B17" s="98" t="s">
        <v>693</v>
      </c>
      <c r="C17" s="98" t="s">
        <v>694</v>
      </c>
      <c r="D17" s="98" t="s">
        <v>1192</v>
      </c>
      <c r="E17" s="103"/>
      <c r="F17" s="98" t="s">
        <v>22</v>
      </c>
      <c r="G17" s="98" t="s">
        <v>22</v>
      </c>
      <c r="H17" s="104">
        <v>42323</v>
      </c>
      <c r="I17" s="243"/>
      <c r="J17" s="216"/>
      <c r="K17" s="216"/>
      <c r="L17" s="216"/>
      <c r="M17" s="217"/>
      <c r="N17" s="217"/>
      <c r="O17" s="217"/>
      <c r="P17" s="78"/>
    </row>
    <row r="18" spans="1:16" ht="14.25" customHeight="1">
      <c r="A18" s="97" t="str">
        <f t="shared" si="2"/>
        <v>[Back Project-8]</v>
      </c>
      <c r="B18" s="98" t="s">
        <v>695</v>
      </c>
      <c r="C18" s="98" t="s">
        <v>697</v>
      </c>
      <c r="D18" s="98" t="s">
        <v>696</v>
      </c>
      <c r="E18" s="108"/>
      <c r="F18" s="98" t="s">
        <v>22</v>
      </c>
      <c r="G18" s="98" t="s">
        <v>22</v>
      </c>
      <c r="H18" s="104">
        <v>42323</v>
      </c>
      <c r="I18" s="106"/>
      <c r="J18" s="216"/>
      <c r="K18" s="216"/>
      <c r="L18" s="216"/>
      <c r="M18" s="217"/>
      <c r="N18" s="217"/>
      <c r="O18" s="217"/>
    </row>
    <row r="19" spans="1:16" ht="14.25" customHeight="1">
      <c r="A19" s="97" t="str">
        <f t="shared" ref="A19:A21" si="3">IF(OR(B19&lt;&gt;"",D19&lt;E18&gt;""),"["&amp;TEXT($B$2,"##")&amp;"-"&amp;TEXT(ROW()-10,"##")&amp;"]","")</f>
        <v>[Back Project-9]</v>
      </c>
      <c r="B19" s="98" t="s">
        <v>698</v>
      </c>
      <c r="C19" s="98" t="s">
        <v>699</v>
      </c>
      <c r="D19" s="98" t="s">
        <v>700</v>
      </c>
      <c r="E19" s="108"/>
      <c r="F19" s="98" t="s">
        <v>22</v>
      </c>
      <c r="G19" s="98" t="s">
        <v>22</v>
      </c>
      <c r="H19" s="104">
        <v>42323</v>
      </c>
      <c r="I19" s="106"/>
      <c r="J19" s="216"/>
      <c r="K19" s="216"/>
      <c r="L19" s="216"/>
      <c r="M19" s="217"/>
      <c r="N19" s="217"/>
      <c r="O19" s="217"/>
      <c r="P19" s="78"/>
    </row>
    <row r="20" spans="1:16" ht="14.25" customHeight="1">
      <c r="A20" s="97" t="str">
        <f t="shared" si="3"/>
        <v>[Back Project-10]</v>
      </c>
      <c r="B20" s="98" t="s">
        <v>1196</v>
      </c>
      <c r="C20" s="98" t="s">
        <v>1193</v>
      </c>
      <c r="D20" s="98" t="s">
        <v>1194</v>
      </c>
      <c r="E20" s="108"/>
      <c r="F20" s="98" t="s">
        <v>22</v>
      </c>
      <c r="G20" s="98" t="s">
        <v>22</v>
      </c>
      <c r="H20" s="104">
        <v>42323</v>
      </c>
      <c r="I20" s="106" t="s">
        <v>1195</v>
      </c>
      <c r="J20" s="216"/>
      <c r="K20" s="216"/>
      <c r="L20" s="216"/>
      <c r="M20" s="217"/>
      <c r="N20" s="217"/>
      <c r="O20" s="217"/>
    </row>
    <row r="21" spans="1:16" ht="14.25" customHeight="1">
      <c r="A21" s="97" t="str">
        <f t="shared" si="3"/>
        <v>[Back Project-11]</v>
      </c>
      <c r="B21" s="98" t="s">
        <v>1285</v>
      </c>
      <c r="C21" s="98" t="s">
        <v>1286</v>
      </c>
      <c r="D21" s="98" t="s">
        <v>1287</v>
      </c>
      <c r="E21" s="108"/>
      <c r="F21" s="98" t="s">
        <v>22</v>
      </c>
      <c r="G21" s="98" t="s">
        <v>22</v>
      </c>
      <c r="H21" s="104">
        <v>42337</v>
      </c>
      <c r="I21" s="106" t="s">
        <v>1288</v>
      </c>
      <c r="J21" s="216" t="s">
        <v>1063</v>
      </c>
      <c r="K21" s="216" t="s">
        <v>1059</v>
      </c>
      <c r="L21" s="216" t="s">
        <v>1057</v>
      </c>
      <c r="M21" s="217">
        <v>42337</v>
      </c>
      <c r="N21" s="217">
        <v>42016</v>
      </c>
      <c r="O21" s="217"/>
      <c r="P21" s="78"/>
    </row>
    <row r="22" spans="1:16" ht="14.25" customHeight="1">
      <c r="A22" s="97" t="str">
        <f t="shared" ref="A22" si="4">IF(OR(B22&lt;&gt;"",D22&lt;E20&gt;""),"["&amp;TEXT($B$2,"##")&amp;"-"&amp;TEXT(ROW()-10,"##")&amp;"]","")</f>
        <v>[Back Project-12]</v>
      </c>
      <c r="B22" s="98" t="s">
        <v>1291</v>
      </c>
      <c r="C22" s="98" t="s">
        <v>1293</v>
      </c>
      <c r="D22" s="98" t="s">
        <v>1290</v>
      </c>
      <c r="E22" s="108"/>
      <c r="F22" s="98" t="s">
        <v>22</v>
      </c>
      <c r="G22" s="98" t="s">
        <v>22</v>
      </c>
      <c r="H22" s="104">
        <v>42337</v>
      </c>
      <c r="I22" s="106" t="s">
        <v>1289</v>
      </c>
      <c r="J22" s="216" t="s">
        <v>1063</v>
      </c>
      <c r="K22" s="216" t="s">
        <v>1059</v>
      </c>
      <c r="L22" s="216" t="s">
        <v>1057</v>
      </c>
      <c r="M22" s="217">
        <v>42337</v>
      </c>
      <c r="N22" s="217">
        <v>42016</v>
      </c>
      <c r="O22" s="217"/>
    </row>
    <row r="23" spans="1:16" ht="14.25" customHeight="1">
      <c r="A23" s="97" t="str">
        <f t="shared" ref="A23" si="5">IF(OR(B23&lt;&gt;"",D23&lt;E21&gt;""),"["&amp;TEXT($B$2,"##")&amp;"-"&amp;TEXT(ROW()-10,"##")&amp;"]","")</f>
        <v>[Back Project-13]</v>
      </c>
      <c r="B23" s="98" t="s">
        <v>1292</v>
      </c>
      <c r="C23" s="98" t="s">
        <v>1294</v>
      </c>
      <c r="D23" s="98" t="s">
        <v>1295</v>
      </c>
      <c r="E23" s="108"/>
      <c r="F23" s="98" t="s">
        <v>22</v>
      </c>
      <c r="G23" s="98" t="s">
        <v>22</v>
      </c>
      <c r="H23" s="104">
        <v>42337</v>
      </c>
      <c r="I23" s="106" t="s">
        <v>1289</v>
      </c>
      <c r="J23" s="216" t="s">
        <v>1063</v>
      </c>
      <c r="K23" s="216" t="s">
        <v>1059</v>
      </c>
      <c r="L23" s="216" t="s">
        <v>1057</v>
      </c>
      <c r="M23" s="217">
        <v>42337</v>
      </c>
      <c r="N23" s="217">
        <v>42016</v>
      </c>
      <c r="O23" s="217"/>
      <c r="P23" s="78"/>
    </row>
    <row r="24" spans="1:16" ht="14.25" customHeight="1">
      <c r="A24" s="169"/>
      <c r="B24" s="169" t="s">
        <v>686</v>
      </c>
      <c r="C24" s="169"/>
      <c r="D24" s="169"/>
      <c r="E24" s="169"/>
      <c r="F24" s="169"/>
      <c r="G24" s="169"/>
      <c r="H24" s="169"/>
      <c r="I24" s="242"/>
      <c r="J24" s="169"/>
      <c r="K24" s="169"/>
      <c r="L24" s="169"/>
      <c r="M24" s="169"/>
      <c r="N24" s="169"/>
      <c r="O24" s="169"/>
    </row>
    <row r="25" spans="1:16" ht="14.25" customHeight="1">
      <c r="A25" s="97" t="str">
        <f t="shared" ref="A25:A35" si="6">IF(OR(B25&lt;&gt;"",D25&lt;E24&gt;""),"["&amp;TEXT($B$2,"##")&amp;"-"&amp;TEXT(ROW()-10,"##")&amp;"]","")</f>
        <v>[Back Project-15]</v>
      </c>
      <c r="B25" s="98" t="s">
        <v>701</v>
      </c>
      <c r="C25" s="98" t="s">
        <v>702</v>
      </c>
      <c r="D25" s="98" t="s">
        <v>703</v>
      </c>
      <c r="E25" s="170"/>
      <c r="F25" s="98" t="s">
        <v>22</v>
      </c>
      <c r="G25" s="98" t="s">
        <v>22</v>
      </c>
      <c r="H25" s="104">
        <v>42323</v>
      </c>
      <c r="I25" s="244"/>
      <c r="J25" s="216"/>
      <c r="K25" s="216"/>
      <c r="L25" s="216"/>
      <c r="M25" s="217"/>
      <c r="N25" s="217"/>
      <c r="O25" s="217"/>
      <c r="P25" s="78"/>
    </row>
    <row r="26" spans="1:16" ht="14.25" customHeight="1">
      <c r="A26" s="97" t="str">
        <f t="shared" si="6"/>
        <v>[Back Project-16]</v>
      </c>
      <c r="B26" s="98" t="s">
        <v>722</v>
      </c>
      <c r="C26" s="98" t="s">
        <v>702</v>
      </c>
      <c r="D26" s="98" t="s">
        <v>707</v>
      </c>
      <c r="E26" s="170"/>
      <c r="F26" s="98" t="s">
        <v>22</v>
      </c>
      <c r="G26" s="98" t="s">
        <v>22</v>
      </c>
      <c r="H26" s="104">
        <v>42323</v>
      </c>
      <c r="I26" s="244"/>
      <c r="J26" s="216"/>
      <c r="K26" s="216"/>
      <c r="L26" s="216"/>
      <c r="M26" s="217"/>
      <c r="N26" s="217"/>
      <c r="O26" s="217"/>
    </row>
    <row r="27" spans="1:16" ht="14.25" customHeight="1">
      <c r="A27" s="97" t="str">
        <f t="shared" si="6"/>
        <v>[Back Project-17]</v>
      </c>
      <c r="B27" s="110" t="s">
        <v>728</v>
      </c>
      <c r="C27" s="110" t="s">
        <v>715</v>
      </c>
      <c r="D27" s="110" t="s">
        <v>709</v>
      </c>
      <c r="E27" s="170"/>
      <c r="F27" s="98" t="s">
        <v>22</v>
      </c>
      <c r="G27" s="98" t="s">
        <v>22</v>
      </c>
      <c r="H27" s="104">
        <v>42323</v>
      </c>
      <c r="I27" s="244"/>
      <c r="J27" s="216"/>
      <c r="K27" s="216"/>
      <c r="L27" s="216"/>
      <c r="M27" s="217"/>
      <c r="N27" s="217"/>
      <c r="O27" s="217"/>
      <c r="P27" s="78"/>
    </row>
    <row r="28" spans="1:16" ht="14.25" customHeight="1">
      <c r="A28" s="97" t="str">
        <f t="shared" si="6"/>
        <v>[Back Project-18]</v>
      </c>
      <c r="B28" s="110" t="s">
        <v>727</v>
      </c>
      <c r="C28" s="110" t="s">
        <v>716</v>
      </c>
      <c r="D28" s="146" t="s">
        <v>717</v>
      </c>
      <c r="E28" s="170"/>
      <c r="F28" s="98" t="s">
        <v>22</v>
      </c>
      <c r="G28" s="98" t="s">
        <v>22</v>
      </c>
      <c r="H28" s="104">
        <v>42323</v>
      </c>
      <c r="I28" s="244"/>
      <c r="J28" s="216"/>
      <c r="K28" s="216"/>
      <c r="L28" s="216"/>
      <c r="M28" s="217"/>
      <c r="N28" s="217"/>
      <c r="O28" s="217"/>
    </row>
    <row r="29" spans="1:16" ht="14.25" customHeight="1">
      <c r="A29" s="97" t="str">
        <f t="shared" si="6"/>
        <v>[Back Project-19]</v>
      </c>
      <c r="B29" s="110" t="s">
        <v>726</v>
      </c>
      <c r="C29" s="110" t="s">
        <v>714</v>
      </c>
      <c r="D29" s="110" t="s">
        <v>710</v>
      </c>
      <c r="E29" s="170"/>
      <c r="F29" s="98" t="s">
        <v>22</v>
      </c>
      <c r="G29" s="98" t="s">
        <v>22</v>
      </c>
      <c r="H29" s="104">
        <v>42323</v>
      </c>
      <c r="I29" s="244"/>
      <c r="J29" s="216"/>
      <c r="K29" s="216"/>
      <c r="L29" s="216"/>
      <c r="M29" s="217"/>
      <c r="N29" s="217"/>
      <c r="O29" s="217"/>
      <c r="P29" s="78"/>
    </row>
    <row r="30" spans="1:16" ht="14.25" customHeight="1">
      <c r="A30" s="97" t="str">
        <f t="shared" si="6"/>
        <v>[Back Project-20]</v>
      </c>
      <c r="B30" s="110" t="s">
        <v>725</v>
      </c>
      <c r="C30" s="110" t="s">
        <v>713</v>
      </c>
      <c r="D30" s="167" t="s">
        <v>710</v>
      </c>
      <c r="E30" s="170"/>
      <c r="F30" s="98" t="s">
        <v>22</v>
      </c>
      <c r="G30" s="98" t="s">
        <v>22</v>
      </c>
      <c r="H30" s="104">
        <v>42323</v>
      </c>
      <c r="I30" s="244"/>
      <c r="J30" s="216"/>
      <c r="K30" s="216"/>
      <c r="L30" s="216"/>
      <c r="M30" s="217"/>
      <c r="N30" s="217"/>
      <c r="O30" s="217"/>
    </row>
    <row r="31" spans="1:16" ht="14.25" customHeight="1">
      <c r="A31" s="97" t="str">
        <f t="shared" si="6"/>
        <v>[Back Project-21]</v>
      </c>
      <c r="B31" s="110" t="s">
        <v>724</v>
      </c>
      <c r="C31" s="110" t="s">
        <v>712</v>
      </c>
      <c r="D31" s="167" t="s">
        <v>711</v>
      </c>
      <c r="E31" s="170"/>
      <c r="F31" s="98" t="s">
        <v>22</v>
      </c>
      <c r="G31" s="98" t="s">
        <v>22</v>
      </c>
      <c r="H31" s="104">
        <v>42323</v>
      </c>
      <c r="I31" s="244"/>
      <c r="J31" s="216"/>
      <c r="K31" s="216"/>
      <c r="L31" s="216"/>
      <c r="M31" s="217"/>
      <c r="N31" s="217"/>
      <c r="O31" s="217"/>
      <c r="P31" s="78"/>
    </row>
    <row r="32" spans="1:16" ht="14.25" customHeight="1">
      <c r="A32" s="97" t="str">
        <f>IF(OR(B32&lt;&gt;"",D32&lt;E31&gt;""),"["&amp;TEXT($B$2,"##")&amp;"-"&amp;TEXT(ROW()-10,"##")&amp;"]","")</f>
        <v>[Back Project-22]</v>
      </c>
      <c r="B32" s="110" t="s">
        <v>723</v>
      </c>
      <c r="C32" s="110" t="s">
        <v>718</v>
      </c>
      <c r="D32" s="179" t="s">
        <v>719</v>
      </c>
      <c r="E32" s="170"/>
      <c r="F32" s="98" t="s">
        <v>22</v>
      </c>
      <c r="G32" s="98" t="s">
        <v>22</v>
      </c>
      <c r="H32" s="104">
        <v>42323</v>
      </c>
      <c r="I32" s="244"/>
      <c r="J32" s="216"/>
      <c r="K32" s="216"/>
      <c r="L32" s="216"/>
      <c r="M32" s="217"/>
      <c r="N32" s="217"/>
      <c r="O32" s="217"/>
    </row>
    <row r="33" spans="1:16" ht="14.25" customHeight="1">
      <c r="A33" s="172" t="str">
        <f t="shared" si="6"/>
        <v>[Back Project-23]</v>
      </c>
      <c r="B33" s="98" t="s">
        <v>730</v>
      </c>
      <c r="C33" s="178" t="s">
        <v>731</v>
      </c>
      <c r="D33" s="180" t="s">
        <v>732</v>
      </c>
      <c r="E33" s="170"/>
      <c r="F33" s="98" t="s">
        <v>22</v>
      </c>
      <c r="G33" s="98" t="s">
        <v>22</v>
      </c>
      <c r="H33" s="104">
        <v>42323</v>
      </c>
      <c r="I33" s="244"/>
      <c r="J33" s="216"/>
      <c r="K33" s="216"/>
      <c r="L33" s="216"/>
      <c r="M33" s="217"/>
      <c r="N33" s="217"/>
      <c r="O33" s="217"/>
      <c r="P33" s="78"/>
    </row>
    <row r="34" spans="1:16" ht="14.25" customHeight="1">
      <c r="A34" s="172" t="str">
        <f t="shared" si="6"/>
        <v>[Back Project-24]</v>
      </c>
      <c r="B34" s="96" t="s">
        <v>729</v>
      </c>
      <c r="C34" s="96" t="s">
        <v>720</v>
      </c>
      <c r="D34" s="166" t="s">
        <v>721</v>
      </c>
      <c r="E34" s="170"/>
      <c r="F34" s="98" t="s">
        <v>22</v>
      </c>
      <c r="G34" s="98" t="s">
        <v>22</v>
      </c>
      <c r="H34" s="104">
        <v>42323</v>
      </c>
      <c r="I34" s="244"/>
      <c r="J34" s="216"/>
      <c r="K34" s="216"/>
      <c r="L34" s="216"/>
      <c r="M34" s="217"/>
      <c r="N34" s="217"/>
      <c r="O34" s="217"/>
    </row>
    <row r="35" spans="1:16" ht="14.25" customHeight="1">
      <c r="A35" s="97" t="str">
        <f t="shared" si="6"/>
        <v>[Back Project-25]</v>
      </c>
      <c r="B35" s="98" t="s">
        <v>733</v>
      </c>
      <c r="C35" s="98" t="s">
        <v>734</v>
      </c>
      <c r="D35" s="176" t="s">
        <v>735</v>
      </c>
      <c r="E35" s="170"/>
      <c r="F35" s="98" t="s">
        <v>22</v>
      </c>
      <c r="G35" s="98" t="s">
        <v>22</v>
      </c>
      <c r="H35" s="104">
        <v>42323</v>
      </c>
      <c r="I35" s="98" t="s">
        <v>1197</v>
      </c>
      <c r="J35" s="216" t="s">
        <v>1063</v>
      </c>
      <c r="K35" s="216" t="s">
        <v>1059</v>
      </c>
      <c r="L35" s="216" t="s">
        <v>1057</v>
      </c>
      <c r="M35" s="217">
        <v>42323</v>
      </c>
      <c r="N35" s="217">
        <v>42327</v>
      </c>
      <c r="O35" s="217"/>
      <c r="P35" s="78"/>
    </row>
  </sheetData>
  <autoFilter ref="J10:O35"/>
  <mergeCells count="5">
    <mergeCell ref="B2:G2"/>
    <mergeCell ref="B3:G3"/>
    <mergeCell ref="B4:G4"/>
    <mergeCell ref="E5:G5"/>
    <mergeCell ref="E6:G6"/>
  </mergeCells>
  <dataValidations count="1">
    <dataValidation type="list" allowBlank="1" showErrorMessage="1" sqref="F25:G35 F12:G23">
      <formula1>$Q$2:$Q$6</formula1>
    </dataValidation>
  </dataValidations>
  <hyperlinks>
    <hyperlink ref="A1" location="'Test Report'!A1" display="Back to Test Report"/>
  </hyperlink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Calculate!$A$15:$A$20</xm:f>
          </x14:formula1>
          <xm:sqref>J12:J35</xm:sqref>
        </x14:dataValidation>
        <x14:dataValidation type="list" allowBlank="1" showInputMessage="1" showErrorMessage="1">
          <x14:formula1>
            <xm:f>Calculate!$A$11:$A$12</xm:f>
          </x14:formula1>
          <xm:sqref>K12:K35</xm:sqref>
        </x14:dataValidation>
        <x14:dataValidation type="list" allowBlank="1" showInputMessage="1" showErrorMessage="1">
          <x14:formula1>
            <xm:f>Calculate!$B$4:$B$7</xm:f>
          </x14:formula1>
          <xm:sqref>L12:L35</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B44"/>
  <sheetViews>
    <sheetView zoomScale="70" zoomScaleNormal="70" workbookViewId="0">
      <selection activeCell="C7" sqref="C7"/>
    </sheetView>
  </sheetViews>
  <sheetFormatPr defaultRowHeight="12.75"/>
  <cols>
    <col min="1" max="1" width="22.625" style="90" customWidth="1"/>
    <col min="2" max="2" width="46.75" style="90" customWidth="1"/>
    <col min="3" max="3" width="34.375" style="90" customWidth="1"/>
    <col min="4" max="4" width="31.625" style="90" customWidth="1"/>
    <col min="5" max="5" width="16.5" style="90" customWidth="1"/>
    <col min="6" max="6" width="15.625" style="90" customWidth="1"/>
    <col min="7" max="7" width="14.75" style="90" customWidth="1"/>
    <col min="8" max="8" width="9" style="93"/>
    <col min="9" max="14" width="16.5" style="90" customWidth="1"/>
    <col min="15" max="15" width="12.25" style="92" customWidth="1"/>
    <col min="16" max="16" width="3.75" style="90" hidden="1" customWidth="1"/>
    <col min="17" max="16384" width="9" style="90"/>
  </cols>
  <sheetData>
    <row r="1" spans="1:262" ht="14.25" thickTop="1" thickBot="1">
      <c r="A1" s="109" t="s">
        <v>47</v>
      </c>
      <c r="B1" s="76"/>
      <c r="C1" s="76"/>
      <c r="D1" s="76"/>
      <c r="E1" s="76"/>
      <c r="F1" s="76"/>
      <c r="G1" s="76"/>
      <c r="H1" s="77"/>
      <c r="I1" s="220" t="s">
        <v>1061</v>
      </c>
      <c r="J1" s="221" t="s">
        <v>1054</v>
      </c>
      <c r="K1" s="221" t="s">
        <v>1055</v>
      </c>
      <c r="L1" s="221" t="s">
        <v>1056</v>
      </c>
      <c r="M1" s="221" t="s">
        <v>1057</v>
      </c>
      <c r="N1" s="221" t="s">
        <v>1066</v>
      </c>
      <c r="O1" s="222" t="s">
        <v>1052</v>
      </c>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c r="BY1" s="78"/>
      <c r="BZ1" s="78"/>
      <c r="CA1" s="78"/>
      <c r="CB1" s="78"/>
      <c r="CC1" s="78"/>
      <c r="CD1" s="78"/>
      <c r="CE1" s="78"/>
      <c r="CF1" s="78"/>
      <c r="CG1" s="78"/>
      <c r="CH1" s="78"/>
      <c r="CI1" s="78"/>
      <c r="CJ1" s="78"/>
      <c r="CK1" s="78"/>
      <c r="CL1" s="78"/>
      <c r="CM1" s="78"/>
      <c r="CN1" s="78"/>
      <c r="CO1" s="78"/>
      <c r="CP1" s="78"/>
      <c r="CQ1" s="78"/>
      <c r="CR1" s="78"/>
      <c r="CS1" s="78"/>
      <c r="CT1" s="78"/>
      <c r="CU1" s="78"/>
      <c r="CV1" s="78"/>
      <c r="CW1" s="78"/>
      <c r="CX1" s="78"/>
      <c r="CY1" s="78"/>
      <c r="CZ1" s="78"/>
      <c r="DA1" s="78"/>
      <c r="DB1" s="78"/>
      <c r="DC1" s="78"/>
      <c r="DD1" s="78"/>
      <c r="DE1" s="78"/>
      <c r="DF1" s="78"/>
      <c r="DG1" s="78"/>
      <c r="DH1" s="78"/>
      <c r="DI1" s="78"/>
      <c r="DJ1" s="78"/>
      <c r="DK1" s="78"/>
      <c r="DL1" s="78"/>
      <c r="DM1" s="78"/>
      <c r="DN1" s="78"/>
      <c r="DO1" s="78"/>
      <c r="DP1" s="78"/>
      <c r="DQ1" s="78"/>
      <c r="DR1" s="78"/>
      <c r="DS1" s="78"/>
      <c r="DT1" s="78"/>
      <c r="DU1" s="78"/>
      <c r="DV1" s="78"/>
      <c r="DW1" s="78"/>
      <c r="DX1" s="78"/>
      <c r="DY1" s="78"/>
      <c r="DZ1" s="78"/>
      <c r="EA1" s="78"/>
      <c r="EB1" s="78"/>
      <c r="EC1" s="78"/>
      <c r="ED1" s="78"/>
      <c r="EE1" s="78"/>
      <c r="EF1" s="78"/>
      <c r="EG1" s="78"/>
      <c r="EH1" s="78"/>
      <c r="EI1" s="78"/>
      <c r="EJ1" s="78"/>
      <c r="EK1" s="78"/>
      <c r="EL1" s="78"/>
      <c r="EM1" s="78"/>
      <c r="EN1" s="78"/>
      <c r="EO1" s="78"/>
      <c r="EP1" s="78"/>
      <c r="EQ1" s="78"/>
      <c r="ER1" s="78"/>
      <c r="ES1" s="78"/>
      <c r="ET1" s="78"/>
      <c r="EU1" s="78"/>
      <c r="EV1" s="78"/>
      <c r="EW1" s="78"/>
      <c r="EX1" s="78"/>
      <c r="EY1" s="78"/>
      <c r="EZ1" s="78"/>
      <c r="FA1" s="78"/>
      <c r="FB1" s="78"/>
      <c r="FC1" s="78"/>
      <c r="FD1" s="78"/>
      <c r="FE1" s="78"/>
      <c r="FF1" s="78"/>
      <c r="FG1" s="78"/>
      <c r="FH1" s="78"/>
      <c r="FI1" s="78"/>
      <c r="FJ1" s="78"/>
      <c r="FK1" s="78"/>
      <c r="FL1" s="78"/>
      <c r="FM1" s="78"/>
      <c r="FN1" s="78"/>
      <c r="FO1" s="78"/>
      <c r="FP1" s="78"/>
      <c r="FQ1" s="78"/>
      <c r="FR1" s="78"/>
      <c r="FS1" s="78"/>
      <c r="FT1" s="78"/>
      <c r="FU1" s="78"/>
      <c r="FV1" s="78"/>
      <c r="FW1" s="78"/>
      <c r="FX1" s="78"/>
      <c r="FY1" s="78"/>
      <c r="FZ1" s="78"/>
      <c r="GA1" s="78"/>
      <c r="GB1" s="78"/>
      <c r="GC1" s="78"/>
      <c r="GD1" s="78"/>
      <c r="GE1" s="78"/>
      <c r="GF1" s="78"/>
      <c r="GG1" s="78"/>
      <c r="GH1" s="78"/>
      <c r="GI1" s="78"/>
      <c r="GJ1" s="78"/>
      <c r="GK1" s="78"/>
      <c r="GL1" s="78"/>
      <c r="GM1" s="78"/>
      <c r="GN1" s="78"/>
      <c r="GO1" s="78"/>
      <c r="GP1" s="78"/>
      <c r="GQ1" s="78"/>
      <c r="GR1" s="78"/>
      <c r="GS1" s="78"/>
      <c r="GT1" s="78"/>
      <c r="GU1" s="78"/>
      <c r="GV1" s="78"/>
      <c r="GW1" s="78"/>
      <c r="GX1" s="78"/>
      <c r="GY1" s="78"/>
      <c r="GZ1" s="78"/>
      <c r="HA1" s="78"/>
      <c r="HB1" s="78"/>
      <c r="HC1" s="78"/>
      <c r="HD1" s="78"/>
      <c r="HE1" s="78"/>
      <c r="HF1" s="78"/>
      <c r="HG1" s="78"/>
      <c r="HH1" s="78"/>
      <c r="HI1" s="78"/>
      <c r="HJ1" s="78"/>
      <c r="HK1" s="78"/>
      <c r="HL1" s="78"/>
      <c r="HM1" s="78"/>
      <c r="HN1" s="78"/>
      <c r="HO1" s="78"/>
      <c r="HP1" s="78"/>
      <c r="HQ1" s="78"/>
      <c r="HR1" s="78"/>
      <c r="HS1" s="78"/>
      <c r="HT1" s="78"/>
      <c r="HU1" s="78"/>
      <c r="HV1" s="78"/>
      <c r="HW1" s="78"/>
      <c r="HX1" s="78"/>
      <c r="HY1" s="78"/>
      <c r="HZ1" s="78"/>
      <c r="IA1" s="78"/>
      <c r="IB1" s="78"/>
      <c r="IC1" s="78"/>
      <c r="ID1" s="78"/>
      <c r="IE1" s="78"/>
      <c r="IF1" s="78"/>
      <c r="IG1" s="78"/>
      <c r="IH1" s="78"/>
      <c r="II1" s="78"/>
      <c r="IJ1" s="78"/>
      <c r="IK1" s="78"/>
      <c r="IL1" s="78"/>
      <c r="IM1" s="78"/>
      <c r="IN1" s="78"/>
      <c r="IO1" s="78"/>
      <c r="IP1" s="78"/>
      <c r="IQ1" s="78"/>
      <c r="IR1" s="78"/>
      <c r="IS1" s="78"/>
      <c r="IT1" s="78"/>
      <c r="IU1" s="78"/>
      <c r="IV1" s="78"/>
      <c r="IW1" s="78"/>
      <c r="IX1" s="78"/>
      <c r="IY1" s="78"/>
      <c r="IZ1" s="78"/>
      <c r="JA1" s="78"/>
      <c r="JB1" s="78"/>
    </row>
    <row r="2" spans="1:262" ht="15">
      <c r="A2" s="46" t="s">
        <v>21</v>
      </c>
      <c r="B2" s="269" t="s">
        <v>736</v>
      </c>
      <c r="C2" s="269"/>
      <c r="D2" s="269"/>
      <c r="E2" s="269"/>
      <c r="F2" s="269"/>
      <c r="G2" s="269"/>
      <c r="H2" s="79"/>
      <c r="I2" s="223" t="s">
        <v>1062</v>
      </c>
      <c r="J2" s="207">
        <f>COUNTIFS(J12:J196,"ManhNL",L12:L196,"Open")</f>
        <v>0</v>
      </c>
      <c r="K2" s="207">
        <f>COUNTIFS(J12:J196,"ManhNL",L12:L196,"Accepted")</f>
        <v>0</v>
      </c>
      <c r="L2" s="207">
        <f>COUNTIFS(J12:J196,"ManhNL",L12:L196,"Ready for test")</f>
        <v>0</v>
      </c>
      <c r="M2" s="207">
        <f>COUNTIFS(J12:J196,"ManhNL",L12:L196,"Closed")</f>
        <v>0</v>
      </c>
      <c r="N2" s="207">
        <f>COUNTIFS(J12:J196,"ManhNL",L12:L196,"")</f>
        <v>0</v>
      </c>
      <c r="O2" s="232">
        <f t="shared" ref="O2:O7" si="0">SUM(J2:N2)</f>
        <v>0</v>
      </c>
      <c r="P2" s="78" t="s">
        <v>22</v>
      </c>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c r="BY2" s="78"/>
      <c r="BZ2" s="78"/>
      <c r="CA2" s="78"/>
      <c r="CB2" s="78"/>
      <c r="CC2" s="78"/>
      <c r="CD2" s="78"/>
      <c r="CE2" s="78"/>
      <c r="CF2" s="78"/>
      <c r="CG2" s="78"/>
      <c r="CH2" s="78"/>
      <c r="CI2" s="78"/>
      <c r="CJ2" s="78"/>
      <c r="CK2" s="78"/>
      <c r="CL2" s="78"/>
      <c r="CM2" s="78"/>
      <c r="CN2" s="78"/>
      <c r="CO2" s="78"/>
      <c r="CP2" s="78"/>
      <c r="CQ2" s="78"/>
      <c r="CR2" s="78"/>
      <c r="CS2" s="78"/>
      <c r="CT2" s="78"/>
      <c r="CU2" s="78"/>
      <c r="CV2" s="78"/>
      <c r="CW2" s="78"/>
      <c r="CX2" s="78"/>
      <c r="CY2" s="78"/>
      <c r="CZ2" s="78"/>
      <c r="DA2" s="78"/>
      <c r="DB2" s="78"/>
      <c r="DC2" s="78"/>
      <c r="DD2" s="78"/>
      <c r="DE2" s="78"/>
      <c r="DF2" s="78"/>
      <c r="DG2" s="78"/>
      <c r="DH2" s="78"/>
      <c r="DI2" s="78"/>
      <c r="DJ2" s="78"/>
      <c r="DK2" s="78"/>
      <c r="DL2" s="78"/>
      <c r="DM2" s="78"/>
      <c r="DN2" s="78"/>
      <c r="DO2" s="78"/>
      <c r="DP2" s="78"/>
      <c r="DQ2" s="78"/>
      <c r="DR2" s="78"/>
      <c r="DS2" s="78"/>
      <c r="DT2" s="78"/>
      <c r="DU2" s="78"/>
      <c r="DV2" s="78"/>
      <c r="DW2" s="78"/>
      <c r="DX2" s="78"/>
      <c r="DY2" s="78"/>
      <c r="DZ2" s="78"/>
      <c r="EA2" s="78"/>
      <c r="EB2" s="78"/>
      <c r="EC2" s="78"/>
      <c r="ED2" s="78"/>
      <c r="EE2" s="78"/>
      <c r="EF2" s="78"/>
      <c r="EG2" s="78"/>
      <c r="EH2" s="78"/>
      <c r="EI2" s="78"/>
      <c r="EJ2" s="78"/>
      <c r="EK2" s="78"/>
      <c r="EL2" s="78"/>
      <c r="EM2" s="78"/>
      <c r="EN2" s="78"/>
      <c r="EO2" s="78"/>
      <c r="EP2" s="78"/>
      <c r="EQ2" s="78"/>
      <c r="ER2" s="78"/>
      <c r="ES2" s="78"/>
      <c r="ET2" s="78"/>
      <c r="EU2" s="78"/>
      <c r="EV2" s="78"/>
      <c r="EW2" s="78"/>
      <c r="EX2" s="78"/>
      <c r="EY2" s="78"/>
      <c r="EZ2" s="78"/>
      <c r="FA2" s="78"/>
      <c r="FB2" s="78"/>
      <c r="FC2" s="78"/>
      <c r="FD2" s="78"/>
      <c r="FE2" s="78"/>
      <c r="FF2" s="78"/>
      <c r="FG2" s="78"/>
      <c r="FH2" s="78"/>
      <c r="FI2" s="78"/>
      <c r="FJ2" s="78"/>
      <c r="FK2" s="78"/>
      <c r="FL2" s="78"/>
      <c r="FM2" s="78"/>
      <c r="FN2" s="78"/>
      <c r="FO2" s="78"/>
      <c r="FP2" s="78"/>
      <c r="FQ2" s="78"/>
      <c r="FR2" s="78"/>
      <c r="FS2" s="78"/>
      <c r="FT2" s="78"/>
      <c r="FU2" s="78"/>
      <c r="FV2" s="78"/>
      <c r="FW2" s="78"/>
      <c r="FX2" s="78"/>
      <c r="FY2" s="78"/>
      <c r="FZ2" s="78"/>
      <c r="GA2" s="78"/>
      <c r="GB2" s="78"/>
      <c r="GC2" s="78"/>
      <c r="GD2" s="78"/>
      <c r="GE2" s="78"/>
      <c r="GF2" s="78"/>
      <c r="GG2" s="78"/>
      <c r="GH2" s="78"/>
      <c r="GI2" s="78"/>
      <c r="GJ2" s="78"/>
      <c r="GK2" s="78"/>
      <c r="GL2" s="78"/>
      <c r="GM2" s="78"/>
      <c r="GN2" s="78"/>
      <c r="GO2" s="78"/>
      <c r="GP2" s="78"/>
      <c r="GQ2" s="78"/>
      <c r="GR2" s="78"/>
      <c r="GS2" s="78"/>
      <c r="GT2" s="78"/>
      <c r="GU2" s="78"/>
      <c r="GV2" s="78"/>
      <c r="GW2" s="78"/>
      <c r="GX2" s="78"/>
      <c r="GY2" s="78"/>
      <c r="GZ2" s="78"/>
      <c r="HA2" s="78"/>
      <c r="HB2" s="78"/>
      <c r="HC2" s="78"/>
      <c r="HD2" s="78"/>
      <c r="HE2" s="78"/>
      <c r="HF2" s="78"/>
      <c r="HG2" s="78"/>
      <c r="HH2" s="78"/>
      <c r="HI2" s="78"/>
      <c r="HJ2" s="78"/>
      <c r="HK2" s="78"/>
      <c r="HL2" s="78"/>
      <c r="HM2" s="78"/>
      <c r="HN2" s="78"/>
      <c r="HO2" s="78"/>
      <c r="HP2" s="78"/>
      <c r="HQ2" s="78"/>
      <c r="HR2" s="78"/>
      <c r="HS2" s="78"/>
      <c r="HT2" s="78"/>
      <c r="HU2" s="78"/>
      <c r="HV2" s="78"/>
      <c r="HW2" s="78"/>
      <c r="HX2" s="78"/>
      <c r="HY2" s="78"/>
      <c r="HZ2" s="78"/>
      <c r="IA2" s="78"/>
      <c r="IB2" s="78"/>
      <c r="IC2" s="78"/>
      <c r="ID2" s="78"/>
      <c r="IE2" s="78"/>
      <c r="IF2" s="78"/>
      <c r="IG2" s="78"/>
      <c r="IH2" s="78"/>
      <c r="II2" s="78"/>
      <c r="IJ2" s="78"/>
      <c r="IK2" s="78"/>
      <c r="IL2" s="78"/>
      <c r="IM2" s="78"/>
      <c r="IN2" s="78"/>
      <c r="IO2" s="78"/>
      <c r="IP2" s="78"/>
      <c r="IQ2" s="78"/>
      <c r="IR2" s="78"/>
      <c r="IS2" s="78"/>
      <c r="IT2" s="78"/>
      <c r="IU2" s="78"/>
      <c r="IV2" s="78"/>
      <c r="IW2" s="78"/>
      <c r="IX2" s="78"/>
      <c r="IY2" s="78"/>
      <c r="IZ2" s="78"/>
      <c r="JA2" s="78"/>
      <c r="JB2" s="78"/>
    </row>
    <row r="3" spans="1:262" ht="15">
      <c r="A3" s="47" t="s">
        <v>23</v>
      </c>
      <c r="B3" s="269" t="s">
        <v>737</v>
      </c>
      <c r="C3" s="269"/>
      <c r="D3" s="269"/>
      <c r="E3" s="269"/>
      <c r="F3" s="269"/>
      <c r="G3" s="269"/>
      <c r="H3" s="79"/>
      <c r="I3" s="223" t="s">
        <v>1063</v>
      </c>
      <c r="J3" s="207">
        <f>COUNTIFS(J12:J196,"HuyNM",L12:L196,"Open")</f>
        <v>0</v>
      </c>
      <c r="K3" s="207">
        <f>COUNTIFS(J12:J196,"HuyNM",L12:L196,"Accepted")</f>
        <v>0</v>
      </c>
      <c r="L3" s="207">
        <f>COUNTIFS(J12:J196,"HuyNM",L12:L196,"Ready for test")</f>
        <v>0</v>
      </c>
      <c r="M3" s="207">
        <f>COUNTIFS(J12:J196,"HuyNM",L12:L196,"Closed")</f>
        <v>0</v>
      </c>
      <c r="N3" s="207">
        <f>COUNTIFS(J12:J196,"HuyNM",L12:L196,"")</f>
        <v>0</v>
      </c>
      <c r="O3" s="233">
        <f t="shared" si="0"/>
        <v>0</v>
      </c>
      <c r="P3" s="78" t="s">
        <v>24</v>
      </c>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c r="BY3" s="78"/>
      <c r="BZ3" s="78"/>
      <c r="CA3" s="78"/>
      <c r="CB3" s="78"/>
      <c r="CC3" s="78"/>
      <c r="CD3" s="78"/>
      <c r="CE3" s="78"/>
      <c r="CF3" s="78"/>
      <c r="CG3" s="78"/>
      <c r="CH3" s="78"/>
      <c r="CI3" s="78"/>
      <c r="CJ3" s="78"/>
      <c r="CK3" s="78"/>
      <c r="CL3" s="78"/>
      <c r="CM3" s="78"/>
      <c r="CN3" s="78"/>
      <c r="CO3" s="78"/>
      <c r="CP3" s="78"/>
      <c r="CQ3" s="78"/>
      <c r="CR3" s="78"/>
      <c r="CS3" s="78"/>
      <c r="CT3" s="78"/>
      <c r="CU3" s="78"/>
      <c r="CV3" s="78"/>
      <c r="CW3" s="78"/>
      <c r="CX3" s="78"/>
      <c r="CY3" s="78"/>
      <c r="CZ3" s="78"/>
      <c r="DA3" s="78"/>
      <c r="DB3" s="78"/>
      <c r="DC3" s="78"/>
      <c r="DD3" s="78"/>
      <c r="DE3" s="78"/>
      <c r="DF3" s="78"/>
      <c r="DG3" s="78"/>
      <c r="DH3" s="78"/>
      <c r="DI3" s="78"/>
      <c r="DJ3" s="78"/>
      <c r="DK3" s="78"/>
      <c r="DL3" s="78"/>
      <c r="DM3" s="78"/>
      <c r="DN3" s="78"/>
      <c r="DO3" s="78"/>
      <c r="DP3" s="78"/>
      <c r="DQ3" s="78"/>
      <c r="DR3" s="78"/>
      <c r="DS3" s="78"/>
      <c r="DT3" s="78"/>
      <c r="DU3" s="78"/>
      <c r="DV3" s="78"/>
      <c r="DW3" s="78"/>
      <c r="DX3" s="78"/>
      <c r="DY3" s="78"/>
      <c r="DZ3" s="78"/>
      <c r="EA3" s="78"/>
      <c r="EB3" s="78"/>
      <c r="EC3" s="78"/>
      <c r="ED3" s="78"/>
      <c r="EE3" s="78"/>
      <c r="EF3" s="78"/>
      <c r="EG3" s="78"/>
      <c r="EH3" s="78"/>
      <c r="EI3" s="78"/>
      <c r="EJ3" s="78"/>
      <c r="EK3" s="78"/>
      <c r="EL3" s="78"/>
      <c r="EM3" s="78"/>
      <c r="EN3" s="78"/>
      <c r="EO3" s="78"/>
      <c r="EP3" s="78"/>
      <c r="EQ3" s="78"/>
      <c r="ER3" s="78"/>
      <c r="ES3" s="78"/>
      <c r="ET3" s="78"/>
      <c r="EU3" s="78"/>
      <c r="EV3" s="78"/>
      <c r="EW3" s="78"/>
      <c r="EX3" s="78"/>
      <c r="EY3" s="78"/>
      <c r="EZ3" s="78"/>
      <c r="FA3" s="78"/>
      <c r="FB3" s="78"/>
      <c r="FC3" s="78"/>
      <c r="FD3" s="78"/>
      <c r="FE3" s="78"/>
      <c r="FF3" s="78"/>
      <c r="FG3" s="78"/>
      <c r="FH3" s="78"/>
      <c r="FI3" s="78"/>
      <c r="FJ3" s="78"/>
      <c r="FK3" s="78"/>
      <c r="FL3" s="78"/>
      <c r="FM3" s="78"/>
      <c r="FN3" s="78"/>
      <c r="FO3" s="78"/>
      <c r="FP3" s="78"/>
      <c r="FQ3" s="78"/>
      <c r="FR3" s="78"/>
      <c r="FS3" s="78"/>
      <c r="FT3" s="78"/>
      <c r="FU3" s="78"/>
      <c r="FV3" s="78"/>
      <c r="FW3" s="78"/>
      <c r="FX3" s="78"/>
      <c r="FY3" s="78"/>
      <c r="FZ3" s="78"/>
      <c r="GA3" s="78"/>
      <c r="GB3" s="78"/>
      <c r="GC3" s="78"/>
      <c r="GD3" s="78"/>
      <c r="GE3" s="78"/>
      <c r="GF3" s="78"/>
      <c r="GG3" s="78"/>
      <c r="GH3" s="78"/>
      <c r="GI3" s="78"/>
      <c r="GJ3" s="78"/>
      <c r="GK3" s="78"/>
      <c r="GL3" s="78"/>
      <c r="GM3" s="78"/>
      <c r="GN3" s="78"/>
      <c r="GO3" s="78"/>
      <c r="GP3" s="78"/>
      <c r="GQ3" s="78"/>
      <c r="GR3" s="78"/>
      <c r="GS3" s="78"/>
      <c r="GT3" s="78"/>
      <c r="GU3" s="78"/>
      <c r="GV3" s="78"/>
      <c r="GW3" s="78"/>
      <c r="GX3" s="78"/>
      <c r="GY3" s="78"/>
      <c r="GZ3" s="78"/>
      <c r="HA3" s="78"/>
      <c r="HB3" s="78"/>
      <c r="HC3" s="78"/>
      <c r="HD3" s="78"/>
      <c r="HE3" s="78"/>
      <c r="HF3" s="78"/>
      <c r="HG3" s="78"/>
      <c r="HH3" s="78"/>
      <c r="HI3" s="78"/>
      <c r="HJ3" s="78"/>
      <c r="HK3" s="78"/>
      <c r="HL3" s="78"/>
      <c r="HM3" s="78"/>
      <c r="HN3" s="78"/>
      <c r="HO3" s="78"/>
      <c r="HP3" s="78"/>
      <c r="HQ3" s="78"/>
      <c r="HR3" s="78"/>
      <c r="HS3" s="78"/>
      <c r="HT3" s="78"/>
      <c r="HU3" s="78"/>
      <c r="HV3" s="78"/>
      <c r="HW3" s="78"/>
      <c r="HX3" s="78"/>
      <c r="HY3" s="78"/>
      <c r="HZ3" s="78"/>
      <c r="IA3" s="78"/>
      <c r="IB3" s="78"/>
      <c r="IC3" s="78"/>
      <c r="ID3" s="78"/>
      <c r="IE3" s="78"/>
      <c r="IF3" s="78"/>
      <c r="IG3" s="78"/>
      <c r="IH3" s="78"/>
      <c r="II3" s="78"/>
      <c r="IJ3" s="78"/>
      <c r="IK3" s="78"/>
      <c r="IL3" s="78"/>
      <c r="IM3" s="78"/>
      <c r="IN3" s="78"/>
      <c r="IO3" s="78"/>
      <c r="IP3" s="78"/>
      <c r="IQ3" s="78"/>
      <c r="IR3" s="78"/>
      <c r="IS3" s="78"/>
      <c r="IT3" s="78"/>
      <c r="IU3" s="78"/>
      <c r="IV3" s="78"/>
      <c r="IW3" s="78"/>
      <c r="IX3" s="78"/>
      <c r="IY3" s="78"/>
      <c r="IZ3" s="78"/>
      <c r="JA3" s="78"/>
      <c r="JB3" s="78"/>
    </row>
    <row r="4" spans="1:262" ht="15">
      <c r="A4" s="46" t="s">
        <v>25</v>
      </c>
      <c r="B4" s="270" t="s">
        <v>69</v>
      </c>
      <c r="C4" s="270"/>
      <c r="D4" s="270"/>
      <c r="E4" s="270"/>
      <c r="F4" s="270"/>
      <c r="G4" s="270"/>
      <c r="H4" s="79"/>
      <c r="I4" s="223" t="s">
        <v>1067</v>
      </c>
      <c r="J4" s="207">
        <f>COUNTIFS(J12:J196,"AnhDD",L12:L196,"Open")</f>
        <v>0</v>
      </c>
      <c r="K4" s="207">
        <f>COUNTIFS(J12:J196,"AnhDD",L12:L196,"Accepted")</f>
        <v>0</v>
      </c>
      <c r="L4" s="207">
        <f>COUNTIFS(J12:J196,"AnhDD",L12:L196,"Ready for test")</f>
        <v>0</v>
      </c>
      <c r="M4" s="207">
        <f>COUNTIFS(J12:J196,"AnhDD",L12:L196,"Closed")</f>
        <v>0</v>
      </c>
      <c r="N4" s="207">
        <f>COUNTIFS(J12:J196,"AnhDD",L12:L196,"")</f>
        <v>0</v>
      </c>
      <c r="O4" s="233">
        <f t="shared" si="0"/>
        <v>0</v>
      </c>
      <c r="P4" s="80"/>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c r="BY4" s="78"/>
      <c r="BZ4" s="78"/>
      <c r="CA4" s="78"/>
      <c r="CB4" s="78"/>
      <c r="CC4" s="78"/>
      <c r="CD4" s="78"/>
      <c r="CE4" s="78"/>
      <c r="CF4" s="78"/>
      <c r="CG4" s="78"/>
      <c r="CH4" s="78"/>
      <c r="CI4" s="78"/>
      <c r="CJ4" s="78"/>
      <c r="CK4" s="78"/>
      <c r="CL4" s="78"/>
      <c r="CM4" s="78"/>
      <c r="CN4" s="78"/>
      <c r="CO4" s="78"/>
      <c r="CP4" s="78"/>
      <c r="CQ4" s="78"/>
      <c r="CR4" s="78"/>
      <c r="CS4" s="78"/>
      <c r="CT4" s="78"/>
      <c r="CU4" s="78"/>
      <c r="CV4" s="78"/>
      <c r="CW4" s="78"/>
      <c r="CX4" s="78"/>
      <c r="CY4" s="78"/>
      <c r="CZ4" s="78"/>
      <c r="DA4" s="78"/>
      <c r="DB4" s="78"/>
      <c r="DC4" s="78"/>
      <c r="DD4" s="78"/>
      <c r="DE4" s="78"/>
      <c r="DF4" s="78"/>
      <c r="DG4" s="78"/>
      <c r="DH4" s="78"/>
      <c r="DI4" s="78"/>
      <c r="DJ4" s="78"/>
      <c r="DK4" s="78"/>
      <c r="DL4" s="78"/>
      <c r="DM4" s="78"/>
      <c r="DN4" s="78"/>
      <c r="DO4" s="78"/>
      <c r="DP4" s="78"/>
      <c r="DQ4" s="78"/>
      <c r="DR4" s="78"/>
      <c r="DS4" s="78"/>
      <c r="DT4" s="78"/>
      <c r="DU4" s="78"/>
      <c r="DV4" s="78"/>
      <c r="DW4" s="78"/>
      <c r="DX4" s="78"/>
      <c r="DY4" s="78"/>
      <c r="DZ4" s="78"/>
      <c r="EA4" s="78"/>
      <c r="EB4" s="78"/>
      <c r="EC4" s="78"/>
      <c r="ED4" s="78"/>
      <c r="EE4" s="78"/>
      <c r="EF4" s="78"/>
      <c r="EG4" s="78"/>
      <c r="EH4" s="78"/>
      <c r="EI4" s="78"/>
      <c r="EJ4" s="78"/>
      <c r="EK4" s="78"/>
      <c r="EL4" s="78"/>
      <c r="EM4" s="78"/>
      <c r="EN4" s="78"/>
      <c r="EO4" s="78"/>
      <c r="EP4" s="78"/>
      <c r="EQ4" s="78"/>
      <c r="ER4" s="78"/>
      <c r="ES4" s="78"/>
      <c r="ET4" s="78"/>
      <c r="EU4" s="78"/>
      <c r="EV4" s="78"/>
      <c r="EW4" s="78"/>
      <c r="EX4" s="78"/>
      <c r="EY4" s="78"/>
      <c r="EZ4" s="78"/>
      <c r="FA4" s="78"/>
      <c r="FB4" s="78"/>
      <c r="FC4" s="78"/>
      <c r="FD4" s="78"/>
      <c r="FE4" s="78"/>
      <c r="FF4" s="78"/>
      <c r="FG4" s="78"/>
      <c r="FH4" s="78"/>
      <c r="FI4" s="78"/>
      <c r="FJ4" s="78"/>
      <c r="FK4" s="78"/>
      <c r="FL4" s="78"/>
      <c r="FM4" s="78"/>
      <c r="FN4" s="78"/>
      <c r="FO4" s="78"/>
      <c r="FP4" s="78"/>
      <c r="FQ4" s="78"/>
      <c r="FR4" s="78"/>
      <c r="FS4" s="78"/>
      <c r="FT4" s="78"/>
      <c r="FU4" s="78"/>
      <c r="FV4" s="78"/>
      <c r="FW4" s="78"/>
      <c r="FX4" s="78"/>
      <c r="FY4" s="78"/>
      <c r="FZ4" s="78"/>
      <c r="GA4" s="78"/>
      <c r="GB4" s="78"/>
      <c r="GC4" s="78"/>
      <c r="GD4" s="78"/>
      <c r="GE4" s="78"/>
      <c r="GF4" s="78"/>
      <c r="GG4" s="78"/>
      <c r="GH4" s="78"/>
      <c r="GI4" s="78"/>
      <c r="GJ4" s="78"/>
      <c r="GK4" s="78"/>
      <c r="GL4" s="78"/>
      <c r="GM4" s="78"/>
      <c r="GN4" s="78"/>
      <c r="GO4" s="78"/>
      <c r="GP4" s="78"/>
      <c r="GQ4" s="78"/>
      <c r="GR4" s="78"/>
      <c r="GS4" s="78"/>
      <c r="GT4" s="78"/>
      <c r="GU4" s="78"/>
      <c r="GV4" s="78"/>
      <c r="GW4" s="78"/>
      <c r="GX4" s="78"/>
      <c r="GY4" s="78"/>
      <c r="GZ4" s="78"/>
      <c r="HA4" s="78"/>
      <c r="HB4" s="78"/>
      <c r="HC4" s="78"/>
      <c r="HD4" s="78"/>
      <c r="HE4" s="78"/>
      <c r="HF4" s="78"/>
      <c r="HG4" s="78"/>
      <c r="HH4" s="78"/>
      <c r="HI4" s="78"/>
      <c r="HJ4" s="78"/>
      <c r="HK4" s="78"/>
      <c r="HL4" s="78"/>
      <c r="HM4" s="78"/>
      <c r="HN4" s="78"/>
      <c r="HO4" s="78"/>
      <c r="HP4" s="78"/>
      <c r="HQ4" s="78"/>
      <c r="HR4" s="78"/>
      <c r="HS4" s="78"/>
      <c r="HT4" s="78"/>
      <c r="HU4" s="78"/>
      <c r="HV4" s="78"/>
      <c r="HW4" s="78"/>
      <c r="HX4" s="78"/>
      <c r="HY4" s="78"/>
      <c r="HZ4" s="78"/>
      <c r="IA4" s="78"/>
      <c r="IB4" s="78"/>
      <c r="IC4" s="78"/>
      <c r="ID4" s="78"/>
      <c r="IE4" s="78"/>
      <c r="IF4" s="78"/>
      <c r="IG4" s="78"/>
      <c r="IH4" s="78"/>
      <c r="II4" s="78"/>
      <c r="IJ4" s="78"/>
      <c r="IK4" s="78"/>
      <c r="IL4" s="78"/>
      <c r="IM4" s="78"/>
      <c r="IN4" s="78"/>
      <c r="IO4" s="78"/>
      <c r="IP4" s="78"/>
      <c r="IQ4" s="78"/>
      <c r="IR4" s="78"/>
      <c r="IS4" s="78"/>
      <c r="IT4" s="78"/>
      <c r="IU4" s="78"/>
      <c r="IV4" s="78"/>
      <c r="IW4" s="78"/>
      <c r="IX4" s="78"/>
      <c r="IY4" s="78"/>
      <c r="IZ4" s="78"/>
      <c r="JA4" s="78"/>
      <c r="JB4" s="78"/>
    </row>
    <row r="5" spans="1:262" ht="15">
      <c r="A5" s="81" t="s">
        <v>22</v>
      </c>
      <c r="B5" s="82" t="s">
        <v>24</v>
      </c>
      <c r="C5" s="82" t="s">
        <v>26</v>
      </c>
      <c r="D5" s="83" t="s">
        <v>27</v>
      </c>
      <c r="E5" s="271" t="s">
        <v>28</v>
      </c>
      <c r="F5" s="271"/>
      <c r="G5" s="271"/>
      <c r="H5" s="84"/>
      <c r="I5" s="223" t="s">
        <v>1064</v>
      </c>
      <c r="J5" s="207">
        <f>COUNTIFS(J12:J196,"TrungVN",L12:L196,"Open")</f>
        <v>0</v>
      </c>
      <c r="K5" s="207">
        <f>COUNTIFS(J12:J196,"TrungVN",L12:L196,"Accepted")</f>
        <v>0</v>
      </c>
      <c r="L5" s="207">
        <f>COUNTIFS(J12:J196,"TrungVN",L12:L196,"Ready for test")</f>
        <v>0</v>
      </c>
      <c r="M5" s="207">
        <f>COUNTIFS(J12:J196,"TrungVN",L12:L196,"Closed")</f>
        <v>0</v>
      </c>
      <c r="N5" s="207">
        <f>COUNTIFS(J12:J196,"TrungVN",L12:L196,"")</f>
        <v>0</v>
      </c>
      <c r="O5" s="233">
        <f t="shared" si="0"/>
        <v>0</v>
      </c>
      <c r="P5" s="78" t="s">
        <v>29</v>
      </c>
      <c r="Q5" s="78"/>
      <c r="R5" s="78"/>
      <c r="S5" s="78"/>
      <c r="T5" s="78"/>
      <c r="U5" s="78"/>
      <c r="V5" s="78"/>
      <c r="W5" s="78"/>
      <c r="X5" s="78"/>
      <c r="Y5" s="78"/>
      <c r="Z5" s="78"/>
      <c r="AA5" s="78"/>
      <c r="AB5" s="78"/>
      <c r="AC5" s="78"/>
      <c r="AD5" s="78"/>
      <c r="AE5" s="78"/>
      <c r="AF5" s="78"/>
      <c r="AG5" s="78"/>
      <c r="AH5" s="78"/>
      <c r="AI5" s="78"/>
      <c r="AJ5" s="78"/>
      <c r="AK5" s="78"/>
      <c r="AL5" s="78"/>
      <c r="AM5" s="78"/>
      <c r="AN5" s="78"/>
      <c r="AO5" s="78"/>
      <c r="AP5" s="78"/>
      <c r="AQ5" s="78"/>
      <c r="AR5" s="78"/>
      <c r="AS5" s="78"/>
      <c r="AT5" s="78"/>
      <c r="AU5" s="78"/>
      <c r="AV5" s="78"/>
      <c r="AW5" s="78"/>
      <c r="AX5" s="78"/>
      <c r="AY5" s="78"/>
      <c r="AZ5" s="78"/>
      <c r="BA5" s="78"/>
      <c r="BB5" s="78"/>
      <c r="BC5" s="78"/>
      <c r="BD5" s="78"/>
      <c r="BE5" s="78"/>
      <c r="BF5" s="78"/>
      <c r="BG5" s="78"/>
      <c r="BH5" s="78"/>
      <c r="BI5" s="78"/>
      <c r="BJ5" s="78"/>
      <c r="BK5" s="78"/>
      <c r="BL5" s="78"/>
      <c r="BM5" s="78"/>
      <c r="BN5" s="78"/>
      <c r="BO5" s="78"/>
      <c r="BP5" s="78"/>
      <c r="BQ5" s="78"/>
      <c r="BR5" s="78"/>
      <c r="BS5" s="78"/>
      <c r="BT5" s="78"/>
      <c r="BU5" s="78"/>
      <c r="BV5" s="78"/>
      <c r="BW5" s="78"/>
      <c r="BX5" s="78"/>
      <c r="BY5" s="78"/>
      <c r="BZ5" s="78"/>
      <c r="CA5" s="78"/>
      <c r="CB5" s="78"/>
      <c r="CC5" s="78"/>
      <c r="CD5" s="78"/>
      <c r="CE5" s="78"/>
      <c r="CF5" s="78"/>
      <c r="CG5" s="78"/>
      <c r="CH5" s="78"/>
      <c r="CI5" s="78"/>
      <c r="CJ5" s="78"/>
      <c r="CK5" s="78"/>
      <c r="CL5" s="78"/>
      <c r="CM5" s="78"/>
      <c r="CN5" s="78"/>
      <c r="CO5" s="78"/>
      <c r="CP5" s="78"/>
      <c r="CQ5" s="78"/>
      <c r="CR5" s="78"/>
      <c r="CS5" s="78"/>
      <c r="CT5" s="78"/>
      <c r="CU5" s="78"/>
      <c r="CV5" s="78"/>
      <c r="CW5" s="78"/>
      <c r="CX5" s="78"/>
      <c r="CY5" s="78"/>
      <c r="CZ5" s="78"/>
      <c r="DA5" s="78"/>
      <c r="DB5" s="78"/>
      <c r="DC5" s="78"/>
      <c r="DD5" s="78"/>
      <c r="DE5" s="78"/>
      <c r="DF5" s="78"/>
      <c r="DG5" s="78"/>
      <c r="DH5" s="78"/>
      <c r="DI5" s="78"/>
      <c r="DJ5" s="78"/>
      <c r="DK5" s="78"/>
      <c r="DL5" s="78"/>
      <c r="DM5" s="78"/>
      <c r="DN5" s="78"/>
      <c r="DO5" s="78"/>
      <c r="DP5" s="78"/>
      <c r="DQ5" s="78"/>
      <c r="DR5" s="78"/>
      <c r="DS5" s="78"/>
      <c r="DT5" s="78"/>
      <c r="DU5" s="78"/>
      <c r="DV5" s="78"/>
      <c r="DW5" s="78"/>
      <c r="DX5" s="78"/>
      <c r="DY5" s="78"/>
      <c r="DZ5" s="78"/>
      <c r="EA5" s="78"/>
      <c r="EB5" s="78"/>
      <c r="EC5" s="78"/>
      <c r="ED5" s="78"/>
      <c r="EE5" s="78"/>
      <c r="EF5" s="78"/>
      <c r="EG5" s="78"/>
      <c r="EH5" s="78"/>
      <c r="EI5" s="78"/>
      <c r="EJ5" s="78"/>
      <c r="EK5" s="78"/>
      <c r="EL5" s="78"/>
      <c r="EM5" s="78"/>
      <c r="EN5" s="78"/>
      <c r="EO5" s="78"/>
      <c r="EP5" s="78"/>
      <c r="EQ5" s="78"/>
      <c r="ER5" s="78"/>
      <c r="ES5" s="78"/>
      <c r="ET5" s="78"/>
      <c r="EU5" s="78"/>
      <c r="EV5" s="78"/>
      <c r="EW5" s="78"/>
      <c r="EX5" s="78"/>
      <c r="EY5" s="78"/>
      <c r="EZ5" s="78"/>
      <c r="FA5" s="78"/>
      <c r="FB5" s="78"/>
      <c r="FC5" s="78"/>
      <c r="FD5" s="78"/>
      <c r="FE5" s="78"/>
      <c r="FF5" s="78"/>
      <c r="FG5" s="78"/>
      <c r="FH5" s="78"/>
      <c r="FI5" s="78"/>
      <c r="FJ5" s="78"/>
      <c r="FK5" s="78"/>
      <c r="FL5" s="78"/>
      <c r="FM5" s="78"/>
      <c r="FN5" s="78"/>
      <c r="FO5" s="78"/>
      <c r="FP5" s="78"/>
      <c r="FQ5" s="78"/>
      <c r="FR5" s="78"/>
      <c r="FS5" s="78"/>
      <c r="FT5" s="78"/>
      <c r="FU5" s="78"/>
      <c r="FV5" s="78"/>
      <c r="FW5" s="78"/>
      <c r="FX5" s="78"/>
      <c r="FY5" s="78"/>
      <c r="FZ5" s="78"/>
      <c r="GA5" s="78"/>
      <c r="GB5" s="78"/>
      <c r="GC5" s="78"/>
      <c r="GD5" s="78"/>
      <c r="GE5" s="78"/>
      <c r="GF5" s="78"/>
      <c r="GG5" s="78"/>
      <c r="GH5" s="78"/>
      <c r="GI5" s="78"/>
      <c r="GJ5" s="78"/>
      <c r="GK5" s="78"/>
      <c r="GL5" s="78"/>
      <c r="GM5" s="78"/>
      <c r="GN5" s="78"/>
      <c r="GO5" s="78"/>
      <c r="GP5" s="78"/>
      <c r="GQ5" s="78"/>
      <c r="GR5" s="78"/>
      <c r="GS5" s="78"/>
      <c r="GT5" s="78"/>
      <c r="GU5" s="78"/>
      <c r="GV5" s="78"/>
      <c r="GW5" s="78"/>
      <c r="GX5" s="78"/>
      <c r="GY5" s="78"/>
      <c r="GZ5" s="78"/>
      <c r="HA5" s="78"/>
      <c r="HB5" s="78"/>
      <c r="HC5" s="78"/>
      <c r="HD5" s="78"/>
      <c r="HE5" s="78"/>
      <c r="HF5" s="78"/>
      <c r="HG5" s="78"/>
      <c r="HH5" s="78"/>
      <c r="HI5" s="78"/>
      <c r="HJ5" s="78"/>
      <c r="HK5" s="78"/>
      <c r="HL5" s="78"/>
      <c r="HM5" s="78"/>
      <c r="HN5" s="78"/>
      <c r="HO5" s="78"/>
      <c r="HP5" s="78"/>
      <c r="HQ5" s="78"/>
      <c r="HR5" s="78"/>
      <c r="HS5" s="78"/>
      <c r="HT5" s="78"/>
      <c r="HU5" s="78"/>
      <c r="HV5" s="78"/>
      <c r="HW5" s="78"/>
      <c r="HX5" s="78"/>
      <c r="HY5" s="78"/>
      <c r="HZ5" s="78"/>
      <c r="IA5" s="78"/>
      <c r="IB5" s="78"/>
      <c r="IC5" s="78"/>
      <c r="ID5" s="78"/>
      <c r="IE5" s="78"/>
      <c r="IF5" s="78"/>
      <c r="IG5" s="78"/>
      <c r="IH5" s="78"/>
      <c r="II5" s="78"/>
      <c r="IJ5" s="78"/>
      <c r="IK5" s="78"/>
      <c r="IL5" s="78"/>
      <c r="IM5" s="78"/>
      <c r="IN5" s="78"/>
      <c r="IO5" s="78"/>
      <c r="IP5" s="78"/>
      <c r="IQ5" s="78"/>
      <c r="IR5" s="78"/>
      <c r="IS5" s="78"/>
      <c r="IT5" s="78"/>
      <c r="IU5" s="78"/>
      <c r="IV5" s="78"/>
      <c r="IW5" s="78"/>
      <c r="IX5" s="78"/>
      <c r="IY5" s="78"/>
      <c r="IZ5" s="78"/>
      <c r="JA5" s="78"/>
      <c r="JB5" s="78"/>
    </row>
    <row r="6" spans="1:262" ht="15.75" thickBot="1">
      <c r="A6" s="86">
        <f>COUNTIF(F11:G107,"Pass")</f>
        <v>62</v>
      </c>
      <c r="B6" s="87">
        <f>COUNTIF(F11:G107,"Fail")</f>
        <v>0</v>
      </c>
      <c r="C6" s="87">
        <f>E6-D6-B6-A6</f>
        <v>0</v>
      </c>
      <c r="D6" s="88">
        <f>COUNTIF(F11:G107,"N/A")</f>
        <v>0</v>
      </c>
      <c r="E6" s="272">
        <f>COUNTA(A11:A107)*2</f>
        <v>62</v>
      </c>
      <c r="F6" s="272"/>
      <c r="G6" s="272"/>
      <c r="H6" s="84"/>
      <c r="I6" s="223" t="s">
        <v>1060</v>
      </c>
      <c r="J6" s="207">
        <f>COUNTIFS(J12:J196,"MaiCTP",L12:L196,"Open")</f>
        <v>0</v>
      </c>
      <c r="K6" s="207">
        <f>COUNTIFS(J12:J196,"MaiCTP",L12:L196,"Accepted")</f>
        <v>0</v>
      </c>
      <c r="L6" s="207">
        <f>COUNTIFS(J12:J196,"MaiCTP",L12:L196,"Ready for test")</f>
        <v>0</v>
      </c>
      <c r="M6" s="207">
        <f>COUNTIFS(J12:J196,"MaiCTP",L12:L196,"Closed")</f>
        <v>7</v>
      </c>
      <c r="N6" s="207">
        <f>COUNTIFS(J12:J196,"MaiCTP",L12:L196,"")</f>
        <v>0</v>
      </c>
      <c r="O6" s="233">
        <f t="shared" si="0"/>
        <v>7</v>
      </c>
      <c r="P6" s="78" t="s">
        <v>27</v>
      </c>
      <c r="Q6" s="78"/>
      <c r="R6" s="78"/>
      <c r="S6" s="78"/>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AY6" s="78"/>
      <c r="AZ6" s="78"/>
      <c r="BA6" s="78"/>
      <c r="BB6" s="78"/>
      <c r="BC6" s="78"/>
      <c r="BD6" s="78"/>
      <c r="BE6" s="78"/>
      <c r="BF6" s="78"/>
      <c r="BG6" s="78"/>
      <c r="BH6" s="78"/>
      <c r="BI6" s="78"/>
      <c r="BJ6" s="78"/>
      <c r="BK6" s="78"/>
      <c r="BL6" s="78"/>
      <c r="BM6" s="78"/>
      <c r="BN6" s="78"/>
      <c r="BO6" s="78"/>
      <c r="BP6" s="78"/>
      <c r="BQ6" s="78"/>
      <c r="BR6" s="78"/>
      <c r="BS6" s="78"/>
      <c r="BT6" s="78"/>
      <c r="BU6" s="78"/>
      <c r="BV6" s="78"/>
      <c r="BW6" s="78"/>
      <c r="BX6" s="78"/>
      <c r="BY6" s="78"/>
      <c r="BZ6" s="78"/>
      <c r="CA6" s="78"/>
      <c r="CB6" s="78"/>
      <c r="CC6" s="78"/>
      <c r="CD6" s="78"/>
      <c r="CE6" s="78"/>
      <c r="CF6" s="78"/>
      <c r="CG6" s="78"/>
      <c r="CH6" s="78"/>
      <c r="CI6" s="78"/>
      <c r="CJ6" s="78"/>
      <c r="CK6" s="78"/>
      <c r="CL6" s="78"/>
      <c r="CM6" s="78"/>
      <c r="CN6" s="78"/>
      <c r="CO6" s="78"/>
      <c r="CP6" s="78"/>
      <c r="CQ6" s="78"/>
      <c r="CR6" s="78"/>
      <c r="CS6" s="78"/>
      <c r="CT6" s="78"/>
      <c r="CU6" s="78"/>
      <c r="CV6" s="78"/>
      <c r="CW6" s="78"/>
      <c r="CX6" s="78"/>
      <c r="CY6" s="78"/>
      <c r="CZ6" s="78"/>
      <c r="DA6" s="78"/>
      <c r="DB6" s="78"/>
      <c r="DC6" s="78"/>
      <c r="DD6" s="78"/>
      <c r="DE6" s="78"/>
      <c r="DF6" s="78"/>
      <c r="DG6" s="78"/>
      <c r="DH6" s="78"/>
      <c r="DI6" s="78"/>
      <c r="DJ6" s="78"/>
      <c r="DK6" s="78"/>
      <c r="DL6" s="78"/>
      <c r="DM6" s="78"/>
      <c r="DN6" s="78"/>
      <c r="DO6" s="78"/>
      <c r="DP6" s="78"/>
      <c r="DQ6" s="78"/>
      <c r="DR6" s="78"/>
      <c r="DS6" s="78"/>
      <c r="DT6" s="78"/>
      <c r="DU6" s="78"/>
      <c r="DV6" s="78"/>
      <c r="DW6" s="78"/>
      <c r="DX6" s="78"/>
      <c r="DY6" s="78"/>
      <c r="DZ6" s="78"/>
      <c r="EA6" s="78"/>
      <c r="EB6" s="78"/>
      <c r="EC6" s="78"/>
      <c r="ED6" s="78"/>
      <c r="EE6" s="78"/>
      <c r="EF6" s="78"/>
      <c r="EG6" s="78"/>
      <c r="EH6" s="78"/>
      <c r="EI6" s="78"/>
      <c r="EJ6" s="78"/>
      <c r="EK6" s="78"/>
      <c r="EL6" s="78"/>
      <c r="EM6" s="78"/>
      <c r="EN6" s="78"/>
      <c r="EO6" s="78"/>
      <c r="EP6" s="78"/>
      <c r="EQ6" s="78"/>
      <c r="ER6" s="78"/>
      <c r="ES6" s="78"/>
      <c r="ET6" s="78"/>
      <c r="EU6" s="78"/>
      <c r="EV6" s="78"/>
      <c r="EW6" s="78"/>
      <c r="EX6" s="78"/>
      <c r="EY6" s="78"/>
      <c r="EZ6" s="78"/>
      <c r="FA6" s="78"/>
      <c r="FB6" s="78"/>
      <c r="FC6" s="78"/>
      <c r="FD6" s="78"/>
      <c r="FE6" s="78"/>
      <c r="FF6" s="78"/>
      <c r="FG6" s="78"/>
      <c r="FH6" s="78"/>
      <c r="FI6" s="78"/>
      <c r="FJ6" s="78"/>
      <c r="FK6" s="78"/>
      <c r="FL6" s="78"/>
      <c r="FM6" s="78"/>
      <c r="FN6" s="78"/>
      <c r="FO6" s="78"/>
      <c r="FP6" s="78"/>
      <c r="FQ6" s="78"/>
      <c r="FR6" s="78"/>
      <c r="FS6" s="78"/>
      <c r="FT6" s="78"/>
      <c r="FU6" s="78"/>
      <c r="FV6" s="78"/>
      <c r="FW6" s="78"/>
      <c r="FX6" s="78"/>
      <c r="FY6" s="78"/>
      <c r="FZ6" s="78"/>
      <c r="GA6" s="78"/>
      <c r="GB6" s="78"/>
      <c r="GC6" s="78"/>
      <c r="GD6" s="78"/>
      <c r="GE6" s="78"/>
      <c r="GF6" s="78"/>
      <c r="GG6" s="78"/>
      <c r="GH6" s="78"/>
      <c r="GI6" s="78"/>
      <c r="GJ6" s="78"/>
      <c r="GK6" s="78"/>
      <c r="GL6" s="78"/>
      <c r="GM6" s="78"/>
      <c r="GN6" s="78"/>
      <c r="GO6" s="78"/>
      <c r="GP6" s="78"/>
      <c r="GQ6" s="78"/>
      <c r="GR6" s="78"/>
      <c r="GS6" s="78"/>
      <c r="GT6" s="78"/>
      <c r="GU6" s="78"/>
      <c r="GV6" s="78"/>
      <c r="GW6" s="78"/>
      <c r="GX6" s="78"/>
      <c r="GY6" s="78"/>
      <c r="GZ6" s="78"/>
      <c r="HA6" s="78"/>
      <c r="HB6" s="78"/>
      <c r="HC6" s="78"/>
      <c r="HD6" s="78"/>
      <c r="HE6" s="78"/>
      <c r="HF6" s="78"/>
      <c r="HG6" s="78"/>
      <c r="HH6" s="78"/>
      <c r="HI6" s="78"/>
      <c r="HJ6" s="78"/>
      <c r="HK6" s="78"/>
      <c r="HL6" s="78"/>
      <c r="HM6" s="78"/>
      <c r="HN6" s="78"/>
      <c r="HO6" s="78"/>
      <c r="HP6" s="78"/>
      <c r="HQ6" s="78"/>
      <c r="HR6" s="78"/>
      <c r="HS6" s="78"/>
      <c r="HT6" s="78"/>
      <c r="HU6" s="78"/>
      <c r="HV6" s="78"/>
      <c r="HW6" s="78"/>
      <c r="HX6" s="78"/>
      <c r="HY6" s="78"/>
      <c r="HZ6" s="78"/>
      <c r="IA6" s="78"/>
      <c r="IB6" s="78"/>
      <c r="IC6" s="78"/>
      <c r="ID6" s="78"/>
      <c r="IE6" s="78"/>
      <c r="IF6" s="78"/>
      <c r="IG6" s="78"/>
      <c r="IH6" s="78"/>
      <c r="II6" s="78"/>
      <c r="IJ6" s="78"/>
      <c r="IK6" s="78"/>
      <c r="IL6" s="78"/>
      <c r="IM6" s="78"/>
      <c r="IN6" s="78"/>
      <c r="IO6" s="78"/>
      <c r="IP6" s="78"/>
      <c r="IQ6" s="78"/>
      <c r="IR6" s="78"/>
      <c r="IS6" s="78"/>
      <c r="IT6" s="78"/>
      <c r="IU6" s="78"/>
      <c r="IV6" s="78"/>
      <c r="IW6" s="78"/>
      <c r="IX6" s="78"/>
      <c r="IY6" s="78"/>
      <c r="IZ6" s="78"/>
      <c r="JA6" s="78"/>
      <c r="JB6" s="78"/>
    </row>
    <row r="7" spans="1:262" ht="15">
      <c r="A7" s="226"/>
      <c r="B7" s="226"/>
      <c r="C7" s="226"/>
      <c r="D7" s="226"/>
      <c r="E7" s="227"/>
      <c r="F7" s="227"/>
      <c r="G7" s="227"/>
      <c r="H7" s="84"/>
      <c r="I7" s="223" t="s">
        <v>1059</v>
      </c>
      <c r="J7" s="207">
        <f>COUNTIFS(J12:J196,"ChinhVC",L12:L196,"Open")</f>
        <v>0</v>
      </c>
      <c r="K7" s="207">
        <f>COUNTIFS(J12:J196,"ChinhVC",L12:L196,"Accepted")</f>
        <v>0</v>
      </c>
      <c r="L7" s="207">
        <f>COUNTIFS(J12:J196,"ChinhVC",L12:L196,"Ready for test")</f>
        <v>0</v>
      </c>
      <c r="M7" s="207">
        <f>COUNTIFS(J12:J196,"ChinhVC",L12:L196,"Closed")</f>
        <v>0</v>
      </c>
      <c r="N7" s="207">
        <f>COUNTIFS(J12:J196,"ChinhVC",L12:L196,"")</f>
        <v>0</v>
      </c>
      <c r="O7" s="233">
        <f t="shared" si="0"/>
        <v>0</v>
      </c>
      <c r="P7" s="78"/>
      <c r="Q7" s="78"/>
      <c r="R7" s="78"/>
      <c r="S7" s="78"/>
      <c r="T7" s="78"/>
      <c r="U7" s="78"/>
      <c r="V7" s="78"/>
      <c r="W7" s="78"/>
      <c r="X7" s="78"/>
      <c r="Y7" s="78"/>
      <c r="Z7" s="78"/>
      <c r="AA7" s="78"/>
      <c r="AB7" s="78"/>
      <c r="AC7" s="78"/>
      <c r="AD7" s="78"/>
      <c r="AE7" s="78"/>
      <c r="AF7" s="78"/>
      <c r="AG7" s="78"/>
      <c r="AH7" s="78"/>
      <c r="AI7" s="78"/>
      <c r="AJ7" s="78"/>
      <c r="AK7" s="78"/>
      <c r="AL7" s="78"/>
      <c r="AM7" s="78"/>
      <c r="AN7" s="78"/>
      <c r="AO7" s="78"/>
      <c r="AP7" s="78"/>
      <c r="AQ7" s="78"/>
      <c r="AR7" s="78"/>
      <c r="AS7" s="78"/>
      <c r="AT7" s="78"/>
      <c r="AU7" s="78"/>
      <c r="AV7" s="78"/>
      <c r="AW7" s="78"/>
      <c r="AX7" s="78"/>
      <c r="AY7" s="78"/>
      <c r="AZ7" s="78"/>
      <c r="BA7" s="78"/>
      <c r="BB7" s="78"/>
      <c r="BC7" s="78"/>
      <c r="BD7" s="78"/>
      <c r="BE7" s="78"/>
      <c r="BF7" s="78"/>
      <c r="BG7" s="78"/>
      <c r="BH7" s="78"/>
      <c r="BI7" s="78"/>
      <c r="BJ7" s="78"/>
      <c r="BK7" s="78"/>
      <c r="BL7" s="78"/>
      <c r="BM7" s="78"/>
      <c r="BN7" s="78"/>
      <c r="BO7" s="78"/>
      <c r="BP7" s="78"/>
      <c r="BQ7" s="78"/>
      <c r="BR7" s="78"/>
      <c r="BS7" s="78"/>
      <c r="BT7" s="78"/>
      <c r="BU7" s="78"/>
      <c r="BV7" s="78"/>
      <c r="BW7" s="78"/>
      <c r="BX7" s="78"/>
      <c r="BY7" s="78"/>
      <c r="BZ7" s="78"/>
      <c r="CA7" s="78"/>
      <c r="CB7" s="78"/>
      <c r="CC7" s="78"/>
      <c r="CD7" s="78"/>
      <c r="CE7" s="78"/>
      <c r="CF7" s="78"/>
      <c r="CG7" s="78"/>
      <c r="CH7" s="78"/>
      <c r="CI7" s="78"/>
      <c r="CJ7" s="78"/>
      <c r="CK7" s="78"/>
      <c r="CL7" s="78"/>
      <c r="CM7" s="78"/>
      <c r="CN7" s="78"/>
      <c r="CO7" s="78"/>
      <c r="CP7" s="78"/>
      <c r="CQ7" s="78"/>
      <c r="CR7" s="78"/>
      <c r="CS7" s="78"/>
      <c r="CT7" s="78"/>
      <c r="CU7" s="78"/>
      <c r="CV7" s="78"/>
      <c r="CW7" s="78"/>
      <c r="CX7" s="78"/>
      <c r="CY7" s="78"/>
      <c r="CZ7" s="78"/>
      <c r="DA7" s="78"/>
      <c r="DB7" s="78"/>
      <c r="DC7" s="78"/>
      <c r="DD7" s="78"/>
      <c r="DE7" s="78"/>
      <c r="DF7" s="78"/>
      <c r="DG7" s="78"/>
      <c r="DH7" s="78"/>
      <c r="DI7" s="78"/>
      <c r="DJ7" s="78"/>
      <c r="DK7" s="78"/>
      <c r="DL7" s="78"/>
      <c r="DM7" s="78"/>
      <c r="DN7" s="78"/>
      <c r="DO7" s="78"/>
      <c r="DP7" s="78"/>
      <c r="DQ7" s="78"/>
      <c r="DR7" s="78"/>
      <c r="DS7" s="78"/>
      <c r="DT7" s="78"/>
      <c r="DU7" s="78"/>
      <c r="DV7" s="78"/>
      <c r="DW7" s="78"/>
      <c r="DX7" s="78"/>
      <c r="DY7" s="78"/>
      <c r="DZ7" s="78"/>
      <c r="EA7" s="78"/>
      <c r="EB7" s="78"/>
      <c r="EC7" s="78"/>
      <c r="ED7" s="78"/>
      <c r="EE7" s="78"/>
      <c r="EF7" s="78"/>
      <c r="EG7" s="78"/>
      <c r="EH7" s="78"/>
      <c r="EI7" s="78"/>
      <c r="EJ7" s="78"/>
      <c r="EK7" s="78"/>
      <c r="EL7" s="78"/>
      <c r="EM7" s="78"/>
      <c r="EN7" s="78"/>
      <c r="EO7" s="78"/>
      <c r="EP7" s="78"/>
      <c r="EQ7" s="78"/>
      <c r="ER7" s="78"/>
      <c r="ES7" s="78"/>
      <c r="ET7" s="78"/>
      <c r="EU7" s="78"/>
      <c r="EV7" s="78"/>
      <c r="EW7" s="78"/>
      <c r="EX7" s="78"/>
      <c r="EY7" s="78"/>
      <c r="EZ7" s="78"/>
      <c r="FA7" s="78"/>
      <c r="FB7" s="78"/>
      <c r="FC7" s="78"/>
      <c r="FD7" s="78"/>
      <c r="FE7" s="78"/>
      <c r="FF7" s="78"/>
      <c r="FG7" s="78"/>
      <c r="FH7" s="78"/>
      <c r="FI7" s="78"/>
      <c r="FJ7" s="78"/>
      <c r="FK7" s="78"/>
      <c r="FL7" s="78"/>
      <c r="FM7" s="78"/>
      <c r="FN7" s="78"/>
      <c r="FO7" s="78"/>
      <c r="FP7" s="78"/>
      <c r="FQ7" s="78"/>
      <c r="FR7" s="78"/>
      <c r="FS7" s="78"/>
      <c r="FT7" s="78"/>
      <c r="FU7" s="78"/>
      <c r="FV7" s="78"/>
      <c r="FW7" s="78"/>
      <c r="FX7" s="78"/>
      <c r="FY7" s="78"/>
      <c r="FZ7" s="78"/>
      <c r="GA7" s="78"/>
      <c r="GB7" s="78"/>
      <c r="GC7" s="78"/>
      <c r="GD7" s="78"/>
      <c r="GE7" s="78"/>
      <c r="GF7" s="78"/>
      <c r="GG7" s="78"/>
      <c r="GH7" s="78"/>
      <c r="GI7" s="78"/>
      <c r="GJ7" s="78"/>
      <c r="GK7" s="78"/>
      <c r="GL7" s="78"/>
      <c r="GM7" s="78"/>
      <c r="GN7" s="78"/>
      <c r="GO7" s="78"/>
      <c r="GP7" s="78"/>
      <c r="GQ7" s="78"/>
      <c r="GR7" s="78"/>
      <c r="GS7" s="78"/>
      <c r="GT7" s="78"/>
      <c r="GU7" s="78"/>
      <c r="GV7" s="78"/>
      <c r="GW7" s="78"/>
      <c r="GX7" s="78"/>
      <c r="GY7" s="78"/>
      <c r="GZ7" s="78"/>
      <c r="HA7" s="78"/>
      <c r="HB7" s="78"/>
      <c r="HC7" s="78"/>
      <c r="HD7" s="78"/>
      <c r="HE7" s="78"/>
      <c r="HF7" s="78"/>
      <c r="HG7" s="78"/>
      <c r="HH7" s="78"/>
      <c r="HI7" s="78"/>
      <c r="HJ7" s="78"/>
      <c r="HK7" s="78"/>
      <c r="HL7" s="78"/>
      <c r="HM7" s="78"/>
      <c r="HN7" s="78"/>
      <c r="HO7" s="78"/>
      <c r="HP7" s="78"/>
      <c r="HQ7" s="78"/>
      <c r="HR7" s="78"/>
      <c r="HS7" s="78"/>
      <c r="HT7" s="78"/>
      <c r="HU7" s="78"/>
      <c r="HV7" s="78"/>
      <c r="HW7" s="78"/>
      <c r="HX7" s="78"/>
      <c r="HY7" s="78"/>
      <c r="HZ7" s="78"/>
      <c r="IA7" s="78"/>
      <c r="IB7" s="78"/>
      <c r="IC7" s="78"/>
      <c r="ID7" s="78"/>
      <c r="IE7" s="78"/>
      <c r="IF7" s="78"/>
      <c r="IG7" s="78"/>
      <c r="IH7" s="78"/>
      <c r="II7" s="78"/>
      <c r="IJ7" s="78"/>
      <c r="IK7" s="78"/>
      <c r="IL7" s="78"/>
      <c r="IM7" s="78"/>
      <c r="IN7" s="78"/>
      <c r="IO7" s="78"/>
      <c r="IP7" s="78"/>
      <c r="IQ7" s="78"/>
      <c r="IR7" s="78"/>
      <c r="IS7" s="78"/>
      <c r="IT7" s="78"/>
      <c r="IU7" s="78"/>
      <c r="IV7" s="78"/>
      <c r="IW7" s="78"/>
      <c r="IX7" s="78"/>
      <c r="IY7" s="78"/>
      <c r="IZ7" s="78"/>
      <c r="JA7" s="78"/>
      <c r="JB7" s="78"/>
    </row>
    <row r="8" spans="1:262" ht="15" thickBot="1">
      <c r="A8" s="226"/>
      <c r="B8" s="226"/>
      <c r="C8" s="226"/>
      <c r="D8" s="226"/>
      <c r="E8" s="227"/>
      <c r="F8" s="227"/>
      <c r="G8" s="227"/>
      <c r="H8" s="84"/>
      <c r="I8" s="224" t="s">
        <v>1058</v>
      </c>
      <c r="J8" s="231">
        <f>SUM(J2:J7)</f>
        <v>0</v>
      </c>
      <c r="K8" s="231">
        <f t="shared" ref="K8:O8" si="1">SUM(K2:K7)</f>
        <v>0</v>
      </c>
      <c r="L8" s="231">
        <f t="shared" si="1"/>
        <v>0</v>
      </c>
      <c r="M8" s="231">
        <f t="shared" si="1"/>
        <v>7</v>
      </c>
      <c r="N8" s="231">
        <f t="shared" si="1"/>
        <v>0</v>
      </c>
      <c r="O8" s="231">
        <f t="shared" si="1"/>
        <v>7</v>
      </c>
      <c r="P8" s="78"/>
      <c r="Q8" s="78"/>
      <c r="R8" s="78"/>
      <c r="S8" s="78"/>
      <c r="T8" s="78"/>
      <c r="U8" s="78"/>
      <c r="V8" s="78"/>
      <c r="W8" s="78"/>
      <c r="X8" s="78"/>
      <c r="Y8" s="78"/>
      <c r="Z8" s="78"/>
      <c r="AA8" s="78"/>
      <c r="AB8" s="78"/>
      <c r="AC8" s="78"/>
      <c r="AD8" s="78"/>
      <c r="AE8" s="78"/>
      <c r="AF8" s="78"/>
      <c r="AG8" s="78"/>
      <c r="AH8" s="78"/>
      <c r="AI8" s="78"/>
      <c r="AJ8" s="78"/>
      <c r="AK8" s="78"/>
      <c r="AL8" s="78"/>
      <c r="AM8" s="78"/>
      <c r="AN8" s="78"/>
      <c r="AO8" s="78"/>
      <c r="AP8" s="78"/>
      <c r="AQ8" s="78"/>
      <c r="AR8" s="78"/>
      <c r="AS8" s="78"/>
      <c r="AT8" s="78"/>
      <c r="AU8" s="78"/>
      <c r="AV8" s="78"/>
      <c r="AW8" s="78"/>
      <c r="AX8" s="78"/>
      <c r="AY8" s="78"/>
      <c r="AZ8" s="78"/>
      <c r="BA8" s="78"/>
      <c r="BB8" s="78"/>
      <c r="BC8" s="78"/>
      <c r="BD8" s="78"/>
      <c r="BE8" s="78"/>
      <c r="BF8" s="78"/>
      <c r="BG8" s="78"/>
      <c r="BH8" s="78"/>
      <c r="BI8" s="78"/>
      <c r="BJ8" s="78"/>
      <c r="BK8" s="78"/>
      <c r="BL8" s="78"/>
      <c r="BM8" s="78"/>
      <c r="BN8" s="78"/>
      <c r="BO8" s="78"/>
      <c r="BP8" s="78"/>
      <c r="BQ8" s="78"/>
      <c r="BR8" s="78"/>
      <c r="BS8" s="78"/>
      <c r="BT8" s="78"/>
      <c r="BU8" s="78"/>
      <c r="BV8" s="78"/>
      <c r="BW8" s="78"/>
      <c r="BX8" s="78"/>
      <c r="BY8" s="78"/>
      <c r="BZ8" s="78"/>
      <c r="CA8" s="78"/>
      <c r="CB8" s="78"/>
      <c r="CC8" s="78"/>
      <c r="CD8" s="78"/>
      <c r="CE8" s="78"/>
      <c r="CF8" s="78"/>
      <c r="CG8" s="78"/>
      <c r="CH8" s="78"/>
      <c r="CI8" s="78"/>
      <c r="CJ8" s="78"/>
      <c r="CK8" s="78"/>
      <c r="CL8" s="78"/>
      <c r="CM8" s="78"/>
      <c r="CN8" s="78"/>
      <c r="CO8" s="78"/>
      <c r="CP8" s="78"/>
      <c r="CQ8" s="78"/>
      <c r="CR8" s="78"/>
      <c r="CS8" s="78"/>
      <c r="CT8" s="78"/>
      <c r="CU8" s="78"/>
      <c r="CV8" s="78"/>
      <c r="CW8" s="78"/>
      <c r="CX8" s="78"/>
      <c r="CY8" s="78"/>
      <c r="CZ8" s="78"/>
      <c r="DA8" s="78"/>
      <c r="DB8" s="78"/>
      <c r="DC8" s="78"/>
      <c r="DD8" s="78"/>
      <c r="DE8" s="78"/>
      <c r="DF8" s="78"/>
      <c r="DG8" s="78"/>
      <c r="DH8" s="78"/>
      <c r="DI8" s="78"/>
      <c r="DJ8" s="78"/>
      <c r="DK8" s="78"/>
      <c r="DL8" s="78"/>
      <c r="DM8" s="78"/>
      <c r="DN8" s="78"/>
      <c r="DO8" s="78"/>
      <c r="DP8" s="78"/>
      <c r="DQ8" s="78"/>
      <c r="DR8" s="78"/>
      <c r="DS8" s="78"/>
      <c r="DT8" s="78"/>
      <c r="DU8" s="78"/>
      <c r="DV8" s="78"/>
      <c r="DW8" s="78"/>
      <c r="DX8" s="78"/>
      <c r="DY8" s="78"/>
      <c r="DZ8" s="78"/>
      <c r="EA8" s="78"/>
      <c r="EB8" s="78"/>
      <c r="EC8" s="78"/>
      <c r="ED8" s="78"/>
      <c r="EE8" s="78"/>
      <c r="EF8" s="78"/>
      <c r="EG8" s="78"/>
      <c r="EH8" s="78"/>
      <c r="EI8" s="78"/>
      <c r="EJ8" s="78"/>
      <c r="EK8" s="78"/>
      <c r="EL8" s="78"/>
      <c r="EM8" s="78"/>
      <c r="EN8" s="78"/>
      <c r="EO8" s="78"/>
      <c r="EP8" s="78"/>
      <c r="EQ8" s="78"/>
      <c r="ER8" s="78"/>
      <c r="ES8" s="78"/>
      <c r="ET8" s="78"/>
      <c r="EU8" s="78"/>
      <c r="EV8" s="78"/>
      <c r="EW8" s="78"/>
      <c r="EX8" s="78"/>
      <c r="EY8" s="78"/>
      <c r="EZ8" s="78"/>
      <c r="FA8" s="78"/>
      <c r="FB8" s="78"/>
      <c r="FC8" s="78"/>
      <c r="FD8" s="78"/>
      <c r="FE8" s="78"/>
      <c r="FF8" s="78"/>
      <c r="FG8" s="78"/>
      <c r="FH8" s="78"/>
      <c r="FI8" s="78"/>
      <c r="FJ8" s="78"/>
      <c r="FK8" s="78"/>
      <c r="FL8" s="78"/>
      <c r="FM8" s="78"/>
      <c r="FN8" s="78"/>
      <c r="FO8" s="78"/>
      <c r="FP8" s="78"/>
      <c r="FQ8" s="78"/>
      <c r="FR8" s="78"/>
      <c r="FS8" s="78"/>
      <c r="FT8" s="78"/>
      <c r="FU8" s="78"/>
      <c r="FV8" s="78"/>
      <c r="FW8" s="78"/>
      <c r="FX8" s="78"/>
      <c r="FY8" s="78"/>
      <c r="FZ8" s="78"/>
      <c r="GA8" s="78"/>
      <c r="GB8" s="78"/>
      <c r="GC8" s="78"/>
      <c r="GD8" s="78"/>
      <c r="GE8" s="78"/>
      <c r="GF8" s="78"/>
      <c r="GG8" s="78"/>
      <c r="GH8" s="78"/>
      <c r="GI8" s="78"/>
      <c r="GJ8" s="78"/>
      <c r="GK8" s="78"/>
      <c r="GL8" s="78"/>
      <c r="GM8" s="78"/>
      <c r="GN8" s="78"/>
      <c r="GO8" s="78"/>
      <c r="GP8" s="78"/>
      <c r="GQ8" s="78"/>
      <c r="GR8" s="78"/>
      <c r="GS8" s="78"/>
      <c r="GT8" s="78"/>
      <c r="GU8" s="78"/>
      <c r="GV8" s="78"/>
      <c r="GW8" s="78"/>
      <c r="GX8" s="78"/>
      <c r="GY8" s="78"/>
      <c r="GZ8" s="78"/>
      <c r="HA8" s="78"/>
      <c r="HB8" s="78"/>
      <c r="HC8" s="78"/>
      <c r="HD8" s="78"/>
      <c r="HE8" s="78"/>
      <c r="HF8" s="78"/>
      <c r="HG8" s="78"/>
      <c r="HH8" s="78"/>
      <c r="HI8" s="78"/>
      <c r="HJ8" s="78"/>
      <c r="HK8" s="78"/>
      <c r="HL8" s="78"/>
      <c r="HM8" s="78"/>
      <c r="HN8" s="78"/>
      <c r="HO8" s="78"/>
      <c r="HP8" s="78"/>
      <c r="HQ8" s="78"/>
      <c r="HR8" s="78"/>
      <c r="HS8" s="78"/>
      <c r="HT8" s="78"/>
      <c r="HU8" s="78"/>
      <c r="HV8" s="78"/>
      <c r="HW8" s="78"/>
      <c r="HX8" s="78"/>
      <c r="HY8" s="78"/>
      <c r="HZ8" s="78"/>
      <c r="IA8" s="78"/>
      <c r="IB8" s="78"/>
      <c r="IC8" s="78"/>
      <c r="ID8" s="78"/>
      <c r="IE8" s="78"/>
      <c r="IF8" s="78"/>
      <c r="IG8" s="78"/>
      <c r="IH8" s="78"/>
      <c r="II8" s="78"/>
      <c r="IJ8" s="78"/>
      <c r="IK8" s="78"/>
      <c r="IL8" s="78"/>
      <c r="IM8" s="78"/>
      <c r="IN8" s="78"/>
      <c r="IO8" s="78"/>
      <c r="IP8" s="78"/>
      <c r="IQ8" s="78"/>
      <c r="IR8" s="78"/>
      <c r="IS8" s="78"/>
      <c r="IT8" s="78"/>
      <c r="IU8" s="78"/>
      <c r="IV8" s="78"/>
      <c r="IW8" s="78"/>
      <c r="IX8" s="78"/>
      <c r="IY8" s="78"/>
      <c r="IZ8" s="78"/>
      <c r="JA8" s="78"/>
      <c r="JB8" s="78"/>
    </row>
    <row r="9" spans="1:262" ht="13.5" thickTop="1">
      <c r="A9" s="78"/>
      <c r="B9" s="78"/>
      <c r="C9" s="78"/>
      <c r="D9" s="89"/>
      <c r="E9" s="89"/>
      <c r="F9" s="89"/>
      <c r="G9" s="89"/>
      <c r="H9" s="84"/>
      <c r="I9" s="84"/>
      <c r="J9" s="84"/>
      <c r="K9" s="84"/>
      <c r="L9" s="84"/>
      <c r="M9" s="84"/>
      <c r="N9" s="84"/>
      <c r="O9" s="85"/>
      <c r="P9" s="78"/>
      <c r="Q9" s="78"/>
      <c r="R9" s="78"/>
      <c r="S9" s="78"/>
      <c r="T9" s="78"/>
      <c r="U9" s="78"/>
      <c r="V9" s="78"/>
      <c r="W9" s="78"/>
      <c r="X9" s="78"/>
      <c r="Y9" s="78"/>
      <c r="Z9" s="78"/>
      <c r="AA9" s="78"/>
      <c r="AB9" s="78"/>
      <c r="AC9" s="78"/>
      <c r="AD9" s="78"/>
      <c r="AE9" s="78"/>
      <c r="AF9" s="78"/>
      <c r="AG9" s="78"/>
      <c r="AH9" s="78"/>
      <c r="AI9" s="78"/>
      <c r="AJ9" s="78"/>
      <c r="AK9" s="78"/>
      <c r="AL9" s="78"/>
      <c r="AM9" s="78"/>
      <c r="AN9" s="78"/>
      <c r="AO9" s="78"/>
      <c r="AP9" s="78"/>
      <c r="AQ9" s="78"/>
      <c r="AR9" s="78"/>
      <c r="AS9" s="78"/>
      <c r="AT9" s="78"/>
      <c r="AU9" s="78"/>
      <c r="AV9" s="78"/>
      <c r="AW9" s="78"/>
      <c r="AX9" s="78"/>
      <c r="AY9" s="78"/>
      <c r="AZ9" s="78"/>
      <c r="BA9" s="78"/>
      <c r="BB9" s="78"/>
      <c r="BC9" s="78"/>
      <c r="BD9" s="78"/>
      <c r="BE9" s="78"/>
      <c r="BF9" s="78"/>
      <c r="BG9" s="78"/>
      <c r="BH9" s="78"/>
      <c r="BI9" s="78"/>
      <c r="BJ9" s="78"/>
      <c r="BK9" s="78"/>
      <c r="BL9" s="78"/>
      <c r="BM9" s="78"/>
      <c r="BN9" s="78"/>
      <c r="BO9" s="78"/>
      <c r="BP9" s="78"/>
      <c r="BQ9" s="78"/>
      <c r="BR9" s="78"/>
      <c r="BS9" s="78"/>
      <c r="BT9" s="78"/>
      <c r="BU9" s="78"/>
      <c r="BV9" s="78"/>
      <c r="BW9" s="78"/>
      <c r="BX9" s="78"/>
      <c r="BY9" s="78"/>
      <c r="BZ9" s="78"/>
      <c r="CA9" s="78"/>
      <c r="CB9" s="78"/>
      <c r="CC9" s="78"/>
      <c r="CD9" s="78"/>
      <c r="CE9" s="78"/>
      <c r="CF9" s="78"/>
      <c r="CG9" s="78"/>
      <c r="CH9" s="78"/>
      <c r="CI9" s="78"/>
      <c r="CJ9" s="78"/>
      <c r="CK9" s="78"/>
      <c r="CL9" s="78"/>
      <c r="CM9" s="78"/>
      <c r="CN9" s="78"/>
      <c r="CO9" s="78"/>
      <c r="CP9" s="78"/>
      <c r="CQ9" s="78"/>
      <c r="CR9" s="78"/>
      <c r="CS9" s="78"/>
      <c r="CT9" s="78"/>
      <c r="CU9" s="78"/>
      <c r="CV9" s="78"/>
      <c r="CW9" s="78"/>
      <c r="CX9" s="78"/>
      <c r="CY9" s="78"/>
      <c r="CZ9" s="78"/>
      <c r="DA9" s="78"/>
      <c r="DB9" s="78"/>
      <c r="DC9" s="78"/>
      <c r="DD9" s="78"/>
      <c r="DE9" s="78"/>
      <c r="DF9" s="78"/>
      <c r="DG9" s="78"/>
      <c r="DH9" s="78"/>
      <c r="DI9" s="78"/>
      <c r="DJ9" s="78"/>
      <c r="DK9" s="78"/>
      <c r="DL9" s="78"/>
      <c r="DM9" s="78"/>
      <c r="DN9" s="78"/>
      <c r="DO9" s="78"/>
      <c r="DP9" s="78"/>
      <c r="DQ9" s="78"/>
      <c r="DR9" s="78"/>
      <c r="DS9" s="78"/>
      <c r="DT9" s="78"/>
      <c r="DU9" s="78"/>
      <c r="DV9" s="78"/>
      <c r="DW9" s="78"/>
      <c r="DX9" s="78"/>
      <c r="DY9" s="78"/>
      <c r="DZ9" s="78"/>
      <c r="EA9" s="78"/>
      <c r="EB9" s="78"/>
      <c r="EC9" s="78"/>
      <c r="ED9" s="78"/>
      <c r="EE9" s="78"/>
      <c r="EF9" s="78"/>
      <c r="EG9" s="78"/>
      <c r="EH9" s="78"/>
      <c r="EI9" s="78"/>
      <c r="EJ9" s="78"/>
      <c r="EK9" s="78"/>
      <c r="EL9" s="78"/>
      <c r="EM9" s="78"/>
      <c r="EN9" s="78"/>
      <c r="EO9" s="78"/>
      <c r="EP9" s="78"/>
      <c r="EQ9" s="78"/>
      <c r="ER9" s="78"/>
      <c r="ES9" s="78"/>
      <c r="ET9" s="78"/>
      <c r="EU9" s="78"/>
      <c r="EV9" s="78"/>
      <c r="EW9" s="78"/>
      <c r="EX9" s="78"/>
      <c r="EY9" s="78"/>
      <c r="EZ9" s="78"/>
      <c r="FA9" s="78"/>
      <c r="FB9" s="78"/>
      <c r="FC9" s="78"/>
      <c r="FD9" s="78"/>
      <c r="FE9" s="78"/>
      <c r="FF9" s="78"/>
      <c r="FG9" s="78"/>
      <c r="FH9" s="78"/>
      <c r="FI9" s="78"/>
      <c r="FJ9" s="78"/>
      <c r="FK9" s="78"/>
      <c r="FL9" s="78"/>
      <c r="FM9" s="78"/>
      <c r="FN9" s="78"/>
      <c r="FO9" s="78"/>
      <c r="FP9" s="78"/>
      <c r="FQ9" s="78"/>
      <c r="FR9" s="78"/>
      <c r="FS9" s="78"/>
      <c r="FT9" s="78"/>
      <c r="FU9" s="78"/>
      <c r="FV9" s="78"/>
      <c r="FW9" s="78"/>
      <c r="FX9" s="78"/>
      <c r="FY9" s="78"/>
      <c r="FZ9" s="78"/>
      <c r="GA9" s="78"/>
      <c r="GB9" s="78"/>
      <c r="GC9" s="78"/>
      <c r="GD9" s="78"/>
      <c r="GE9" s="78"/>
      <c r="GF9" s="78"/>
      <c r="GG9" s="78"/>
      <c r="GH9" s="78"/>
      <c r="GI9" s="78"/>
      <c r="GJ9" s="78"/>
      <c r="GK9" s="78"/>
      <c r="GL9" s="78"/>
      <c r="GM9" s="78"/>
      <c r="GN9" s="78"/>
      <c r="GO9" s="78"/>
      <c r="GP9" s="78"/>
      <c r="GQ9" s="78"/>
      <c r="GR9" s="78"/>
      <c r="GS9" s="78"/>
      <c r="GT9" s="78"/>
      <c r="GU9" s="78"/>
      <c r="GV9" s="78"/>
      <c r="GW9" s="78"/>
      <c r="GX9" s="78"/>
      <c r="GY9" s="78"/>
      <c r="GZ9" s="78"/>
      <c r="HA9" s="78"/>
      <c r="HB9" s="78"/>
      <c r="HC9" s="78"/>
      <c r="HD9" s="78"/>
      <c r="HE9" s="78"/>
      <c r="HF9" s="78"/>
      <c r="HG9" s="78"/>
      <c r="HH9" s="78"/>
      <c r="HI9" s="78"/>
      <c r="HJ9" s="78"/>
      <c r="HK9" s="78"/>
      <c r="HL9" s="78"/>
      <c r="HM9" s="78"/>
      <c r="HN9" s="78"/>
      <c r="HO9" s="78"/>
      <c r="HP9" s="78"/>
      <c r="HQ9" s="78"/>
      <c r="HR9" s="78"/>
      <c r="HS9" s="78"/>
      <c r="HT9" s="78"/>
      <c r="HU9" s="78"/>
      <c r="HV9" s="78"/>
      <c r="HW9" s="78"/>
      <c r="HX9" s="78"/>
      <c r="HY9" s="78"/>
      <c r="HZ9" s="78"/>
      <c r="IA9" s="78"/>
      <c r="IB9" s="78"/>
      <c r="IC9" s="78"/>
      <c r="ID9" s="78"/>
      <c r="IE9" s="78"/>
      <c r="IF9" s="78"/>
      <c r="IG9" s="78"/>
      <c r="IH9" s="78"/>
      <c r="II9" s="78"/>
      <c r="IJ9" s="78"/>
      <c r="IK9" s="78"/>
      <c r="IL9" s="78"/>
      <c r="IM9" s="78"/>
      <c r="IN9" s="78"/>
      <c r="IO9" s="78"/>
      <c r="IP9" s="78"/>
      <c r="IQ9" s="78"/>
      <c r="IR9" s="78"/>
      <c r="IS9" s="78"/>
      <c r="IT9" s="78"/>
      <c r="IU9" s="78"/>
      <c r="IV9" s="78"/>
      <c r="IW9" s="78"/>
      <c r="IX9" s="78"/>
      <c r="IY9" s="78"/>
      <c r="IZ9" s="78"/>
      <c r="JA9" s="78"/>
      <c r="JB9" s="78"/>
    </row>
    <row r="10" spans="1:262" ht="30" customHeight="1">
      <c r="A10" s="49" t="s">
        <v>30</v>
      </c>
      <c r="B10" s="49" t="s">
        <v>31</v>
      </c>
      <c r="C10" s="49" t="s">
        <v>32</v>
      </c>
      <c r="D10" s="49" t="s">
        <v>33</v>
      </c>
      <c r="E10" s="50" t="s">
        <v>34</v>
      </c>
      <c r="F10" s="50" t="s">
        <v>569</v>
      </c>
      <c r="G10" s="50" t="s">
        <v>568</v>
      </c>
      <c r="H10" s="50" t="s">
        <v>35</v>
      </c>
      <c r="I10" s="210" t="s">
        <v>36</v>
      </c>
      <c r="J10" s="213" t="s">
        <v>1047</v>
      </c>
      <c r="K10" s="214" t="s">
        <v>25</v>
      </c>
      <c r="L10" s="215" t="s">
        <v>1048</v>
      </c>
      <c r="M10" s="215" t="s">
        <v>1050</v>
      </c>
      <c r="N10" s="213" t="s">
        <v>1049</v>
      </c>
      <c r="O10" s="215" t="s">
        <v>1065</v>
      </c>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78"/>
      <c r="AY10" s="78"/>
      <c r="AZ10" s="78"/>
      <c r="BA10" s="78"/>
      <c r="BB10" s="78"/>
      <c r="BC10" s="78"/>
      <c r="BD10" s="78"/>
      <c r="BE10" s="78"/>
      <c r="BF10" s="78"/>
      <c r="BG10" s="78"/>
      <c r="BH10" s="78"/>
      <c r="BI10" s="78"/>
      <c r="BJ10" s="78"/>
      <c r="BK10" s="78"/>
      <c r="BL10" s="78"/>
      <c r="BM10" s="78"/>
      <c r="BN10" s="78"/>
      <c r="BO10" s="78"/>
      <c r="BP10" s="78"/>
      <c r="BQ10" s="78"/>
      <c r="BR10" s="78"/>
      <c r="BS10" s="78"/>
      <c r="BT10" s="78"/>
      <c r="BU10" s="78"/>
      <c r="BV10" s="78"/>
      <c r="BW10" s="78"/>
      <c r="BX10" s="78"/>
      <c r="BY10" s="78"/>
      <c r="BZ10" s="78"/>
      <c r="CA10" s="78"/>
      <c r="CB10" s="78"/>
      <c r="CC10" s="78"/>
      <c r="CD10" s="78"/>
      <c r="CE10" s="78"/>
      <c r="CF10" s="78"/>
      <c r="CG10" s="78"/>
      <c r="CH10" s="78"/>
      <c r="CI10" s="78"/>
      <c r="CJ10" s="78"/>
      <c r="CK10" s="78"/>
      <c r="CL10" s="78"/>
      <c r="CM10" s="78"/>
      <c r="CN10" s="78"/>
      <c r="CO10" s="78"/>
      <c r="CP10" s="78"/>
      <c r="CQ10" s="78"/>
      <c r="CR10" s="78"/>
      <c r="CS10" s="78"/>
      <c r="CT10" s="78"/>
      <c r="CU10" s="78"/>
      <c r="CV10" s="78"/>
      <c r="CW10" s="78"/>
      <c r="CX10" s="78"/>
      <c r="CY10" s="78"/>
      <c r="CZ10" s="78"/>
      <c r="DA10" s="78"/>
      <c r="DB10" s="78"/>
      <c r="DC10" s="78"/>
      <c r="DD10" s="78"/>
      <c r="DE10" s="78"/>
      <c r="DF10" s="78"/>
      <c r="DG10" s="78"/>
      <c r="DH10" s="78"/>
      <c r="DI10" s="78"/>
      <c r="DJ10" s="78"/>
      <c r="DK10" s="78"/>
      <c r="DL10" s="78"/>
      <c r="DM10" s="78"/>
      <c r="DN10" s="78"/>
      <c r="DO10" s="78"/>
      <c r="DP10" s="78"/>
      <c r="DQ10" s="78"/>
      <c r="DR10" s="78"/>
      <c r="DS10" s="78"/>
      <c r="DT10" s="78"/>
      <c r="DU10" s="78"/>
      <c r="DV10" s="78"/>
      <c r="DW10" s="78"/>
      <c r="DX10" s="78"/>
      <c r="DY10" s="78"/>
      <c r="DZ10" s="78"/>
      <c r="EA10" s="78"/>
      <c r="EB10" s="78"/>
      <c r="EC10" s="78"/>
      <c r="ED10" s="78"/>
      <c r="EE10" s="78"/>
      <c r="EF10" s="78"/>
      <c r="EG10" s="78"/>
      <c r="EH10" s="78"/>
      <c r="EI10" s="78"/>
      <c r="EJ10" s="78"/>
      <c r="EK10" s="78"/>
      <c r="EL10" s="78"/>
      <c r="EM10" s="78"/>
      <c r="EN10" s="78"/>
      <c r="EO10" s="78"/>
      <c r="EP10" s="78"/>
      <c r="EQ10" s="78"/>
      <c r="ER10" s="78"/>
      <c r="ES10" s="78"/>
      <c r="ET10" s="78"/>
      <c r="EU10" s="78"/>
      <c r="EV10" s="78"/>
      <c r="EW10" s="78"/>
      <c r="EX10" s="78"/>
      <c r="EY10" s="78"/>
      <c r="EZ10" s="78"/>
      <c r="FA10" s="78"/>
      <c r="FB10" s="78"/>
      <c r="FC10" s="78"/>
      <c r="FD10" s="78"/>
      <c r="FE10" s="78"/>
      <c r="FF10" s="78"/>
      <c r="FG10" s="78"/>
      <c r="FH10" s="78"/>
      <c r="FI10" s="78"/>
      <c r="FJ10" s="78"/>
      <c r="FK10" s="78"/>
      <c r="FL10" s="78"/>
      <c r="FM10" s="78"/>
      <c r="FN10" s="78"/>
      <c r="FO10" s="78"/>
      <c r="FP10" s="78"/>
      <c r="FQ10" s="78"/>
      <c r="FR10" s="78"/>
      <c r="FS10" s="78"/>
      <c r="FT10" s="78"/>
      <c r="FU10" s="78"/>
      <c r="FV10" s="78"/>
      <c r="FW10" s="78"/>
      <c r="FX10" s="78"/>
      <c r="FY10" s="78"/>
      <c r="FZ10" s="78"/>
      <c r="GA10" s="78"/>
      <c r="GB10" s="78"/>
      <c r="GC10" s="78"/>
      <c r="GD10" s="78"/>
      <c r="GE10" s="78"/>
      <c r="GF10" s="78"/>
      <c r="GG10" s="78"/>
      <c r="GH10" s="78"/>
      <c r="GI10" s="78"/>
      <c r="GJ10" s="78"/>
      <c r="GK10" s="78"/>
      <c r="GL10" s="78"/>
      <c r="GM10" s="78"/>
      <c r="GN10" s="78"/>
      <c r="GO10" s="78"/>
      <c r="GP10" s="78"/>
      <c r="GQ10" s="78"/>
      <c r="GR10" s="78"/>
      <c r="GS10" s="78"/>
      <c r="GT10" s="78"/>
      <c r="GU10" s="78"/>
      <c r="GV10" s="78"/>
      <c r="GW10" s="78"/>
      <c r="GX10" s="78"/>
      <c r="GY10" s="78"/>
      <c r="GZ10" s="78"/>
      <c r="HA10" s="78"/>
      <c r="HB10" s="78"/>
      <c r="HC10" s="78"/>
      <c r="HD10" s="78"/>
      <c r="HE10" s="78"/>
      <c r="HF10" s="78"/>
      <c r="HG10" s="78"/>
      <c r="HH10" s="78"/>
      <c r="HI10" s="78"/>
      <c r="HJ10" s="78"/>
      <c r="HK10" s="78"/>
      <c r="HL10" s="78"/>
      <c r="HM10" s="78"/>
      <c r="HN10" s="78"/>
      <c r="HO10" s="78"/>
      <c r="HP10" s="78"/>
      <c r="HQ10" s="78"/>
      <c r="HR10" s="78"/>
      <c r="HS10" s="78"/>
      <c r="HT10" s="78"/>
      <c r="HU10" s="78"/>
      <c r="HV10" s="78"/>
      <c r="HW10" s="78"/>
      <c r="HX10" s="78"/>
      <c r="HY10" s="78"/>
      <c r="HZ10" s="78"/>
      <c r="IA10" s="78"/>
      <c r="IB10" s="78"/>
      <c r="IC10" s="78"/>
      <c r="ID10" s="78"/>
      <c r="IE10" s="78"/>
      <c r="IF10" s="78"/>
      <c r="IG10" s="78"/>
      <c r="IH10" s="78"/>
      <c r="II10" s="78"/>
      <c r="IJ10" s="78"/>
      <c r="IK10" s="78"/>
      <c r="IL10" s="78"/>
      <c r="IM10" s="78"/>
      <c r="IN10" s="78"/>
      <c r="IO10" s="78"/>
      <c r="IP10" s="78"/>
      <c r="IQ10" s="78"/>
      <c r="IR10" s="78"/>
      <c r="IS10" s="78"/>
      <c r="IT10" s="78"/>
      <c r="IU10" s="78"/>
      <c r="IV10" s="78"/>
      <c r="IW10" s="78"/>
      <c r="IX10" s="78"/>
      <c r="IY10" s="78"/>
      <c r="IZ10" s="78"/>
      <c r="JA10" s="78"/>
      <c r="JB10" s="78"/>
    </row>
    <row r="11" spans="1:262" ht="14.25" customHeight="1">
      <c r="A11" s="157"/>
      <c r="B11" s="157" t="s">
        <v>738</v>
      </c>
      <c r="C11" s="158"/>
      <c r="D11" s="158"/>
      <c r="E11" s="158"/>
      <c r="F11" s="158"/>
      <c r="G11" s="158"/>
      <c r="H11" s="158"/>
      <c r="I11" s="158"/>
      <c r="J11" s="158"/>
      <c r="K11" s="158"/>
      <c r="L11" s="158"/>
      <c r="M11" s="158"/>
      <c r="N11" s="158"/>
      <c r="O11" s="189"/>
    </row>
    <row r="12" spans="1:262" ht="14.25" customHeight="1">
      <c r="A12" s="97" t="str">
        <f>IF(OR(B12&lt;&gt;"",D12&lt;E11&gt;""),"["&amp;TEXT($B$2,"##")&amp;"-"&amp;TEXT(ROW()-10,"##")&amp;"]","")</f>
        <v>[Project management-2]</v>
      </c>
      <c r="B12" s="98" t="s">
        <v>741</v>
      </c>
      <c r="C12" s="98" t="s">
        <v>788</v>
      </c>
      <c r="D12" s="98" t="s">
        <v>744</v>
      </c>
      <c r="E12" s="103"/>
      <c r="F12" s="98" t="s">
        <v>22</v>
      </c>
      <c r="G12" s="98" t="s">
        <v>22</v>
      </c>
      <c r="H12" s="104">
        <v>42323</v>
      </c>
      <c r="I12" s="211"/>
      <c r="J12" s="216"/>
      <c r="K12" s="216"/>
      <c r="L12" s="216"/>
      <c r="M12" s="217"/>
      <c r="N12" s="217"/>
      <c r="O12" s="217"/>
    </row>
    <row r="13" spans="1:262" ht="14.25" customHeight="1">
      <c r="A13" s="97" t="str">
        <f t="shared" ref="A13:A27" si="2">IF(OR(B13&lt;&gt;"",D13&lt;E12&gt;""),"["&amp;TEXT($B$2,"##")&amp;"-"&amp;TEXT(ROW()-10,"##")&amp;"]","")</f>
        <v>[Project management-3]</v>
      </c>
      <c r="B13" s="98" t="s">
        <v>743</v>
      </c>
      <c r="C13" s="98" t="s">
        <v>788</v>
      </c>
      <c r="D13" s="98" t="s">
        <v>742</v>
      </c>
      <c r="E13" s="103"/>
      <c r="F13" s="98" t="s">
        <v>22</v>
      </c>
      <c r="G13" s="98" t="s">
        <v>22</v>
      </c>
      <c r="H13" s="104">
        <v>42323</v>
      </c>
      <c r="I13" s="211"/>
      <c r="J13" s="216"/>
      <c r="K13" s="216"/>
      <c r="L13" s="216"/>
      <c r="M13" s="217"/>
      <c r="N13" s="217"/>
      <c r="O13" s="217"/>
    </row>
    <row r="14" spans="1:262" ht="14.25" customHeight="1">
      <c r="A14" s="97" t="str">
        <f t="shared" si="2"/>
        <v>[Project management-4]</v>
      </c>
      <c r="B14" s="98" t="s">
        <v>763</v>
      </c>
      <c r="C14" s="98" t="s">
        <v>788</v>
      </c>
      <c r="D14" s="98" t="s">
        <v>745</v>
      </c>
      <c r="E14" s="103"/>
      <c r="F14" s="98" t="s">
        <v>22</v>
      </c>
      <c r="G14" s="98" t="s">
        <v>22</v>
      </c>
      <c r="H14" s="104">
        <v>42323</v>
      </c>
      <c r="I14" s="211"/>
      <c r="J14" s="216"/>
      <c r="K14" s="216"/>
      <c r="L14" s="216"/>
      <c r="M14" s="217"/>
      <c r="N14" s="217"/>
      <c r="O14" s="217"/>
    </row>
    <row r="15" spans="1:262" ht="14.25" customHeight="1">
      <c r="A15" s="97" t="str">
        <f t="shared" si="2"/>
        <v>[Project management-5]</v>
      </c>
      <c r="B15" s="98" t="s">
        <v>747</v>
      </c>
      <c r="C15" s="98" t="s">
        <v>789</v>
      </c>
      <c r="D15" s="98" t="s">
        <v>751</v>
      </c>
      <c r="E15" s="103"/>
      <c r="F15" s="98" t="s">
        <v>22</v>
      </c>
      <c r="G15" s="98" t="s">
        <v>22</v>
      </c>
      <c r="H15" s="104">
        <v>42323</v>
      </c>
      <c r="I15" s="211"/>
      <c r="J15" s="216"/>
      <c r="K15" s="216"/>
      <c r="L15" s="216"/>
      <c r="M15" s="217"/>
      <c r="N15" s="217"/>
      <c r="O15" s="217"/>
    </row>
    <row r="16" spans="1:262" ht="14.25" customHeight="1">
      <c r="A16" s="97" t="str">
        <f t="shared" si="2"/>
        <v>[Project management-6]</v>
      </c>
      <c r="B16" s="98" t="s">
        <v>746</v>
      </c>
      <c r="C16" s="98" t="s">
        <v>790</v>
      </c>
      <c r="D16" s="98" t="s">
        <v>750</v>
      </c>
      <c r="E16" s="103"/>
      <c r="F16" s="98" t="s">
        <v>22</v>
      </c>
      <c r="G16" s="98" t="s">
        <v>22</v>
      </c>
      <c r="H16" s="104">
        <v>42323</v>
      </c>
      <c r="I16" s="211"/>
      <c r="J16" s="216"/>
      <c r="K16" s="216"/>
      <c r="L16" s="216"/>
      <c r="M16" s="217"/>
      <c r="N16" s="217"/>
      <c r="O16" s="217"/>
    </row>
    <row r="17" spans="1:262" ht="14.25" customHeight="1">
      <c r="A17" s="97" t="str">
        <f t="shared" si="2"/>
        <v>[Project management-7]</v>
      </c>
      <c r="B17" s="98" t="s">
        <v>748</v>
      </c>
      <c r="C17" s="98" t="s">
        <v>791</v>
      </c>
      <c r="D17" s="98" t="s">
        <v>752</v>
      </c>
      <c r="E17" s="103"/>
      <c r="F17" s="98" t="s">
        <v>22</v>
      </c>
      <c r="G17" s="98" t="s">
        <v>22</v>
      </c>
      <c r="H17" s="104">
        <v>42323</v>
      </c>
      <c r="I17" s="211"/>
      <c r="J17" s="216"/>
      <c r="K17" s="216"/>
      <c r="L17" s="216"/>
      <c r="M17" s="217"/>
      <c r="N17" s="217"/>
      <c r="O17" s="217"/>
    </row>
    <row r="18" spans="1:262" ht="14.25" customHeight="1">
      <c r="A18" s="97" t="str">
        <f t="shared" si="2"/>
        <v>[Project management-8]</v>
      </c>
      <c r="B18" s="98" t="s">
        <v>755</v>
      </c>
      <c r="C18" s="98" t="s">
        <v>789</v>
      </c>
      <c r="D18" s="98" t="s">
        <v>751</v>
      </c>
      <c r="E18" s="103"/>
      <c r="F18" s="98" t="s">
        <v>22</v>
      </c>
      <c r="G18" s="98" t="s">
        <v>22</v>
      </c>
      <c r="H18" s="104">
        <v>42323</v>
      </c>
      <c r="I18" s="211"/>
      <c r="J18" s="216"/>
      <c r="K18" s="216"/>
      <c r="L18" s="216"/>
      <c r="M18" s="217"/>
      <c r="N18" s="217"/>
      <c r="O18" s="217"/>
    </row>
    <row r="19" spans="1:262" ht="14.25" customHeight="1">
      <c r="A19" s="97" t="str">
        <f t="shared" si="2"/>
        <v>[Project management-9]</v>
      </c>
      <c r="B19" s="98" t="s">
        <v>769</v>
      </c>
      <c r="C19" s="98" t="s">
        <v>792</v>
      </c>
      <c r="D19" s="98" t="s">
        <v>773</v>
      </c>
      <c r="E19" s="103"/>
      <c r="F19" s="98" t="s">
        <v>22</v>
      </c>
      <c r="G19" s="98" t="s">
        <v>22</v>
      </c>
      <c r="H19" s="104">
        <v>42323</v>
      </c>
      <c r="I19" s="211"/>
      <c r="J19" s="216"/>
      <c r="K19" s="216"/>
      <c r="L19" s="216"/>
      <c r="M19" s="217"/>
      <c r="N19" s="217"/>
      <c r="O19" s="217"/>
    </row>
    <row r="20" spans="1:262" ht="14.25" customHeight="1">
      <c r="A20" s="97" t="str">
        <f t="shared" si="2"/>
        <v>[Project management-10]</v>
      </c>
      <c r="B20" s="98" t="s">
        <v>770</v>
      </c>
      <c r="C20" s="98" t="s">
        <v>793</v>
      </c>
      <c r="D20" s="98" t="s">
        <v>772</v>
      </c>
      <c r="E20" s="103"/>
      <c r="F20" s="98" t="s">
        <v>22</v>
      </c>
      <c r="G20" s="98" t="s">
        <v>22</v>
      </c>
      <c r="H20" s="104">
        <v>42323</v>
      </c>
      <c r="I20" s="211"/>
      <c r="J20" s="216"/>
      <c r="K20" s="216"/>
      <c r="L20" s="216"/>
      <c r="M20" s="217"/>
      <c r="N20" s="217"/>
      <c r="O20" s="217"/>
    </row>
    <row r="21" spans="1:262" ht="14.25" customHeight="1">
      <c r="A21" s="97" t="str">
        <f t="shared" si="2"/>
        <v>[Project management-11]</v>
      </c>
      <c r="B21" s="98" t="s">
        <v>771</v>
      </c>
      <c r="C21" s="98" t="s">
        <v>794</v>
      </c>
      <c r="D21" s="98" t="s">
        <v>774</v>
      </c>
      <c r="E21" s="103"/>
      <c r="F21" s="98" t="s">
        <v>22</v>
      </c>
      <c r="G21" s="98" t="s">
        <v>22</v>
      </c>
      <c r="H21" s="104">
        <v>42323</v>
      </c>
      <c r="I21" s="211"/>
      <c r="J21" s="216"/>
      <c r="K21" s="216"/>
      <c r="L21" s="216"/>
      <c r="M21" s="217"/>
      <c r="N21" s="217"/>
      <c r="O21" s="217"/>
    </row>
    <row r="22" spans="1:262" ht="14.25" customHeight="1">
      <c r="A22" s="97" t="str">
        <f t="shared" si="2"/>
        <v>[Project management-12]</v>
      </c>
      <c r="B22" s="98" t="s">
        <v>755</v>
      </c>
      <c r="C22" s="98" t="s">
        <v>795</v>
      </c>
      <c r="D22" s="98" t="s">
        <v>754</v>
      </c>
      <c r="E22" s="103"/>
      <c r="F22" s="98" t="s">
        <v>22</v>
      </c>
      <c r="G22" s="98" t="s">
        <v>22</v>
      </c>
      <c r="H22" s="104">
        <v>42323</v>
      </c>
      <c r="I22" s="211"/>
      <c r="J22" s="216"/>
      <c r="K22" s="216"/>
      <c r="L22" s="216"/>
      <c r="M22" s="217"/>
      <c r="N22" s="217"/>
      <c r="O22" s="217"/>
    </row>
    <row r="23" spans="1:262" ht="14.25" customHeight="1">
      <c r="A23" s="97" t="str">
        <f t="shared" si="2"/>
        <v>[Project management-13]</v>
      </c>
      <c r="B23" s="98" t="s">
        <v>757</v>
      </c>
      <c r="C23" s="98" t="s">
        <v>796</v>
      </c>
      <c r="D23" s="98" t="s">
        <v>756</v>
      </c>
      <c r="E23" s="103"/>
      <c r="F23" s="98" t="s">
        <v>22</v>
      </c>
      <c r="G23" s="98" t="s">
        <v>22</v>
      </c>
      <c r="H23" s="104">
        <v>42323</v>
      </c>
      <c r="I23" s="211"/>
      <c r="J23" s="216"/>
      <c r="K23" s="216"/>
      <c r="L23" s="216"/>
      <c r="M23" s="217"/>
      <c r="N23" s="217"/>
      <c r="O23" s="217"/>
    </row>
    <row r="24" spans="1:262" ht="14.25" customHeight="1">
      <c r="A24" s="97" t="str">
        <f t="shared" si="2"/>
        <v>[Project management-14]</v>
      </c>
      <c r="B24" s="98" t="s">
        <v>758</v>
      </c>
      <c r="C24" s="98" t="s">
        <v>797</v>
      </c>
      <c r="D24" s="98" t="s">
        <v>759</v>
      </c>
      <c r="E24" s="103"/>
      <c r="F24" s="98" t="s">
        <v>22</v>
      </c>
      <c r="G24" s="98" t="s">
        <v>22</v>
      </c>
      <c r="H24" s="104">
        <v>42323</v>
      </c>
      <c r="I24" s="211"/>
      <c r="J24" s="216"/>
      <c r="K24" s="216"/>
      <c r="L24" s="216"/>
      <c r="M24" s="217"/>
      <c r="N24" s="217"/>
      <c r="O24" s="217"/>
    </row>
    <row r="25" spans="1:262" ht="14.25" customHeight="1">
      <c r="A25" s="97" t="str">
        <f t="shared" si="2"/>
        <v>[Project management-15]</v>
      </c>
      <c r="B25" s="98" t="s">
        <v>749</v>
      </c>
      <c r="C25" s="98" t="s">
        <v>798</v>
      </c>
      <c r="D25" s="98" t="s">
        <v>753</v>
      </c>
      <c r="E25" s="103"/>
      <c r="F25" s="98" t="s">
        <v>22</v>
      </c>
      <c r="G25" s="98" t="s">
        <v>22</v>
      </c>
      <c r="H25" s="104">
        <v>42323</v>
      </c>
      <c r="I25" s="211"/>
      <c r="J25" s="216"/>
      <c r="K25" s="216"/>
      <c r="L25" s="216"/>
      <c r="M25" s="217"/>
      <c r="N25" s="217"/>
      <c r="O25" s="217"/>
    </row>
    <row r="26" spans="1:262" ht="14.25" customHeight="1">
      <c r="A26" s="97" t="str">
        <f t="shared" si="2"/>
        <v>[Project management-16]</v>
      </c>
      <c r="B26" s="98" t="s">
        <v>775</v>
      </c>
      <c r="C26" s="98" t="s">
        <v>799</v>
      </c>
      <c r="D26" s="98" t="s">
        <v>1253</v>
      </c>
      <c r="E26" s="103"/>
      <c r="F26" s="98" t="s">
        <v>22</v>
      </c>
      <c r="G26" s="98" t="s">
        <v>22</v>
      </c>
      <c r="H26" s="104">
        <v>42323</v>
      </c>
      <c r="I26" s="211"/>
      <c r="J26" s="216" t="s">
        <v>1060</v>
      </c>
      <c r="K26" s="216" t="s">
        <v>1059</v>
      </c>
      <c r="L26" s="216" t="s">
        <v>1057</v>
      </c>
      <c r="M26" s="217">
        <v>42323</v>
      </c>
      <c r="N26" s="217">
        <v>42327</v>
      </c>
      <c r="O26" s="234"/>
    </row>
    <row r="27" spans="1:262" ht="14.25" customHeight="1">
      <c r="A27" s="97" t="str">
        <f t="shared" si="2"/>
        <v>[Project management-17]</v>
      </c>
      <c r="B27" s="98" t="s">
        <v>776</v>
      </c>
      <c r="C27" s="98" t="s">
        <v>800</v>
      </c>
      <c r="D27" s="98" t="s">
        <v>1254</v>
      </c>
      <c r="E27" s="103"/>
      <c r="F27" s="98" t="s">
        <v>22</v>
      </c>
      <c r="G27" s="98" t="s">
        <v>22</v>
      </c>
      <c r="H27" s="104">
        <v>42323</v>
      </c>
      <c r="I27" s="211"/>
      <c r="J27" s="216" t="s">
        <v>1060</v>
      </c>
      <c r="K27" s="216" t="s">
        <v>1059</v>
      </c>
      <c r="L27" s="216" t="s">
        <v>1057</v>
      </c>
      <c r="M27" s="217">
        <v>42323</v>
      </c>
      <c r="N27" s="217">
        <v>42327</v>
      </c>
      <c r="O27" s="234"/>
    </row>
    <row r="28" spans="1:262" ht="14.25" customHeight="1">
      <c r="A28" s="97" t="str">
        <f t="shared" ref="A28" si="3">IF(OR(B28&lt;&gt;"",D28&lt;E27&gt;""),"["&amp;TEXT($B$2,"##")&amp;"-"&amp;TEXT(ROW()-10,"##")&amp;"]","")</f>
        <v>[Project management-18]</v>
      </c>
      <c r="B28" s="98" t="s">
        <v>1263</v>
      </c>
      <c r="C28" s="98" t="s">
        <v>1200</v>
      </c>
      <c r="D28" s="98" t="s">
        <v>1262</v>
      </c>
      <c r="E28" s="103"/>
      <c r="F28" s="98" t="s">
        <v>22</v>
      </c>
      <c r="G28" s="98" t="s">
        <v>22</v>
      </c>
      <c r="H28" s="104">
        <v>42323</v>
      </c>
      <c r="I28" s="105" t="s">
        <v>1201</v>
      </c>
      <c r="J28" s="216" t="s">
        <v>1060</v>
      </c>
      <c r="K28" s="216" t="s">
        <v>1059</v>
      </c>
      <c r="L28" s="216" t="s">
        <v>1057</v>
      </c>
      <c r="M28" s="217">
        <v>42323</v>
      </c>
      <c r="N28" s="217">
        <v>42327</v>
      </c>
      <c r="O28" s="234"/>
    </row>
    <row r="29" spans="1:262" ht="14.25" customHeight="1">
      <c r="A29" s="169"/>
      <c r="B29" s="169" t="s">
        <v>739</v>
      </c>
      <c r="C29" s="158"/>
      <c r="D29" s="158"/>
      <c r="E29" s="245"/>
      <c r="F29" s="245"/>
      <c r="G29" s="245"/>
      <c r="H29" s="245"/>
      <c r="I29" s="245"/>
      <c r="J29" s="245"/>
      <c r="K29" s="245"/>
      <c r="L29" s="245"/>
      <c r="M29" s="245"/>
      <c r="N29" s="246"/>
      <c r="O29" s="246"/>
    </row>
    <row r="30" spans="1:262" s="92" customFormat="1" ht="14.25" customHeight="1">
      <c r="A30" s="97" t="str">
        <f>IF(OR(B30&lt;&gt;"",D30&lt;E29&gt;""),"["&amp;TEXT($B$2,"##")&amp;"-"&amp;TEXT(ROW()-10,"##")&amp;"]","")</f>
        <v>[Project management-20]</v>
      </c>
      <c r="B30" s="98" t="s">
        <v>760</v>
      </c>
      <c r="C30" s="98" t="s">
        <v>801</v>
      </c>
      <c r="D30" s="98" t="s">
        <v>762</v>
      </c>
      <c r="E30" s="170"/>
      <c r="F30" s="98" t="s">
        <v>22</v>
      </c>
      <c r="G30" s="98" t="s">
        <v>22</v>
      </c>
      <c r="H30" s="104">
        <v>42323</v>
      </c>
      <c r="I30" s="212"/>
      <c r="J30" s="216"/>
      <c r="K30" s="216"/>
      <c r="L30" s="216"/>
      <c r="M30" s="217"/>
      <c r="N30" s="217"/>
      <c r="O30" s="217"/>
      <c r="P30" s="90"/>
      <c r="Q30" s="90"/>
      <c r="R30" s="90"/>
      <c r="S30" s="90"/>
      <c r="T30" s="90"/>
      <c r="U30" s="90"/>
      <c r="V30" s="90"/>
      <c r="W30" s="90"/>
      <c r="X30" s="90"/>
      <c r="Y30" s="90"/>
      <c r="Z30" s="90"/>
      <c r="AA30" s="90"/>
      <c r="AB30" s="90"/>
      <c r="AC30" s="90"/>
      <c r="AD30" s="90"/>
      <c r="AE30" s="90"/>
      <c r="AF30" s="90"/>
      <c r="AG30" s="90"/>
      <c r="AH30" s="90"/>
      <c r="AI30" s="90"/>
      <c r="AJ30" s="90"/>
      <c r="AK30" s="90"/>
      <c r="AL30" s="90"/>
      <c r="AM30" s="90"/>
      <c r="AN30" s="90"/>
      <c r="AO30" s="90"/>
      <c r="AP30" s="90"/>
      <c r="AQ30" s="90"/>
      <c r="AR30" s="90"/>
      <c r="AS30" s="90"/>
      <c r="AT30" s="90"/>
      <c r="AU30" s="90"/>
      <c r="AV30" s="90"/>
      <c r="AW30" s="90"/>
      <c r="AX30" s="90"/>
      <c r="AY30" s="90"/>
      <c r="AZ30" s="90"/>
      <c r="BA30" s="90"/>
      <c r="BB30" s="90"/>
      <c r="BC30" s="90"/>
      <c r="BD30" s="90"/>
      <c r="BE30" s="90"/>
      <c r="BF30" s="90"/>
      <c r="BG30" s="90"/>
      <c r="BH30" s="90"/>
      <c r="BI30" s="90"/>
      <c r="BJ30" s="90"/>
      <c r="BK30" s="90"/>
      <c r="BL30" s="90"/>
      <c r="BM30" s="90"/>
      <c r="BN30" s="90"/>
      <c r="BO30" s="90"/>
      <c r="BP30" s="90"/>
      <c r="BQ30" s="90"/>
      <c r="BR30" s="90"/>
      <c r="BS30" s="90"/>
      <c r="BT30" s="90"/>
      <c r="BU30" s="90"/>
      <c r="BV30" s="90"/>
      <c r="BW30" s="90"/>
      <c r="BX30" s="90"/>
      <c r="BY30" s="90"/>
      <c r="BZ30" s="90"/>
      <c r="CA30" s="90"/>
      <c r="CB30" s="90"/>
      <c r="CC30" s="90"/>
      <c r="CD30" s="90"/>
      <c r="CE30" s="90"/>
      <c r="CF30" s="90"/>
      <c r="CG30" s="90"/>
      <c r="CH30" s="90"/>
      <c r="CI30" s="90"/>
      <c r="CJ30" s="90"/>
      <c r="CK30" s="90"/>
      <c r="CL30" s="90"/>
      <c r="CM30" s="90"/>
      <c r="CN30" s="90"/>
      <c r="CO30" s="90"/>
      <c r="CP30" s="90"/>
      <c r="CQ30" s="90"/>
      <c r="CR30" s="90"/>
      <c r="CS30" s="90"/>
      <c r="CT30" s="90"/>
      <c r="CU30" s="90"/>
      <c r="CV30" s="90"/>
      <c r="CW30" s="90"/>
      <c r="CX30" s="90"/>
      <c r="CY30" s="90"/>
      <c r="CZ30" s="90"/>
      <c r="DA30" s="90"/>
      <c r="DB30" s="90"/>
      <c r="DC30" s="90"/>
      <c r="DD30" s="90"/>
      <c r="DE30" s="90"/>
      <c r="DF30" s="90"/>
      <c r="DG30" s="90"/>
      <c r="DH30" s="90"/>
      <c r="DI30" s="90"/>
      <c r="DJ30" s="90"/>
      <c r="DK30" s="90"/>
      <c r="DL30" s="90"/>
      <c r="DM30" s="90"/>
      <c r="DN30" s="90"/>
      <c r="DO30" s="90"/>
      <c r="DP30" s="90"/>
      <c r="DQ30" s="90"/>
      <c r="DR30" s="90"/>
      <c r="DS30" s="90"/>
      <c r="DT30" s="90"/>
      <c r="DU30" s="90"/>
      <c r="DV30" s="90"/>
      <c r="DW30" s="90"/>
      <c r="DX30" s="90"/>
      <c r="DY30" s="90"/>
      <c r="DZ30" s="90"/>
      <c r="EA30" s="90"/>
      <c r="EB30" s="90"/>
      <c r="EC30" s="90"/>
      <c r="ED30" s="90"/>
      <c r="EE30" s="90"/>
      <c r="EF30" s="90"/>
      <c r="EG30" s="90"/>
      <c r="EH30" s="90"/>
      <c r="EI30" s="90"/>
      <c r="EJ30" s="90"/>
      <c r="EK30" s="90"/>
      <c r="EL30" s="90"/>
      <c r="EM30" s="90"/>
      <c r="EN30" s="90"/>
      <c r="EO30" s="90"/>
      <c r="EP30" s="90"/>
      <c r="EQ30" s="90"/>
      <c r="ER30" s="90"/>
      <c r="ES30" s="90"/>
      <c r="ET30" s="90"/>
      <c r="EU30" s="90"/>
      <c r="EV30" s="90"/>
      <c r="EW30" s="90"/>
      <c r="EX30" s="90"/>
      <c r="EY30" s="90"/>
      <c r="EZ30" s="90"/>
      <c r="FA30" s="90"/>
      <c r="FB30" s="90"/>
      <c r="FC30" s="90"/>
      <c r="FD30" s="90"/>
      <c r="FE30" s="90"/>
      <c r="FF30" s="90"/>
      <c r="FG30" s="90"/>
      <c r="FH30" s="90"/>
      <c r="FI30" s="90"/>
      <c r="FJ30" s="90"/>
      <c r="FK30" s="90"/>
      <c r="FL30" s="90"/>
      <c r="FM30" s="90"/>
      <c r="FN30" s="90"/>
      <c r="FO30" s="90"/>
      <c r="FP30" s="90"/>
      <c r="FQ30" s="90"/>
      <c r="FR30" s="90"/>
      <c r="FS30" s="90"/>
      <c r="FT30" s="90"/>
      <c r="FU30" s="90"/>
      <c r="FV30" s="90"/>
      <c r="FW30" s="90"/>
      <c r="FX30" s="90"/>
      <c r="FY30" s="90"/>
      <c r="FZ30" s="90"/>
      <c r="GA30" s="90"/>
      <c r="GB30" s="90"/>
      <c r="GC30" s="90"/>
      <c r="GD30" s="90"/>
      <c r="GE30" s="90"/>
      <c r="GF30" s="90"/>
      <c r="GG30" s="90"/>
      <c r="GH30" s="90"/>
      <c r="GI30" s="90"/>
      <c r="GJ30" s="90"/>
      <c r="GK30" s="90"/>
      <c r="GL30" s="90"/>
      <c r="GM30" s="90"/>
      <c r="GN30" s="90"/>
      <c r="GO30" s="90"/>
      <c r="GP30" s="90"/>
      <c r="GQ30" s="90"/>
      <c r="GR30" s="90"/>
      <c r="GS30" s="90"/>
      <c r="GT30" s="90"/>
      <c r="GU30" s="90"/>
      <c r="GV30" s="90"/>
      <c r="GW30" s="90"/>
      <c r="GX30" s="90"/>
      <c r="GY30" s="90"/>
      <c r="GZ30" s="90"/>
      <c r="HA30" s="90"/>
      <c r="HB30" s="90"/>
      <c r="HC30" s="90"/>
      <c r="HD30" s="90"/>
      <c r="HE30" s="90"/>
      <c r="HF30" s="90"/>
      <c r="HG30" s="90"/>
      <c r="HH30" s="90"/>
      <c r="HI30" s="90"/>
      <c r="HJ30" s="90"/>
      <c r="HK30" s="90"/>
      <c r="HL30" s="90"/>
      <c r="HM30" s="90"/>
      <c r="HN30" s="90"/>
      <c r="HO30" s="90"/>
      <c r="HP30" s="90"/>
      <c r="HQ30" s="90"/>
      <c r="HR30" s="90"/>
      <c r="HS30" s="90"/>
      <c r="HT30" s="90"/>
      <c r="HU30" s="90"/>
      <c r="HV30" s="90"/>
      <c r="HW30" s="90"/>
      <c r="HX30" s="90"/>
      <c r="HY30" s="90"/>
      <c r="HZ30" s="90"/>
      <c r="IA30" s="90"/>
      <c r="IB30" s="90"/>
      <c r="IC30" s="90"/>
      <c r="ID30" s="90"/>
      <c r="IE30" s="90"/>
      <c r="IF30" s="90"/>
      <c r="IG30" s="90"/>
      <c r="IH30" s="90"/>
      <c r="II30" s="90"/>
      <c r="IJ30" s="90"/>
      <c r="IK30" s="90"/>
      <c r="IL30" s="90"/>
      <c r="IM30" s="90"/>
      <c r="IN30" s="90"/>
      <c r="IO30" s="90"/>
      <c r="IP30" s="90"/>
      <c r="IQ30" s="90"/>
      <c r="IR30" s="90"/>
      <c r="IS30" s="90"/>
      <c r="IT30" s="90"/>
      <c r="IU30" s="90"/>
      <c r="IV30" s="90"/>
      <c r="IW30" s="90"/>
      <c r="IX30" s="90"/>
      <c r="IY30" s="90"/>
      <c r="IZ30" s="90"/>
      <c r="JA30" s="90"/>
      <c r="JB30" s="90"/>
    </row>
    <row r="31" spans="1:262" s="92" customFormat="1" ht="14.25" customHeight="1">
      <c r="A31" s="97" t="str">
        <f t="shared" ref="A31:A36" si="4">IF(OR(B31&lt;&gt;"",D31&lt;E30&gt;""),"["&amp;TEXT($B$2,"##")&amp;"-"&amp;TEXT(ROW()-10,"##")&amp;"]","")</f>
        <v>[Project management-21]</v>
      </c>
      <c r="B31" s="98" t="s">
        <v>761</v>
      </c>
      <c r="C31" s="98" t="s">
        <v>801</v>
      </c>
      <c r="D31" s="98" t="s">
        <v>762</v>
      </c>
      <c r="E31" s="170"/>
      <c r="F31" s="98" t="s">
        <v>22</v>
      </c>
      <c r="G31" s="98" t="s">
        <v>22</v>
      </c>
      <c r="H31" s="104">
        <v>42323</v>
      </c>
      <c r="I31" s="212"/>
      <c r="J31" s="216"/>
      <c r="K31" s="216"/>
      <c r="L31" s="216"/>
      <c r="M31" s="217"/>
      <c r="N31" s="217"/>
      <c r="O31" s="217"/>
      <c r="P31" s="90"/>
      <c r="Q31" s="90"/>
      <c r="R31" s="90"/>
      <c r="S31" s="90"/>
      <c r="T31" s="90"/>
      <c r="U31" s="90"/>
      <c r="V31" s="90"/>
      <c r="W31" s="90"/>
      <c r="X31" s="90"/>
      <c r="Y31" s="90"/>
      <c r="Z31" s="90"/>
      <c r="AA31" s="90"/>
      <c r="AB31" s="90"/>
      <c r="AC31" s="90"/>
      <c r="AD31" s="90"/>
      <c r="AE31" s="90"/>
      <c r="AF31" s="90"/>
      <c r="AG31" s="90"/>
      <c r="AH31" s="90"/>
      <c r="AI31" s="90"/>
      <c r="AJ31" s="90"/>
      <c r="AK31" s="90"/>
      <c r="AL31" s="90"/>
      <c r="AM31" s="90"/>
      <c r="AN31" s="90"/>
      <c r="AO31" s="90"/>
      <c r="AP31" s="90"/>
      <c r="AQ31" s="90"/>
      <c r="AR31" s="90"/>
      <c r="AS31" s="90"/>
      <c r="AT31" s="90"/>
      <c r="AU31" s="90"/>
      <c r="AV31" s="90"/>
      <c r="AW31" s="90"/>
      <c r="AX31" s="90"/>
      <c r="AY31" s="90"/>
      <c r="AZ31" s="90"/>
      <c r="BA31" s="90"/>
      <c r="BB31" s="90"/>
      <c r="BC31" s="90"/>
      <c r="BD31" s="90"/>
      <c r="BE31" s="90"/>
      <c r="BF31" s="90"/>
      <c r="BG31" s="90"/>
      <c r="BH31" s="90"/>
      <c r="BI31" s="90"/>
      <c r="BJ31" s="90"/>
      <c r="BK31" s="90"/>
      <c r="BL31" s="90"/>
      <c r="BM31" s="90"/>
      <c r="BN31" s="90"/>
      <c r="BO31" s="90"/>
      <c r="BP31" s="90"/>
      <c r="BQ31" s="90"/>
      <c r="BR31" s="90"/>
      <c r="BS31" s="90"/>
      <c r="BT31" s="90"/>
      <c r="BU31" s="90"/>
      <c r="BV31" s="90"/>
      <c r="BW31" s="90"/>
      <c r="BX31" s="90"/>
      <c r="BY31" s="90"/>
      <c r="BZ31" s="90"/>
      <c r="CA31" s="90"/>
      <c r="CB31" s="90"/>
      <c r="CC31" s="90"/>
      <c r="CD31" s="90"/>
      <c r="CE31" s="90"/>
      <c r="CF31" s="90"/>
      <c r="CG31" s="90"/>
      <c r="CH31" s="90"/>
      <c r="CI31" s="90"/>
      <c r="CJ31" s="90"/>
      <c r="CK31" s="90"/>
      <c r="CL31" s="90"/>
      <c r="CM31" s="90"/>
      <c r="CN31" s="90"/>
      <c r="CO31" s="90"/>
      <c r="CP31" s="90"/>
      <c r="CQ31" s="90"/>
      <c r="CR31" s="90"/>
      <c r="CS31" s="90"/>
      <c r="CT31" s="90"/>
      <c r="CU31" s="90"/>
      <c r="CV31" s="90"/>
      <c r="CW31" s="90"/>
      <c r="CX31" s="90"/>
      <c r="CY31" s="90"/>
      <c r="CZ31" s="90"/>
      <c r="DA31" s="90"/>
      <c r="DB31" s="90"/>
      <c r="DC31" s="90"/>
      <c r="DD31" s="90"/>
      <c r="DE31" s="90"/>
      <c r="DF31" s="90"/>
      <c r="DG31" s="90"/>
      <c r="DH31" s="90"/>
      <c r="DI31" s="90"/>
      <c r="DJ31" s="90"/>
      <c r="DK31" s="90"/>
      <c r="DL31" s="90"/>
      <c r="DM31" s="90"/>
      <c r="DN31" s="90"/>
      <c r="DO31" s="90"/>
      <c r="DP31" s="90"/>
      <c r="DQ31" s="90"/>
      <c r="DR31" s="90"/>
      <c r="DS31" s="90"/>
      <c r="DT31" s="90"/>
      <c r="DU31" s="90"/>
      <c r="DV31" s="90"/>
      <c r="DW31" s="90"/>
      <c r="DX31" s="90"/>
      <c r="DY31" s="90"/>
      <c r="DZ31" s="90"/>
      <c r="EA31" s="90"/>
      <c r="EB31" s="90"/>
      <c r="EC31" s="90"/>
      <c r="ED31" s="90"/>
      <c r="EE31" s="90"/>
      <c r="EF31" s="90"/>
      <c r="EG31" s="90"/>
      <c r="EH31" s="90"/>
      <c r="EI31" s="90"/>
      <c r="EJ31" s="90"/>
      <c r="EK31" s="90"/>
      <c r="EL31" s="90"/>
      <c r="EM31" s="90"/>
      <c r="EN31" s="90"/>
      <c r="EO31" s="90"/>
      <c r="EP31" s="90"/>
      <c r="EQ31" s="90"/>
      <c r="ER31" s="90"/>
      <c r="ES31" s="90"/>
      <c r="ET31" s="90"/>
      <c r="EU31" s="90"/>
      <c r="EV31" s="90"/>
      <c r="EW31" s="90"/>
      <c r="EX31" s="90"/>
      <c r="EY31" s="90"/>
      <c r="EZ31" s="90"/>
      <c r="FA31" s="90"/>
      <c r="FB31" s="90"/>
      <c r="FC31" s="90"/>
      <c r="FD31" s="90"/>
      <c r="FE31" s="90"/>
      <c r="FF31" s="90"/>
      <c r="FG31" s="90"/>
      <c r="FH31" s="90"/>
      <c r="FI31" s="90"/>
      <c r="FJ31" s="90"/>
      <c r="FK31" s="90"/>
      <c r="FL31" s="90"/>
      <c r="FM31" s="90"/>
      <c r="FN31" s="90"/>
      <c r="FO31" s="90"/>
      <c r="FP31" s="90"/>
      <c r="FQ31" s="90"/>
      <c r="FR31" s="90"/>
      <c r="FS31" s="90"/>
      <c r="FT31" s="90"/>
      <c r="FU31" s="90"/>
      <c r="FV31" s="90"/>
      <c r="FW31" s="90"/>
      <c r="FX31" s="90"/>
      <c r="FY31" s="90"/>
      <c r="FZ31" s="90"/>
      <c r="GA31" s="90"/>
      <c r="GB31" s="90"/>
      <c r="GC31" s="90"/>
      <c r="GD31" s="90"/>
      <c r="GE31" s="90"/>
      <c r="GF31" s="90"/>
      <c r="GG31" s="90"/>
      <c r="GH31" s="90"/>
      <c r="GI31" s="90"/>
      <c r="GJ31" s="90"/>
      <c r="GK31" s="90"/>
      <c r="GL31" s="90"/>
      <c r="GM31" s="90"/>
      <c r="GN31" s="90"/>
      <c r="GO31" s="90"/>
      <c r="GP31" s="90"/>
      <c r="GQ31" s="90"/>
      <c r="GR31" s="90"/>
      <c r="GS31" s="90"/>
      <c r="GT31" s="90"/>
      <c r="GU31" s="90"/>
      <c r="GV31" s="90"/>
      <c r="GW31" s="90"/>
      <c r="GX31" s="90"/>
      <c r="GY31" s="90"/>
      <c r="GZ31" s="90"/>
      <c r="HA31" s="90"/>
      <c r="HB31" s="90"/>
      <c r="HC31" s="90"/>
      <c r="HD31" s="90"/>
      <c r="HE31" s="90"/>
      <c r="HF31" s="90"/>
      <c r="HG31" s="90"/>
      <c r="HH31" s="90"/>
      <c r="HI31" s="90"/>
      <c r="HJ31" s="90"/>
      <c r="HK31" s="90"/>
      <c r="HL31" s="90"/>
      <c r="HM31" s="90"/>
      <c r="HN31" s="90"/>
      <c r="HO31" s="90"/>
      <c r="HP31" s="90"/>
      <c r="HQ31" s="90"/>
      <c r="HR31" s="90"/>
      <c r="HS31" s="90"/>
      <c r="HT31" s="90"/>
      <c r="HU31" s="90"/>
      <c r="HV31" s="90"/>
      <c r="HW31" s="90"/>
      <c r="HX31" s="90"/>
      <c r="HY31" s="90"/>
      <c r="HZ31" s="90"/>
      <c r="IA31" s="90"/>
      <c r="IB31" s="90"/>
      <c r="IC31" s="90"/>
      <c r="ID31" s="90"/>
      <c r="IE31" s="90"/>
      <c r="IF31" s="90"/>
      <c r="IG31" s="90"/>
      <c r="IH31" s="90"/>
      <c r="II31" s="90"/>
      <c r="IJ31" s="90"/>
      <c r="IK31" s="90"/>
      <c r="IL31" s="90"/>
      <c r="IM31" s="90"/>
      <c r="IN31" s="90"/>
      <c r="IO31" s="90"/>
      <c r="IP31" s="90"/>
      <c r="IQ31" s="90"/>
      <c r="IR31" s="90"/>
      <c r="IS31" s="90"/>
      <c r="IT31" s="90"/>
      <c r="IU31" s="90"/>
      <c r="IV31" s="90"/>
      <c r="IW31" s="90"/>
      <c r="IX31" s="90"/>
      <c r="IY31" s="90"/>
      <c r="IZ31" s="90"/>
      <c r="JA31" s="90"/>
      <c r="JB31" s="90"/>
    </row>
    <row r="32" spans="1:262" s="92" customFormat="1" ht="14.25" customHeight="1">
      <c r="A32" s="97" t="str">
        <f t="shared" si="4"/>
        <v>[Project management-22]</v>
      </c>
      <c r="B32" s="98" t="s">
        <v>764</v>
      </c>
      <c r="C32" s="98" t="s">
        <v>801</v>
      </c>
      <c r="D32" s="98" t="s">
        <v>765</v>
      </c>
      <c r="E32" s="170"/>
      <c r="F32" s="98" t="s">
        <v>22</v>
      </c>
      <c r="G32" s="98" t="s">
        <v>22</v>
      </c>
      <c r="H32" s="104">
        <v>42323</v>
      </c>
      <c r="I32" s="212"/>
      <c r="J32" s="216"/>
      <c r="K32" s="216"/>
      <c r="L32" s="216"/>
      <c r="M32" s="217"/>
      <c r="N32" s="217"/>
      <c r="O32" s="217"/>
      <c r="P32" s="90"/>
      <c r="Q32" s="90"/>
      <c r="R32" s="90"/>
      <c r="S32" s="90"/>
      <c r="T32" s="90"/>
      <c r="U32" s="90"/>
      <c r="V32" s="90"/>
      <c r="W32" s="90"/>
      <c r="X32" s="90"/>
      <c r="Y32" s="90"/>
      <c r="Z32" s="90"/>
      <c r="AA32" s="90"/>
      <c r="AB32" s="90"/>
      <c r="AC32" s="90"/>
      <c r="AD32" s="90"/>
      <c r="AE32" s="90"/>
      <c r="AF32" s="90"/>
      <c r="AG32" s="90"/>
      <c r="AH32" s="90"/>
      <c r="AI32" s="90"/>
      <c r="AJ32" s="90"/>
      <c r="AK32" s="90"/>
      <c r="AL32" s="90"/>
      <c r="AM32" s="90"/>
      <c r="AN32" s="90"/>
      <c r="AO32" s="90"/>
      <c r="AP32" s="90"/>
      <c r="AQ32" s="90"/>
      <c r="AR32" s="90"/>
      <c r="AS32" s="90"/>
      <c r="AT32" s="90"/>
      <c r="AU32" s="90"/>
      <c r="AV32" s="90"/>
      <c r="AW32" s="90"/>
      <c r="AX32" s="90"/>
      <c r="AY32" s="90"/>
      <c r="AZ32" s="90"/>
      <c r="BA32" s="90"/>
      <c r="BB32" s="90"/>
      <c r="BC32" s="90"/>
      <c r="BD32" s="90"/>
      <c r="BE32" s="90"/>
      <c r="BF32" s="90"/>
      <c r="BG32" s="90"/>
      <c r="BH32" s="90"/>
      <c r="BI32" s="90"/>
      <c r="BJ32" s="90"/>
      <c r="BK32" s="90"/>
      <c r="BL32" s="90"/>
      <c r="BM32" s="90"/>
      <c r="BN32" s="90"/>
      <c r="BO32" s="90"/>
      <c r="BP32" s="90"/>
      <c r="BQ32" s="90"/>
      <c r="BR32" s="90"/>
      <c r="BS32" s="90"/>
      <c r="BT32" s="90"/>
      <c r="BU32" s="90"/>
      <c r="BV32" s="90"/>
      <c r="BW32" s="90"/>
      <c r="BX32" s="90"/>
      <c r="BY32" s="90"/>
      <c r="BZ32" s="90"/>
      <c r="CA32" s="90"/>
      <c r="CB32" s="90"/>
      <c r="CC32" s="90"/>
      <c r="CD32" s="90"/>
      <c r="CE32" s="90"/>
      <c r="CF32" s="90"/>
      <c r="CG32" s="90"/>
      <c r="CH32" s="90"/>
      <c r="CI32" s="90"/>
      <c r="CJ32" s="90"/>
      <c r="CK32" s="90"/>
      <c r="CL32" s="90"/>
      <c r="CM32" s="90"/>
      <c r="CN32" s="90"/>
      <c r="CO32" s="90"/>
      <c r="CP32" s="90"/>
      <c r="CQ32" s="90"/>
      <c r="CR32" s="90"/>
      <c r="CS32" s="90"/>
      <c r="CT32" s="90"/>
      <c r="CU32" s="90"/>
      <c r="CV32" s="90"/>
      <c r="CW32" s="90"/>
      <c r="CX32" s="90"/>
      <c r="CY32" s="90"/>
      <c r="CZ32" s="90"/>
      <c r="DA32" s="90"/>
      <c r="DB32" s="90"/>
      <c r="DC32" s="90"/>
      <c r="DD32" s="90"/>
      <c r="DE32" s="90"/>
      <c r="DF32" s="90"/>
      <c r="DG32" s="90"/>
      <c r="DH32" s="90"/>
      <c r="DI32" s="90"/>
      <c r="DJ32" s="90"/>
      <c r="DK32" s="90"/>
      <c r="DL32" s="90"/>
      <c r="DM32" s="90"/>
      <c r="DN32" s="90"/>
      <c r="DO32" s="90"/>
      <c r="DP32" s="90"/>
      <c r="DQ32" s="90"/>
      <c r="DR32" s="90"/>
      <c r="DS32" s="90"/>
      <c r="DT32" s="90"/>
      <c r="DU32" s="90"/>
      <c r="DV32" s="90"/>
      <c r="DW32" s="90"/>
      <c r="DX32" s="90"/>
      <c r="DY32" s="90"/>
      <c r="DZ32" s="90"/>
      <c r="EA32" s="90"/>
      <c r="EB32" s="90"/>
      <c r="EC32" s="90"/>
      <c r="ED32" s="90"/>
      <c r="EE32" s="90"/>
      <c r="EF32" s="90"/>
      <c r="EG32" s="90"/>
      <c r="EH32" s="90"/>
      <c r="EI32" s="90"/>
      <c r="EJ32" s="90"/>
      <c r="EK32" s="90"/>
      <c r="EL32" s="90"/>
      <c r="EM32" s="90"/>
      <c r="EN32" s="90"/>
      <c r="EO32" s="90"/>
      <c r="EP32" s="90"/>
      <c r="EQ32" s="90"/>
      <c r="ER32" s="90"/>
      <c r="ES32" s="90"/>
      <c r="ET32" s="90"/>
      <c r="EU32" s="90"/>
      <c r="EV32" s="90"/>
      <c r="EW32" s="90"/>
      <c r="EX32" s="90"/>
      <c r="EY32" s="90"/>
      <c r="EZ32" s="90"/>
      <c r="FA32" s="90"/>
      <c r="FB32" s="90"/>
      <c r="FC32" s="90"/>
      <c r="FD32" s="90"/>
      <c r="FE32" s="90"/>
      <c r="FF32" s="90"/>
      <c r="FG32" s="90"/>
      <c r="FH32" s="90"/>
      <c r="FI32" s="90"/>
      <c r="FJ32" s="90"/>
      <c r="FK32" s="90"/>
      <c r="FL32" s="90"/>
      <c r="FM32" s="90"/>
      <c r="FN32" s="90"/>
      <c r="FO32" s="90"/>
      <c r="FP32" s="90"/>
      <c r="FQ32" s="90"/>
      <c r="FR32" s="90"/>
      <c r="FS32" s="90"/>
      <c r="FT32" s="90"/>
      <c r="FU32" s="90"/>
      <c r="FV32" s="90"/>
      <c r="FW32" s="90"/>
      <c r="FX32" s="90"/>
      <c r="FY32" s="90"/>
      <c r="FZ32" s="90"/>
      <c r="GA32" s="90"/>
      <c r="GB32" s="90"/>
      <c r="GC32" s="90"/>
      <c r="GD32" s="90"/>
      <c r="GE32" s="90"/>
      <c r="GF32" s="90"/>
      <c r="GG32" s="90"/>
      <c r="GH32" s="90"/>
      <c r="GI32" s="90"/>
      <c r="GJ32" s="90"/>
      <c r="GK32" s="90"/>
      <c r="GL32" s="90"/>
      <c r="GM32" s="90"/>
      <c r="GN32" s="90"/>
      <c r="GO32" s="90"/>
      <c r="GP32" s="90"/>
      <c r="GQ32" s="90"/>
      <c r="GR32" s="90"/>
      <c r="GS32" s="90"/>
      <c r="GT32" s="90"/>
      <c r="GU32" s="90"/>
      <c r="GV32" s="90"/>
      <c r="GW32" s="90"/>
      <c r="GX32" s="90"/>
      <c r="GY32" s="90"/>
      <c r="GZ32" s="90"/>
      <c r="HA32" s="90"/>
      <c r="HB32" s="90"/>
      <c r="HC32" s="90"/>
      <c r="HD32" s="90"/>
      <c r="HE32" s="90"/>
      <c r="HF32" s="90"/>
      <c r="HG32" s="90"/>
      <c r="HH32" s="90"/>
      <c r="HI32" s="90"/>
      <c r="HJ32" s="90"/>
      <c r="HK32" s="90"/>
      <c r="HL32" s="90"/>
      <c r="HM32" s="90"/>
      <c r="HN32" s="90"/>
      <c r="HO32" s="90"/>
      <c r="HP32" s="90"/>
      <c r="HQ32" s="90"/>
      <c r="HR32" s="90"/>
      <c r="HS32" s="90"/>
      <c r="HT32" s="90"/>
      <c r="HU32" s="90"/>
      <c r="HV32" s="90"/>
      <c r="HW32" s="90"/>
      <c r="HX32" s="90"/>
      <c r="HY32" s="90"/>
      <c r="HZ32" s="90"/>
      <c r="IA32" s="90"/>
      <c r="IB32" s="90"/>
      <c r="IC32" s="90"/>
      <c r="ID32" s="90"/>
      <c r="IE32" s="90"/>
      <c r="IF32" s="90"/>
      <c r="IG32" s="90"/>
      <c r="IH32" s="90"/>
      <c r="II32" s="90"/>
      <c r="IJ32" s="90"/>
      <c r="IK32" s="90"/>
      <c r="IL32" s="90"/>
      <c r="IM32" s="90"/>
      <c r="IN32" s="90"/>
      <c r="IO32" s="90"/>
      <c r="IP32" s="90"/>
      <c r="IQ32" s="90"/>
      <c r="IR32" s="90"/>
      <c r="IS32" s="90"/>
      <c r="IT32" s="90"/>
      <c r="IU32" s="90"/>
      <c r="IV32" s="90"/>
      <c r="IW32" s="90"/>
      <c r="IX32" s="90"/>
      <c r="IY32" s="90"/>
      <c r="IZ32" s="90"/>
      <c r="JA32" s="90"/>
      <c r="JB32" s="90"/>
    </row>
    <row r="33" spans="1:262" s="92" customFormat="1" ht="14.25" customHeight="1">
      <c r="A33" s="97" t="str">
        <f t="shared" si="4"/>
        <v>[Project management-23]</v>
      </c>
      <c r="B33" s="98" t="s">
        <v>1256</v>
      </c>
      <c r="C33" s="98" t="s">
        <v>802</v>
      </c>
      <c r="D33" s="98" t="s">
        <v>766</v>
      </c>
      <c r="E33" s="170"/>
      <c r="F33" s="98" t="s">
        <v>22</v>
      </c>
      <c r="G33" s="98" t="s">
        <v>22</v>
      </c>
      <c r="H33" s="104">
        <v>42323</v>
      </c>
      <c r="I33" s="212"/>
      <c r="J33" s="216"/>
      <c r="K33" s="216"/>
      <c r="L33" s="216"/>
      <c r="M33" s="217"/>
      <c r="N33" s="217"/>
      <c r="O33" s="217"/>
      <c r="P33" s="90"/>
      <c r="Q33" s="90"/>
      <c r="R33" s="90"/>
      <c r="S33" s="90"/>
      <c r="T33" s="90"/>
      <c r="U33" s="90"/>
      <c r="V33" s="90"/>
      <c r="W33" s="90"/>
      <c r="X33" s="90"/>
      <c r="Y33" s="90"/>
      <c r="Z33" s="90"/>
      <c r="AA33" s="90"/>
      <c r="AB33" s="90"/>
      <c r="AC33" s="90"/>
      <c r="AD33" s="90"/>
      <c r="AE33" s="90"/>
      <c r="AF33" s="90"/>
      <c r="AG33" s="90"/>
      <c r="AH33" s="90"/>
      <c r="AI33" s="90"/>
      <c r="AJ33" s="90"/>
      <c r="AK33" s="90"/>
      <c r="AL33" s="90"/>
      <c r="AM33" s="90"/>
      <c r="AN33" s="90"/>
      <c r="AO33" s="90"/>
      <c r="AP33" s="90"/>
      <c r="AQ33" s="90"/>
      <c r="AR33" s="90"/>
      <c r="AS33" s="90"/>
      <c r="AT33" s="90"/>
      <c r="AU33" s="90"/>
      <c r="AV33" s="90"/>
      <c r="AW33" s="90"/>
      <c r="AX33" s="90"/>
      <c r="AY33" s="90"/>
      <c r="AZ33" s="90"/>
      <c r="BA33" s="90"/>
      <c r="BB33" s="90"/>
      <c r="BC33" s="90"/>
      <c r="BD33" s="90"/>
      <c r="BE33" s="90"/>
      <c r="BF33" s="90"/>
      <c r="BG33" s="90"/>
      <c r="BH33" s="90"/>
      <c r="BI33" s="90"/>
      <c r="BJ33" s="90"/>
      <c r="BK33" s="90"/>
      <c r="BL33" s="90"/>
      <c r="BM33" s="90"/>
      <c r="BN33" s="90"/>
      <c r="BO33" s="90"/>
      <c r="BP33" s="90"/>
      <c r="BQ33" s="90"/>
      <c r="BR33" s="90"/>
      <c r="BS33" s="90"/>
      <c r="BT33" s="90"/>
      <c r="BU33" s="90"/>
      <c r="BV33" s="90"/>
      <c r="BW33" s="90"/>
      <c r="BX33" s="90"/>
      <c r="BY33" s="90"/>
      <c r="BZ33" s="90"/>
      <c r="CA33" s="90"/>
      <c r="CB33" s="90"/>
      <c r="CC33" s="90"/>
      <c r="CD33" s="90"/>
      <c r="CE33" s="90"/>
      <c r="CF33" s="90"/>
      <c r="CG33" s="90"/>
      <c r="CH33" s="90"/>
      <c r="CI33" s="90"/>
      <c r="CJ33" s="90"/>
      <c r="CK33" s="90"/>
      <c r="CL33" s="90"/>
      <c r="CM33" s="90"/>
      <c r="CN33" s="90"/>
      <c r="CO33" s="90"/>
      <c r="CP33" s="90"/>
      <c r="CQ33" s="90"/>
      <c r="CR33" s="90"/>
      <c r="CS33" s="90"/>
      <c r="CT33" s="90"/>
      <c r="CU33" s="90"/>
      <c r="CV33" s="90"/>
      <c r="CW33" s="90"/>
      <c r="CX33" s="90"/>
      <c r="CY33" s="90"/>
      <c r="CZ33" s="90"/>
      <c r="DA33" s="90"/>
      <c r="DB33" s="90"/>
      <c r="DC33" s="90"/>
      <c r="DD33" s="90"/>
      <c r="DE33" s="90"/>
      <c r="DF33" s="90"/>
      <c r="DG33" s="90"/>
      <c r="DH33" s="90"/>
      <c r="DI33" s="90"/>
      <c r="DJ33" s="90"/>
      <c r="DK33" s="90"/>
      <c r="DL33" s="90"/>
      <c r="DM33" s="90"/>
      <c r="DN33" s="90"/>
      <c r="DO33" s="90"/>
      <c r="DP33" s="90"/>
      <c r="DQ33" s="90"/>
      <c r="DR33" s="90"/>
      <c r="DS33" s="90"/>
      <c r="DT33" s="90"/>
      <c r="DU33" s="90"/>
      <c r="DV33" s="90"/>
      <c r="DW33" s="90"/>
      <c r="DX33" s="90"/>
      <c r="DY33" s="90"/>
      <c r="DZ33" s="90"/>
      <c r="EA33" s="90"/>
      <c r="EB33" s="90"/>
      <c r="EC33" s="90"/>
      <c r="ED33" s="90"/>
      <c r="EE33" s="90"/>
      <c r="EF33" s="90"/>
      <c r="EG33" s="90"/>
      <c r="EH33" s="90"/>
      <c r="EI33" s="90"/>
      <c r="EJ33" s="90"/>
      <c r="EK33" s="90"/>
      <c r="EL33" s="90"/>
      <c r="EM33" s="90"/>
      <c r="EN33" s="90"/>
      <c r="EO33" s="90"/>
      <c r="EP33" s="90"/>
      <c r="EQ33" s="90"/>
      <c r="ER33" s="90"/>
      <c r="ES33" s="90"/>
      <c r="ET33" s="90"/>
      <c r="EU33" s="90"/>
      <c r="EV33" s="90"/>
      <c r="EW33" s="90"/>
      <c r="EX33" s="90"/>
      <c r="EY33" s="90"/>
      <c r="EZ33" s="90"/>
      <c r="FA33" s="90"/>
      <c r="FB33" s="90"/>
      <c r="FC33" s="90"/>
      <c r="FD33" s="90"/>
      <c r="FE33" s="90"/>
      <c r="FF33" s="90"/>
      <c r="FG33" s="90"/>
      <c r="FH33" s="90"/>
      <c r="FI33" s="90"/>
      <c r="FJ33" s="90"/>
      <c r="FK33" s="90"/>
      <c r="FL33" s="90"/>
      <c r="FM33" s="90"/>
      <c r="FN33" s="90"/>
      <c r="FO33" s="90"/>
      <c r="FP33" s="90"/>
      <c r="FQ33" s="90"/>
      <c r="FR33" s="90"/>
      <c r="FS33" s="90"/>
      <c r="FT33" s="90"/>
      <c r="FU33" s="90"/>
      <c r="FV33" s="90"/>
      <c r="FW33" s="90"/>
      <c r="FX33" s="90"/>
      <c r="FY33" s="90"/>
      <c r="FZ33" s="90"/>
      <c r="GA33" s="90"/>
      <c r="GB33" s="90"/>
      <c r="GC33" s="90"/>
      <c r="GD33" s="90"/>
      <c r="GE33" s="90"/>
      <c r="GF33" s="90"/>
      <c r="GG33" s="90"/>
      <c r="GH33" s="90"/>
      <c r="GI33" s="90"/>
      <c r="GJ33" s="90"/>
      <c r="GK33" s="90"/>
      <c r="GL33" s="90"/>
      <c r="GM33" s="90"/>
      <c r="GN33" s="90"/>
      <c r="GO33" s="90"/>
      <c r="GP33" s="90"/>
      <c r="GQ33" s="90"/>
      <c r="GR33" s="90"/>
      <c r="GS33" s="90"/>
      <c r="GT33" s="90"/>
      <c r="GU33" s="90"/>
      <c r="GV33" s="90"/>
      <c r="GW33" s="90"/>
      <c r="GX33" s="90"/>
      <c r="GY33" s="90"/>
      <c r="GZ33" s="90"/>
      <c r="HA33" s="90"/>
      <c r="HB33" s="90"/>
      <c r="HC33" s="90"/>
      <c r="HD33" s="90"/>
      <c r="HE33" s="90"/>
      <c r="HF33" s="90"/>
      <c r="HG33" s="90"/>
      <c r="HH33" s="90"/>
      <c r="HI33" s="90"/>
      <c r="HJ33" s="90"/>
      <c r="HK33" s="90"/>
      <c r="HL33" s="90"/>
      <c r="HM33" s="90"/>
      <c r="HN33" s="90"/>
      <c r="HO33" s="90"/>
      <c r="HP33" s="90"/>
      <c r="HQ33" s="90"/>
      <c r="HR33" s="90"/>
      <c r="HS33" s="90"/>
      <c r="HT33" s="90"/>
      <c r="HU33" s="90"/>
      <c r="HV33" s="90"/>
      <c r="HW33" s="90"/>
      <c r="HX33" s="90"/>
      <c r="HY33" s="90"/>
      <c r="HZ33" s="90"/>
      <c r="IA33" s="90"/>
      <c r="IB33" s="90"/>
      <c r="IC33" s="90"/>
      <c r="ID33" s="90"/>
      <c r="IE33" s="90"/>
      <c r="IF33" s="90"/>
      <c r="IG33" s="90"/>
      <c r="IH33" s="90"/>
      <c r="II33" s="90"/>
      <c r="IJ33" s="90"/>
      <c r="IK33" s="90"/>
      <c r="IL33" s="90"/>
      <c r="IM33" s="90"/>
      <c r="IN33" s="90"/>
      <c r="IO33" s="90"/>
      <c r="IP33" s="90"/>
      <c r="IQ33" s="90"/>
      <c r="IR33" s="90"/>
      <c r="IS33" s="90"/>
      <c r="IT33" s="90"/>
      <c r="IU33" s="90"/>
      <c r="IV33" s="90"/>
      <c r="IW33" s="90"/>
      <c r="IX33" s="90"/>
      <c r="IY33" s="90"/>
      <c r="IZ33" s="90"/>
      <c r="JA33" s="90"/>
      <c r="JB33" s="90"/>
    </row>
    <row r="34" spans="1:262" s="92" customFormat="1" ht="14.25" customHeight="1">
      <c r="A34" s="97" t="str">
        <f t="shared" si="4"/>
        <v>[Project management-24]</v>
      </c>
      <c r="B34" s="98" t="s">
        <v>1257</v>
      </c>
      <c r="C34" s="98" t="s">
        <v>803</v>
      </c>
      <c r="D34" s="98" t="s">
        <v>1255</v>
      </c>
      <c r="E34" s="170"/>
      <c r="F34" s="98" t="s">
        <v>22</v>
      </c>
      <c r="G34" s="98" t="s">
        <v>22</v>
      </c>
      <c r="H34" s="104">
        <v>42323</v>
      </c>
      <c r="I34" s="212"/>
      <c r="J34" s="216" t="s">
        <v>1060</v>
      </c>
      <c r="K34" s="216" t="s">
        <v>1059</v>
      </c>
      <c r="L34" s="216" t="s">
        <v>1057</v>
      </c>
      <c r="M34" s="217">
        <v>42323</v>
      </c>
      <c r="N34" s="217">
        <v>42327</v>
      </c>
      <c r="O34" s="217"/>
      <c r="P34" s="90"/>
      <c r="Q34" s="90"/>
      <c r="R34" s="90"/>
      <c r="S34" s="90"/>
      <c r="T34" s="90"/>
      <c r="U34" s="90"/>
      <c r="V34" s="90"/>
      <c r="W34" s="90"/>
      <c r="X34" s="90"/>
      <c r="Y34" s="90"/>
      <c r="Z34" s="90"/>
      <c r="AA34" s="90"/>
      <c r="AB34" s="90"/>
      <c r="AC34" s="90"/>
      <c r="AD34" s="90"/>
      <c r="AE34" s="90"/>
      <c r="AF34" s="90"/>
      <c r="AG34" s="90"/>
      <c r="AH34" s="90"/>
      <c r="AI34" s="90"/>
      <c r="AJ34" s="90"/>
      <c r="AK34" s="90"/>
      <c r="AL34" s="90"/>
      <c r="AM34" s="90"/>
      <c r="AN34" s="90"/>
      <c r="AO34" s="90"/>
      <c r="AP34" s="90"/>
      <c r="AQ34" s="90"/>
      <c r="AR34" s="90"/>
      <c r="AS34" s="90"/>
      <c r="AT34" s="90"/>
      <c r="AU34" s="90"/>
      <c r="AV34" s="90"/>
      <c r="AW34" s="90"/>
      <c r="AX34" s="90"/>
      <c r="AY34" s="90"/>
      <c r="AZ34" s="90"/>
      <c r="BA34" s="90"/>
      <c r="BB34" s="90"/>
      <c r="BC34" s="90"/>
      <c r="BD34" s="90"/>
      <c r="BE34" s="90"/>
      <c r="BF34" s="90"/>
      <c r="BG34" s="90"/>
      <c r="BH34" s="90"/>
      <c r="BI34" s="90"/>
      <c r="BJ34" s="90"/>
      <c r="BK34" s="90"/>
      <c r="BL34" s="90"/>
      <c r="BM34" s="90"/>
      <c r="BN34" s="90"/>
      <c r="BO34" s="90"/>
      <c r="BP34" s="90"/>
      <c r="BQ34" s="90"/>
      <c r="BR34" s="90"/>
      <c r="BS34" s="90"/>
      <c r="BT34" s="90"/>
      <c r="BU34" s="90"/>
      <c r="BV34" s="90"/>
      <c r="BW34" s="90"/>
      <c r="BX34" s="90"/>
      <c r="BY34" s="90"/>
      <c r="BZ34" s="90"/>
      <c r="CA34" s="90"/>
      <c r="CB34" s="90"/>
      <c r="CC34" s="90"/>
      <c r="CD34" s="90"/>
      <c r="CE34" s="90"/>
      <c r="CF34" s="90"/>
      <c r="CG34" s="90"/>
      <c r="CH34" s="90"/>
      <c r="CI34" s="90"/>
      <c r="CJ34" s="90"/>
      <c r="CK34" s="90"/>
      <c r="CL34" s="90"/>
      <c r="CM34" s="90"/>
      <c r="CN34" s="90"/>
      <c r="CO34" s="90"/>
      <c r="CP34" s="90"/>
      <c r="CQ34" s="90"/>
      <c r="CR34" s="90"/>
      <c r="CS34" s="90"/>
      <c r="CT34" s="90"/>
      <c r="CU34" s="90"/>
      <c r="CV34" s="90"/>
      <c r="CW34" s="90"/>
      <c r="CX34" s="90"/>
      <c r="CY34" s="90"/>
      <c r="CZ34" s="90"/>
      <c r="DA34" s="90"/>
      <c r="DB34" s="90"/>
      <c r="DC34" s="90"/>
      <c r="DD34" s="90"/>
      <c r="DE34" s="90"/>
      <c r="DF34" s="90"/>
      <c r="DG34" s="90"/>
      <c r="DH34" s="90"/>
      <c r="DI34" s="90"/>
      <c r="DJ34" s="90"/>
      <c r="DK34" s="90"/>
      <c r="DL34" s="90"/>
      <c r="DM34" s="90"/>
      <c r="DN34" s="90"/>
      <c r="DO34" s="90"/>
      <c r="DP34" s="90"/>
      <c r="DQ34" s="90"/>
      <c r="DR34" s="90"/>
      <c r="DS34" s="90"/>
      <c r="DT34" s="90"/>
      <c r="DU34" s="90"/>
      <c r="DV34" s="90"/>
      <c r="DW34" s="90"/>
      <c r="DX34" s="90"/>
      <c r="DY34" s="90"/>
      <c r="DZ34" s="90"/>
      <c r="EA34" s="90"/>
      <c r="EB34" s="90"/>
      <c r="EC34" s="90"/>
      <c r="ED34" s="90"/>
      <c r="EE34" s="90"/>
      <c r="EF34" s="90"/>
      <c r="EG34" s="90"/>
      <c r="EH34" s="90"/>
      <c r="EI34" s="90"/>
      <c r="EJ34" s="90"/>
      <c r="EK34" s="90"/>
      <c r="EL34" s="90"/>
      <c r="EM34" s="90"/>
      <c r="EN34" s="90"/>
      <c r="EO34" s="90"/>
      <c r="EP34" s="90"/>
      <c r="EQ34" s="90"/>
      <c r="ER34" s="90"/>
      <c r="ES34" s="90"/>
      <c r="ET34" s="90"/>
      <c r="EU34" s="90"/>
      <c r="EV34" s="90"/>
      <c r="EW34" s="90"/>
      <c r="EX34" s="90"/>
      <c r="EY34" s="90"/>
      <c r="EZ34" s="90"/>
      <c r="FA34" s="90"/>
      <c r="FB34" s="90"/>
      <c r="FC34" s="90"/>
      <c r="FD34" s="90"/>
      <c r="FE34" s="90"/>
      <c r="FF34" s="90"/>
      <c r="FG34" s="90"/>
      <c r="FH34" s="90"/>
      <c r="FI34" s="90"/>
      <c r="FJ34" s="90"/>
      <c r="FK34" s="90"/>
      <c r="FL34" s="90"/>
      <c r="FM34" s="90"/>
      <c r="FN34" s="90"/>
      <c r="FO34" s="90"/>
      <c r="FP34" s="90"/>
      <c r="FQ34" s="90"/>
      <c r="FR34" s="90"/>
      <c r="FS34" s="90"/>
      <c r="FT34" s="90"/>
      <c r="FU34" s="90"/>
      <c r="FV34" s="90"/>
      <c r="FW34" s="90"/>
      <c r="FX34" s="90"/>
      <c r="FY34" s="90"/>
      <c r="FZ34" s="90"/>
      <c r="GA34" s="90"/>
      <c r="GB34" s="90"/>
      <c r="GC34" s="90"/>
      <c r="GD34" s="90"/>
      <c r="GE34" s="90"/>
      <c r="GF34" s="90"/>
      <c r="GG34" s="90"/>
      <c r="GH34" s="90"/>
      <c r="GI34" s="90"/>
      <c r="GJ34" s="90"/>
      <c r="GK34" s="90"/>
      <c r="GL34" s="90"/>
      <c r="GM34" s="90"/>
      <c r="GN34" s="90"/>
      <c r="GO34" s="90"/>
      <c r="GP34" s="90"/>
      <c r="GQ34" s="90"/>
      <c r="GR34" s="90"/>
      <c r="GS34" s="90"/>
      <c r="GT34" s="90"/>
      <c r="GU34" s="90"/>
      <c r="GV34" s="90"/>
      <c r="GW34" s="90"/>
      <c r="GX34" s="90"/>
      <c r="GY34" s="90"/>
      <c r="GZ34" s="90"/>
      <c r="HA34" s="90"/>
      <c r="HB34" s="90"/>
      <c r="HC34" s="90"/>
      <c r="HD34" s="90"/>
      <c r="HE34" s="90"/>
      <c r="HF34" s="90"/>
      <c r="HG34" s="90"/>
      <c r="HH34" s="90"/>
      <c r="HI34" s="90"/>
      <c r="HJ34" s="90"/>
      <c r="HK34" s="90"/>
      <c r="HL34" s="90"/>
      <c r="HM34" s="90"/>
      <c r="HN34" s="90"/>
      <c r="HO34" s="90"/>
      <c r="HP34" s="90"/>
      <c r="HQ34" s="90"/>
      <c r="HR34" s="90"/>
      <c r="HS34" s="90"/>
      <c r="HT34" s="90"/>
      <c r="HU34" s="90"/>
      <c r="HV34" s="90"/>
      <c r="HW34" s="90"/>
      <c r="HX34" s="90"/>
      <c r="HY34" s="90"/>
      <c r="HZ34" s="90"/>
      <c r="IA34" s="90"/>
      <c r="IB34" s="90"/>
      <c r="IC34" s="90"/>
      <c r="ID34" s="90"/>
      <c r="IE34" s="90"/>
      <c r="IF34" s="90"/>
      <c r="IG34" s="90"/>
      <c r="IH34" s="90"/>
      <c r="II34" s="90"/>
      <c r="IJ34" s="90"/>
      <c r="IK34" s="90"/>
      <c r="IL34" s="90"/>
      <c r="IM34" s="90"/>
      <c r="IN34" s="90"/>
      <c r="IO34" s="90"/>
      <c r="IP34" s="90"/>
      <c r="IQ34" s="90"/>
      <c r="IR34" s="90"/>
      <c r="IS34" s="90"/>
      <c r="IT34" s="90"/>
      <c r="IU34" s="90"/>
      <c r="IV34" s="90"/>
      <c r="IW34" s="90"/>
      <c r="IX34" s="90"/>
      <c r="IY34" s="90"/>
      <c r="IZ34" s="90"/>
      <c r="JA34" s="90"/>
      <c r="JB34" s="90"/>
    </row>
    <row r="35" spans="1:262" s="92" customFormat="1" ht="14.25" customHeight="1">
      <c r="A35" s="97" t="str">
        <f t="shared" si="4"/>
        <v>[Project management-25]</v>
      </c>
      <c r="B35" s="98" t="s">
        <v>1258</v>
      </c>
      <c r="C35" s="98" t="s">
        <v>767</v>
      </c>
      <c r="D35" s="98" t="s">
        <v>768</v>
      </c>
      <c r="E35" s="170"/>
      <c r="F35" s="98" t="s">
        <v>22</v>
      </c>
      <c r="G35" s="98" t="s">
        <v>22</v>
      </c>
      <c r="H35" s="104">
        <v>42323</v>
      </c>
      <c r="I35" s="212"/>
      <c r="J35" s="216" t="s">
        <v>1060</v>
      </c>
      <c r="K35" s="216" t="s">
        <v>1059</v>
      </c>
      <c r="L35" s="216" t="s">
        <v>1057</v>
      </c>
      <c r="M35" s="217">
        <v>42323</v>
      </c>
      <c r="N35" s="217">
        <v>42327</v>
      </c>
      <c r="O35" s="217"/>
      <c r="P35" s="90"/>
      <c r="Q35" s="90"/>
      <c r="R35" s="90"/>
      <c r="S35" s="90"/>
      <c r="T35" s="90"/>
      <c r="U35" s="90"/>
      <c r="V35" s="90"/>
      <c r="W35" s="90"/>
      <c r="X35" s="90"/>
      <c r="Y35" s="90"/>
      <c r="Z35" s="90"/>
      <c r="AA35" s="90"/>
      <c r="AB35" s="90"/>
      <c r="AC35" s="90"/>
      <c r="AD35" s="90"/>
      <c r="AE35" s="90"/>
      <c r="AF35" s="90"/>
      <c r="AG35" s="90"/>
      <c r="AH35" s="90"/>
      <c r="AI35" s="90"/>
      <c r="AJ35" s="90"/>
      <c r="AK35" s="90"/>
      <c r="AL35" s="90"/>
      <c r="AM35" s="90"/>
      <c r="AN35" s="90"/>
      <c r="AO35" s="90"/>
      <c r="AP35" s="90"/>
      <c r="AQ35" s="90"/>
      <c r="AR35" s="90"/>
      <c r="AS35" s="90"/>
      <c r="AT35" s="90"/>
      <c r="AU35" s="90"/>
      <c r="AV35" s="90"/>
      <c r="AW35" s="90"/>
      <c r="AX35" s="90"/>
      <c r="AY35" s="90"/>
      <c r="AZ35" s="90"/>
      <c r="BA35" s="90"/>
      <c r="BB35" s="90"/>
      <c r="BC35" s="90"/>
      <c r="BD35" s="90"/>
      <c r="BE35" s="90"/>
      <c r="BF35" s="90"/>
      <c r="BG35" s="90"/>
      <c r="BH35" s="90"/>
      <c r="BI35" s="90"/>
      <c r="BJ35" s="90"/>
      <c r="BK35" s="90"/>
      <c r="BL35" s="90"/>
      <c r="BM35" s="90"/>
      <c r="BN35" s="90"/>
      <c r="BO35" s="90"/>
      <c r="BP35" s="90"/>
      <c r="BQ35" s="90"/>
      <c r="BR35" s="90"/>
      <c r="BS35" s="90"/>
      <c r="BT35" s="90"/>
      <c r="BU35" s="90"/>
      <c r="BV35" s="90"/>
      <c r="BW35" s="90"/>
      <c r="BX35" s="90"/>
      <c r="BY35" s="90"/>
      <c r="BZ35" s="90"/>
      <c r="CA35" s="90"/>
      <c r="CB35" s="90"/>
      <c r="CC35" s="90"/>
      <c r="CD35" s="90"/>
      <c r="CE35" s="90"/>
      <c r="CF35" s="90"/>
      <c r="CG35" s="90"/>
      <c r="CH35" s="90"/>
      <c r="CI35" s="90"/>
      <c r="CJ35" s="90"/>
      <c r="CK35" s="90"/>
      <c r="CL35" s="90"/>
      <c r="CM35" s="90"/>
      <c r="CN35" s="90"/>
      <c r="CO35" s="90"/>
      <c r="CP35" s="90"/>
      <c r="CQ35" s="90"/>
      <c r="CR35" s="90"/>
      <c r="CS35" s="90"/>
      <c r="CT35" s="90"/>
      <c r="CU35" s="90"/>
      <c r="CV35" s="90"/>
      <c r="CW35" s="90"/>
      <c r="CX35" s="90"/>
      <c r="CY35" s="90"/>
      <c r="CZ35" s="90"/>
      <c r="DA35" s="90"/>
      <c r="DB35" s="90"/>
      <c r="DC35" s="90"/>
      <c r="DD35" s="90"/>
      <c r="DE35" s="90"/>
      <c r="DF35" s="90"/>
      <c r="DG35" s="90"/>
      <c r="DH35" s="90"/>
      <c r="DI35" s="90"/>
      <c r="DJ35" s="90"/>
      <c r="DK35" s="90"/>
      <c r="DL35" s="90"/>
      <c r="DM35" s="90"/>
      <c r="DN35" s="90"/>
      <c r="DO35" s="90"/>
      <c r="DP35" s="90"/>
      <c r="DQ35" s="90"/>
      <c r="DR35" s="90"/>
      <c r="DS35" s="90"/>
      <c r="DT35" s="90"/>
      <c r="DU35" s="90"/>
      <c r="DV35" s="90"/>
      <c r="DW35" s="90"/>
      <c r="DX35" s="90"/>
      <c r="DY35" s="90"/>
      <c r="DZ35" s="90"/>
      <c r="EA35" s="90"/>
      <c r="EB35" s="90"/>
      <c r="EC35" s="90"/>
      <c r="ED35" s="90"/>
      <c r="EE35" s="90"/>
      <c r="EF35" s="90"/>
      <c r="EG35" s="90"/>
      <c r="EH35" s="90"/>
      <c r="EI35" s="90"/>
      <c r="EJ35" s="90"/>
      <c r="EK35" s="90"/>
      <c r="EL35" s="90"/>
      <c r="EM35" s="90"/>
      <c r="EN35" s="90"/>
      <c r="EO35" s="90"/>
      <c r="EP35" s="90"/>
      <c r="EQ35" s="90"/>
      <c r="ER35" s="90"/>
      <c r="ES35" s="90"/>
      <c r="ET35" s="90"/>
      <c r="EU35" s="90"/>
      <c r="EV35" s="90"/>
      <c r="EW35" s="90"/>
      <c r="EX35" s="90"/>
      <c r="EY35" s="90"/>
      <c r="EZ35" s="90"/>
      <c r="FA35" s="90"/>
      <c r="FB35" s="90"/>
      <c r="FC35" s="90"/>
      <c r="FD35" s="90"/>
      <c r="FE35" s="90"/>
      <c r="FF35" s="90"/>
      <c r="FG35" s="90"/>
      <c r="FH35" s="90"/>
      <c r="FI35" s="90"/>
      <c r="FJ35" s="90"/>
      <c r="FK35" s="90"/>
      <c r="FL35" s="90"/>
      <c r="FM35" s="90"/>
      <c r="FN35" s="90"/>
      <c r="FO35" s="90"/>
      <c r="FP35" s="90"/>
      <c r="FQ35" s="90"/>
      <c r="FR35" s="90"/>
      <c r="FS35" s="90"/>
      <c r="FT35" s="90"/>
      <c r="FU35" s="90"/>
      <c r="FV35" s="90"/>
      <c r="FW35" s="90"/>
      <c r="FX35" s="90"/>
      <c r="FY35" s="90"/>
      <c r="FZ35" s="90"/>
      <c r="GA35" s="90"/>
      <c r="GB35" s="90"/>
      <c r="GC35" s="90"/>
      <c r="GD35" s="90"/>
      <c r="GE35" s="90"/>
      <c r="GF35" s="90"/>
      <c r="GG35" s="90"/>
      <c r="GH35" s="90"/>
      <c r="GI35" s="90"/>
      <c r="GJ35" s="90"/>
      <c r="GK35" s="90"/>
      <c r="GL35" s="90"/>
      <c r="GM35" s="90"/>
      <c r="GN35" s="90"/>
      <c r="GO35" s="90"/>
      <c r="GP35" s="90"/>
      <c r="GQ35" s="90"/>
      <c r="GR35" s="90"/>
      <c r="GS35" s="90"/>
      <c r="GT35" s="90"/>
      <c r="GU35" s="90"/>
      <c r="GV35" s="90"/>
      <c r="GW35" s="90"/>
      <c r="GX35" s="90"/>
      <c r="GY35" s="90"/>
      <c r="GZ35" s="90"/>
      <c r="HA35" s="90"/>
      <c r="HB35" s="90"/>
      <c r="HC35" s="90"/>
      <c r="HD35" s="90"/>
      <c r="HE35" s="90"/>
      <c r="HF35" s="90"/>
      <c r="HG35" s="90"/>
      <c r="HH35" s="90"/>
      <c r="HI35" s="90"/>
      <c r="HJ35" s="90"/>
      <c r="HK35" s="90"/>
      <c r="HL35" s="90"/>
      <c r="HM35" s="90"/>
      <c r="HN35" s="90"/>
      <c r="HO35" s="90"/>
      <c r="HP35" s="90"/>
      <c r="HQ35" s="90"/>
      <c r="HR35" s="90"/>
      <c r="HS35" s="90"/>
      <c r="HT35" s="90"/>
      <c r="HU35" s="90"/>
      <c r="HV35" s="90"/>
      <c r="HW35" s="90"/>
      <c r="HX35" s="90"/>
      <c r="HY35" s="90"/>
      <c r="HZ35" s="90"/>
      <c r="IA35" s="90"/>
      <c r="IB35" s="90"/>
      <c r="IC35" s="90"/>
      <c r="ID35" s="90"/>
      <c r="IE35" s="90"/>
      <c r="IF35" s="90"/>
      <c r="IG35" s="90"/>
      <c r="IH35" s="90"/>
      <c r="II35" s="90"/>
      <c r="IJ35" s="90"/>
      <c r="IK35" s="90"/>
      <c r="IL35" s="90"/>
      <c r="IM35" s="90"/>
      <c r="IN35" s="90"/>
      <c r="IO35" s="90"/>
      <c r="IP35" s="90"/>
      <c r="IQ35" s="90"/>
      <c r="IR35" s="90"/>
      <c r="IS35" s="90"/>
      <c r="IT35" s="90"/>
      <c r="IU35" s="90"/>
      <c r="IV35" s="90"/>
      <c r="IW35" s="90"/>
      <c r="IX35" s="90"/>
      <c r="IY35" s="90"/>
      <c r="IZ35" s="90"/>
      <c r="JA35" s="90"/>
      <c r="JB35" s="90"/>
    </row>
    <row r="36" spans="1:262" s="92" customFormat="1" ht="14.25" customHeight="1">
      <c r="A36" s="97" t="str">
        <f t="shared" si="4"/>
        <v>[Project management-26]</v>
      </c>
      <c r="B36" s="98" t="s">
        <v>1259</v>
      </c>
      <c r="C36" s="98" t="s">
        <v>1260</v>
      </c>
      <c r="D36" s="98" t="s">
        <v>1261</v>
      </c>
      <c r="E36" s="103"/>
      <c r="F36" s="98" t="s">
        <v>22</v>
      </c>
      <c r="G36" s="98" t="s">
        <v>22</v>
      </c>
      <c r="H36" s="104">
        <v>42323</v>
      </c>
      <c r="I36" s="105" t="s">
        <v>1201</v>
      </c>
      <c r="J36" s="216" t="s">
        <v>1060</v>
      </c>
      <c r="K36" s="216" t="s">
        <v>1059</v>
      </c>
      <c r="L36" s="216" t="s">
        <v>1057</v>
      </c>
      <c r="M36" s="217">
        <v>42323</v>
      </c>
      <c r="N36" s="217">
        <v>42327</v>
      </c>
      <c r="O36" s="234"/>
      <c r="P36" s="90"/>
      <c r="Q36" s="90"/>
      <c r="R36" s="90"/>
      <c r="S36" s="90"/>
      <c r="T36" s="90"/>
      <c r="U36" s="90"/>
      <c r="V36" s="90"/>
      <c r="W36" s="90"/>
      <c r="X36" s="90"/>
      <c r="Y36" s="90"/>
      <c r="Z36" s="90"/>
      <c r="AA36" s="90"/>
      <c r="AB36" s="90"/>
      <c r="AC36" s="90"/>
      <c r="AD36" s="90"/>
      <c r="AE36" s="90"/>
      <c r="AF36" s="90"/>
      <c r="AG36" s="90"/>
      <c r="AH36" s="90"/>
      <c r="AI36" s="90"/>
      <c r="AJ36" s="90"/>
      <c r="AK36" s="90"/>
      <c r="AL36" s="90"/>
      <c r="AM36" s="90"/>
      <c r="AN36" s="90"/>
      <c r="AO36" s="90"/>
      <c r="AP36" s="90"/>
      <c r="AQ36" s="90"/>
      <c r="AR36" s="90"/>
      <c r="AS36" s="90"/>
      <c r="AT36" s="90"/>
      <c r="AU36" s="90"/>
      <c r="AV36" s="90"/>
      <c r="AW36" s="90"/>
      <c r="AX36" s="90"/>
      <c r="AY36" s="90"/>
      <c r="AZ36" s="90"/>
      <c r="BA36" s="90"/>
      <c r="BB36" s="90"/>
      <c r="BC36" s="90"/>
      <c r="BD36" s="90"/>
      <c r="BE36" s="90"/>
      <c r="BF36" s="90"/>
      <c r="BG36" s="90"/>
      <c r="BH36" s="90"/>
      <c r="BI36" s="90"/>
      <c r="BJ36" s="90"/>
      <c r="BK36" s="90"/>
      <c r="BL36" s="90"/>
      <c r="BM36" s="90"/>
      <c r="BN36" s="90"/>
      <c r="BO36" s="90"/>
      <c r="BP36" s="90"/>
      <c r="BQ36" s="90"/>
      <c r="BR36" s="90"/>
      <c r="BS36" s="90"/>
      <c r="BT36" s="90"/>
      <c r="BU36" s="90"/>
      <c r="BV36" s="90"/>
      <c r="BW36" s="90"/>
      <c r="BX36" s="90"/>
      <c r="BY36" s="90"/>
      <c r="BZ36" s="90"/>
      <c r="CA36" s="90"/>
      <c r="CB36" s="90"/>
      <c r="CC36" s="90"/>
      <c r="CD36" s="90"/>
      <c r="CE36" s="90"/>
      <c r="CF36" s="90"/>
      <c r="CG36" s="90"/>
      <c r="CH36" s="90"/>
      <c r="CI36" s="90"/>
      <c r="CJ36" s="90"/>
      <c r="CK36" s="90"/>
      <c r="CL36" s="90"/>
      <c r="CM36" s="90"/>
      <c r="CN36" s="90"/>
      <c r="CO36" s="90"/>
      <c r="CP36" s="90"/>
      <c r="CQ36" s="90"/>
      <c r="CR36" s="90"/>
      <c r="CS36" s="90"/>
      <c r="CT36" s="90"/>
      <c r="CU36" s="90"/>
      <c r="CV36" s="90"/>
      <c r="CW36" s="90"/>
      <c r="CX36" s="90"/>
      <c r="CY36" s="90"/>
      <c r="CZ36" s="90"/>
      <c r="DA36" s="90"/>
      <c r="DB36" s="90"/>
      <c r="DC36" s="90"/>
      <c r="DD36" s="90"/>
      <c r="DE36" s="90"/>
      <c r="DF36" s="90"/>
      <c r="DG36" s="90"/>
      <c r="DH36" s="90"/>
      <c r="DI36" s="90"/>
      <c r="DJ36" s="90"/>
      <c r="DK36" s="90"/>
      <c r="DL36" s="90"/>
      <c r="DM36" s="90"/>
      <c r="DN36" s="90"/>
      <c r="DO36" s="90"/>
      <c r="DP36" s="90"/>
      <c r="DQ36" s="90"/>
      <c r="DR36" s="90"/>
      <c r="DS36" s="90"/>
      <c r="DT36" s="90"/>
      <c r="DU36" s="90"/>
      <c r="DV36" s="90"/>
      <c r="DW36" s="90"/>
      <c r="DX36" s="90"/>
      <c r="DY36" s="90"/>
      <c r="DZ36" s="90"/>
      <c r="EA36" s="90"/>
      <c r="EB36" s="90"/>
      <c r="EC36" s="90"/>
      <c r="ED36" s="90"/>
      <c r="EE36" s="90"/>
      <c r="EF36" s="90"/>
      <c r="EG36" s="90"/>
      <c r="EH36" s="90"/>
      <c r="EI36" s="90"/>
      <c r="EJ36" s="90"/>
      <c r="EK36" s="90"/>
      <c r="EL36" s="90"/>
      <c r="EM36" s="90"/>
      <c r="EN36" s="90"/>
      <c r="EO36" s="90"/>
      <c r="EP36" s="90"/>
      <c r="EQ36" s="90"/>
      <c r="ER36" s="90"/>
      <c r="ES36" s="90"/>
      <c r="ET36" s="90"/>
      <c r="EU36" s="90"/>
      <c r="EV36" s="90"/>
      <c r="EW36" s="90"/>
      <c r="EX36" s="90"/>
      <c r="EY36" s="90"/>
      <c r="EZ36" s="90"/>
      <c r="FA36" s="90"/>
      <c r="FB36" s="90"/>
      <c r="FC36" s="90"/>
      <c r="FD36" s="90"/>
      <c r="FE36" s="90"/>
      <c r="FF36" s="90"/>
      <c r="FG36" s="90"/>
      <c r="FH36" s="90"/>
      <c r="FI36" s="90"/>
      <c r="FJ36" s="90"/>
      <c r="FK36" s="90"/>
      <c r="FL36" s="90"/>
      <c r="FM36" s="90"/>
      <c r="FN36" s="90"/>
      <c r="FO36" s="90"/>
      <c r="FP36" s="90"/>
      <c r="FQ36" s="90"/>
      <c r="FR36" s="90"/>
      <c r="FS36" s="90"/>
      <c r="FT36" s="90"/>
      <c r="FU36" s="90"/>
      <c r="FV36" s="90"/>
      <c r="FW36" s="90"/>
      <c r="FX36" s="90"/>
      <c r="FY36" s="90"/>
      <c r="FZ36" s="90"/>
      <c r="GA36" s="90"/>
      <c r="GB36" s="90"/>
      <c r="GC36" s="90"/>
      <c r="GD36" s="90"/>
      <c r="GE36" s="90"/>
      <c r="GF36" s="90"/>
      <c r="GG36" s="90"/>
      <c r="GH36" s="90"/>
      <c r="GI36" s="90"/>
      <c r="GJ36" s="90"/>
      <c r="GK36" s="90"/>
      <c r="GL36" s="90"/>
      <c r="GM36" s="90"/>
      <c r="GN36" s="90"/>
      <c r="GO36" s="90"/>
      <c r="GP36" s="90"/>
      <c r="GQ36" s="90"/>
      <c r="GR36" s="90"/>
      <c r="GS36" s="90"/>
      <c r="GT36" s="90"/>
      <c r="GU36" s="90"/>
      <c r="GV36" s="90"/>
      <c r="GW36" s="90"/>
      <c r="GX36" s="90"/>
      <c r="GY36" s="90"/>
      <c r="GZ36" s="90"/>
      <c r="HA36" s="90"/>
      <c r="HB36" s="90"/>
      <c r="HC36" s="90"/>
      <c r="HD36" s="90"/>
      <c r="HE36" s="90"/>
      <c r="HF36" s="90"/>
      <c r="HG36" s="90"/>
      <c r="HH36" s="90"/>
      <c r="HI36" s="90"/>
      <c r="HJ36" s="90"/>
      <c r="HK36" s="90"/>
      <c r="HL36" s="90"/>
      <c r="HM36" s="90"/>
      <c r="HN36" s="90"/>
      <c r="HO36" s="90"/>
      <c r="HP36" s="90"/>
      <c r="HQ36" s="90"/>
      <c r="HR36" s="90"/>
      <c r="HS36" s="90"/>
      <c r="HT36" s="90"/>
      <c r="HU36" s="90"/>
      <c r="HV36" s="90"/>
      <c r="HW36" s="90"/>
      <c r="HX36" s="90"/>
      <c r="HY36" s="90"/>
      <c r="HZ36" s="90"/>
      <c r="IA36" s="90"/>
      <c r="IB36" s="90"/>
      <c r="IC36" s="90"/>
      <c r="ID36" s="90"/>
      <c r="IE36" s="90"/>
      <c r="IF36" s="90"/>
      <c r="IG36" s="90"/>
      <c r="IH36" s="90"/>
      <c r="II36" s="90"/>
      <c r="IJ36" s="90"/>
      <c r="IK36" s="90"/>
      <c r="IL36" s="90"/>
      <c r="IM36" s="90"/>
      <c r="IN36" s="90"/>
      <c r="IO36" s="90"/>
      <c r="IP36" s="90"/>
      <c r="IQ36" s="90"/>
      <c r="IR36" s="90"/>
      <c r="IS36" s="90"/>
      <c r="IT36" s="90"/>
      <c r="IU36" s="90"/>
      <c r="IV36" s="90"/>
      <c r="IW36" s="90"/>
      <c r="IX36" s="90"/>
      <c r="IY36" s="90"/>
      <c r="IZ36" s="90"/>
      <c r="JA36" s="90"/>
      <c r="JB36" s="90"/>
    </row>
    <row r="37" spans="1:262" ht="14.25" customHeight="1">
      <c r="A37" s="169"/>
      <c r="B37" s="169" t="s">
        <v>740</v>
      </c>
      <c r="C37" s="169"/>
      <c r="D37" s="169"/>
      <c r="E37" s="169"/>
      <c r="F37" s="169"/>
      <c r="G37" s="169"/>
      <c r="H37" s="169"/>
      <c r="I37" s="245"/>
      <c r="J37" s="245"/>
      <c r="K37" s="245"/>
      <c r="L37" s="245"/>
      <c r="M37" s="245"/>
      <c r="N37" s="245"/>
      <c r="O37" s="245"/>
      <c r="P37" s="187"/>
    </row>
    <row r="38" spans="1:262" ht="14.25" customHeight="1">
      <c r="A38" s="97" t="str">
        <f>IF(OR(B38&lt;&gt;"",D38&lt;E37&gt;""),"["&amp;TEXT($B$2,"##")&amp;"-"&amp;TEXT(ROW()-10,"##")&amp;"]","")</f>
        <v>[Project management-28]</v>
      </c>
      <c r="B38" s="98" t="s">
        <v>777</v>
      </c>
      <c r="C38" s="98" t="s">
        <v>804</v>
      </c>
      <c r="D38" s="98" t="s">
        <v>778</v>
      </c>
      <c r="E38" s="170"/>
      <c r="F38" s="98" t="s">
        <v>22</v>
      </c>
      <c r="G38" s="98" t="s">
        <v>22</v>
      </c>
      <c r="H38" s="104">
        <v>42323</v>
      </c>
      <c r="I38" s="212"/>
      <c r="J38" s="216"/>
      <c r="K38" s="216"/>
      <c r="L38" s="216"/>
      <c r="M38" s="217"/>
      <c r="N38" s="217"/>
      <c r="O38" s="217"/>
    </row>
    <row r="39" spans="1:262" ht="14.25" customHeight="1">
      <c r="A39" s="97" t="str">
        <f>IF(OR(B39&lt;&gt;"",D39&lt;E38&gt;""),"["&amp;TEXT($B$2,"##")&amp;"-"&amp;TEXT(ROW()-10,"##")&amp;"]","")</f>
        <v>[Project management-29]</v>
      </c>
      <c r="B39" s="98" t="s">
        <v>779</v>
      </c>
      <c r="C39" s="98" t="s">
        <v>804</v>
      </c>
      <c r="D39" s="98" t="s">
        <v>778</v>
      </c>
      <c r="E39" s="170"/>
      <c r="F39" s="98" t="s">
        <v>22</v>
      </c>
      <c r="G39" s="98" t="s">
        <v>22</v>
      </c>
      <c r="H39" s="104">
        <v>42323</v>
      </c>
      <c r="I39" s="212"/>
      <c r="J39" s="216"/>
      <c r="K39" s="216"/>
      <c r="L39" s="216"/>
      <c r="M39" s="217"/>
      <c r="N39" s="217"/>
      <c r="O39" s="217"/>
    </row>
    <row r="40" spans="1:262" ht="14.25" customHeight="1">
      <c r="A40" s="97" t="str">
        <f t="shared" ref="A40:A44" si="5">IF(OR(B40&lt;&gt;"",D40&lt;E39&gt;""),"["&amp;TEXT($B$2,"##")&amp;"-"&amp;TEXT(ROW()-10,"##")&amp;"]","")</f>
        <v>[Project management-30]</v>
      </c>
      <c r="B40" s="98" t="s">
        <v>782</v>
      </c>
      <c r="C40" s="98" t="s">
        <v>804</v>
      </c>
      <c r="D40" s="98" t="s">
        <v>780</v>
      </c>
      <c r="E40" s="170"/>
      <c r="F40" s="98" t="s">
        <v>22</v>
      </c>
      <c r="G40" s="98" t="s">
        <v>22</v>
      </c>
      <c r="H40" s="104">
        <v>42323</v>
      </c>
      <c r="I40" s="212"/>
      <c r="J40" s="216"/>
      <c r="K40" s="216"/>
      <c r="L40" s="216"/>
      <c r="M40" s="217"/>
      <c r="N40" s="217"/>
      <c r="O40" s="217"/>
    </row>
    <row r="41" spans="1:262" ht="14.25" customHeight="1">
      <c r="A41" s="97" t="str">
        <f t="shared" si="5"/>
        <v>[Project management-31]</v>
      </c>
      <c r="B41" s="98" t="s">
        <v>783</v>
      </c>
      <c r="C41" s="98" t="s">
        <v>805</v>
      </c>
      <c r="D41" s="98" t="s">
        <v>781</v>
      </c>
      <c r="E41" s="170"/>
      <c r="F41" s="98" t="s">
        <v>22</v>
      </c>
      <c r="G41" s="98" t="s">
        <v>22</v>
      </c>
      <c r="H41" s="104">
        <v>42323</v>
      </c>
      <c r="I41" s="212"/>
      <c r="J41" s="216"/>
      <c r="K41" s="216"/>
      <c r="L41" s="216"/>
      <c r="M41" s="217"/>
      <c r="N41" s="217"/>
      <c r="O41" s="217"/>
    </row>
    <row r="42" spans="1:262" ht="14.25" customHeight="1">
      <c r="A42" s="97" t="str">
        <f t="shared" si="5"/>
        <v>[Project management-32]</v>
      </c>
      <c r="B42" s="98" t="s">
        <v>784</v>
      </c>
      <c r="C42" s="98" t="s">
        <v>806</v>
      </c>
      <c r="D42" s="98" t="s">
        <v>785</v>
      </c>
      <c r="E42" s="170"/>
      <c r="F42" s="98" t="s">
        <v>22</v>
      </c>
      <c r="G42" s="98" t="s">
        <v>22</v>
      </c>
      <c r="H42" s="104">
        <v>42323</v>
      </c>
      <c r="I42" s="212"/>
      <c r="J42" s="216"/>
      <c r="K42" s="216"/>
      <c r="L42" s="216"/>
      <c r="M42" s="217"/>
      <c r="N42" s="217"/>
      <c r="O42" s="217"/>
    </row>
    <row r="43" spans="1:262" ht="14.25" customHeight="1">
      <c r="A43" s="97" t="str">
        <f t="shared" si="5"/>
        <v>[Project management-33]</v>
      </c>
      <c r="B43" s="98" t="s">
        <v>1265</v>
      </c>
      <c r="C43" s="98" t="s">
        <v>786</v>
      </c>
      <c r="D43" s="98" t="s">
        <v>787</v>
      </c>
      <c r="E43" s="170"/>
      <c r="F43" s="98" t="s">
        <v>22</v>
      </c>
      <c r="G43" s="98" t="s">
        <v>22</v>
      </c>
      <c r="H43" s="104">
        <v>42323</v>
      </c>
      <c r="I43" s="212"/>
      <c r="J43" s="216"/>
      <c r="K43" s="216"/>
      <c r="L43" s="216"/>
      <c r="M43" s="217"/>
      <c r="N43" s="217"/>
      <c r="O43" s="217"/>
    </row>
    <row r="44" spans="1:262" ht="14.25" customHeight="1">
      <c r="A44" s="97" t="str">
        <f t="shared" si="5"/>
        <v>[Project management-34]</v>
      </c>
      <c r="B44" s="98" t="s">
        <v>1264</v>
      </c>
      <c r="C44" s="98" t="s">
        <v>1266</v>
      </c>
      <c r="D44" s="98" t="s">
        <v>1261</v>
      </c>
      <c r="E44" s="103"/>
      <c r="F44" s="98" t="s">
        <v>22</v>
      </c>
      <c r="G44" s="98" t="s">
        <v>22</v>
      </c>
      <c r="H44" s="104">
        <v>42323</v>
      </c>
      <c r="I44" s="105" t="s">
        <v>1201</v>
      </c>
      <c r="J44" s="216" t="s">
        <v>1060</v>
      </c>
      <c r="K44" s="216" t="s">
        <v>1059</v>
      </c>
      <c r="L44" s="216" t="s">
        <v>1057</v>
      </c>
      <c r="M44" s="217">
        <v>42323</v>
      </c>
      <c r="N44" s="217">
        <v>42327</v>
      </c>
      <c r="O44" s="234"/>
    </row>
  </sheetData>
  <autoFilter ref="J10:O44"/>
  <mergeCells count="5">
    <mergeCell ref="B2:G2"/>
    <mergeCell ref="B3:G3"/>
    <mergeCell ref="B4:G4"/>
    <mergeCell ref="E5:G5"/>
    <mergeCell ref="E6:G6"/>
  </mergeCells>
  <dataValidations count="1">
    <dataValidation type="list" allowBlank="1" showErrorMessage="1" sqref="F30:G36 F12:G28 F38:G44">
      <formula1>$P$2:$P$6</formula1>
    </dataValidation>
  </dataValidations>
  <hyperlinks>
    <hyperlink ref="A1" location="'Test Report'!A1" display="Back to Test Report"/>
  </hyperlink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Calculate!$A$15:$A$20</xm:f>
          </x14:formula1>
          <xm:sqref>J38:J44 J12:J28 J30:J36</xm:sqref>
        </x14:dataValidation>
        <x14:dataValidation type="list" allowBlank="1" showInputMessage="1" showErrorMessage="1">
          <x14:formula1>
            <xm:f>Calculate!$A$11:$A$12</xm:f>
          </x14:formula1>
          <xm:sqref>K38:K44 K12:K28 K30:K36</xm:sqref>
        </x14:dataValidation>
        <x14:dataValidation type="list" allowBlank="1" showInputMessage="1" showErrorMessage="1">
          <x14:formula1>
            <xm:f>Calculate!$B$4:$B$7</xm:f>
          </x14:formula1>
          <xm:sqref>L30:L36 L12:L28 L38:L44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W20"/>
  <sheetViews>
    <sheetView zoomScale="85" zoomScaleNormal="85" workbookViewId="0">
      <selection activeCell="P10" sqref="P10:R20"/>
    </sheetView>
  </sheetViews>
  <sheetFormatPr defaultRowHeight="12.75"/>
  <cols>
    <col min="1" max="1" width="22.625" style="90" customWidth="1"/>
    <col min="2" max="2" width="46.75" style="90" customWidth="1"/>
    <col min="3" max="3" width="34.375" style="90" customWidth="1"/>
    <col min="4" max="4" width="31.625" style="90" customWidth="1"/>
    <col min="5" max="5" width="16.5" style="90" customWidth="1"/>
    <col min="6" max="6" width="15.625" style="90" customWidth="1"/>
    <col min="7" max="7" width="14.75" style="90" customWidth="1"/>
    <col min="8" max="8" width="9" style="93"/>
    <col min="9" max="9" width="16.5" style="90" customWidth="1"/>
    <col min="10" max="10" width="14.125" style="92" customWidth="1"/>
    <col min="11" max="11" width="9" style="90" customWidth="1"/>
    <col min="12" max="12" width="11.125" style="90" customWidth="1"/>
    <col min="13" max="13" width="14.25" style="90" customWidth="1"/>
    <col min="14" max="14" width="12" style="90" customWidth="1"/>
    <col min="15" max="15" width="14" style="90" customWidth="1"/>
    <col min="16" max="16" width="9" style="90"/>
    <col min="17" max="17" width="0" style="90" hidden="1" customWidth="1"/>
    <col min="18" max="16384" width="9" style="90"/>
  </cols>
  <sheetData>
    <row r="1" spans="1:257" ht="27" thickTop="1" thickBot="1">
      <c r="A1" s="109" t="s">
        <v>47</v>
      </c>
      <c r="B1" s="76"/>
      <c r="C1" s="76"/>
      <c r="D1" s="76"/>
      <c r="E1" s="76"/>
      <c r="F1" s="76"/>
      <c r="G1" s="76"/>
      <c r="H1" s="77"/>
      <c r="I1" s="220" t="s">
        <v>1061</v>
      </c>
      <c r="J1" s="221" t="s">
        <v>1054</v>
      </c>
      <c r="K1" s="221" t="s">
        <v>1055</v>
      </c>
      <c r="L1" s="221" t="s">
        <v>1056</v>
      </c>
      <c r="M1" s="221" t="s">
        <v>1057</v>
      </c>
      <c r="N1" s="221" t="s">
        <v>1066</v>
      </c>
      <c r="O1" s="222" t="s">
        <v>1052</v>
      </c>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c r="BY1" s="78"/>
      <c r="BZ1" s="78"/>
      <c r="CA1" s="78"/>
      <c r="CB1" s="78"/>
      <c r="CC1" s="78"/>
      <c r="CD1" s="78"/>
      <c r="CE1" s="78"/>
      <c r="CF1" s="78"/>
      <c r="CG1" s="78"/>
      <c r="CH1" s="78"/>
      <c r="CI1" s="78"/>
      <c r="CJ1" s="78"/>
      <c r="CK1" s="78"/>
      <c r="CL1" s="78"/>
      <c r="CM1" s="78"/>
      <c r="CN1" s="78"/>
      <c r="CO1" s="78"/>
      <c r="CP1" s="78"/>
      <c r="CQ1" s="78"/>
      <c r="CR1" s="78"/>
      <c r="CS1" s="78"/>
      <c r="CT1" s="78"/>
      <c r="CU1" s="78"/>
      <c r="CV1" s="78"/>
      <c r="CW1" s="78"/>
      <c r="CX1" s="78"/>
      <c r="CY1" s="78"/>
      <c r="CZ1" s="78"/>
      <c r="DA1" s="78"/>
      <c r="DB1" s="78"/>
      <c r="DC1" s="78"/>
      <c r="DD1" s="78"/>
      <c r="DE1" s="78"/>
      <c r="DF1" s="78"/>
      <c r="DG1" s="78"/>
      <c r="DH1" s="78"/>
      <c r="DI1" s="78"/>
      <c r="DJ1" s="78"/>
      <c r="DK1" s="78"/>
      <c r="DL1" s="78"/>
      <c r="DM1" s="78"/>
      <c r="DN1" s="78"/>
      <c r="DO1" s="78"/>
      <c r="DP1" s="78"/>
      <c r="DQ1" s="78"/>
      <c r="DR1" s="78"/>
      <c r="DS1" s="78"/>
      <c r="DT1" s="78"/>
      <c r="DU1" s="78"/>
      <c r="DV1" s="78"/>
      <c r="DW1" s="78"/>
      <c r="DX1" s="78"/>
      <c r="DY1" s="78"/>
      <c r="DZ1" s="78"/>
      <c r="EA1" s="78"/>
      <c r="EB1" s="78"/>
      <c r="EC1" s="78"/>
      <c r="ED1" s="78"/>
      <c r="EE1" s="78"/>
      <c r="EF1" s="78"/>
      <c r="EG1" s="78"/>
      <c r="EH1" s="78"/>
      <c r="EI1" s="78"/>
      <c r="EJ1" s="78"/>
      <c r="EK1" s="78"/>
      <c r="EL1" s="78"/>
      <c r="EM1" s="78"/>
      <c r="EN1" s="78"/>
      <c r="EO1" s="78"/>
      <c r="EP1" s="78"/>
      <c r="EQ1" s="78"/>
      <c r="ER1" s="78"/>
      <c r="ES1" s="78"/>
      <c r="ET1" s="78"/>
      <c r="EU1" s="78"/>
      <c r="EV1" s="78"/>
      <c r="EW1" s="78"/>
      <c r="EX1" s="78"/>
      <c r="EY1" s="78"/>
      <c r="EZ1" s="78"/>
      <c r="FA1" s="78"/>
      <c r="FB1" s="78"/>
      <c r="FC1" s="78"/>
      <c r="FD1" s="78"/>
      <c r="FE1" s="78"/>
      <c r="FF1" s="78"/>
      <c r="FG1" s="78"/>
      <c r="FH1" s="78"/>
      <c r="FI1" s="78"/>
      <c r="FJ1" s="78"/>
      <c r="FK1" s="78"/>
      <c r="FL1" s="78"/>
      <c r="FM1" s="78"/>
      <c r="FN1" s="78"/>
      <c r="FO1" s="78"/>
      <c r="FP1" s="78"/>
      <c r="FQ1" s="78"/>
      <c r="FR1" s="78"/>
      <c r="FS1" s="78"/>
      <c r="FT1" s="78"/>
      <c r="FU1" s="78"/>
      <c r="FV1" s="78"/>
      <c r="FW1" s="78"/>
      <c r="FX1" s="78"/>
      <c r="FY1" s="78"/>
      <c r="FZ1" s="78"/>
      <c r="GA1" s="78"/>
      <c r="GB1" s="78"/>
      <c r="GC1" s="78"/>
      <c r="GD1" s="78"/>
      <c r="GE1" s="78"/>
      <c r="GF1" s="78"/>
      <c r="GG1" s="78"/>
      <c r="GH1" s="78"/>
      <c r="GI1" s="78"/>
      <c r="GJ1" s="78"/>
      <c r="GK1" s="78"/>
      <c r="GL1" s="78"/>
      <c r="GM1" s="78"/>
      <c r="GN1" s="78"/>
      <c r="GO1" s="78"/>
      <c r="GP1" s="78"/>
      <c r="GQ1" s="78"/>
      <c r="GR1" s="78"/>
      <c r="GS1" s="78"/>
      <c r="GT1" s="78"/>
      <c r="GU1" s="78"/>
      <c r="GV1" s="78"/>
      <c r="GW1" s="78"/>
      <c r="GX1" s="78"/>
      <c r="GY1" s="78"/>
      <c r="GZ1" s="78"/>
      <c r="HA1" s="78"/>
      <c r="HB1" s="78"/>
      <c r="HC1" s="78"/>
      <c r="HD1" s="78"/>
      <c r="HE1" s="78"/>
      <c r="HF1" s="78"/>
      <c r="HG1" s="78"/>
      <c r="HH1" s="78"/>
      <c r="HI1" s="78"/>
      <c r="HJ1" s="78"/>
      <c r="HK1" s="78"/>
      <c r="HL1" s="78"/>
      <c r="HM1" s="78"/>
      <c r="HN1" s="78"/>
      <c r="HO1" s="78"/>
      <c r="HP1" s="78"/>
      <c r="HQ1" s="78"/>
      <c r="HR1" s="78"/>
      <c r="HS1" s="78"/>
      <c r="HT1" s="78"/>
      <c r="HU1" s="78"/>
      <c r="HV1" s="78"/>
      <c r="HW1" s="78"/>
      <c r="HX1" s="78"/>
      <c r="HY1" s="78"/>
      <c r="HZ1" s="78"/>
      <c r="IA1" s="78"/>
      <c r="IB1" s="78"/>
      <c r="IC1" s="78"/>
      <c r="ID1" s="78"/>
      <c r="IE1" s="78"/>
      <c r="IF1" s="78"/>
      <c r="IG1" s="78"/>
      <c r="IH1" s="78"/>
      <c r="II1" s="78"/>
      <c r="IJ1" s="78"/>
      <c r="IK1" s="78"/>
      <c r="IL1" s="78"/>
      <c r="IM1" s="78"/>
      <c r="IN1" s="78"/>
      <c r="IO1" s="78"/>
      <c r="IP1" s="78"/>
      <c r="IQ1" s="78"/>
      <c r="IR1" s="78"/>
      <c r="IS1" s="78"/>
      <c r="IT1" s="78"/>
      <c r="IU1" s="78"/>
      <c r="IV1" s="78"/>
      <c r="IW1" s="78"/>
    </row>
    <row r="2" spans="1:257" ht="15">
      <c r="A2" s="46" t="s">
        <v>21</v>
      </c>
      <c r="B2" s="269" t="s">
        <v>807</v>
      </c>
      <c r="C2" s="269"/>
      <c r="D2" s="269"/>
      <c r="E2" s="269"/>
      <c r="F2" s="269"/>
      <c r="G2" s="269"/>
      <c r="H2" s="79"/>
      <c r="I2" s="223" t="s">
        <v>1062</v>
      </c>
      <c r="J2" s="207">
        <f>COUNTIFS(J12:J200,"ManhNL",L12:L200,"Open")</f>
        <v>0</v>
      </c>
      <c r="K2" s="207">
        <f>COUNTIFS(J12:J200,"ManhNL",L12:L200,"Accepted")</f>
        <v>0</v>
      </c>
      <c r="L2" s="207">
        <f>COUNTIFS(J12:J200,"ManhNL",L12:L200,"Ready for test")</f>
        <v>0</v>
      </c>
      <c r="M2" s="207">
        <f>COUNTIFS(J12:J200,"ManhNL",L12:L200,"Closed")</f>
        <v>0</v>
      </c>
      <c r="N2" s="207">
        <f>COUNTIFS(J12:J200,"ManhNL",L12:L200,"")</f>
        <v>0</v>
      </c>
      <c r="O2" s="232">
        <f t="shared" ref="O2:O7" si="0">SUM(J2:N2)</f>
        <v>0</v>
      </c>
      <c r="P2" s="78"/>
      <c r="Q2" s="78" t="s">
        <v>22</v>
      </c>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c r="BY2" s="78"/>
      <c r="BZ2" s="78"/>
      <c r="CA2" s="78"/>
      <c r="CB2" s="78"/>
      <c r="CC2" s="78"/>
      <c r="CD2" s="78"/>
      <c r="CE2" s="78"/>
      <c r="CF2" s="78"/>
      <c r="CG2" s="78"/>
      <c r="CH2" s="78"/>
      <c r="CI2" s="78"/>
      <c r="CJ2" s="78"/>
      <c r="CK2" s="78"/>
      <c r="CL2" s="78"/>
      <c r="CM2" s="78"/>
      <c r="CN2" s="78"/>
      <c r="CO2" s="78"/>
      <c r="CP2" s="78"/>
      <c r="CQ2" s="78"/>
      <c r="CR2" s="78"/>
      <c r="CS2" s="78"/>
      <c r="CT2" s="78"/>
      <c r="CU2" s="78"/>
      <c r="CV2" s="78"/>
      <c r="CW2" s="78"/>
      <c r="CX2" s="78"/>
      <c r="CY2" s="78"/>
      <c r="CZ2" s="78"/>
      <c r="DA2" s="78"/>
      <c r="DB2" s="78"/>
      <c r="DC2" s="78"/>
      <c r="DD2" s="78"/>
      <c r="DE2" s="78"/>
      <c r="DF2" s="78"/>
      <c r="DG2" s="78"/>
      <c r="DH2" s="78"/>
      <c r="DI2" s="78"/>
      <c r="DJ2" s="78"/>
      <c r="DK2" s="78"/>
      <c r="DL2" s="78"/>
      <c r="DM2" s="78"/>
      <c r="DN2" s="78"/>
      <c r="DO2" s="78"/>
      <c r="DP2" s="78"/>
      <c r="DQ2" s="78"/>
      <c r="DR2" s="78"/>
      <c r="DS2" s="78"/>
      <c r="DT2" s="78"/>
      <c r="DU2" s="78"/>
      <c r="DV2" s="78"/>
      <c r="DW2" s="78"/>
      <c r="DX2" s="78"/>
      <c r="DY2" s="78"/>
      <c r="DZ2" s="78"/>
      <c r="EA2" s="78"/>
      <c r="EB2" s="78"/>
      <c r="EC2" s="78"/>
      <c r="ED2" s="78"/>
      <c r="EE2" s="78"/>
      <c r="EF2" s="78"/>
      <c r="EG2" s="78"/>
      <c r="EH2" s="78"/>
      <c r="EI2" s="78"/>
      <c r="EJ2" s="78"/>
      <c r="EK2" s="78"/>
      <c r="EL2" s="78"/>
      <c r="EM2" s="78"/>
      <c r="EN2" s="78"/>
      <c r="EO2" s="78"/>
      <c r="EP2" s="78"/>
      <c r="EQ2" s="78"/>
      <c r="ER2" s="78"/>
      <c r="ES2" s="78"/>
      <c r="ET2" s="78"/>
      <c r="EU2" s="78"/>
      <c r="EV2" s="78"/>
      <c r="EW2" s="78"/>
      <c r="EX2" s="78"/>
      <c r="EY2" s="78"/>
      <c r="EZ2" s="78"/>
      <c r="FA2" s="78"/>
      <c r="FB2" s="78"/>
      <c r="FC2" s="78"/>
      <c r="FD2" s="78"/>
      <c r="FE2" s="78"/>
      <c r="FF2" s="78"/>
      <c r="FG2" s="78"/>
      <c r="FH2" s="78"/>
      <c r="FI2" s="78"/>
      <c r="FJ2" s="78"/>
      <c r="FK2" s="78"/>
      <c r="FL2" s="78"/>
      <c r="FM2" s="78"/>
      <c r="FN2" s="78"/>
      <c r="FO2" s="78"/>
      <c r="FP2" s="78"/>
      <c r="FQ2" s="78"/>
      <c r="FR2" s="78"/>
      <c r="FS2" s="78"/>
      <c r="FT2" s="78"/>
      <c r="FU2" s="78"/>
      <c r="FV2" s="78"/>
      <c r="FW2" s="78"/>
      <c r="FX2" s="78"/>
      <c r="FY2" s="78"/>
      <c r="FZ2" s="78"/>
      <c r="GA2" s="78"/>
      <c r="GB2" s="78"/>
      <c r="GC2" s="78"/>
      <c r="GD2" s="78"/>
      <c r="GE2" s="78"/>
      <c r="GF2" s="78"/>
      <c r="GG2" s="78"/>
      <c r="GH2" s="78"/>
      <c r="GI2" s="78"/>
      <c r="GJ2" s="78"/>
      <c r="GK2" s="78"/>
      <c r="GL2" s="78"/>
      <c r="GM2" s="78"/>
      <c r="GN2" s="78"/>
      <c r="GO2" s="78"/>
      <c r="GP2" s="78"/>
      <c r="GQ2" s="78"/>
      <c r="GR2" s="78"/>
      <c r="GS2" s="78"/>
      <c r="GT2" s="78"/>
      <c r="GU2" s="78"/>
      <c r="GV2" s="78"/>
      <c r="GW2" s="78"/>
      <c r="GX2" s="78"/>
      <c r="GY2" s="78"/>
      <c r="GZ2" s="78"/>
      <c r="HA2" s="78"/>
      <c r="HB2" s="78"/>
      <c r="HC2" s="78"/>
      <c r="HD2" s="78"/>
      <c r="HE2" s="78"/>
      <c r="HF2" s="78"/>
      <c r="HG2" s="78"/>
      <c r="HH2" s="78"/>
      <c r="HI2" s="78"/>
      <c r="HJ2" s="78"/>
      <c r="HK2" s="78"/>
      <c r="HL2" s="78"/>
      <c r="HM2" s="78"/>
      <c r="HN2" s="78"/>
      <c r="HO2" s="78"/>
      <c r="HP2" s="78"/>
      <c r="HQ2" s="78"/>
      <c r="HR2" s="78"/>
      <c r="HS2" s="78"/>
      <c r="HT2" s="78"/>
      <c r="HU2" s="78"/>
      <c r="HV2" s="78"/>
      <c r="HW2" s="78"/>
      <c r="HX2" s="78"/>
      <c r="HY2" s="78"/>
      <c r="HZ2" s="78"/>
      <c r="IA2" s="78"/>
      <c r="IB2" s="78"/>
      <c r="IC2" s="78"/>
      <c r="ID2" s="78"/>
      <c r="IE2" s="78"/>
      <c r="IF2" s="78"/>
      <c r="IG2" s="78"/>
      <c r="IH2" s="78"/>
      <c r="II2" s="78"/>
      <c r="IJ2" s="78"/>
      <c r="IK2" s="78"/>
      <c r="IL2" s="78"/>
      <c r="IM2" s="78"/>
      <c r="IN2" s="78"/>
      <c r="IO2" s="78"/>
      <c r="IP2" s="78"/>
      <c r="IQ2" s="78"/>
      <c r="IR2" s="78"/>
      <c r="IS2" s="78"/>
      <c r="IT2" s="78"/>
      <c r="IU2" s="78"/>
      <c r="IV2" s="78"/>
      <c r="IW2" s="78"/>
    </row>
    <row r="3" spans="1:257" ht="15">
      <c r="A3" s="47" t="s">
        <v>23</v>
      </c>
      <c r="B3" s="269" t="s">
        <v>808</v>
      </c>
      <c r="C3" s="269"/>
      <c r="D3" s="269"/>
      <c r="E3" s="269"/>
      <c r="F3" s="269"/>
      <c r="G3" s="269"/>
      <c r="H3" s="79"/>
      <c r="I3" s="223" t="s">
        <v>1063</v>
      </c>
      <c r="J3" s="207">
        <f>COUNTIFS(J12:J200,"HuyNM",L12:L200,"Open")</f>
        <v>0</v>
      </c>
      <c r="K3" s="207">
        <f>COUNTIFS(J12:J200,"HuyNM",L12:L200,"Accepted")</f>
        <v>0</v>
      </c>
      <c r="L3" s="207">
        <f>COUNTIFS(J12:J200,"HuyNM",L12:L200,"Ready for test")</f>
        <v>0</v>
      </c>
      <c r="M3" s="207">
        <f>COUNTIFS(J12:J200,"HuyNM",L12:L200,"Closed")</f>
        <v>0</v>
      </c>
      <c r="N3" s="207">
        <f>COUNTIFS(J12:J200,"HuyNM",L12:L200,"")</f>
        <v>0</v>
      </c>
      <c r="O3" s="233">
        <f t="shared" si="0"/>
        <v>0</v>
      </c>
      <c r="P3" s="78"/>
      <c r="Q3" s="78" t="s">
        <v>24</v>
      </c>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c r="BY3" s="78"/>
      <c r="BZ3" s="78"/>
      <c r="CA3" s="78"/>
      <c r="CB3" s="78"/>
      <c r="CC3" s="78"/>
      <c r="CD3" s="78"/>
      <c r="CE3" s="78"/>
      <c r="CF3" s="78"/>
      <c r="CG3" s="78"/>
      <c r="CH3" s="78"/>
      <c r="CI3" s="78"/>
      <c r="CJ3" s="78"/>
      <c r="CK3" s="78"/>
      <c r="CL3" s="78"/>
      <c r="CM3" s="78"/>
      <c r="CN3" s="78"/>
      <c r="CO3" s="78"/>
      <c r="CP3" s="78"/>
      <c r="CQ3" s="78"/>
      <c r="CR3" s="78"/>
      <c r="CS3" s="78"/>
      <c r="CT3" s="78"/>
      <c r="CU3" s="78"/>
      <c r="CV3" s="78"/>
      <c r="CW3" s="78"/>
      <c r="CX3" s="78"/>
      <c r="CY3" s="78"/>
      <c r="CZ3" s="78"/>
      <c r="DA3" s="78"/>
      <c r="DB3" s="78"/>
      <c r="DC3" s="78"/>
      <c r="DD3" s="78"/>
      <c r="DE3" s="78"/>
      <c r="DF3" s="78"/>
      <c r="DG3" s="78"/>
      <c r="DH3" s="78"/>
      <c r="DI3" s="78"/>
      <c r="DJ3" s="78"/>
      <c r="DK3" s="78"/>
      <c r="DL3" s="78"/>
      <c r="DM3" s="78"/>
      <c r="DN3" s="78"/>
      <c r="DO3" s="78"/>
      <c r="DP3" s="78"/>
      <c r="DQ3" s="78"/>
      <c r="DR3" s="78"/>
      <c r="DS3" s="78"/>
      <c r="DT3" s="78"/>
      <c r="DU3" s="78"/>
      <c r="DV3" s="78"/>
      <c r="DW3" s="78"/>
      <c r="DX3" s="78"/>
      <c r="DY3" s="78"/>
      <c r="DZ3" s="78"/>
      <c r="EA3" s="78"/>
      <c r="EB3" s="78"/>
      <c r="EC3" s="78"/>
      <c r="ED3" s="78"/>
      <c r="EE3" s="78"/>
      <c r="EF3" s="78"/>
      <c r="EG3" s="78"/>
      <c r="EH3" s="78"/>
      <c r="EI3" s="78"/>
      <c r="EJ3" s="78"/>
      <c r="EK3" s="78"/>
      <c r="EL3" s="78"/>
      <c r="EM3" s="78"/>
      <c r="EN3" s="78"/>
      <c r="EO3" s="78"/>
      <c r="EP3" s="78"/>
      <c r="EQ3" s="78"/>
      <c r="ER3" s="78"/>
      <c r="ES3" s="78"/>
      <c r="ET3" s="78"/>
      <c r="EU3" s="78"/>
      <c r="EV3" s="78"/>
      <c r="EW3" s="78"/>
      <c r="EX3" s="78"/>
      <c r="EY3" s="78"/>
      <c r="EZ3" s="78"/>
      <c r="FA3" s="78"/>
      <c r="FB3" s="78"/>
      <c r="FC3" s="78"/>
      <c r="FD3" s="78"/>
      <c r="FE3" s="78"/>
      <c r="FF3" s="78"/>
      <c r="FG3" s="78"/>
      <c r="FH3" s="78"/>
      <c r="FI3" s="78"/>
      <c r="FJ3" s="78"/>
      <c r="FK3" s="78"/>
      <c r="FL3" s="78"/>
      <c r="FM3" s="78"/>
      <c r="FN3" s="78"/>
      <c r="FO3" s="78"/>
      <c r="FP3" s="78"/>
      <c r="FQ3" s="78"/>
      <c r="FR3" s="78"/>
      <c r="FS3" s="78"/>
      <c r="FT3" s="78"/>
      <c r="FU3" s="78"/>
      <c r="FV3" s="78"/>
      <c r="FW3" s="78"/>
      <c r="FX3" s="78"/>
      <c r="FY3" s="78"/>
      <c r="FZ3" s="78"/>
      <c r="GA3" s="78"/>
      <c r="GB3" s="78"/>
      <c r="GC3" s="78"/>
      <c r="GD3" s="78"/>
      <c r="GE3" s="78"/>
      <c r="GF3" s="78"/>
      <c r="GG3" s="78"/>
      <c r="GH3" s="78"/>
      <c r="GI3" s="78"/>
      <c r="GJ3" s="78"/>
      <c r="GK3" s="78"/>
      <c r="GL3" s="78"/>
      <c r="GM3" s="78"/>
      <c r="GN3" s="78"/>
      <c r="GO3" s="78"/>
      <c r="GP3" s="78"/>
      <c r="GQ3" s="78"/>
      <c r="GR3" s="78"/>
      <c r="GS3" s="78"/>
      <c r="GT3" s="78"/>
      <c r="GU3" s="78"/>
      <c r="GV3" s="78"/>
      <c r="GW3" s="78"/>
      <c r="GX3" s="78"/>
      <c r="GY3" s="78"/>
      <c r="GZ3" s="78"/>
      <c r="HA3" s="78"/>
      <c r="HB3" s="78"/>
      <c r="HC3" s="78"/>
      <c r="HD3" s="78"/>
      <c r="HE3" s="78"/>
      <c r="HF3" s="78"/>
      <c r="HG3" s="78"/>
      <c r="HH3" s="78"/>
      <c r="HI3" s="78"/>
      <c r="HJ3" s="78"/>
      <c r="HK3" s="78"/>
      <c r="HL3" s="78"/>
      <c r="HM3" s="78"/>
      <c r="HN3" s="78"/>
      <c r="HO3" s="78"/>
      <c r="HP3" s="78"/>
      <c r="HQ3" s="78"/>
      <c r="HR3" s="78"/>
      <c r="HS3" s="78"/>
      <c r="HT3" s="78"/>
      <c r="HU3" s="78"/>
      <c r="HV3" s="78"/>
      <c r="HW3" s="78"/>
      <c r="HX3" s="78"/>
      <c r="HY3" s="78"/>
      <c r="HZ3" s="78"/>
      <c r="IA3" s="78"/>
      <c r="IB3" s="78"/>
      <c r="IC3" s="78"/>
      <c r="ID3" s="78"/>
      <c r="IE3" s="78"/>
      <c r="IF3" s="78"/>
      <c r="IG3" s="78"/>
      <c r="IH3" s="78"/>
      <c r="II3" s="78"/>
      <c r="IJ3" s="78"/>
      <c r="IK3" s="78"/>
      <c r="IL3" s="78"/>
      <c r="IM3" s="78"/>
      <c r="IN3" s="78"/>
      <c r="IO3" s="78"/>
      <c r="IP3" s="78"/>
      <c r="IQ3" s="78"/>
      <c r="IR3" s="78"/>
      <c r="IS3" s="78"/>
      <c r="IT3" s="78"/>
      <c r="IU3" s="78"/>
      <c r="IV3" s="78"/>
      <c r="IW3" s="78"/>
    </row>
    <row r="4" spans="1:257" ht="15">
      <c r="A4" s="46" t="s">
        <v>25</v>
      </c>
      <c r="B4" s="270" t="s">
        <v>69</v>
      </c>
      <c r="C4" s="270"/>
      <c r="D4" s="270"/>
      <c r="E4" s="270"/>
      <c r="F4" s="270"/>
      <c r="G4" s="270"/>
      <c r="H4" s="79"/>
      <c r="I4" s="223" t="s">
        <v>1067</v>
      </c>
      <c r="J4" s="207">
        <f>COUNTIFS(J12:J200,"AnhDD",L12:L200,"Open")</f>
        <v>0</v>
      </c>
      <c r="K4" s="207">
        <f>COUNTIFS(J12:J200,"AnhDD",L12:L200,"Accepted")</f>
        <v>0</v>
      </c>
      <c r="L4" s="207">
        <f>COUNTIFS(J12:J200,"AnhDD",L12:L200,"Ready for test")</f>
        <v>0</v>
      </c>
      <c r="M4" s="207">
        <f>COUNTIFS(J12:J200,"AnhDD",L12:L200,"Closed")</f>
        <v>0</v>
      </c>
      <c r="N4" s="207">
        <f>COUNTIFS(J12:J200,"AnhDD",L12:L200,"")</f>
        <v>0</v>
      </c>
      <c r="O4" s="233">
        <f t="shared" si="0"/>
        <v>0</v>
      </c>
      <c r="P4" s="78"/>
      <c r="Q4" s="80"/>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c r="BY4" s="78"/>
      <c r="BZ4" s="78"/>
      <c r="CA4" s="78"/>
      <c r="CB4" s="78"/>
      <c r="CC4" s="78"/>
      <c r="CD4" s="78"/>
      <c r="CE4" s="78"/>
      <c r="CF4" s="78"/>
      <c r="CG4" s="78"/>
      <c r="CH4" s="78"/>
      <c r="CI4" s="78"/>
      <c r="CJ4" s="78"/>
      <c r="CK4" s="78"/>
      <c r="CL4" s="78"/>
      <c r="CM4" s="78"/>
      <c r="CN4" s="78"/>
      <c r="CO4" s="78"/>
      <c r="CP4" s="78"/>
      <c r="CQ4" s="78"/>
      <c r="CR4" s="78"/>
      <c r="CS4" s="78"/>
      <c r="CT4" s="78"/>
      <c r="CU4" s="78"/>
      <c r="CV4" s="78"/>
      <c r="CW4" s="78"/>
      <c r="CX4" s="78"/>
      <c r="CY4" s="78"/>
      <c r="CZ4" s="78"/>
      <c r="DA4" s="78"/>
      <c r="DB4" s="78"/>
      <c r="DC4" s="78"/>
      <c r="DD4" s="78"/>
      <c r="DE4" s="78"/>
      <c r="DF4" s="78"/>
      <c r="DG4" s="78"/>
      <c r="DH4" s="78"/>
      <c r="DI4" s="78"/>
      <c r="DJ4" s="78"/>
      <c r="DK4" s="78"/>
      <c r="DL4" s="78"/>
      <c r="DM4" s="78"/>
      <c r="DN4" s="78"/>
      <c r="DO4" s="78"/>
      <c r="DP4" s="78"/>
      <c r="DQ4" s="78"/>
      <c r="DR4" s="78"/>
      <c r="DS4" s="78"/>
      <c r="DT4" s="78"/>
      <c r="DU4" s="78"/>
      <c r="DV4" s="78"/>
      <c r="DW4" s="78"/>
      <c r="DX4" s="78"/>
      <c r="DY4" s="78"/>
      <c r="DZ4" s="78"/>
      <c r="EA4" s="78"/>
      <c r="EB4" s="78"/>
      <c r="EC4" s="78"/>
      <c r="ED4" s="78"/>
      <c r="EE4" s="78"/>
      <c r="EF4" s="78"/>
      <c r="EG4" s="78"/>
      <c r="EH4" s="78"/>
      <c r="EI4" s="78"/>
      <c r="EJ4" s="78"/>
      <c r="EK4" s="78"/>
      <c r="EL4" s="78"/>
      <c r="EM4" s="78"/>
      <c r="EN4" s="78"/>
      <c r="EO4" s="78"/>
      <c r="EP4" s="78"/>
      <c r="EQ4" s="78"/>
      <c r="ER4" s="78"/>
      <c r="ES4" s="78"/>
      <c r="ET4" s="78"/>
      <c r="EU4" s="78"/>
      <c r="EV4" s="78"/>
      <c r="EW4" s="78"/>
      <c r="EX4" s="78"/>
      <c r="EY4" s="78"/>
      <c r="EZ4" s="78"/>
      <c r="FA4" s="78"/>
      <c r="FB4" s="78"/>
      <c r="FC4" s="78"/>
      <c r="FD4" s="78"/>
      <c r="FE4" s="78"/>
      <c r="FF4" s="78"/>
      <c r="FG4" s="78"/>
      <c r="FH4" s="78"/>
      <c r="FI4" s="78"/>
      <c r="FJ4" s="78"/>
      <c r="FK4" s="78"/>
      <c r="FL4" s="78"/>
      <c r="FM4" s="78"/>
      <c r="FN4" s="78"/>
      <c r="FO4" s="78"/>
      <c r="FP4" s="78"/>
      <c r="FQ4" s="78"/>
      <c r="FR4" s="78"/>
      <c r="FS4" s="78"/>
      <c r="FT4" s="78"/>
      <c r="FU4" s="78"/>
      <c r="FV4" s="78"/>
      <c r="FW4" s="78"/>
      <c r="FX4" s="78"/>
      <c r="FY4" s="78"/>
      <c r="FZ4" s="78"/>
      <c r="GA4" s="78"/>
      <c r="GB4" s="78"/>
      <c r="GC4" s="78"/>
      <c r="GD4" s="78"/>
      <c r="GE4" s="78"/>
      <c r="GF4" s="78"/>
      <c r="GG4" s="78"/>
      <c r="GH4" s="78"/>
      <c r="GI4" s="78"/>
      <c r="GJ4" s="78"/>
      <c r="GK4" s="78"/>
      <c r="GL4" s="78"/>
      <c r="GM4" s="78"/>
      <c r="GN4" s="78"/>
      <c r="GO4" s="78"/>
      <c r="GP4" s="78"/>
      <c r="GQ4" s="78"/>
      <c r="GR4" s="78"/>
      <c r="GS4" s="78"/>
      <c r="GT4" s="78"/>
      <c r="GU4" s="78"/>
      <c r="GV4" s="78"/>
      <c r="GW4" s="78"/>
      <c r="GX4" s="78"/>
      <c r="GY4" s="78"/>
      <c r="GZ4" s="78"/>
      <c r="HA4" s="78"/>
      <c r="HB4" s="78"/>
      <c r="HC4" s="78"/>
      <c r="HD4" s="78"/>
      <c r="HE4" s="78"/>
      <c r="HF4" s="78"/>
      <c r="HG4" s="78"/>
      <c r="HH4" s="78"/>
      <c r="HI4" s="78"/>
      <c r="HJ4" s="78"/>
      <c r="HK4" s="78"/>
      <c r="HL4" s="78"/>
      <c r="HM4" s="78"/>
      <c r="HN4" s="78"/>
      <c r="HO4" s="78"/>
      <c r="HP4" s="78"/>
      <c r="HQ4" s="78"/>
      <c r="HR4" s="78"/>
      <c r="HS4" s="78"/>
      <c r="HT4" s="78"/>
      <c r="HU4" s="78"/>
      <c r="HV4" s="78"/>
      <c r="HW4" s="78"/>
      <c r="HX4" s="78"/>
      <c r="HY4" s="78"/>
      <c r="HZ4" s="78"/>
      <c r="IA4" s="78"/>
      <c r="IB4" s="78"/>
      <c r="IC4" s="78"/>
      <c r="ID4" s="78"/>
      <c r="IE4" s="78"/>
      <c r="IF4" s="78"/>
      <c r="IG4" s="78"/>
      <c r="IH4" s="78"/>
      <c r="II4" s="78"/>
      <c r="IJ4" s="78"/>
      <c r="IK4" s="78"/>
      <c r="IL4" s="78"/>
      <c r="IM4" s="78"/>
      <c r="IN4" s="78"/>
      <c r="IO4" s="78"/>
      <c r="IP4" s="78"/>
      <c r="IQ4" s="78"/>
      <c r="IR4" s="78"/>
      <c r="IS4" s="78"/>
      <c r="IT4" s="78"/>
      <c r="IU4" s="78"/>
      <c r="IV4" s="78"/>
      <c r="IW4" s="78"/>
    </row>
    <row r="5" spans="1:257" ht="15">
      <c r="A5" s="81" t="s">
        <v>22</v>
      </c>
      <c r="B5" s="82" t="s">
        <v>24</v>
      </c>
      <c r="C5" s="82" t="s">
        <v>26</v>
      </c>
      <c r="D5" s="83" t="s">
        <v>27</v>
      </c>
      <c r="E5" s="271" t="s">
        <v>28</v>
      </c>
      <c r="F5" s="271"/>
      <c r="G5" s="271"/>
      <c r="H5" s="84"/>
      <c r="I5" s="223" t="s">
        <v>1064</v>
      </c>
      <c r="J5" s="207">
        <f>COUNTIFS(J12:J200,"TrungVN",L12:L200,"Open")</f>
        <v>0</v>
      </c>
      <c r="K5" s="207">
        <f>COUNTIFS(J12:J200,"TrungVN",L12:L200,"Accepted")</f>
        <v>0</v>
      </c>
      <c r="L5" s="207">
        <f>COUNTIFS(J12:J200,"TrungVN",L12:L200,"Ready for test")</f>
        <v>0</v>
      </c>
      <c r="M5" s="207">
        <f>COUNTIFS(J12:J200,"TrungVN",L12:L200,"Closed")</f>
        <v>0</v>
      </c>
      <c r="N5" s="207">
        <f>COUNTIFS(J12:J200,"TrungVN",L12:L200,"")</f>
        <v>0</v>
      </c>
      <c r="O5" s="233">
        <f t="shared" si="0"/>
        <v>0</v>
      </c>
      <c r="P5" s="78"/>
      <c r="Q5" s="78" t="s">
        <v>29</v>
      </c>
      <c r="R5" s="78"/>
      <c r="S5" s="78"/>
      <c r="T5" s="78"/>
      <c r="U5" s="78"/>
      <c r="V5" s="78"/>
      <c r="W5" s="78"/>
      <c r="X5" s="78"/>
      <c r="Y5" s="78"/>
      <c r="Z5" s="78"/>
      <c r="AA5" s="78"/>
      <c r="AB5" s="78"/>
      <c r="AC5" s="78"/>
      <c r="AD5" s="78"/>
      <c r="AE5" s="78"/>
      <c r="AF5" s="78"/>
      <c r="AG5" s="78"/>
      <c r="AH5" s="78"/>
      <c r="AI5" s="78"/>
      <c r="AJ5" s="78"/>
      <c r="AK5" s="78"/>
      <c r="AL5" s="78"/>
      <c r="AM5" s="78"/>
      <c r="AN5" s="78"/>
      <c r="AO5" s="78"/>
      <c r="AP5" s="78"/>
      <c r="AQ5" s="78"/>
      <c r="AR5" s="78"/>
      <c r="AS5" s="78"/>
      <c r="AT5" s="78"/>
      <c r="AU5" s="78"/>
      <c r="AV5" s="78"/>
      <c r="AW5" s="78"/>
      <c r="AX5" s="78"/>
      <c r="AY5" s="78"/>
      <c r="AZ5" s="78"/>
      <c r="BA5" s="78"/>
      <c r="BB5" s="78"/>
      <c r="BC5" s="78"/>
      <c r="BD5" s="78"/>
      <c r="BE5" s="78"/>
      <c r="BF5" s="78"/>
      <c r="BG5" s="78"/>
      <c r="BH5" s="78"/>
      <c r="BI5" s="78"/>
      <c r="BJ5" s="78"/>
      <c r="BK5" s="78"/>
      <c r="BL5" s="78"/>
      <c r="BM5" s="78"/>
      <c r="BN5" s="78"/>
      <c r="BO5" s="78"/>
      <c r="BP5" s="78"/>
      <c r="BQ5" s="78"/>
      <c r="BR5" s="78"/>
      <c r="BS5" s="78"/>
      <c r="BT5" s="78"/>
      <c r="BU5" s="78"/>
      <c r="BV5" s="78"/>
      <c r="BW5" s="78"/>
      <c r="BX5" s="78"/>
      <c r="BY5" s="78"/>
      <c r="BZ5" s="78"/>
      <c r="CA5" s="78"/>
      <c r="CB5" s="78"/>
      <c r="CC5" s="78"/>
      <c r="CD5" s="78"/>
      <c r="CE5" s="78"/>
      <c r="CF5" s="78"/>
      <c r="CG5" s="78"/>
      <c r="CH5" s="78"/>
      <c r="CI5" s="78"/>
      <c r="CJ5" s="78"/>
      <c r="CK5" s="78"/>
      <c r="CL5" s="78"/>
      <c r="CM5" s="78"/>
      <c r="CN5" s="78"/>
      <c r="CO5" s="78"/>
      <c r="CP5" s="78"/>
      <c r="CQ5" s="78"/>
      <c r="CR5" s="78"/>
      <c r="CS5" s="78"/>
      <c r="CT5" s="78"/>
      <c r="CU5" s="78"/>
      <c r="CV5" s="78"/>
      <c r="CW5" s="78"/>
      <c r="CX5" s="78"/>
      <c r="CY5" s="78"/>
      <c r="CZ5" s="78"/>
      <c r="DA5" s="78"/>
      <c r="DB5" s="78"/>
      <c r="DC5" s="78"/>
      <c r="DD5" s="78"/>
      <c r="DE5" s="78"/>
      <c r="DF5" s="78"/>
      <c r="DG5" s="78"/>
      <c r="DH5" s="78"/>
      <c r="DI5" s="78"/>
      <c r="DJ5" s="78"/>
      <c r="DK5" s="78"/>
      <c r="DL5" s="78"/>
      <c r="DM5" s="78"/>
      <c r="DN5" s="78"/>
      <c r="DO5" s="78"/>
      <c r="DP5" s="78"/>
      <c r="DQ5" s="78"/>
      <c r="DR5" s="78"/>
      <c r="DS5" s="78"/>
      <c r="DT5" s="78"/>
      <c r="DU5" s="78"/>
      <c r="DV5" s="78"/>
      <c r="DW5" s="78"/>
      <c r="DX5" s="78"/>
      <c r="DY5" s="78"/>
      <c r="DZ5" s="78"/>
      <c r="EA5" s="78"/>
      <c r="EB5" s="78"/>
      <c r="EC5" s="78"/>
      <c r="ED5" s="78"/>
      <c r="EE5" s="78"/>
      <c r="EF5" s="78"/>
      <c r="EG5" s="78"/>
      <c r="EH5" s="78"/>
      <c r="EI5" s="78"/>
      <c r="EJ5" s="78"/>
      <c r="EK5" s="78"/>
      <c r="EL5" s="78"/>
      <c r="EM5" s="78"/>
      <c r="EN5" s="78"/>
      <c r="EO5" s="78"/>
      <c r="EP5" s="78"/>
      <c r="EQ5" s="78"/>
      <c r="ER5" s="78"/>
      <c r="ES5" s="78"/>
      <c r="ET5" s="78"/>
      <c r="EU5" s="78"/>
      <c r="EV5" s="78"/>
      <c r="EW5" s="78"/>
      <c r="EX5" s="78"/>
      <c r="EY5" s="78"/>
      <c r="EZ5" s="78"/>
      <c r="FA5" s="78"/>
      <c r="FB5" s="78"/>
      <c r="FC5" s="78"/>
      <c r="FD5" s="78"/>
      <c r="FE5" s="78"/>
      <c r="FF5" s="78"/>
      <c r="FG5" s="78"/>
      <c r="FH5" s="78"/>
      <c r="FI5" s="78"/>
      <c r="FJ5" s="78"/>
      <c r="FK5" s="78"/>
      <c r="FL5" s="78"/>
      <c r="FM5" s="78"/>
      <c r="FN5" s="78"/>
      <c r="FO5" s="78"/>
      <c r="FP5" s="78"/>
      <c r="FQ5" s="78"/>
      <c r="FR5" s="78"/>
      <c r="FS5" s="78"/>
      <c r="FT5" s="78"/>
      <c r="FU5" s="78"/>
      <c r="FV5" s="78"/>
      <c r="FW5" s="78"/>
      <c r="FX5" s="78"/>
      <c r="FY5" s="78"/>
      <c r="FZ5" s="78"/>
      <c r="GA5" s="78"/>
      <c r="GB5" s="78"/>
      <c r="GC5" s="78"/>
      <c r="GD5" s="78"/>
      <c r="GE5" s="78"/>
      <c r="GF5" s="78"/>
      <c r="GG5" s="78"/>
      <c r="GH5" s="78"/>
      <c r="GI5" s="78"/>
      <c r="GJ5" s="78"/>
      <c r="GK5" s="78"/>
      <c r="GL5" s="78"/>
      <c r="GM5" s="78"/>
      <c r="GN5" s="78"/>
      <c r="GO5" s="78"/>
      <c r="GP5" s="78"/>
      <c r="GQ5" s="78"/>
      <c r="GR5" s="78"/>
      <c r="GS5" s="78"/>
      <c r="GT5" s="78"/>
      <c r="GU5" s="78"/>
      <c r="GV5" s="78"/>
      <c r="GW5" s="78"/>
      <c r="GX5" s="78"/>
      <c r="GY5" s="78"/>
      <c r="GZ5" s="78"/>
      <c r="HA5" s="78"/>
      <c r="HB5" s="78"/>
      <c r="HC5" s="78"/>
      <c r="HD5" s="78"/>
      <c r="HE5" s="78"/>
      <c r="HF5" s="78"/>
      <c r="HG5" s="78"/>
      <c r="HH5" s="78"/>
      <c r="HI5" s="78"/>
      <c r="HJ5" s="78"/>
      <c r="HK5" s="78"/>
      <c r="HL5" s="78"/>
      <c r="HM5" s="78"/>
      <c r="HN5" s="78"/>
      <c r="HO5" s="78"/>
      <c r="HP5" s="78"/>
      <c r="HQ5" s="78"/>
      <c r="HR5" s="78"/>
      <c r="HS5" s="78"/>
      <c r="HT5" s="78"/>
      <c r="HU5" s="78"/>
      <c r="HV5" s="78"/>
      <c r="HW5" s="78"/>
      <c r="HX5" s="78"/>
      <c r="HY5" s="78"/>
      <c r="HZ5" s="78"/>
      <c r="IA5" s="78"/>
      <c r="IB5" s="78"/>
      <c r="IC5" s="78"/>
      <c r="ID5" s="78"/>
      <c r="IE5" s="78"/>
      <c r="IF5" s="78"/>
      <c r="IG5" s="78"/>
      <c r="IH5" s="78"/>
      <c r="II5" s="78"/>
      <c r="IJ5" s="78"/>
      <c r="IK5" s="78"/>
      <c r="IL5" s="78"/>
      <c r="IM5" s="78"/>
      <c r="IN5" s="78"/>
      <c r="IO5" s="78"/>
      <c r="IP5" s="78"/>
      <c r="IQ5" s="78"/>
      <c r="IR5" s="78"/>
      <c r="IS5" s="78"/>
      <c r="IT5" s="78"/>
      <c r="IU5" s="78"/>
      <c r="IV5" s="78"/>
      <c r="IW5" s="78"/>
    </row>
    <row r="6" spans="1:257" ht="15.75" thickBot="1">
      <c r="A6" s="86">
        <f>COUNTIF(F11:G84,"Pass")</f>
        <v>18</v>
      </c>
      <c r="B6" s="87">
        <f>COUNTIF(F11:G84,"Fail")</f>
        <v>0</v>
      </c>
      <c r="C6" s="87">
        <f>E6-D6-B6-A6</f>
        <v>0</v>
      </c>
      <c r="D6" s="88">
        <f>COUNTIF(F11:G84,"N/A")</f>
        <v>0</v>
      </c>
      <c r="E6" s="272">
        <f>COUNTA(A11:A84)*2</f>
        <v>18</v>
      </c>
      <c r="F6" s="272"/>
      <c r="G6" s="272"/>
      <c r="H6" s="84"/>
      <c r="I6" s="223" t="s">
        <v>1060</v>
      </c>
      <c r="J6" s="207">
        <f>COUNTIFS(J12:J200,"MaiCTP",L12:L200,"Open")</f>
        <v>0</v>
      </c>
      <c r="K6" s="207">
        <f>COUNTIFS(J12:J200,"MaiCTP",L12:L200,"Accepted")</f>
        <v>0</v>
      </c>
      <c r="L6" s="207">
        <f>COUNTIFS(J12:J200,"MaiCTP",L12:L200,"Ready for test")</f>
        <v>0</v>
      </c>
      <c r="M6" s="207">
        <f>COUNTIFS(J12:J200,"MaiCTP",L12:L200,"Closed")</f>
        <v>0</v>
      </c>
      <c r="N6" s="207">
        <f>COUNTIFS(J12:J200,"MaiCTP",L12:L200,"")</f>
        <v>0</v>
      </c>
      <c r="O6" s="233">
        <f t="shared" si="0"/>
        <v>0</v>
      </c>
      <c r="P6" s="78"/>
      <c r="Q6" s="78" t="s">
        <v>27</v>
      </c>
      <c r="R6" s="78"/>
      <c r="S6" s="78"/>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AY6" s="78"/>
      <c r="AZ6" s="78"/>
      <c r="BA6" s="78"/>
      <c r="BB6" s="78"/>
      <c r="BC6" s="78"/>
      <c r="BD6" s="78"/>
      <c r="BE6" s="78"/>
      <c r="BF6" s="78"/>
      <c r="BG6" s="78"/>
      <c r="BH6" s="78"/>
      <c r="BI6" s="78"/>
      <c r="BJ6" s="78"/>
      <c r="BK6" s="78"/>
      <c r="BL6" s="78"/>
      <c r="BM6" s="78"/>
      <c r="BN6" s="78"/>
      <c r="BO6" s="78"/>
      <c r="BP6" s="78"/>
      <c r="BQ6" s="78"/>
      <c r="BR6" s="78"/>
      <c r="BS6" s="78"/>
      <c r="BT6" s="78"/>
      <c r="BU6" s="78"/>
      <c r="BV6" s="78"/>
      <c r="BW6" s="78"/>
      <c r="BX6" s="78"/>
      <c r="BY6" s="78"/>
      <c r="BZ6" s="78"/>
      <c r="CA6" s="78"/>
      <c r="CB6" s="78"/>
      <c r="CC6" s="78"/>
      <c r="CD6" s="78"/>
      <c r="CE6" s="78"/>
      <c r="CF6" s="78"/>
      <c r="CG6" s="78"/>
      <c r="CH6" s="78"/>
      <c r="CI6" s="78"/>
      <c r="CJ6" s="78"/>
      <c r="CK6" s="78"/>
      <c r="CL6" s="78"/>
      <c r="CM6" s="78"/>
      <c r="CN6" s="78"/>
      <c r="CO6" s="78"/>
      <c r="CP6" s="78"/>
      <c r="CQ6" s="78"/>
      <c r="CR6" s="78"/>
      <c r="CS6" s="78"/>
      <c r="CT6" s="78"/>
      <c r="CU6" s="78"/>
      <c r="CV6" s="78"/>
      <c r="CW6" s="78"/>
      <c r="CX6" s="78"/>
      <c r="CY6" s="78"/>
      <c r="CZ6" s="78"/>
      <c r="DA6" s="78"/>
      <c r="DB6" s="78"/>
      <c r="DC6" s="78"/>
      <c r="DD6" s="78"/>
      <c r="DE6" s="78"/>
      <c r="DF6" s="78"/>
      <c r="DG6" s="78"/>
      <c r="DH6" s="78"/>
      <c r="DI6" s="78"/>
      <c r="DJ6" s="78"/>
      <c r="DK6" s="78"/>
      <c r="DL6" s="78"/>
      <c r="DM6" s="78"/>
      <c r="DN6" s="78"/>
      <c r="DO6" s="78"/>
      <c r="DP6" s="78"/>
      <c r="DQ6" s="78"/>
      <c r="DR6" s="78"/>
      <c r="DS6" s="78"/>
      <c r="DT6" s="78"/>
      <c r="DU6" s="78"/>
      <c r="DV6" s="78"/>
      <c r="DW6" s="78"/>
      <c r="DX6" s="78"/>
      <c r="DY6" s="78"/>
      <c r="DZ6" s="78"/>
      <c r="EA6" s="78"/>
      <c r="EB6" s="78"/>
      <c r="EC6" s="78"/>
      <c r="ED6" s="78"/>
      <c r="EE6" s="78"/>
      <c r="EF6" s="78"/>
      <c r="EG6" s="78"/>
      <c r="EH6" s="78"/>
      <c r="EI6" s="78"/>
      <c r="EJ6" s="78"/>
      <c r="EK6" s="78"/>
      <c r="EL6" s="78"/>
      <c r="EM6" s="78"/>
      <c r="EN6" s="78"/>
      <c r="EO6" s="78"/>
      <c r="EP6" s="78"/>
      <c r="EQ6" s="78"/>
      <c r="ER6" s="78"/>
      <c r="ES6" s="78"/>
      <c r="ET6" s="78"/>
      <c r="EU6" s="78"/>
      <c r="EV6" s="78"/>
      <c r="EW6" s="78"/>
      <c r="EX6" s="78"/>
      <c r="EY6" s="78"/>
      <c r="EZ6" s="78"/>
      <c r="FA6" s="78"/>
      <c r="FB6" s="78"/>
      <c r="FC6" s="78"/>
      <c r="FD6" s="78"/>
      <c r="FE6" s="78"/>
      <c r="FF6" s="78"/>
      <c r="FG6" s="78"/>
      <c r="FH6" s="78"/>
      <c r="FI6" s="78"/>
      <c r="FJ6" s="78"/>
      <c r="FK6" s="78"/>
      <c r="FL6" s="78"/>
      <c r="FM6" s="78"/>
      <c r="FN6" s="78"/>
      <c r="FO6" s="78"/>
      <c r="FP6" s="78"/>
      <c r="FQ6" s="78"/>
      <c r="FR6" s="78"/>
      <c r="FS6" s="78"/>
      <c r="FT6" s="78"/>
      <c r="FU6" s="78"/>
      <c r="FV6" s="78"/>
      <c r="FW6" s="78"/>
      <c r="FX6" s="78"/>
      <c r="FY6" s="78"/>
      <c r="FZ6" s="78"/>
      <c r="GA6" s="78"/>
      <c r="GB6" s="78"/>
      <c r="GC6" s="78"/>
      <c r="GD6" s="78"/>
      <c r="GE6" s="78"/>
      <c r="GF6" s="78"/>
      <c r="GG6" s="78"/>
      <c r="GH6" s="78"/>
      <c r="GI6" s="78"/>
      <c r="GJ6" s="78"/>
      <c r="GK6" s="78"/>
      <c r="GL6" s="78"/>
      <c r="GM6" s="78"/>
      <c r="GN6" s="78"/>
      <c r="GO6" s="78"/>
      <c r="GP6" s="78"/>
      <c r="GQ6" s="78"/>
      <c r="GR6" s="78"/>
      <c r="GS6" s="78"/>
      <c r="GT6" s="78"/>
      <c r="GU6" s="78"/>
      <c r="GV6" s="78"/>
      <c r="GW6" s="78"/>
      <c r="GX6" s="78"/>
      <c r="GY6" s="78"/>
      <c r="GZ6" s="78"/>
      <c r="HA6" s="78"/>
      <c r="HB6" s="78"/>
      <c r="HC6" s="78"/>
      <c r="HD6" s="78"/>
      <c r="HE6" s="78"/>
      <c r="HF6" s="78"/>
      <c r="HG6" s="78"/>
      <c r="HH6" s="78"/>
      <c r="HI6" s="78"/>
      <c r="HJ6" s="78"/>
      <c r="HK6" s="78"/>
      <c r="HL6" s="78"/>
      <c r="HM6" s="78"/>
      <c r="HN6" s="78"/>
      <c r="HO6" s="78"/>
      <c r="HP6" s="78"/>
      <c r="HQ6" s="78"/>
      <c r="HR6" s="78"/>
      <c r="HS6" s="78"/>
      <c r="HT6" s="78"/>
      <c r="HU6" s="78"/>
      <c r="HV6" s="78"/>
      <c r="HW6" s="78"/>
      <c r="HX6" s="78"/>
      <c r="HY6" s="78"/>
      <c r="HZ6" s="78"/>
      <c r="IA6" s="78"/>
      <c r="IB6" s="78"/>
      <c r="IC6" s="78"/>
      <c r="ID6" s="78"/>
      <c r="IE6" s="78"/>
      <c r="IF6" s="78"/>
      <c r="IG6" s="78"/>
      <c r="IH6" s="78"/>
      <c r="II6" s="78"/>
      <c r="IJ6" s="78"/>
      <c r="IK6" s="78"/>
      <c r="IL6" s="78"/>
      <c r="IM6" s="78"/>
      <c r="IN6" s="78"/>
      <c r="IO6" s="78"/>
      <c r="IP6" s="78"/>
      <c r="IQ6" s="78"/>
      <c r="IR6" s="78"/>
      <c r="IS6" s="78"/>
      <c r="IT6" s="78"/>
      <c r="IU6" s="78"/>
      <c r="IV6" s="78"/>
      <c r="IW6" s="78"/>
    </row>
    <row r="7" spans="1:257" ht="15">
      <c r="A7" s="226"/>
      <c r="B7" s="226"/>
      <c r="C7" s="226"/>
      <c r="D7" s="226"/>
      <c r="E7" s="227"/>
      <c r="F7" s="227"/>
      <c r="G7" s="227"/>
      <c r="H7" s="84"/>
      <c r="I7" s="223" t="s">
        <v>1059</v>
      </c>
      <c r="J7" s="207">
        <f>COUNTIFS(J12:J200,"ChinhVC",L12:L200,"Open")</f>
        <v>0</v>
      </c>
      <c r="K7" s="207">
        <f>COUNTIFS(J12:J200,"ChinhVC",L12:L200,"Accepted")</f>
        <v>0</v>
      </c>
      <c r="L7" s="207">
        <f>COUNTIFS(J12:J200,"ChinhVC",L12:L200,"Ready for test")</f>
        <v>0</v>
      </c>
      <c r="M7" s="207">
        <f>COUNTIFS(J12:J200,"ChinhVC",L12:L200,"Closed")</f>
        <v>0</v>
      </c>
      <c r="N7" s="207">
        <f>COUNTIFS(J12:J200,"ChinhVC",L12:L200,"")</f>
        <v>0</v>
      </c>
      <c r="O7" s="233">
        <f t="shared" si="0"/>
        <v>0</v>
      </c>
      <c r="P7" s="78"/>
      <c r="Q7" s="78"/>
      <c r="R7" s="78"/>
      <c r="S7" s="78"/>
      <c r="T7" s="78"/>
      <c r="U7" s="78"/>
      <c r="V7" s="78"/>
      <c r="W7" s="78"/>
      <c r="X7" s="78"/>
      <c r="Y7" s="78"/>
      <c r="Z7" s="78"/>
      <c r="AA7" s="78"/>
      <c r="AB7" s="78"/>
      <c r="AC7" s="78"/>
      <c r="AD7" s="78"/>
      <c r="AE7" s="78"/>
      <c r="AF7" s="78"/>
      <c r="AG7" s="78"/>
      <c r="AH7" s="78"/>
      <c r="AI7" s="78"/>
      <c r="AJ7" s="78"/>
      <c r="AK7" s="78"/>
      <c r="AL7" s="78"/>
      <c r="AM7" s="78"/>
      <c r="AN7" s="78"/>
      <c r="AO7" s="78"/>
      <c r="AP7" s="78"/>
      <c r="AQ7" s="78"/>
      <c r="AR7" s="78"/>
      <c r="AS7" s="78"/>
      <c r="AT7" s="78"/>
      <c r="AU7" s="78"/>
      <c r="AV7" s="78"/>
      <c r="AW7" s="78"/>
      <c r="AX7" s="78"/>
      <c r="AY7" s="78"/>
      <c r="AZ7" s="78"/>
      <c r="BA7" s="78"/>
      <c r="BB7" s="78"/>
      <c r="BC7" s="78"/>
      <c r="BD7" s="78"/>
      <c r="BE7" s="78"/>
      <c r="BF7" s="78"/>
      <c r="BG7" s="78"/>
      <c r="BH7" s="78"/>
      <c r="BI7" s="78"/>
      <c r="BJ7" s="78"/>
      <c r="BK7" s="78"/>
      <c r="BL7" s="78"/>
      <c r="BM7" s="78"/>
      <c r="BN7" s="78"/>
      <c r="BO7" s="78"/>
      <c r="BP7" s="78"/>
      <c r="BQ7" s="78"/>
      <c r="BR7" s="78"/>
      <c r="BS7" s="78"/>
      <c r="BT7" s="78"/>
      <c r="BU7" s="78"/>
      <c r="BV7" s="78"/>
      <c r="BW7" s="78"/>
      <c r="BX7" s="78"/>
      <c r="BY7" s="78"/>
      <c r="BZ7" s="78"/>
      <c r="CA7" s="78"/>
      <c r="CB7" s="78"/>
      <c r="CC7" s="78"/>
      <c r="CD7" s="78"/>
      <c r="CE7" s="78"/>
      <c r="CF7" s="78"/>
      <c r="CG7" s="78"/>
      <c r="CH7" s="78"/>
      <c r="CI7" s="78"/>
      <c r="CJ7" s="78"/>
      <c r="CK7" s="78"/>
      <c r="CL7" s="78"/>
      <c r="CM7" s="78"/>
      <c r="CN7" s="78"/>
      <c r="CO7" s="78"/>
      <c r="CP7" s="78"/>
      <c r="CQ7" s="78"/>
      <c r="CR7" s="78"/>
      <c r="CS7" s="78"/>
      <c r="CT7" s="78"/>
      <c r="CU7" s="78"/>
      <c r="CV7" s="78"/>
      <c r="CW7" s="78"/>
      <c r="CX7" s="78"/>
      <c r="CY7" s="78"/>
      <c r="CZ7" s="78"/>
      <c r="DA7" s="78"/>
      <c r="DB7" s="78"/>
      <c r="DC7" s="78"/>
      <c r="DD7" s="78"/>
      <c r="DE7" s="78"/>
      <c r="DF7" s="78"/>
      <c r="DG7" s="78"/>
      <c r="DH7" s="78"/>
      <c r="DI7" s="78"/>
      <c r="DJ7" s="78"/>
      <c r="DK7" s="78"/>
      <c r="DL7" s="78"/>
      <c r="DM7" s="78"/>
      <c r="DN7" s="78"/>
      <c r="DO7" s="78"/>
      <c r="DP7" s="78"/>
      <c r="DQ7" s="78"/>
      <c r="DR7" s="78"/>
      <c r="DS7" s="78"/>
      <c r="DT7" s="78"/>
      <c r="DU7" s="78"/>
      <c r="DV7" s="78"/>
      <c r="DW7" s="78"/>
      <c r="DX7" s="78"/>
      <c r="DY7" s="78"/>
      <c r="DZ7" s="78"/>
      <c r="EA7" s="78"/>
      <c r="EB7" s="78"/>
      <c r="EC7" s="78"/>
      <c r="ED7" s="78"/>
      <c r="EE7" s="78"/>
      <c r="EF7" s="78"/>
      <c r="EG7" s="78"/>
      <c r="EH7" s="78"/>
      <c r="EI7" s="78"/>
      <c r="EJ7" s="78"/>
      <c r="EK7" s="78"/>
      <c r="EL7" s="78"/>
      <c r="EM7" s="78"/>
      <c r="EN7" s="78"/>
      <c r="EO7" s="78"/>
      <c r="EP7" s="78"/>
      <c r="EQ7" s="78"/>
      <c r="ER7" s="78"/>
      <c r="ES7" s="78"/>
      <c r="ET7" s="78"/>
      <c r="EU7" s="78"/>
      <c r="EV7" s="78"/>
      <c r="EW7" s="78"/>
      <c r="EX7" s="78"/>
      <c r="EY7" s="78"/>
      <c r="EZ7" s="78"/>
      <c r="FA7" s="78"/>
      <c r="FB7" s="78"/>
      <c r="FC7" s="78"/>
      <c r="FD7" s="78"/>
      <c r="FE7" s="78"/>
      <c r="FF7" s="78"/>
      <c r="FG7" s="78"/>
      <c r="FH7" s="78"/>
      <c r="FI7" s="78"/>
      <c r="FJ7" s="78"/>
      <c r="FK7" s="78"/>
      <c r="FL7" s="78"/>
      <c r="FM7" s="78"/>
      <c r="FN7" s="78"/>
      <c r="FO7" s="78"/>
      <c r="FP7" s="78"/>
      <c r="FQ7" s="78"/>
      <c r="FR7" s="78"/>
      <c r="FS7" s="78"/>
      <c r="FT7" s="78"/>
      <c r="FU7" s="78"/>
      <c r="FV7" s="78"/>
      <c r="FW7" s="78"/>
      <c r="FX7" s="78"/>
      <c r="FY7" s="78"/>
      <c r="FZ7" s="78"/>
      <c r="GA7" s="78"/>
      <c r="GB7" s="78"/>
      <c r="GC7" s="78"/>
      <c r="GD7" s="78"/>
      <c r="GE7" s="78"/>
      <c r="GF7" s="78"/>
      <c r="GG7" s="78"/>
      <c r="GH7" s="78"/>
      <c r="GI7" s="78"/>
      <c r="GJ7" s="78"/>
      <c r="GK7" s="78"/>
      <c r="GL7" s="78"/>
      <c r="GM7" s="78"/>
      <c r="GN7" s="78"/>
      <c r="GO7" s="78"/>
      <c r="GP7" s="78"/>
      <c r="GQ7" s="78"/>
      <c r="GR7" s="78"/>
      <c r="GS7" s="78"/>
      <c r="GT7" s="78"/>
      <c r="GU7" s="78"/>
      <c r="GV7" s="78"/>
      <c r="GW7" s="78"/>
      <c r="GX7" s="78"/>
      <c r="GY7" s="78"/>
      <c r="GZ7" s="78"/>
      <c r="HA7" s="78"/>
      <c r="HB7" s="78"/>
      <c r="HC7" s="78"/>
      <c r="HD7" s="78"/>
      <c r="HE7" s="78"/>
      <c r="HF7" s="78"/>
      <c r="HG7" s="78"/>
      <c r="HH7" s="78"/>
      <c r="HI7" s="78"/>
      <c r="HJ7" s="78"/>
      <c r="HK7" s="78"/>
      <c r="HL7" s="78"/>
      <c r="HM7" s="78"/>
      <c r="HN7" s="78"/>
      <c r="HO7" s="78"/>
      <c r="HP7" s="78"/>
      <c r="HQ7" s="78"/>
      <c r="HR7" s="78"/>
      <c r="HS7" s="78"/>
      <c r="HT7" s="78"/>
      <c r="HU7" s="78"/>
      <c r="HV7" s="78"/>
      <c r="HW7" s="78"/>
      <c r="HX7" s="78"/>
      <c r="HY7" s="78"/>
      <c r="HZ7" s="78"/>
      <c r="IA7" s="78"/>
      <c r="IB7" s="78"/>
      <c r="IC7" s="78"/>
      <c r="ID7" s="78"/>
      <c r="IE7" s="78"/>
      <c r="IF7" s="78"/>
      <c r="IG7" s="78"/>
      <c r="IH7" s="78"/>
      <c r="II7" s="78"/>
      <c r="IJ7" s="78"/>
      <c r="IK7" s="78"/>
      <c r="IL7" s="78"/>
      <c r="IM7" s="78"/>
      <c r="IN7" s="78"/>
      <c r="IO7" s="78"/>
      <c r="IP7" s="78"/>
      <c r="IQ7" s="78"/>
      <c r="IR7" s="78"/>
      <c r="IS7" s="78"/>
      <c r="IT7" s="78"/>
      <c r="IU7" s="78"/>
      <c r="IV7" s="78"/>
      <c r="IW7" s="78"/>
    </row>
    <row r="8" spans="1:257" ht="15" thickBot="1">
      <c r="A8" s="226"/>
      <c r="B8" s="226"/>
      <c r="C8" s="226"/>
      <c r="D8" s="226"/>
      <c r="E8" s="227"/>
      <c r="F8" s="227"/>
      <c r="G8" s="227"/>
      <c r="H8" s="84"/>
      <c r="I8" s="224" t="s">
        <v>1058</v>
      </c>
      <c r="J8" s="231">
        <f>SUM(J2:J7)</f>
        <v>0</v>
      </c>
      <c r="K8" s="231">
        <f t="shared" ref="K8:O8" si="1">SUM(K2:K7)</f>
        <v>0</v>
      </c>
      <c r="L8" s="231">
        <f t="shared" si="1"/>
        <v>0</v>
      </c>
      <c r="M8" s="231">
        <f t="shared" si="1"/>
        <v>0</v>
      </c>
      <c r="N8" s="231">
        <f t="shared" si="1"/>
        <v>0</v>
      </c>
      <c r="O8" s="231">
        <f t="shared" si="1"/>
        <v>0</v>
      </c>
      <c r="P8" s="78"/>
      <c r="Q8" s="78"/>
      <c r="R8" s="78"/>
      <c r="S8" s="78"/>
      <c r="T8" s="78"/>
      <c r="U8" s="78"/>
      <c r="V8" s="78"/>
      <c r="W8" s="78"/>
      <c r="X8" s="78"/>
      <c r="Y8" s="78"/>
      <c r="Z8" s="78"/>
      <c r="AA8" s="78"/>
      <c r="AB8" s="78"/>
      <c r="AC8" s="78"/>
      <c r="AD8" s="78"/>
      <c r="AE8" s="78"/>
      <c r="AF8" s="78"/>
      <c r="AG8" s="78"/>
      <c r="AH8" s="78"/>
      <c r="AI8" s="78"/>
      <c r="AJ8" s="78"/>
      <c r="AK8" s="78"/>
      <c r="AL8" s="78"/>
      <c r="AM8" s="78"/>
      <c r="AN8" s="78"/>
      <c r="AO8" s="78"/>
      <c r="AP8" s="78"/>
      <c r="AQ8" s="78"/>
      <c r="AR8" s="78"/>
      <c r="AS8" s="78"/>
      <c r="AT8" s="78"/>
      <c r="AU8" s="78"/>
      <c r="AV8" s="78"/>
      <c r="AW8" s="78"/>
      <c r="AX8" s="78"/>
      <c r="AY8" s="78"/>
      <c r="AZ8" s="78"/>
      <c r="BA8" s="78"/>
      <c r="BB8" s="78"/>
      <c r="BC8" s="78"/>
      <c r="BD8" s="78"/>
      <c r="BE8" s="78"/>
      <c r="BF8" s="78"/>
      <c r="BG8" s="78"/>
      <c r="BH8" s="78"/>
      <c r="BI8" s="78"/>
      <c r="BJ8" s="78"/>
      <c r="BK8" s="78"/>
      <c r="BL8" s="78"/>
      <c r="BM8" s="78"/>
      <c r="BN8" s="78"/>
      <c r="BO8" s="78"/>
      <c r="BP8" s="78"/>
      <c r="BQ8" s="78"/>
      <c r="BR8" s="78"/>
      <c r="BS8" s="78"/>
      <c r="BT8" s="78"/>
      <c r="BU8" s="78"/>
      <c r="BV8" s="78"/>
      <c r="BW8" s="78"/>
      <c r="BX8" s="78"/>
      <c r="BY8" s="78"/>
      <c r="BZ8" s="78"/>
      <c r="CA8" s="78"/>
      <c r="CB8" s="78"/>
      <c r="CC8" s="78"/>
      <c r="CD8" s="78"/>
      <c r="CE8" s="78"/>
      <c r="CF8" s="78"/>
      <c r="CG8" s="78"/>
      <c r="CH8" s="78"/>
      <c r="CI8" s="78"/>
      <c r="CJ8" s="78"/>
      <c r="CK8" s="78"/>
      <c r="CL8" s="78"/>
      <c r="CM8" s="78"/>
      <c r="CN8" s="78"/>
      <c r="CO8" s="78"/>
      <c r="CP8" s="78"/>
      <c r="CQ8" s="78"/>
      <c r="CR8" s="78"/>
      <c r="CS8" s="78"/>
      <c r="CT8" s="78"/>
      <c r="CU8" s="78"/>
      <c r="CV8" s="78"/>
      <c r="CW8" s="78"/>
      <c r="CX8" s="78"/>
      <c r="CY8" s="78"/>
      <c r="CZ8" s="78"/>
      <c r="DA8" s="78"/>
      <c r="DB8" s="78"/>
      <c r="DC8" s="78"/>
      <c r="DD8" s="78"/>
      <c r="DE8" s="78"/>
      <c r="DF8" s="78"/>
      <c r="DG8" s="78"/>
      <c r="DH8" s="78"/>
      <c r="DI8" s="78"/>
      <c r="DJ8" s="78"/>
      <c r="DK8" s="78"/>
      <c r="DL8" s="78"/>
      <c r="DM8" s="78"/>
      <c r="DN8" s="78"/>
      <c r="DO8" s="78"/>
      <c r="DP8" s="78"/>
      <c r="DQ8" s="78"/>
      <c r="DR8" s="78"/>
      <c r="DS8" s="78"/>
      <c r="DT8" s="78"/>
      <c r="DU8" s="78"/>
      <c r="DV8" s="78"/>
      <c r="DW8" s="78"/>
      <c r="DX8" s="78"/>
      <c r="DY8" s="78"/>
      <c r="DZ8" s="78"/>
      <c r="EA8" s="78"/>
      <c r="EB8" s="78"/>
      <c r="EC8" s="78"/>
      <c r="ED8" s="78"/>
      <c r="EE8" s="78"/>
      <c r="EF8" s="78"/>
      <c r="EG8" s="78"/>
      <c r="EH8" s="78"/>
      <c r="EI8" s="78"/>
      <c r="EJ8" s="78"/>
      <c r="EK8" s="78"/>
      <c r="EL8" s="78"/>
      <c r="EM8" s="78"/>
      <c r="EN8" s="78"/>
      <c r="EO8" s="78"/>
      <c r="EP8" s="78"/>
      <c r="EQ8" s="78"/>
      <c r="ER8" s="78"/>
      <c r="ES8" s="78"/>
      <c r="ET8" s="78"/>
      <c r="EU8" s="78"/>
      <c r="EV8" s="78"/>
      <c r="EW8" s="78"/>
      <c r="EX8" s="78"/>
      <c r="EY8" s="78"/>
      <c r="EZ8" s="78"/>
      <c r="FA8" s="78"/>
      <c r="FB8" s="78"/>
      <c r="FC8" s="78"/>
      <c r="FD8" s="78"/>
      <c r="FE8" s="78"/>
      <c r="FF8" s="78"/>
      <c r="FG8" s="78"/>
      <c r="FH8" s="78"/>
      <c r="FI8" s="78"/>
      <c r="FJ8" s="78"/>
      <c r="FK8" s="78"/>
      <c r="FL8" s="78"/>
      <c r="FM8" s="78"/>
      <c r="FN8" s="78"/>
      <c r="FO8" s="78"/>
      <c r="FP8" s="78"/>
      <c r="FQ8" s="78"/>
      <c r="FR8" s="78"/>
      <c r="FS8" s="78"/>
      <c r="FT8" s="78"/>
      <c r="FU8" s="78"/>
      <c r="FV8" s="78"/>
      <c r="FW8" s="78"/>
      <c r="FX8" s="78"/>
      <c r="FY8" s="78"/>
      <c r="FZ8" s="78"/>
      <c r="GA8" s="78"/>
      <c r="GB8" s="78"/>
      <c r="GC8" s="78"/>
      <c r="GD8" s="78"/>
      <c r="GE8" s="78"/>
      <c r="GF8" s="78"/>
      <c r="GG8" s="78"/>
      <c r="GH8" s="78"/>
      <c r="GI8" s="78"/>
      <c r="GJ8" s="78"/>
      <c r="GK8" s="78"/>
      <c r="GL8" s="78"/>
      <c r="GM8" s="78"/>
      <c r="GN8" s="78"/>
      <c r="GO8" s="78"/>
      <c r="GP8" s="78"/>
      <c r="GQ8" s="78"/>
      <c r="GR8" s="78"/>
      <c r="GS8" s="78"/>
      <c r="GT8" s="78"/>
      <c r="GU8" s="78"/>
      <c r="GV8" s="78"/>
      <c r="GW8" s="78"/>
      <c r="GX8" s="78"/>
      <c r="GY8" s="78"/>
      <c r="GZ8" s="78"/>
      <c r="HA8" s="78"/>
      <c r="HB8" s="78"/>
      <c r="HC8" s="78"/>
      <c r="HD8" s="78"/>
      <c r="HE8" s="78"/>
      <c r="HF8" s="78"/>
      <c r="HG8" s="78"/>
      <c r="HH8" s="78"/>
      <c r="HI8" s="78"/>
      <c r="HJ8" s="78"/>
      <c r="HK8" s="78"/>
      <c r="HL8" s="78"/>
      <c r="HM8" s="78"/>
      <c r="HN8" s="78"/>
      <c r="HO8" s="78"/>
      <c r="HP8" s="78"/>
      <c r="HQ8" s="78"/>
      <c r="HR8" s="78"/>
      <c r="HS8" s="78"/>
      <c r="HT8" s="78"/>
      <c r="HU8" s="78"/>
      <c r="HV8" s="78"/>
      <c r="HW8" s="78"/>
      <c r="HX8" s="78"/>
      <c r="HY8" s="78"/>
      <c r="HZ8" s="78"/>
      <c r="IA8" s="78"/>
      <c r="IB8" s="78"/>
      <c r="IC8" s="78"/>
      <c r="ID8" s="78"/>
      <c r="IE8" s="78"/>
      <c r="IF8" s="78"/>
      <c r="IG8" s="78"/>
      <c r="IH8" s="78"/>
      <c r="II8" s="78"/>
      <c r="IJ8" s="78"/>
      <c r="IK8" s="78"/>
      <c r="IL8" s="78"/>
      <c r="IM8" s="78"/>
      <c r="IN8" s="78"/>
      <c r="IO8" s="78"/>
      <c r="IP8" s="78"/>
      <c r="IQ8" s="78"/>
      <c r="IR8" s="78"/>
      <c r="IS8" s="78"/>
      <c r="IT8" s="78"/>
      <c r="IU8" s="78"/>
      <c r="IV8" s="78"/>
      <c r="IW8" s="78"/>
    </row>
    <row r="9" spans="1:257" ht="13.5" thickTop="1">
      <c r="A9" s="78"/>
      <c r="B9" s="78"/>
      <c r="C9" s="78"/>
      <c r="D9" s="89"/>
      <c r="E9" s="89"/>
      <c r="F9" s="89"/>
      <c r="G9" s="89"/>
      <c r="H9" s="84"/>
      <c r="I9" s="84"/>
      <c r="J9" s="85"/>
      <c r="K9" s="78"/>
      <c r="L9" s="78"/>
      <c r="M9" s="78"/>
      <c r="N9" s="78"/>
      <c r="O9" s="78"/>
      <c r="P9" s="78"/>
      <c r="Q9" s="78"/>
      <c r="R9" s="78"/>
      <c r="S9" s="78"/>
      <c r="T9" s="78"/>
      <c r="U9" s="78"/>
      <c r="V9" s="78"/>
      <c r="W9" s="78"/>
      <c r="X9" s="78"/>
      <c r="Y9" s="78"/>
      <c r="Z9" s="78"/>
      <c r="AA9" s="78"/>
      <c r="AB9" s="78"/>
      <c r="AC9" s="78"/>
      <c r="AD9" s="78"/>
      <c r="AE9" s="78"/>
      <c r="AF9" s="78"/>
      <c r="AG9" s="78"/>
      <c r="AH9" s="78"/>
      <c r="AI9" s="78"/>
      <c r="AJ9" s="78"/>
      <c r="AK9" s="78"/>
      <c r="AL9" s="78"/>
      <c r="AM9" s="78"/>
      <c r="AN9" s="78"/>
      <c r="AO9" s="78"/>
      <c r="AP9" s="78"/>
      <c r="AQ9" s="78"/>
      <c r="AR9" s="78"/>
      <c r="AS9" s="78"/>
      <c r="AT9" s="78"/>
      <c r="AU9" s="78"/>
      <c r="AV9" s="78"/>
      <c r="AW9" s="78"/>
      <c r="AX9" s="78"/>
      <c r="AY9" s="78"/>
      <c r="AZ9" s="78"/>
      <c r="BA9" s="78"/>
      <c r="BB9" s="78"/>
      <c r="BC9" s="78"/>
      <c r="BD9" s="78"/>
      <c r="BE9" s="78"/>
      <c r="BF9" s="78"/>
      <c r="BG9" s="78"/>
      <c r="BH9" s="78"/>
      <c r="BI9" s="78"/>
      <c r="BJ9" s="78"/>
      <c r="BK9" s="78"/>
      <c r="BL9" s="78"/>
      <c r="BM9" s="78"/>
      <c r="BN9" s="78"/>
      <c r="BO9" s="78"/>
      <c r="BP9" s="78"/>
      <c r="BQ9" s="78"/>
      <c r="BR9" s="78"/>
      <c r="BS9" s="78"/>
      <c r="BT9" s="78"/>
      <c r="BU9" s="78"/>
      <c r="BV9" s="78"/>
      <c r="BW9" s="78"/>
      <c r="BX9" s="78"/>
      <c r="BY9" s="78"/>
      <c r="BZ9" s="78"/>
      <c r="CA9" s="78"/>
      <c r="CB9" s="78"/>
      <c r="CC9" s="78"/>
      <c r="CD9" s="78"/>
      <c r="CE9" s="78"/>
      <c r="CF9" s="78"/>
      <c r="CG9" s="78"/>
      <c r="CH9" s="78"/>
      <c r="CI9" s="78"/>
      <c r="CJ9" s="78"/>
      <c r="CK9" s="78"/>
      <c r="CL9" s="78"/>
      <c r="CM9" s="78"/>
      <c r="CN9" s="78"/>
      <c r="CO9" s="78"/>
      <c r="CP9" s="78"/>
      <c r="CQ9" s="78"/>
      <c r="CR9" s="78"/>
      <c r="CS9" s="78"/>
      <c r="CT9" s="78"/>
      <c r="CU9" s="78"/>
      <c r="CV9" s="78"/>
      <c r="CW9" s="78"/>
      <c r="CX9" s="78"/>
      <c r="CY9" s="78"/>
      <c r="CZ9" s="78"/>
      <c r="DA9" s="78"/>
      <c r="DB9" s="78"/>
      <c r="DC9" s="78"/>
      <c r="DD9" s="78"/>
      <c r="DE9" s="78"/>
      <c r="DF9" s="78"/>
      <c r="DG9" s="78"/>
      <c r="DH9" s="78"/>
      <c r="DI9" s="78"/>
      <c r="DJ9" s="78"/>
      <c r="DK9" s="78"/>
      <c r="DL9" s="78"/>
      <c r="DM9" s="78"/>
      <c r="DN9" s="78"/>
      <c r="DO9" s="78"/>
      <c r="DP9" s="78"/>
      <c r="DQ9" s="78"/>
      <c r="DR9" s="78"/>
      <c r="DS9" s="78"/>
      <c r="DT9" s="78"/>
      <c r="DU9" s="78"/>
      <c r="DV9" s="78"/>
      <c r="DW9" s="78"/>
      <c r="DX9" s="78"/>
      <c r="DY9" s="78"/>
      <c r="DZ9" s="78"/>
      <c r="EA9" s="78"/>
      <c r="EB9" s="78"/>
      <c r="EC9" s="78"/>
      <c r="ED9" s="78"/>
      <c r="EE9" s="78"/>
      <c r="EF9" s="78"/>
      <c r="EG9" s="78"/>
      <c r="EH9" s="78"/>
      <c r="EI9" s="78"/>
      <c r="EJ9" s="78"/>
      <c r="EK9" s="78"/>
      <c r="EL9" s="78"/>
      <c r="EM9" s="78"/>
      <c r="EN9" s="78"/>
      <c r="EO9" s="78"/>
      <c r="EP9" s="78"/>
      <c r="EQ9" s="78"/>
      <c r="ER9" s="78"/>
      <c r="ES9" s="78"/>
      <c r="ET9" s="78"/>
      <c r="EU9" s="78"/>
      <c r="EV9" s="78"/>
      <c r="EW9" s="78"/>
      <c r="EX9" s="78"/>
      <c r="EY9" s="78"/>
      <c r="EZ9" s="78"/>
      <c r="FA9" s="78"/>
      <c r="FB9" s="78"/>
      <c r="FC9" s="78"/>
      <c r="FD9" s="78"/>
      <c r="FE9" s="78"/>
      <c r="FF9" s="78"/>
      <c r="FG9" s="78"/>
      <c r="FH9" s="78"/>
      <c r="FI9" s="78"/>
      <c r="FJ9" s="78"/>
      <c r="FK9" s="78"/>
      <c r="FL9" s="78"/>
      <c r="FM9" s="78"/>
      <c r="FN9" s="78"/>
      <c r="FO9" s="78"/>
      <c r="FP9" s="78"/>
      <c r="FQ9" s="78"/>
      <c r="FR9" s="78"/>
      <c r="FS9" s="78"/>
      <c r="FT9" s="78"/>
      <c r="FU9" s="78"/>
      <c r="FV9" s="78"/>
      <c r="FW9" s="78"/>
      <c r="FX9" s="78"/>
      <c r="FY9" s="78"/>
      <c r="FZ9" s="78"/>
      <c r="GA9" s="78"/>
      <c r="GB9" s="78"/>
      <c r="GC9" s="78"/>
      <c r="GD9" s="78"/>
      <c r="GE9" s="78"/>
      <c r="GF9" s="78"/>
      <c r="GG9" s="78"/>
      <c r="GH9" s="78"/>
      <c r="GI9" s="78"/>
      <c r="GJ9" s="78"/>
      <c r="GK9" s="78"/>
      <c r="GL9" s="78"/>
      <c r="GM9" s="78"/>
      <c r="GN9" s="78"/>
      <c r="GO9" s="78"/>
      <c r="GP9" s="78"/>
      <c r="GQ9" s="78"/>
      <c r="GR9" s="78"/>
      <c r="GS9" s="78"/>
      <c r="GT9" s="78"/>
      <c r="GU9" s="78"/>
      <c r="GV9" s="78"/>
      <c r="GW9" s="78"/>
      <c r="GX9" s="78"/>
      <c r="GY9" s="78"/>
      <c r="GZ9" s="78"/>
      <c r="HA9" s="78"/>
      <c r="HB9" s="78"/>
      <c r="HC9" s="78"/>
      <c r="HD9" s="78"/>
      <c r="HE9" s="78"/>
      <c r="HF9" s="78"/>
      <c r="HG9" s="78"/>
      <c r="HH9" s="78"/>
      <c r="HI9" s="78"/>
      <c r="HJ9" s="78"/>
      <c r="HK9" s="78"/>
      <c r="HL9" s="78"/>
      <c r="HM9" s="78"/>
      <c r="HN9" s="78"/>
      <c r="HO9" s="78"/>
      <c r="HP9" s="78"/>
      <c r="HQ9" s="78"/>
      <c r="HR9" s="78"/>
      <c r="HS9" s="78"/>
      <c r="HT9" s="78"/>
      <c r="HU9" s="78"/>
      <c r="HV9" s="78"/>
      <c r="HW9" s="78"/>
      <c r="HX9" s="78"/>
      <c r="HY9" s="78"/>
      <c r="HZ9" s="78"/>
      <c r="IA9" s="78"/>
      <c r="IB9" s="78"/>
      <c r="IC9" s="78"/>
      <c r="ID9" s="78"/>
      <c r="IE9" s="78"/>
      <c r="IF9" s="78"/>
      <c r="IG9" s="78"/>
      <c r="IH9" s="78"/>
      <c r="II9" s="78"/>
      <c r="IJ9" s="78"/>
      <c r="IK9" s="78"/>
      <c r="IL9" s="78"/>
      <c r="IM9" s="78"/>
      <c r="IN9" s="78"/>
      <c r="IO9" s="78"/>
      <c r="IP9" s="78"/>
      <c r="IQ9" s="78"/>
      <c r="IR9" s="78"/>
      <c r="IS9" s="78"/>
      <c r="IT9" s="78"/>
      <c r="IU9" s="78"/>
      <c r="IV9" s="78"/>
      <c r="IW9" s="78"/>
    </row>
    <row r="10" spans="1:257" ht="28.5" customHeight="1">
      <c r="A10" s="49" t="s">
        <v>30</v>
      </c>
      <c r="B10" s="49" t="s">
        <v>31</v>
      </c>
      <c r="C10" s="49" t="s">
        <v>32</v>
      </c>
      <c r="D10" s="49" t="s">
        <v>33</v>
      </c>
      <c r="E10" s="50" t="s">
        <v>34</v>
      </c>
      <c r="F10" s="50" t="s">
        <v>569</v>
      </c>
      <c r="G10" s="50" t="s">
        <v>568</v>
      </c>
      <c r="H10" s="50" t="s">
        <v>35</v>
      </c>
      <c r="I10" s="49" t="s">
        <v>36</v>
      </c>
      <c r="J10" s="213" t="s">
        <v>1047</v>
      </c>
      <c r="K10" s="214" t="s">
        <v>25</v>
      </c>
      <c r="L10" s="215" t="s">
        <v>1048</v>
      </c>
      <c r="M10" s="215" t="s">
        <v>1050</v>
      </c>
      <c r="N10" s="213" t="s">
        <v>1049</v>
      </c>
      <c r="O10" s="215" t="s">
        <v>1065</v>
      </c>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78"/>
      <c r="AY10" s="78"/>
      <c r="AZ10" s="78"/>
      <c r="BA10" s="78"/>
      <c r="BB10" s="78"/>
      <c r="BC10" s="78"/>
      <c r="BD10" s="78"/>
      <c r="BE10" s="78"/>
      <c r="BF10" s="78"/>
      <c r="BG10" s="78"/>
      <c r="BH10" s="78"/>
      <c r="BI10" s="78"/>
      <c r="BJ10" s="78"/>
      <c r="BK10" s="78"/>
      <c r="BL10" s="78"/>
      <c r="BM10" s="78"/>
      <c r="BN10" s="78"/>
      <c r="BO10" s="78"/>
      <c r="BP10" s="78"/>
      <c r="BQ10" s="78"/>
      <c r="BR10" s="78"/>
      <c r="BS10" s="78"/>
      <c r="BT10" s="78"/>
      <c r="BU10" s="78"/>
      <c r="BV10" s="78"/>
      <c r="BW10" s="78"/>
      <c r="BX10" s="78"/>
      <c r="BY10" s="78"/>
      <c r="BZ10" s="78"/>
      <c r="CA10" s="78"/>
      <c r="CB10" s="78"/>
      <c r="CC10" s="78"/>
      <c r="CD10" s="78"/>
      <c r="CE10" s="78"/>
      <c r="CF10" s="78"/>
      <c r="CG10" s="78"/>
      <c r="CH10" s="78"/>
      <c r="CI10" s="78"/>
      <c r="CJ10" s="78"/>
      <c r="CK10" s="78"/>
      <c r="CL10" s="78"/>
      <c r="CM10" s="78"/>
      <c r="CN10" s="78"/>
      <c r="CO10" s="78"/>
      <c r="CP10" s="78"/>
      <c r="CQ10" s="78"/>
      <c r="CR10" s="78"/>
      <c r="CS10" s="78"/>
      <c r="CT10" s="78"/>
      <c r="CU10" s="78"/>
      <c r="CV10" s="78"/>
      <c r="CW10" s="78"/>
      <c r="CX10" s="78"/>
      <c r="CY10" s="78"/>
      <c r="CZ10" s="78"/>
      <c r="DA10" s="78"/>
      <c r="DB10" s="78"/>
      <c r="DC10" s="78"/>
      <c r="DD10" s="78"/>
      <c r="DE10" s="78"/>
      <c r="DF10" s="78"/>
      <c r="DG10" s="78"/>
      <c r="DH10" s="78"/>
      <c r="DI10" s="78"/>
      <c r="DJ10" s="78"/>
      <c r="DK10" s="78"/>
      <c r="DL10" s="78"/>
      <c r="DM10" s="78"/>
      <c r="DN10" s="78"/>
      <c r="DO10" s="78"/>
      <c r="DP10" s="78"/>
      <c r="DQ10" s="78"/>
      <c r="DR10" s="78"/>
      <c r="DS10" s="78"/>
      <c r="DT10" s="78"/>
      <c r="DU10" s="78"/>
      <c r="DV10" s="78"/>
      <c r="DW10" s="78"/>
      <c r="DX10" s="78"/>
      <c r="DY10" s="78"/>
      <c r="DZ10" s="78"/>
      <c r="EA10" s="78"/>
      <c r="EB10" s="78"/>
      <c r="EC10" s="78"/>
      <c r="ED10" s="78"/>
      <c r="EE10" s="78"/>
      <c r="EF10" s="78"/>
      <c r="EG10" s="78"/>
      <c r="EH10" s="78"/>
      <c r="EI10" s="78"/>
      <c r="EJ10" s="78"/>
      <c r="EK10" s="78"/>
      <c r="EL10" s="78"/>
      <c r="EM10" s="78"/>
      <c r="EN10" s="78"/>
      <c r="EO10" s="78"/>
      <c r="EP10" s="78"/>
      <c r="EQ10" s="78"/>
      <c r="ER10" s="78"/>
      <c r="ES10" s="78"/>
      <c r="ET10" s="78"/>
      <c r="EU10" s="78"/>
      <c r="EV10" s="78"/>
      <c r="EW10" s="78"/>
      <c r="EX10" s="78"/>
      <c r="EY10" s="78"/>
      <c r="EZ10" s="78"/>
      <c r="FA10" s="78"/>
      <c r="FB10" s="78"/>
      <c r="FC10" s="78"/>
      <c r="FD10" s="78"/>
      <c r="FE10" s="78"/>
      <c r="FF10" s="78"/>
      <c r="FG10" s="78"/>
      <c r="FH10" s="78"/>
      <c r="FI10" s="78"/>
      <c r="FJ10" s="78"/>
      <c r="FK10" s="78"/>
      <c r="FL10" s="78"/>
      <c r="FM10" s="78"/>
      <c r="FN10" s="78"/>
      <c r="FO10" s="78"/>
      <c r="FP10" s="78"/>
      <c r="FQ10" s="78"/>
      <c r="FR10" s="78"/>
      <c r="FS10" s="78"/>
      <c r="FT10" s="78"/>
      <c r="FU10" s="78"/>
      <c r="FV10" s="78"/>
      <c r="FW10" s="78"/>
      <c r="FX10" s="78"/>
      <c r="FY10" s="78"/>
      <c r="FZ10" s="78"/>
      <c r="GA10" s="78"/>
      <c r="GB10" s="78"/>
      <c r="GC10" s="78"/>
      <c r="GD10" s="78"/>
      <c r="GE10" s="78"/>
      <c r="GF10" s="78"/>
      <c r="GG10" s="78"/>
      <c r="GH10" s="78"/>
      <c r="GI10" s="78"/>
      <c r="GJ10" s="78"/>
      <c r="GK10" s="78"/>
      <c r="GL10" s="78"/>
      <c r="GM10" s="78"/>
      <c r="GN10" s="78"/>
      <c r="GO10" s="78"/>
      <c r="GP10" s="78"/>
      <c r="GQ10" s="78"/>
      <c r="GR10" s="78"/>
      <c r="GS10" s="78"/>
      <c r="GT10" s="78"/>
      <c r="GU10" s="78"/>
      <c r="GV10" s="78"/>
      <c r="GW10" s="78"/>
      <c r="GX10" s="78"/>
      <c r="GY10" s="78"/>
      <c r="GZ10" s="78"/>
      <c r="HA10" s="78"/>
      <c r="HB10" s="78"/>
      <c r="HC10" s="78"/>
      <c r="HD10" s="78"/>
      <c r="HE10" s="78"/>
      <c r="HF10" s="78"/>
      <c r="HG10" s="78"/>
      <c r="HH10" s="78"/>
      <c r="HI10" s="78"/>
      <c r="HJ10" s="78"/>
      <c r="HK10" s="78"/>
      <c r="HL10" s="78"/>
      <c r="HM10" s="78"/>
      <c r="HN10" s="78"/>
      <c r="HO10" s="78"/>
      <c r="HP10" s="78"/>
      <c r="HQ10" s="78"/>
      <c r="HR10" s="78"/>
      <c r="HS10" s="78"/>
      <c r="HT10" s="78"/>
      <c r="HU10" s="78"/>
      <c r="HV10" s="78"/>
      <c r="HW10" s="78"/>
      <c r="HX10" s="78"/>
      <c r="HY10" s="78"/>
      <c r="HZ10" s="78"/>
      <c r="IA10" s="78"/>
      <c r="IB10" s="78"/>
      <c r="IC10" s="78"/>
      <c r="ID10" s="78"/>
      <c r="IE10" s="78"/>
      <c r="IF10" s="78"/>
      <c r="IG10" s="78"/>
      <c r="IH10" s="78"/>
      <c r="II10" s="78"/>
      <c r="IJ10" s="78"/>
      <c r="IK10" s="78"/>
      <c r="IL10" s="78"/>
      <c r="IM10" s="78"/>
      <c r="IN10" s="78"/>
      <c r="IO10" s="78"/>
      <c r="IP10" s="78"/>
      <c r="IQ10" s="78"/>
      <c r="IR10" s="78"/>
      <c r="IS10" s="78"/>
      <c r="IT10" s="78"/>
      <c r="IU10" s="78"/>
      <c r="IV10" s="78"/>
      <c r="IW10" s="78"/>
    </row>
    <row r="11" spans="1:257" ht="14.25" customHeight="1">
      <c r="A11" s="157"/>
      <c r="B11" s="157" t="s">
        <v>807</v>
      </c>
      <c r="C11" s="158"/>
      <c r="D11" s="158"/>
      <c r="E11" s="158"/>
      <c r="F11" s="158"/>
      <c r="G11" s="158"/>
      <c r="H11" s="158"/>
      <c r="I11" s="159"/>
      <c r="J11" s="158"/>
      <c r="K11" s="158"/>
      <c r="L11" s="158"/>
      <c r="M11" s="158"/>
      <c r="N11" s="158"/>
      <c r="O11" s="189"/>
    </row>
    <row r="12" spans="1:257" ht="14.25" customHeight="1">
      <c r="A12" s="97" t="str">
        <f>IF(OR(B12&lt;&gt;"",D12&lt;E11&gt;""),"["&amp;TEXT($B$2,"##")&amp;"-"&amp;TEXT(ROW()-10,"##")&amp;"]","")</f>
        <v>[Discover-2]</v>
      </c>
      <c r="B12" s="98" t="s">
        <v>809</v>
      </c>
      <c r="C12" s="98" t="s">
        <v>858</v>
      </c>
      <c r="D12" s="98" t="s">
        <v>810</v>
      </c>
      <c r="E12" s="103"/>
      <c r="F12" s="98" t="s">
        <v>22</v>
      </c>
      <c r="G12" s="98" t="s">
        <v>22</v>
      </c>
      <c r="H12" s="104">
        <v>42323</v>
      </c>
      <c r="I12" s="105"/>
      <c r="J12" s="216"/>
      <c r="K12" s="216"/>
      <c r="L12" s="216"/>
      <c r="M12" s="217"/>
      <c r="N12" s="217"/>
      <c r="O12" s="217"/>
    </row>
    <row r="13" spans="1:257" ht="14.25" customHeight="1">
      <c r="A13" s="97" t="str">
        <f t="shared" ref="A13:A20" si="2">IF(OR(B13&lt;&gt;"",D13&lt;E12&gt;""),"["&amp;TEXT($B$2,"##")&amp;"-"&amp;TEXT(ROW()-10,"##")&amp;"]","")</f>
        <v>[Discover-3]</v>
      </c>
      <c r="B13" s="98" t="s">
        <v>811</v>
      </c>
      <c r="C13" s="98" t="s">
        <v>858</v>
      </c>
      <c r="D13" s="98" t="s">
        <v>810</v>
      </c>
      <c r="E13" s="103"/>
      <c r="F13" s="98" t="s">
        <v>22</v>
      </c>
      <c r="G13" s="98" t="s">
        <v>22</v>
      </c>
      <c r="H13" s="104">
        <v>42323</v>
      </c>
      <c r="I13" s="105"/>
      <c r="J13" s="216"/>
      <c r="K13" s="216"/>
      <c r="L13" s="216"/>
      <c r="M13" s="217"/>
      <c r="N13" s="217"/>
      <c r="O13" s="217"/>
    </row>
    <row r="14" spans="1:257" ht="14.25" customHeight="1">
      <c r="A14" s="97" t="str">
        <f t="shared" si="2"/>
        <v>[Discover-4]</v>
      </c>
      <c r="B14" s="98" t="s">
        <v>812</v>
      </c>
      <c r="C14" s="98" t="s">
        <v>859</v>
      </c>
      <c r="D14" s="98" t="s">
        <v>813</v>
      </c>
      <c r="E14" s="103"/>
      <c r="F14" s="98" t="s">
        <v>22</v>
      </c>
      <c r="G14" s="98" t="s">
        <v>22</v>
      </c>
      <c r="H14" s="104">
        <v>42323</v>
      </c>
      <c r="I14" s="105"/>
      <c r="J14" s="216"/>
      <c r="K14" s="216"/>
      <c r="L14" s="216"/>
      <c r="M14" s="217"/>
      <c r="N14" s="217"/>
      <c r="O14" s="217"/>
    </row>
    <row r="15" spans="1:257" ht="14.25" customHeight="1">
      <c r="A15" s="97" t="str">
        <f t="shared" si="2"/>
        <v>[Discover-5]</v>
      </c>
      <c r="B15" s="98" t="s">
        <v>814</v>
      </c>
      <c r="C15" s="98" t="s">
        <v>860</v>
      </c>
      <c r="D15" s="98" t="s">
        <v>815</v>
      </c>
      <c r="E15" s="103"/>
      <c r="F15" s="98" t="s">
        <v>22</v>
      </c>
      <c r="G15" s="98" t="s">
        <v>22</v>
      </c>
      <c r="H15" s="104">
        <v>42323</v>
      </c>
      <c r="I15" s="105"/>
      <c r="J15" s="216"/>
      <c r="K15" s="216"/>
      <c r="L15" s="216"/>
      <c r="M15" s="217"/>
      <c r="N15" s="217"/>
      <c r="O15" s="217"/>
    </row>
    <row r="16" spans="1:257" ht="14.25" customHeight="1">
      <c r="A16" s="97" t="str">
        <f t="shared" si="2"/>
        <v>[Discover-6]</v>
      </c>
      <c r="B16" s="98" t="s">
        <v>820</v>
      </c>
      <c r="C16" s="98" t="s">
        <v>861</v>
      </c>
      <c r="D16" s="98" t="s">
        <v>821</v>
      </c>
      <c r="E16" s="103"/>
      <c r="F16" s="98" t="s">
        <v>22</v>
      </c>
      <c r="G16" s="98" t="s">
        <v>22</v>
      </c>
      <c r="H16" s="104">
        <v>42323</v>
      </c>
      <c r="I16" s="105"/>
      <c r="J16" s="216"/>
      <c r="K16" s="216"/>
      <c r="L16" s="216"/>
      <c r="M16" s="217"/>
      <c r="N16" s="217"/>
      <c r="O16" s="217"/>
    </row>
    <row r="17" spans="1:15" ht="14.25" customHeight="1">
      <c r="A17" s="97" t="str">
        <f t="shared" si="2"/>
        <v>[Discover-7]</v>
      </c>
      <c r="B17" s="98" t="s">
        <v>817</v>
      </c>
      <c r="C17" s="98" t="s">
        <v>862</v>
      </c>
      <c r="D17" s="98" t="s">
        <v>818</v>
      </c>
      <c r="E17" s="103"/>
      <c r="F17" s="98" t="s">
        <v>22</v>
      </c>
      <c r="G17" s="98" t="s">
        <v>22</v>
      </c>
      <c r="H17" s="104">
        <v>42323</v>
      </c>
      <c r="I17" s="105"/>
      <c r="J17" s="216"/>
      <c r="K17" s="216"/>
      <c r="L17" s="216"/>
      <c r="M17" s="217"/>
      <c r="N17" s="217"/>
      <c r="O17" s="217"/>
    </row>
    <row r="18" spans="1:15" ht="14.25" customHeight="1">
      <c r="A18" s="97" t="str">
        <f t="shared" si="2"/>
        <v>[Discover-8]</v>
      </c>
      <c r="B18" s="98" t="s">
        <v>816</v>
      </c>
      <c r="C18" s="98" t="s">
        <v>863</v>
      </c>
      <c r="D18" s="98" t="s">
        <v>819</v>
      </c>
      <c r="E18" s="103"/>
      <c r="F18" s="98" t="s">
        <v>22</v>
      </c>
      <c r="G18" s="98" t="s">
        <v>22</v>
      </c>
      <c r="H18" s="104">
        <v>42323</v>
      </c>
      <c r="I18" s="105"/>
      <c r="J18" s="216"/>
      <c r="K18" s="216"/>
      <c r="L18" s="216"/>
      <c r="M18" s="217"/>
      <c r="N18" s="217"/>
      <c r="O18" s="217"/>
    </row>
    <row r="19" spans="1:15" ht="14.25" customHeight="1">
      <c r="A19" s="97" t="str">
        <f t="shared" si="2"/>
        <v>[Discover-9]</v>
      </c>
      <c r="B19" s="98" t="s">
        <v>822</v>
      </c>
      <c r="C19" s="98" t="s">
        <v>864</v>
      </c>
      <c r="D19" s="98" t="s">
        <v>824</v>
      </c>
      <c r="E19" s="103"/>
      <c r="F19" s="98" t="s">
        <v>22</v>
      </c>
      <c r="G19" s="98" t="s">
        <v>22</v>
      </c>
      <c r="H19" s="104">
        <v>42323</v>
      </c>
      <c r="I19" s="105"/>
      <c r="J19" s="216"/>
      <c r="K19" s="216"/>
      <c r="L19" s="216"/>
      <c r="M19" s="217"/>
      <c r="N19" s="217"/>
      <c r="O19" s="217"/>
    </row>
    <row r="20" spans="1:15" ht="14.25" customHeight="1">
      <c r="A20" s="97" t="str">
        <f t="shared" si="2"/>
        <v>[Discover-10]</v>
      </c>
      <c r="B20" s="98" t="s">
        <v>823</v>
      </c>
      <c r="C20" s="98" t="s">
        <v>865</v>
      </c>
      <c r="D20" s="98" t="s">
        <v>825</v>
      </c>
      <c r="E20" s="103"/>
      <c r="F20" s="98" t="s">
        <v>22</v>
      </c>
      <c r="G20" s="98" t="s">
        <v>22</v>
      </c>
      <c r="H20" s="104">
        <v>42323</v>
      </c>
      <c r="I20" s="105"/>
      <c r="J20" s="216"/>
      <c r="K20" s="216"/>
      <c r="L20" s="216"/>
      <c r="M20" s="217"/>
      <c r="N20" s="217"/>
      <c r="O20" s="217"/>
    </row>
  </sheetData>
  <autoFilter ref="J10:O10"/>
  <mergeCells count="5">
    <mergeCell ref="B2:G2"/>
    <mergeCell ref="B3:G3"/>
    <mergeCell ref="B4:G4"/>
    <mergeCell ref="E5:G5"/>
    <mergeCell ref="E6:G6"/>
  </mergeCells>
  <dataValidations count="1">
    <dataValidation type="list" allowBlank="1" showErrorMessage="1" sqref="F12:G20">
      <formula1>$Q$2:$Q$6</formula1>
    </dataValidation>
  </dataValidations>
  <hyperlinks>
    <hyperlink ref="A1" location="'Test Report'!A1" display="Back to Test Report"/>
  </hyperlink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[3]Calculate!#REF!</xm:f>
          </x14:formula1>
          <xm:sqref>L12:L20</xm:sqref>
        </x14:dataValidation>
        <x14:dataValidation type="list" allowBlank="1" showInputMessage="1" showErrorMessage="1">
          <x14:formula1>
            <xm:f>[3]Calculate!#REF!</xm:f>
          </x14:formula1>
          <xm:sqref>K12:K20</xm:sqref>
        </x14:dataValidation>
        <x14:dataValidation type="list" allowBlank="1" showInputMessage="1" showErrorMessage="1">
          <x14:formula1>
            <xm:f>[3]Calculate!#REF!</xm:f>
          </x14:formula1>
          <xm:sqref>J12:J20</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W23"/>
  <sheetViews>
    <sheetView zoomScaleNormal="100" workbookViewId="0">
      <selection activeCell="I19" sqref="I19"/>
    </sheetView>
  </sheetViews>
  <sheetFormatPr defaultRowHeight="12.75"/>
  <cols>
    <col min="1" max="1" width="22.625" style="90" customWidth="1"/>
    <col min="2" max="2" width="46.75" style="90" customWidth="1"/>
    <col min="3" max="3" width="34.375" style="90" customWidth="1"/>
    <col min="4" max="4" width="31.625" style="90" customWidth="1"/>
    <col min="5" max="5" width="16.5" style="90" customWidth="1"/>
    <col min="6" max="6" width="15.625" style="90" customWidth="1"/>
    <col min="7" max="7" width="14.75" style="90" customWidth="1"/>
    <col min="8" max="8" width="9" style="93"/>
    <col min="9" max="9" width="16.5" style="90" customWidth="1"/>
    <col min="10" max="10" width="9.375" style="92" customWidth="1"/>
    <col min="11" max="11" width="9" style="90" customWidth="1"/>
    <col min="12" max="16" width="9" style="90"/>
    <col min="17" max="17" width="0" style="90" hidden="1" customWidth="1"/>
    <col min="18" max="16384" width="9" style="90"/>
  </cols>
  <sheetData>
    <row r="1" spans="1:257" ht="27" thickTop="1" thickBot="1">
      <c r="A1" s="109" t="s">
        <v>47</v>
      </c>
      <c r="B1" s="76"/>
      <c r="C1" s="76"/>
      <c r="D1" s="76"/>
      <c r="E1" s="76"/>
      <c r="F1" s="76"/>
      <c r="G1" s="76"/>
      <c r="H1" s="77"/>
      <c r="I1" s="220" t="s">
        <v>1061</v>
      </c>
      <c r="J1" s="221" t="s">
        <v>1054</v>
      </c>
      <c r="K1" s="221" t="s">
        <v>1055</v>
      </c>
      <c r="L1" s="221" t="s">
        <v>1056</v>
      </c>
      <c r="M1" s="221" t="s">
        <v>1057</v>
      </c>
      <c r="N1" s="221" t="s">
        <v>1066</v>
      </c>
      <c r="O1" s="222" t="s">
        <v>1052</v>
      </c>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c r="BY1" s="78"/>
      <c r="BZ1" s="78"/>
      <c r="CA1" s="78"/>
      <c r="CB1" s="78"/>
      <c r="CC1" s="78"/>
      <c r="CD1" s="78"/>
      <c r="CE1" s="78"/>
      <c r="CF1" s="78"/>
      <c r="CG1" s="78"/>
      <c r="CH1" s="78"/>
      <c r="CI1" s="78"/>
      <c r="CJ1" s="78"/>
      <c r="CK1" s="78"/>
      <c r="CL1" s="78"/>
      <c r="CM1" s="78"/>
      <c r="CN1" s="78"/>
      <c r="CO1" s="78"/>
      <c r="CP1" s="78"/>
      <c r="CQ1" s="78"/>
      <c r="CR1" s="78"/>
      <c r="CS1" s="78"/>
      <c r="CT1" s="78"/>
      <c r="CU1" s="78"/>
      <c r="CV1" s="78"/>
      <c r="CW1" s="78"/>
      <c r="CX1" s="78"/>
      <c r="CY1" s="78"/>
      <c r="CZ1" s="78"/>
      <c r="DA1" s="78"/>
      <c r="DB1" s="78"/>
      <c r="DC1" s="78"/>
      <c r="DD1" s="78"/>
      <c r="DE1" s="78"/>
      <c r="DF1" s="78"/>
      <c r="DG1" s="78"/>
      <c r="DH1" s="78"/>
      <c r="DI1" s="78"/>
      <c r="DJ1" s="78"/>
      <c r="DK1" s="78"/>
      <c r="DL1" s="78"/>
      <c r="DM1" s="78"/>
      <c r="DN1" s="78"/>
      <c r="DO1" s="78"/>
      <c r="DP1" s="78"/>
      <c r="DQ1" s="78"/>
      <c r="DR1" s="78"/>
      <c r="DS1" s="78"/>
      <c r="DT1" s="78"/>
      <c r="DU1" s="78"/>
      <c r="DV1" s="78"/>
      <c r="DW1" s="78"/>
      <c r="DX1" s="78"/>
      <c r="DY1" s="78"/>
      <c r="DZ1" s="78"/>
      <c r="EA1" s="78"/>
      <c r="EB1" s="78"/>
      <c r="EC1" s="78"/>
      <c r="ED1" s="78"/>
      <c r="EE1" s="78"/>
      <c r="EF1" s="78"/>
      <c r="EG1" s="78"/>
      <c r="EH1" s="78"/>
      <c r="EI1" s="78"/>
      <c r="EJ1" s="78"/>
      <c r="EK1" s="78"/>
      <c r="EL1" s="78"/>
      <c r="EM1" s="78"/>
      <c r="EN1" s="78"/>
      <c r="EO1" s="78"/>
      <c r="EP1" s="78"/>
      <c r="EQ1" s="78"/>
      <c r="ER1" s="78"/>
      <c r="ES1" s="78"/>
      <c r="ET1" s="78"/>
      <c r="EU1" s="78"/>
      <c r="EV1" s="78"/>
      <c r="EW1" s="78"/>
      <c r="EX1" s="78"/>
      <c r="EY1" s="78"/>
      <c r="EZ1" s="78"/>
      <c r="FA1" s="78"/>
      <c r="FB1" s="78"/>
      <c r="FC1" s="78"/>
      <c r="FD1" s="78"/>
      <c r="FE1" s="78"/>
      <c r="FF1" s="78"/>
      <c r="FG1" s="78"/>
      <c r="FH1" s="78"/>
      <c r="FI1" s="78"/>
      <c r="FJ1" s="78"/>
      <c r="FK1" s="78"/>
      <c r="FL1" s="78"/>
      <c r="FM1" s="78"/>
      <c r="FN1" s="78"/>
      <c r="FO1" s="78"/>
      <c r="FP1" s="78"/>
      <c r="FQ1" s="78"/>
      <c r="FR1" s="78"/>
      <c r="FS1" s="78"/>
      <c r="FT1" s="78"/>
      <c r="FU1" s="78"/>
      <c r="FV1" s="78"/>
      <c r="FW1" s="78"/>
      <c r="FX1" s="78"/>
      <c r="FY1" s="78"/>
      <c r="FZ1" s="78"/>
      <c r="GA1" s="78"/>
      <c r="GB1" s="78"/>
      <c r="GC1" s="78"/>
      <c r="GD1" s="78"/>
      <c r="GE1" s="78"/>
      <c r="GF1" s="78"/>
      <c r="GG1" s="78"/>
      <c r="GH1" s="78"/>
      <c r="GI1" s="78"/>
      <c r="GJ1" s="78"/>
      <c r="GK1" s="78"/>
      <c r="GL1" s="78"/>
      <c r="GM1" s="78"/>
      <c r="GN1" s="78"/>
      <c r="GO1" s="78"/>
      <c r="GP1" s="78"/>
      <c r="GQ1" s="78"/>
      <c r="GR1" s="78"/>
      <c r="GS1" s="78"/>
      <c r="GT1" s="78"/>
      <c r="GU1" s="78"/>
      <c r="GV1" s="78"/>
      <c r="GW1" s="78"/>
      <c r="GX1" s="78"/>
      <c r="GY1" s="78"/>
      <c r="GZ1" s="78"/>
      <c r="HA1" s="78"/>
      <c r="HB1" s="78"/>
      <c r="HC1" s="78"/>
      <c r="HD1" s="78"/>
      <c r="HE1" s="78"/>
      <c r="HF1" s="78"/>
      <c r="HG1" s="78"/>
      <c r="HH1" s="78"/>
      <c r="HI1" s="78"/>
      <c r="HJ1" s="78"/>
      <c r="HK1" s="78"/>
      <c r="HL1" s="78"/>
      <c r="HM1" s="78"/>
      <c r="HN1" s="78"/>
      <c r="HO1" s="78"/>
      <c r="HP1" s="78"/>
      <c r="HQ1" s="78"/>
      <c r="HR1" s="78"/>
      <c r="HS1" s="78"/>
      <c r="HT1" s="78"/>
      <c r="HU1" s="78"/>
      <c r="HV1" s="78"/>
      <c r="HW1" s="78"/>
      <c r="HX1" s="78"/>
      <c r="HY1" s="78"/>
      <c r="HZ1" s="78"/>
      <c r="IA1" s="78"/>
      <c r="IB1" s="78"/>
      <c r="IC1" s="78"/>
      <c r="ID1" s="78"/>
      <c r="IE1" s="78"/>
      <c r="IF1" s="78"/>
      <c r="IG1" s="78"/>
      <c r="IH1" s="78"/>
      <c r="II1" s="78"/>
      <c r="IJ1" s="78"/>
      <c r="IK1" s="78"/>
      <c r="IL1" s="78"/>
      <c r="IM1" s="78"/>
      <c r="IN1" s="78"/>
      <c r="IO1" s="78"/>
      <c r="IP1" s="78"/>
      <c r="IQ1" s="78"/>
      <c r="IR1" s="78"/>
      <c r="IS1" s="78"/>
      <c r="IT1" s="78"/>
      <c r="IU1" s="78"/>
      <c r="IV1" s="78"/>
      <c r="IW1" s="78"/>
    </row>
    <row r="2" spans="1:257" ht="15">
      <c r="A2" s="46" t="s">
        <v>21</v>
      </c>
      <c r="B2" s="269" t="s">
        <v>826</v>
      </c>
      <c r="C2" s="269"/>
      <c r="D2" s="269"/>
      <c r="E2" s="269"/>
      <c r="F2" s="269"/>
      <c r="G2" s="269"/>
      <c r="H2" s="79"/>
      <c r="I2" s="223" t="s">
        <v>1062</v>
      </c>
      <c r="J2" s="207">
        <f>COUNTIFS(J12:J203,"ManhNL",L12:L203,"Open")</f>
        <v>0</v>
      </c>
      <c r="K2" s="207">
        <f>COUNTIFS(J12:J203,"ManhNL",L12:L203,"Accepted")</f>
        <v>0</v>
      </c>
      <c r="L2" s="207">
        <f>COUNTIFS(J12:J203,"ManhNL",L12:L203,"Ready for test")</f>
        <v>0</v>
      </c>
      <c r="M2" s="207">
        <f>COUNTIFS(J12:J203,"ManhNL",L12:L203,"Closed")</f>
        <v>0</v>
      </c>
      <c r="N2" s="207">
        <f>COUNTIFS(J12:J203,"ManhNL",L12:L203,"")</f>
        <v>0</v>
      </c>
      <c r="O2" s="232">
        <f t="shared" ref="O2:O7" si="0">SUM(J2:N2)</f>
        <v>0</v>
      </c>
      <c r="P2" s="78"/>
      <c r="Q2" s="78" t="s">
        <v>22</v>
      </c>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c r="BY2" s="78"/>
      <c r="BZ2" s="78"/>
      <c r="CA2" s="78"/>
      <c r="CB2" s="78"/>
      <c r="CC2" s="78"/>
      <c r="CD2" s="78"/>
      <c r="CE2" s="78"/>
      <c r="CF2" s="78"/>
      <c r="CG2" s="78"/>
      <c r="CH2" s="78"/>
      <c r="CI2" s="78"/>
      <c r="CJ2" s="78"/>
      <c r="CK2" s="78"/>
      <c r="CL2" s="78"/>
      <c r="CM2" s="78"/>
      <c r="CN2" s="78"/>
      <c r="CO2" s="78"/>
      <c r="CP2" s="78"/>
      <c r="CQ2" s="78"/>
      <c r="CR2" s="78"/>
      <c r="CS2" s="78"/>
      <c r="CT2" s="78"/>
      <c r="CU2" s="78"/>
      <c r="CV2" s="78"/>
      <c r="CW2" s="78"/>
      <c r="CX2" s="78"/>
      <c r="CY2" s="78"/>
      <c r="CZ2" s="78"/>
      <c r="DA2" s="78"/>
      <c r="DB2" s="78"/>
      <c r="DC2" s="78"/>
      <c r="DD2" s="78"/>
      <c r="DE2" s="78"/>
      <c r="DF2" s="78"/>
      <c r="DG2" s="78"/>
      <c r="DH2" s="78"/>
      <c r="DI2" s="78"/>
      <c r="DJ2" s="78"/>
      <c r="DK2" s="78"/>
      <c r="DL2" s="78"/>
      <c r="DM2" s="78"/>
      <c r="DN2" s="78"/>
      <c r="DO2" s="78"/>
      <c r="DP2" s="78"/>
      <c r="DQ2" s="78"/>
      <c r="DR2" s="78"/>
      <c r="DS2" s="78"/>
      <c r="DT2" s="78"/>
      <c r="DU2" s="78"/>
      <c r="DV2" s="78"/>
      <c r="DW2" s="78"/>
      <c r="DX2" s="78"/>
      <c r="DY2" s="78"/>
      <c r="DZ2" s="78"/>
      <c r="EA2" s="78"/>
      <c r="EB2" s="78"/>
      <c r="EC2" s="78"/>
      <c r="ED2" s="78"/>
      <c r="EE2" s="78"/>
      <c r="EF2" s="78"/>
      <c r="EG2" s="78"/>
      <c r="EH2" s="78"/>
      <c r="EI2" s="78"/>
      <c r="EJ2" s="78"/>
      <c r="EK2" s="78"/>
      <c r="EL2" s="78"/>
      <c r="EM2" s="78"/>
      <c r="EN2" s="78"/>
      <c r="EO2" s="78"/>
      <c r="EP2" s="78"/>
      <c r="EQ2" s="78"/>
      <c r="ER2" s="78"/>
      <c r="ES2" s="78"/>
      <c r="ET2" s="78"/>
      <c r="EU2" s="78"/>
      <c r="EV2" s="78"/>
      <c r="EW2" s="78"/>
      <c r="EX2" s="78"/>
      <c r="EY2" s="78"/>
      <c r="EZ2" s="78"/>
      <c r="FA2" s="78"/>
      <c r="FB2" s="78"/>
      <c r="FC2" s="78"/>
      <c r="FD2" s="78"/>
      <c r="FE2" s="78"/>
      <c r="FF2" s="78"/>
      <c r="FG2" s="78"/>
      <c r="FH2" s="78"/>
      <c r="FI2" s="78"/>
      <c r="FJ2" s="78"/>
      <c r="FK2" s="78"/>
      <c r="FL2" s="78"/>
      <c r="FM2" s="78"/>
      <c r="FN2" s="78"/>
      <c r="FO2" s="78"/>
      <c r="FP2" s="78"/>
      <c r="FQ2" s="78"/>
      <c r="FR2" s="78"/>
      <c r="FS2" s="78"/>
      <c r="FT2" s="78"/>
      <c r="FU2" s="78"/>
      <c r="FV2" s="78"/>
      <c r="FW2" s="78"/>
      <c r="FX2" s="78"/>
      <c r="FY2" s="78"/>
      <c r="FZ2" s="78"/>
      <c r="GA2" s="78"/>
      <c r="GB2" s="78"/>
      <c r="GC2" s="78"/>
      <c r="GD2" s="78"/>
      <c r="GE2" s="78"/>
      <c r="GF2" s="78"/>
      <c r="GG2" s="78"/>
      <c r="GH2" s="78"/>
      <c r="GI2" s="78"/>
      <c r="GJ2" s="78"/>
      <c r="GK2" s="78"/>
      <c r="GL2" s="78"/>
      <c r="GM2" s="78"/>
      <c r="GN2" s="78"/>
      <c r="GO2" s="78"/>
      <c r="GP2" s="78"/>
      <c r="GQ2" s="78"/>
      <c r="GR2" s="78"/>
      <c r="GS2" s="78"/>
      <c r="GT2" s="78"/>
      <c r="GU2" s="78"/>
      <c r="GV2" s="78"/>
      <c r="GW2" s="78"/>
      <c r="GX2" s="78"/>
      <c r="GY2" s="78"/>
      <c r="GZ2" s="78"/>
      <c r="HA2" s="78"/>
      <c r="HB2" s="78"/>
      <c r="HC2" s="78"/>
      <c r="HD2" s="78"/>
      <c r="HE2" s="78"/>
      <c r="HF2" s="78"/>
      <c r="HG2" s="78"/>
      <c r="HH2" s="78"/>
      <c r="HI2" s="78"/>
      <c r="HJ2" s="78"/>
      <c r="HK2" s="78"/>
      <c r="HL2" s="78"/>
      <c r="HM2" s="78"/>
      <c r="HN2" s="78"/>
      <c r="HO2" s="78"/>
      <c r="HP2" s="78"/>
      <c r="HQ2" s="78"/>
      <c r="HR2" s="78"/>
      <c r="HS2" s="78"/>
      <c r="HT2" s="78"/>
      <c r="HU2" s="78"/>
      <c r="HV2" s="78"/>
      <c r="HW2" s="78"/>
      <c r="HX2" s="78"/>
      <c r="HY2" s="78"/>
      <c r="HZ2" s="78"/>
      <c r="IA2" s="78"/>
      <c r="IB2" s="78"/>
      <c r="IC2" s="78"/>
      <c r="ID2" s="78"/>
      <c r="IE2" s="78"/>
      <c r="IF2" s="78"/>
      <c r="IG2" s="78"/>
      <c r="IH2" s="78"/>
      <c r="II2" s="78"/>
      <c r="IJ2" s="78"/>
      <c r="IK2" s="78"/>
      <c r="IL2" s="78"/>
      <c r="IM2" s="78"/>
      <c r="IN2" s="78"/>
      <c r="IO2" s="78"/>
      <c r="IP2" s="78"/>
      <c r="IQ2" s="78"/>
      <c r="IR2" s="78"/>
      <c r="IS2" s="78"/>
      <c r="IT2" s="78"/>
      <c r="IU2" s="78"/>
      <c r="IV2" s="78"/>
      <c r="IW2" s="78"/>
    </row>
    <row r="3" spans="1:257" ht="15">
      <c r="A3" s="47" t="s">
        <v>23</v>
      </c>
      <c r="B3" s="269" t="s">
        <v>828</v>
      </c>
      <c r="C3" s="269"/>
      <c r="D3" s="269"/>
      <c r="E3" s="269"/>
      <c r="F3" s="269"/>
      <c r="G3" s="269"/>
      <c r="H3" s="79"/>
      <c r="I3" s="223" t="s">
        <v>1063</v>
      </c>
      <c r="J3" s="207">
        <f>COUNTIFS(J12:J203,"HuyNM",L12:L203,"Open")</f>
        <v>0</v>
      </c>
      <c r="K3" s="207">
        <f>COUNTIFS(J12:J203,"HuyNM",L12:L203,"Accepted")</f>
        <v>0</v>
      </c>
      <c r="L3" s="207">
        <f>COUNTIFS(J12:J203,"HuyNM",L12:L203,"Ready for test")</f>
        <v>0</v>
      </c>
      <c r="M3" s="207">
        <f>COUNTIFS(J12:J203,"HuyNM",L12:L203,"Closed")</f>
        <v>0</v>
      </c>
      <c r="N3" s="207">
        <f>COUNTIFS(J12:J203,"HuyNM",L12:L203,"")</f>
        <v>0</v>
      </c>
      <c r="O3" s="233">
        <f t="shared" si="0"/>
        <v>0</v>
      </c>
      <c r="P3" s="78"/>
      <c r="Q3" s="78" t="s">
        <v>24</v>
      </c>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c r="BY3" s="78"/>
      <c r="BZ3" s="78"/>
      <c r="CA3" s="78"/>
      <c r="CB3" s="78"/>
      <c r="CC3" s="78"/>
      <c r="CD3" s="78"/>
      <c r="CE3" s="78"/>
      <c r="CF3" s="78"/>
      <c r="CG3" s="78"/>
      <c r="CH3" s="78"/>
      <c r="CI3" s="78"/>
      <c r="CJ3" s="78"/>
      <c r="CK3" s="78"/>
      <c r="CL3" s="78"/>
      <c r="CM3" s="78"/>
      <c r="CN3" s="78"/>
      <c r="CO3" s="78"/>
      <c r="CP3" s="78"/>
      <c r="CQ3" s="78"/>
      <c r="CR3" s="78"/>
      <c r="CS3" s="78"/>
      <c r="CT3" s="78"/>
      <c r="CU3" s="78"/>
      <c r="CV3" s="78"/>
      <c r="CW3" s="78"/>
      <c r="CX3" s="78"/>
      <c r="CY3" s="78"/>
      <c r="CZ3" s="78"/>
      <c r="DA3" s="78"/>
      <c r="DB3" s="78"/>
      <c r="DC3" s="78"/>
      <c r="DD3" s="78"/>
      <c r="DE3" s="78"/>
      <c r="DF3" s="78"/>
      <c r="DG3" s="78"/>
      <c r="DH3" s="78"/>
      <c r="DI3" s="78"/>
      <c r="DJ3" s="78"/>
      <c r="DK3" s="78"/>
      <c r="DL3" s="78"/>
      <c r="DM3" s="78"/>
      <c r="DN3" s="78"/>
      <c r="DO3" s="78"/>
      <c r="DP3" s="78"/>
      <c r="DQ3" s="78"/>
      <c r="DR3" s="78"/>
      <c r="DS3" s="78"/>
      <c r="DT3" s="78"/>
      <c r="DU3" s="78"/>
      <c r="DV3" s="78"/>
      <c r="DW3" s="78"/>
      <c r="DX3" s="78"/>
      <c r="DY3" s="78"/>
      <c r="DZ3" s="78"/>
      <c r="EA3" s="78"/>
      <c r="EB3" s="78"/>
      <c r="EC3" s="78"/>
      <c r="ED3" s="78"/>
      <c r="EE3" s="78"/>
      <c r="EF3" s="78"/>
      <c r="EG3" s="78"/>
      <c r="EH3" s="78"/>
      <c r="EI3" s="78"/>
      <c r="EJ3" s="78"/>
      <c r="EK3" s="78"/>
      <c r="EL3" s="78"/>
      <c r="EM3" s="78"/>
      <c r="EN3" s="78"/>
      <c r="EO3" s="78"/>
      <c r="EP3" s="78"/>
      <c r="EQ3" s="78"/>
      <c r="ER3" s="78"/>
      <c r="ES3" s="78"/>
      <c r="ET3" s="78"/>
      <c r="EU3" s="78"/>
      <c r="EV3" s="78"/>
      <c r="EW3" s="78"/>
      <c r="EX3" s="78"/>
      <c r="EY3" s="78"/>
      <c r="EZ3" s="78"/>
      <c r="FA3" s="78"/>
      <c r="FB3" s="78"/>
      <c r="FC3" s="78"/>
      <c r="FD3" s="78"/>
      <c r="FE3" s="78"/>
      <c r="FF3" s="78"/>
      <c r="FG3" s="78"/>
      <c r="FH3" s="78"/>
      <c r="FI3" s="78"/>
      <c r="FJ3" s="78"/>
      <c r="FK3" s="78"/>
      <c r="FL3" s="78"/>
      <c r="FM3" s="78"/>
      <c r="FN3" s="78"/>
      <c r="FO3" s="78"/>
      <c r="FP3" s="78"/>
      <c r="FQ3" s="78"/>
      <c r="FR3" s="78"/>
      <c r="FS3" s="78"/>
      <c r="FT3" s="78"/>
      <c r="FU3" s="78"/>
      <c r="FV3" s="78"/>
      <c r="FW3" s="78"/>
      <c r="FX3" s="78"/>
      <c r="FY3" s="78"/>
      <c r="FZ3" s="78"/>
      <c r="GA3" s="78"/>
      <c r="GB3" s="78"/>
      <c r="GC3" s="78"/>
      <c r="GD3" s="78"/>
      <c r="GE3" s="78"/>
      <c r="GF3" s="78"/>
      <c r="GG3" s="78"/>
      <c r="GH3" s="78"/>
      <c r="GI3" s="78"/>
      <c r="GJ3" s="78"/>
      <c r="GK3" s="78"/>
      <c r="GL3" s="78"/>
      <c r="GM3" s="78"/>
      <c r="GN3" s="78"/>
      <c r="GO3" s="78"/>
      <c r="GP3" s="78"/>
      <c r="GQ3" s="78"/>
      <c r="GR3" s="78"/>
      <c r="GS3" s="78"/>
      <c r="GT3" s="78"/>
      <c r="GU3" s="78"/>
      <c r="GV3" s="78"/>
      <c r="GW3" s="78"/>
      <c r="GX3" s="78"/>
      <c r="GY3" s="78"/>
      <c r="GZ3" s="78"/>
      <c r="HA3" s="78"/>
      <c r="HB3" s="78"/>
      <c r="HC3" s="78"/>
      <c r="HD3" s="78"/>
      <c r="HE3" s="78"/>
      <c r="HF3" s="78"/>
      <c r="HG3" s="78"/>
      <c r="HH3" s="78"/>
      <c r="HI3" s="78"/>
      <c r="HJ3" s="78"/>
      <c r="HK3" s="78"/>
      <c r="HL3" s="78"/>
      <c r="HM3" s="78"/>
      <c r="HN3" s="78"/>
      <c r="HO3" s="78"/>
      <c r="HP3" s="78"/>
      <c r="HQ3" s="78"/>
      <c r="HR3" s="78"/>
      <c r="HS3" s="78"/>
      <c r="HT3" s="78"/>
      <c r="HU3" s="78"/>
      <c r="HV3" s="78"/>
      <c r="HW3" s="78"/>
      <c r="HX3" s="78"/>
      <c r="HY3" s="78"/>
      <c r="HZ3" s="78"/>
      <c r="IA3" s="78"/>
      <c r="IB3" s="78"/>
      <c r="IC3" s="78"/>
      <c r="ID3" s="78"/>
      <c r="IE3" s="78"/>
      <c r="IF3" s="78"/>
      <c r="IG3" s="78"/>
      <c r="IH3" s="78"/>
      <c r="II3" s="78"/>
      <c r="IJ3" s="78"/>
      <c r="IK3" s="78"/>
      <c r="IL3" s="78"/>
      <c r="IM3" s="78"/>
      <c r="IN3" s="78"/>
      <c r="IO3" s="78"/>
      <c r="IP3" s="78"/>
      <c r="IQ3" s="78"/>
      <c r="IR3" s="78"/>
      <c r="IS3" s="78"/>
      <c r="IT3" s="78"/>
      <c r="IU3" s="78"/>
      <c r="IV3" s="78"/>
      <c r="IW3" s="78"/>
    </row>
    <row r="4" spans="1:257" ht="15">
      <c r="A4" s="46" t="s">
        <v>25</v>
      </c>
      <c r="B4" s="270" t="s">
        <v>69</v>
      </c>
      <c r="C4" s="270"/>
      <c r="D4" s="270"/>
      <c r="E4" s="270"/>
      <c r="F4" s="270"/>
      <c r="G4" s="270"/>
      <c r="H4" s="79"/>
      <c r="I4" s="223" t="s">
        <v>1067</v>
      </c>
      <c r="J4" s="207">
        <f>COUNTIFS(J12:J203,"AnhDD",L12:L203,"Open")</f>
        <v>0</v>
      </c>
      <c r="K4" s="207">
        <f>COUNTIFS(J12:J203,"AnhDD",L12:L203,"Accepted")</f>
        <v>0</v>
      </c>
      <c r="L4" s="207">
        <f>COUNTIFS(J12:J203,"AnhDD",L12:L203,"Ready for test")</f>
        <v>0</v>
      </c>
      <c r="M4" s="207">
        <f>COUNTIFS(J12:J203,"AnhDD",L12:L203,"Closed")</f>
        <v>0</v>
      </c>
      <c r="N4" s="207">
        <f>COUNTIFS(J12:J203,"AnhDD",L12:L203,"")</f>
        <v>0</v>
      </c>
      <c r="O4" s="233">
        <f t="shared" si="0"/>
        <v>0</v>
      </c>
      <c r="P4" s="78"/>
      <c r="Q4" s="80"/>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c r="BY4" s="78"/>
      <c r="BZ4" s="78"/>
      <c r="CA4" s="78"/>
      <c r="CB4" s="78"/>
      <c r="CC4" s="78"/>
      <c r="CD4" s="78"/>
      <c r="CE4" s="78"/>
      <c r="CF4" s="78"/>
      <c r="CG4" s="78"/>
      <c r="CH4" s="78"/>
      <c r="CI4" s="78"/>
      <c r="CJ4" s="78"/>
      <c r="CK4" s="78"/>
      <c r="CL4" s="78"/>
      <c r="CM4" s="78"/>
      <c r="CN4" s="78"/>
      <c r="CO4" s="78"/>
      <c r="CP4" s="78"/>
      <c r="CQ4" s="78"/>
      <c r="CR4" s="78"/>
      <c r="CS4" s="78"/>
      <c r="CT4" s="78"/>
      <c r="CU4" s="78"/>
      <c r="CV4" s="78"/>
      <c r="CW4" s="78"/>
      <c r="CX4" s="78"/>
      <c r="CY4" s="78"/>
      <c r="CZ4" s="78"/>
      <c r="DA4" s="78"/>
      <c r="DB4" s="78"/>
      <c r="DC4" s="78"/>
      <c r="DD4" s="78"/>
      <c r="DE4" s="78"/>
      <c r="DF4" s="78"/>
      <c r="DG4" s="78"/>
      <c r="DH4" s="78"/>
      <c r="DI4" s="78"/>
      <c r="DJ4" s="78"/>
      <c r="DK4" s="78"/>
      <c r="DL4" s="78"/>
      <c r="DM4" s="78"/>
      <c r="DN4" s="78"/>
      <c r="DO4" s="78"/>
      <c r="DP4" s="78"/>
      <c r="DQ4" s="78"/>
      <c r="DR4" s="78"/>
      <c r="DS4" s="78"/>
      <c r="DT4" s="78"/>
      <c r="DU4" s="78"/>
      <c r="DV4" s="78"/>
      <c r="DW4" s="78"/>
      <c r="DX4" s="78"/>
      <c r="DY4" s="78"/>
      <c r="DZ4" s="78"/>
      <c r="EA4" s="78"/>
      <c r="EB4" s="78"/>
      <c r="EC4" s="78"/>
      <c r="ED4" s="78"/>
      <c r="EE4" s="78"/>
      <c r="EF4" s="78"/>
      <c r="EG4" s="78"/>
      <c r="EH4" s="78"/>
      <c r="EI4" s="78"/>
      <c r="EJ4" s="78"/>
      <c r="EK4" s="78"/>
      <c r="EL4" s="78"/>
      <c r="EM4" s="78"/>
      <c r="EN4" s="78"/>
      <c r="EO4" s="78"/>
      <c r="EP4" s="78"/>
      <c r="EQ4" s="78"/>
      <c r="ER4" s="78"/>
      <c r="ES4" s="78"/>
      <c r="ET4" s="78"/>
      <c r="EU4" s="78"/>
      <c r="EV4" s="78"/>
      <c r="EW4" s="78"/>
      <c r="EX4" s="78"/>
      <c r="EY4" s="78"/>
      <c r="EZ4" s="78"/>
      <c r="FA4" s="78"/>
      <c r="FB4" s="78"/>
      <c r="FC4" s="78"/>
      <c r="FD4" s="78"/>
      <c r="FE4" s="78"/>
      <c r="FF4" s="78"/>
      <c r="FG4" s="78"/>
      <c r="FH4" s="78"/>
      <c r="FI4" s="78"/>
      <c r="FJ4" s="78"/>
      <c r="FK4" s="78"/>
      <c r="FL4" s="78"/>
      <c r="FM4" s="78"/>
      <c r="FN4" s="78"/>
      <c r="FO4" s="78"/>
      <c r="FP4" s="78"/>
      <c r="FQ4" s="78"/>
      <c r="FR4" s="78"/>
      <c r="FS4" s="78"/>
      <c r="FT4" s="78"/>
      <c r="FU4" s="78"/>
      <c r="FV4" s="78"/>
      <c r="FW4" s="78"/>
      <c r="FX4" s="78"/>
      <c r="FY4" s="78"/>
      <c r="FZ4" s="78"/>
      <c r="GA4" s="78"/>
      <c r="GB4" s="78"/>
      <c r="GC4" s="78"/>
      <c r="GD4" s="78"/>
      <c r="GE4" s="78"/>
      <c r="GF4" s="78"/>
      <c r="GG4" s="78"/>
      <c r="GH4" s="78"/>
      <c r="GI4" s="78"/>
      <c r="GJ4" s="78"/>
      <c r="GK4" s="78"/>
      <c r="GL4" s="78"/>
      <c r="GM4" s="78"/>
      <c r="GN4" s="78"/>
      <c r="GO4" s="78"/>
      <c r="GP4" s="78"/>
      <c r="GQ4" s="78"/>
      <c r="GR4" s="78"/>
      <c r="GS4" s="78"/>
      <c r="GT4" s="78"/>
      <c r="GU4" s="78"/>
      <c r="GV4" s="78"/>
      <c r="GW4" s="78"/>
      <c r="GX4" s="78"/>
      <c r="GY4" s="78"/>
      <c r="GZ4" s="78"/>
      <c r="HA4" s="78"/>
      <c r="HB4" s="78"/>
      <c r="HC4" s="78"/>
      <c r="HD4" s="78"/>
      <c r="HE4" s="78"/>
      <c r="HF4" s="78"/>
      <c r="HG4" s="78"/>
      <c r="HH4" s="78"/>
      <c r="HI4" s="78"/>
      <c r="HJ4" s="78"/>
      <c r="HK4" s="78"/>
      <c r="HL4" s="78"/>
      <c r="HM4" s="78"/>
      <c r="HN4" s="78"/>
      <c r="HO4" s="78"/>
      <c r="HP4" s="78"/>
      <c r="HQ4" s="78"/>
      <c r="HR4" s="78"/>
      <c r="HS4" s="78"/>
      <c r="HT4" s="78"/>
      <c r="HU4" s="78"/>
      <c r="HV4" s="78"/>
      <c r="HW4" s="78"/>
      <c r="HX4" s="78"/>
      <c r="HY4" s="78"/>
      <c r="HZ4" s="78"/>
      <c r="IA4" s="78"/>
      <c r="IB4" s="78"/>
      <c r="IC4" s="78"/>
      <c r="ID4" s="78"/>
      <c r="IE4" s="78"/>
      <c r="IF4" s="78"/>
      <c r="IG4" s="78"/>
      <c r="IH4" s="78"/>
      <c r="II4" s="78"/>
      <c r="IJ4" s="78"/>
      <c r="IK4" s="78"/>
      <c r="IL4" s="78"/>
      <c r="IM4" s="78"/>
      <c r="IN4" s="78"/>
      <c r="IO4" s="78"/>
      <c r="IP4" s="78"/>
      <c r="IQ4" s="78"/>
      <c r="IR4" s="78"/>
      <c r="IS4" s="78"/>
      <c r="IT4" s="78"/>
      <c r="IU4" s="78"/>
      <c r="IV4" s="78"/>
      <c r="IW4" s="78"/>
    </row>
    <row r="5" spans="1:257" ht="15">
      <c r="A5" s="81" t="s">
        <v>22</v>
      </c>
      <c r="B5" s="82" t="s">
        <v>24</v>
      </c>
      <c r="C5" s="82" t="s">
        <v>26</v>
      </c>
      <c r="D5" s="83" t="s">
        <v>27</v>
      </c>
      <c r="E5" s="271" t="s">
        <v>28</v>
      </c>
      <c r="F5" s="271"/>
      <c r="G5" s="271"/>
      <c r="H5" s="84"/>
      <c r="I5" s="223" t="s">
        <v>1064</v>
      </c>
      <c r="J5" s="207">
        <f>COUNTIFS(J12:J203,"TrungVN",L12:L203,"Open")</f>
        <v>0</v>
      </c>
      <c r="K5" s="207">
        <f>COUNTIFS(J12:J203,"TrungVN",L12:L203,"Accepted")</f>
        <v>0</v>
      </c>
      <c r="L5" s="207">
        <f>COUNTIFS(J12:J203,"TrungVN",L12:L203,"Ready for test")</f>
        <v>0</v>
      </c>
      <c r="M5" s="207">
        <f>COUNTIFS(J12:J203,"TrungVN",L12:L203,"Closed")</f>
        <v>8</v>
      </c>
      <c r="N5" s="207">
        <f>COUNTIFS(J12:J203,"TrungVN",L12:L203,"")</f>
        <v>0</v>
      </c>
      <c r="O5" s="233">
        <f t="shared" si="0"/>
        <v>8</v>
      </c>
      <c r="P5" s="78"/>
      <c r="Q5" s="78" t="s">
        <v>29</v>
      </c>
      <c r="R5" s="78"/>
      <c r="S5" s="78"/>
      <c r="T5" s="78"/>
      <c r="U5" s="78"/>
      <c r="V5" s="78"/>
      <c r="W5" s="78"/>
      <c r="X5" s="78"/>
      <c r="Y5" s="78"/>
      <c r="Z5" s="78"/>
      <c r="AA5" s="78"/>
      <c r="AB5" s="78"/>
      <c r="AC5" s="78"/>
      <c r="AD5" s="78"/>
      <c r="AE5" s="78"/>
      <c r="AF5" s="78"/>
      <c r="AG5" s="78"/>
      <c r="AH5" s="78"/>
      <c r="AI5" s="78"/>
      <c r="AJ5" s="78"/>
      <c r="AK5" s="78"/>
      <c r="AL5" s="78"/>
      <c r="AM5" s="78"/>
      <c r="AN5" s="78"/>
      <c r="AO5" s="78"/>
      <c r="AP5" s="78"/>
      <c r="AQ5" s="78"/>
      <c r="AR5" s="78"/>
      <c r="AS5" s="78"/>
      <c r="AT5" s="78"/>
      <c r="AU5" s="78"/>
      <c r="AV5" s="78"/>
      <c r="AW5" s="78"/>
      <c r="AX5" s="78"/>
      <c r="AY5" s="78"/>
      <c r="AZ5" s="78"/>
      <c r="BA5" s="78"/>
      <c r="BB5" s="78"/>
      <c r="BC5" s="78"/>
      <c r="BD5" s="78"/>
      <c r="BE5" s="78"/>
      <c r="BF5" s="78"/>
      <c r="BG5" s="78"/>
      <c r="BH5" s="78"/>
      <c r="BI5" s="78"/>
      <c r="BJ5" s="78"/>
      <c r="BK5" s="78"/>
      <c r="BL5" s="78"/>
      <c r="BM5" s="78"/>
      <c r="BN5" s="78"/>
      <c r="BO5" s="78"/>
      <c r="BP5" s="78"/>
      <c r="BQ5" s="78"/>
      <c r="BR5" s="78"/>
      <c r="BS5" s="78"/>
      <c r="BT5" s="78"/>
      <c r="BU5" s="78"/>
      <c r="BV5" s="78"/>
      <c r="BW5" s="78"/>
      <c r="BX5" s="78"/>
      <c r="BY5" s="78"/>
      <c r="BZ5" s="78"/>
      <c r="CA5" s="78"/>
      <c r="CB5" s="78"/>
      <c r="CC5" s="78"/>
      <c r="CD5" s="78"/>
      <c r="CE5" s="78"/>
      <c r="CF5" s="78"/>
      <c r="CG5" s="78"/>
      <c r="CH5" s="78"/>
      <c r="CI5" s="78"/>
      <c r="CJ5" s="78"/>
      <c r="CK5" s="78"/>
      <c r="CL5" s="78"/>
      <c r="CM5" s="78"/>
      <c r="CN5" s="78"/>
      <c r="CO5" s="78"/>
      <c r="CP5" s="78"/>
      <c r="CQ5" s="78"/>
      <c r="CR5" s="78"/>
      <c r="CS5" s="78"/>
      <c r="CT5" s="78"/>
      <c r="CU5" s="78"/>
      <c r="CV5" s="78"/>
      <c r="CW5" s="78"/>
      <c r="CX5" s="78"/>
      <c r="CY5" s="78"/>
      <c r="CZ5" s="78"/>
      <c r="DA5" s="78"/>
      <c r="DB5" s="78"/>
      <c r="DC5" s="78"/>
      <c r="DD5" s="78"/>
      <c r="DE5" s="78"/>
      <c r="DF5" s="78"/>
      <c r="DG5" s="78"/>
      <c r="DH5" s="78"/>
      <c r="DI5" s="78"/>
      <c r="DJ5" s="78"/>
      <c r="DK5" s="78"/>
      <c r="DL5" s="78"/>
      <c r="DM5" s="78"/>
      <c r="DN5" s="78"/>
      <c r="DO5" s="78"/>
      <c r="DP5" s="78"/>
      <c r="DQ5" s="78"/>
      <c r="DR5" s="78"/>
      <c r="DS5" s="78"/>
      <c r="DT5" s="78"/>
      <c r="DU5" s="78"/>
      <c r="DV5" s="78"/>
      <c r="DW5" s="78"/>
      <c r="DX5" s="78"/>
      <c r="DY5" s="78"/>
      <c r="DZ5" s="78"/>
      <c r="EA5" s="78"/>
      <c r="EB5" s="78"/>
      <c r="EC5" s="78"/>
      <c r="ED5" s="78"/>
      <c r="EE5" s="78"/>
      <c r="EF5" s="78"/>
      <c r="EG5" s="78"/>
      <c r="EH5" s="78"/>
      <c r="EI5" s="78"/>
      <c r="EJ5" s="78"/>
      <c r="EK5" s="78"/>
      <c r="EL5" s="78"/>
      <c r="EM5" s="78"/>
      <c r="EN5" s="78"/>
      <c r="EO5" s="78"/>
      <c r="EP5" s="78"/>
      <c r="EQ5" s="78"/>
      <c r="ER5" s="78"/>
      <c r="ES5" s="78"/>
      <c r="ET5" s="78"/>
      <c r="EU5" s="78"/>
      <c r="EV5" s="78"/>
      <c r="EW5" s="78"/>
      <c r="EX5" s="78"/>
      <c r="EY5" s="78"/>
      <c r="EZ5" s="78"/>
      <c r="FA5" s="78"/>
      <c r="FB5" s="78"/>
      <c r="FC5" s="78"/>
      <c r="FD5" s="78"/>
      <c r="FE5" s="78"/>
      <c r="FF5" s="78"/>
      <c r="FG5" s="78"/>
      <c r="FH5" s="78"/>
      <c r="FI5" s="78"/>
      <c r="FJ5" s="78"/>
      <c r="FK5" s="78"/>
      <c r="FL5" s="78"/>
      <c r="FM5" s="78"/>
      <c r="FN5" s="78"/>
      <c r="FO5" s="78"/>
      <c r="FP5" s="78"/>
      <c r="FQ5" s="78"/>
      <c r="FR5" s="78"/>
      <c r="FS5" s="78"/>
      <c r="FT5" s="78"/>
      <c r="FU5" s="78"/>
      <c r="FV5" s="78"/>
      <c r="FW5" s="78"/>
      <c r="FX5" s="78"/>
      <c r="FY5" s="78"/>
      <c r="FZ5" s="78"/>
      <c r="GA5" s="78"/>
      <c r="GB5" s="78"/>
      <c r="GC5" s="78"/>
      <c r="GD5" s="78"/>
      <c r="GE5" s="78"/>
      <c r="GF5" s="78"/>
      <c r="GG5" s="78"/>
      <c r="GH5" s="78"/>
      <c r="GI5" s="78"/>
      <c r="GJ5" s="78"/>
      <c r="GK5" s="78"/>
      <c r="GL5" s="78"/>
      <c r="GM5" s="78"/>
      <c r="GN5" s="78"/>
      <c r="GO5" s="78"/>
      <c r="GP5" s="78"/>
      <c r="GQ5" s="78"/>
      <c r="GR5" s="78"/>
      <c r="GS5" s="78"/>
      <c r="GT5" s="78"/>
      <c r="GU5" s="78"/>
      <c r="GV5" s="78"/>
      <c r="GW5" s="78"/>
      <c r="GX5" s="78"/>
      <c r="GY5" s="78"/>
      <c r="GZ5" s="78"/>
      <c r="HA5" s="78"/>
      <c r="HB5" s="78"/>
      <c r="HC5" s="78"/>
      <c r="HD5" s="78"/>
      <c r="HE5" s="78"/>
      <c r="HF5" s="78"/>
      <c r="HG5" s="78"/>
      <c r="HH5" s="78"/>
      <c r="HI5" s="78"/>
      <c r="HJ5" s="78"/>
      <c r="HK5" s="78"/>
      <c r="HL5" s="78"/>
      <c r="HM5" s="78"/>
      <c r="HN5" s="78"/>
      <c r="HO5" s="78"/>
      <c r="HP5" s="78"/>
      <c r="HQ5" s="78"/>
      <c r="HR5" s="78"/>
      <c r="HS5" s="78"/>
      <c r="HT5" s="78"/>
      <c r="HU5" s="78"/>
      <c r="HV5" s="78"/>
      <c r="HW5" s="78"/>
      <c r="HX5" s="78"/>
      <c r="HY5" s="78"/>
      <c r="HZ5" s="78"/>
      <c r="IA5" s="78"/>
      <c r="IB5" s="78"/>
      <c r="IC5" s="78"/>
      <c r="ID5" s="78"/>
      <c r="IE5" s="78"/>
      <c r="IF5" s="78"/>
      <c r="IG5" s="78"/>
      <c r="IH5" s="78"/>
      <c r="II5" s="78"/>
      <c r="IJ5" s="78"/>
      <c r="IK5" s="78"/>
      <c r="IL5" s="78"/>
      <c r="IM5" s="78"/>
      <c r="IN5" s="78"/>
      <c r="IO5" s="78"/>
      <c r="IP5" s="78"/>
      <c r="IQ5" s="78"/>
      <c r="IR5" s="78"/>
      <c r="IS5" s="78"/>
      <c r="IT5" s="78"/>
      <c r="IU5" s="78"/>
      <c r="IV5" s="78"/>
      <c r="IW5" s="78"/>
    </row>
    <row r="6" spans="1:257" ht="15.75" thickBot="1">
      <c r="A6" s="86">
        <f>COUNTIF(F11:G87,"Pass")</f>
        <v>24</v>
      </c>
      <c r="B6" s="87">
        <f>COUNTIF(F11:G87,"Fail")</f>
        <v>0</v>
      </c>
      <c r="C6" s="87">
        <f>E6-D6-B6-A6</f>
        <v>0</v>
      </c>
      <c r="D6" s="88">
        <f>COUNTIF(F11:G87,"N/A")</f>
        <v>0</v>
      </c>
      <c r="E6" s="272">
        <f>COUNTA(A11:A87)*2</f>
        <v>24</v>
      </c>
      <c r="F6" s="272"/>
      <c r="G6" s="272"/>
      <c r="H6" s="84"/>
      <c r="I6" s="223" t="s">
        <v>1060</v>
      </c>
      <c r="J6" s="207">
        <f>COUNTIFS(J12:J203,"MaiCTP",L12:L203,"Open")</f>
        <v>0</v>
      </c>
      <c r="K6" s="207">
        <f>COUNTIFS(J12:J203,"MaiCTP",L12:L203,"Accepted")</f>
        <v>0</v>
      </c>
      <c r="L6" s="207">
        <f>COUNTIFS(J12:J203,"MaiCTP",L12:L203,"Ready for test")</f>
        <v>0</v>
      </c>
      <c r="M6" s="207">
        <f>COUNTIFS(J12:J203,"MaiCTP",L12:L203,"Closed")</f>
        <v>0</v>
      </c>
      <c r="N6" s="207">
        <f>COUNTIFS(J12:J203,"MaiCTP",L12:L203,"")</f>
        <v>0</v>
      </c>
      <c r="O6" s="233">
        <f t="shared" si="0"/>
        <v>0</v>
      </c>
      <c r="P6" s="78"/>
      <c r="Q6" s="78" t="s">
        <v>27</v>
      </c>
      <c r="R6" s="78"/>
      <c r="S6" s="78"/>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AY6" s="78"/>
      <c r="AZ6" s="78"/>
      <c r="BA6" s="78"/>
      <c r="BB6" s="78"/>
      <c r="BC6" s="78"/>
      <c r="BD6" s="78"/>
      <c r="BE6" s="78"/>
      <c r="BF6" s="78"/>
      <c r="BG6" s="78"/>
      <c r="BH6" s="78"/>
      <c r="BI6" s="78"/>
      <c r="BJ6" s="78"/>
      <c r="BK6" s="78"/>
      <c r="BL6" s="78"/>
      <c r="BM6" s="78"/>
      <c r="BN6" s="78"/>
      <c r="BO6" s="78"/>
      <c r="BP6" s="78"/>
      <c r="BQ6" s="78"/>
      <c r="BR6" s="78"/>
      <c r="BS6" s="78"/>
      <c r="BT6" s="78"/>
      <c r="BU6" s="78"/>
      <c r="BV6" s="78"/>
      <c r="BW6" s="78"/>
      <c r="BX6" s="78"/>
      <c r="BY6" s="78"/>
      <c r="BZ6" s="78"/>
      <c r="CA6" s="78"/>
      <c r="CB6" s="78"/>
      <c r="CC6" s="78"/>
      <c r="CD6" s="78"/>
      <c r="CE6" s="78"/>
      <c r="CF6" s="78"/>
      <c r="CG6" s="78"/>
      <c r="CH6" s="78"/>
      <c r="CI6" s="78"/>
      <c r="CJ6" s="78"/>
      <c r="CK6" s="78"/>
      <c r="CL6" s="78"/>
      <c r="CM6" s="78"/>
      <c r="CN6" s="78"/>
      <c r="CO6" s="78"/>
      <c r="CP6" s="78"/>
      <c r="CQ6" s="78"/>
      <c r="CR6" s="78"/>
      <c r="CS6" s="78"/>
      <c r="CT6" s="78"/>
      <c r="CU6" s="78"/>
      <c r="CV6" s="78"/>
      <c r="CW6" s="78"/>
      <c r="CX6" s="78"/>
      <c r="CY6" s="78"/>
      <c r="CZ6" s="78"/>
      <c r="DA6" s="78"/>
      <c r="DB6" s="78"/>
      <c r="DC6" s="78"/>
      <c r="DD6" s="78"/>
      <c r="DE6" s="78"/>
      <c r="DF6" s="78"/>
      <c r="DG6" s="78"/>
      <c r="DH6" s="78"/>
      <c r="DI6" s="78"/>
      <c r="DJ6" s="78"/>
      <c r="DK6" s="78"/>
      <c r="DL6" s="78"/>
      <c r="DM6" s="78"/>
      <c r="DN6" s="78"/>
      <c r="DO6" s="78"/>
      <c r="DP6" s="78"/>
      <c r="DQ6" s="78"/>
      <c r="DR6" s="78"/>
      <c r="DS6" s="78"/>
      <c r="DT6" s="78"/>
      <c r="DU6" s="78"/>
      <c r="DV6" s="78"/>
      <c r="DW6" s="78"/>
      <c r="DX6" s="78"/>
      <c r="DY6" s="78"/>
      <c r="DZ6" s="78"/>
      <c r="EA6" s="78"/>
      <c r="EB6" s="78"/>
      <c r="EC6" s="78"/>
      <c r="ED6" s="78"/>
      <c r="EE6" s="78"/>
      <c r="EF6" s="78"/>
      <c r="EG6" s="78"/>
      <c r="EH6" s="78"/>
      <c r="EI6" s="78"/>
      <c r="EJ6" s="78"/>
      <c r="EK6" s="78"/>
      <c r="EL6" s="78"/>
      <c r="EM6" s="78"/>
      <c r="EN6" s="78"/>
      <c r="EO6" s="78"/>
      <c r="EP6" s="78"/>
      <c r="EQ6" s="78"/>
      <c r="ER6" s="78"/>
      <c r="ES6" s="78"/>
      <c r="ET6" s="78"/>
      <c r="EU6" s="78"/>
      <c r="EV6" s="78"/>
      <c r="EW6" s="78"/>
      <c r="EX6" s="78"/>
      <c r="EY6" s="78"/>
      <c r="EZ6" s="78"/>
      <c r="FA6" s="78"/>
      <c r="FB6" s="78"/>
      <c r="FC6" s="78"/>
      <c r="FD6" s="78"/>
      <c r="FE6" s="78"/>
      <c r="FF6" s="78"/>
      <c r="FG6" s="78"/>
      <c r="FH6" s="78"/>
      <c r="FI6" s="78"/>
      <c r="FJ6" s="78"/>
      <c r="FK6" s="78"/>
      <c r="FL6" s="78"/>
      <c r="FM6" s="78"/>
      <c r="FN6" s="78"/>
      <c r="FO6" s="78"/>
      <c r="FP6" s="78"/>
      <c r="FQ6" s="78"/>
      <c r="FR6" s="78"/>
      <c r="FS6" s="78"/>
      <c r="FT6" s="78"/>
      <c r="FU6" s="78"/>
      <c r="FV6" s="78"/>
      <c r="FW6" s="78"/>
      <c r="FX6" s="78"/>
      <c r="FY6" s="78"/>
      <c r="FZ6" s="78"/>
      <c r="GA6" s="78"/>
      <c r="GB6" s="78"/>
      <c r="GC6" s="78"/>
      <c r="GD6" s="78"/>
      <c r="GE6" s="78"/>
      <c r="GF6" s="78"/>
      <c r="GG6" s="78"/>
      <c r="GH6" s="78"/>
      <c r="GI6" s="78"/>
      <c r="GJ6" s="78"/>
      <c r="GK6" s="78"/>
      <c r="GL6" s="78"/>
      <c r="GM6" s="78"/>
      <c r="GN6" s="78"/>
      <c r="GO6" s="78"/>
      <c r="GP6" s="78"/>
      <c r="GQ6" s="78"/>
      <c r="GR6" s="78"/>
      <c r="GS6" s="78"/>
      <c r="GT6" s="78"/>
      <c r="GU6" s="78"/>
      <c r="GV6" s="78"/>
      <c r="GW6" s="78"/>
      <c r="GX6" s="78"/>
      <c r="GY6" s="78"/>
      <c r="GZ6" s="78"/>
      <c r="HA6" s="78"/>
      <c r="HB6" s="78"/>
      <c r="HC6" s="78"/>
      <c r="HD6" s="78"/>
      <c r="HE6" s="78"/>
      <c r="HF6" s="78"/>
      <c r="HG6" s="78"/>
      <c r="HH6" s="78"/>
      <c r="HI6" s="78"/>
      <c r="HJ6" s="78"/>
      <c r="HK6" s="78"/>
      <c r="HL6" s="78"/>
      <c r="HM6" s="78"/>
      <c r="HN6" s="78"/>
      <c r="HO6" s="78"/>
      <c r="HP6" s="78"/>
      <c r="HQ6" s="78"/>
      <c r="HR6" s="78"/>
      <c r="HS6" s="78"/>
      <c r="HT6" s="78"/>
      <c r="HU6" s="78"/>
      <c r="HV6" s="78"/>
      <c r="HW6" s="78"/>
      <c r="HX6" s="78"/>
      <c r="HY6" s="78"/>
      <c r="HZ6" s="78"/>
      <c r="IA6" s="78"/>
      <c r="IB6" s="78"/>
      <c r="IC6" s="78"/>
      <c r="ID6" s="78"/>
      <c r="IE6" s="78"/>
      <c r="IF6" s="78"/>
      <c r="IG6" s="78"/>
      <c r="IH6" s="78"/>
      <c r="II6" s="78"/>
      <c r="IJ6" s="78"/>
      <c r="IK6" s="78"/>
      <c r="IL6" s="78"/>
      <c r="IM6" s="78"/>
      <c r="IN6" s="78"/>
      <c r="IO6" s="78"/>
      <c r="IP6" s="78"/>
      <c r="IQ6" s="78"/>
      <c r="IR6" s="78"/>
      <c r="IS6" s="78"/>
      <c r="IT6" s="78"/>
      <c r="IU6" s="78"/>
      <c r="IV6" s="78"/>
      <c r="IW6" s="78"/>
    </row>
    <row r="7" spans="1:257" ht="15">
      <c r="A7" s="226"/>
      <c r="B7" s="226"/>
      <c r="C7" s="226"/>
      <c r="D7" s="226"/>
      <c r="E7" s="227"/>
      <c r="F7" s="227"/>
      <c r="G7" s="227"/>
      <c r="H7" s="84"/>
      <c r="I7" s="223" t="s">
        <v>1059</v>
      </c>
      <c r="J7" s="207">
        <f>COUNTIFS(J12:J203,"ChinhVC",L12:L203,"Open")</f>
        <v>0</v>
      </c>
      <c r="K7" s="207">
        <f>COUNTIFS(J12:J203,"ChinhVC",L12:L203,"Accepted")</f>
        <v>0</v>
      </c>
      <c r="L7" s="207">
        <f>COUNTIFS(J12:J203,"ChinhVC",L12:L203,"Ready for test")</f>
        <v>0</v>
      </c>
      <c r="M7" s="207">
        <f>COUNTIFS(J12:J203,"ChinhVC",L12:L203,"Closed")</f>
        <v>0</v>
      </c>
      <c r="N7" s="207">
        <f>COUNTIFS(J12:J203,"ChinhVC",L12:L203,"")</f>
        <v>0</v>
      </c>
      <c r="O7" s="233">
        <f t="shared" si="0"/>
        <v>0</v>
      </c>
      <c r="P7" s="78"/>
      <c r="Q7" s="78"/>
      <c r="R7" s="78"/>
      <c r="S7" s="78"/>
      <c r="T7" s="78"/>
      <c r="U7" s="78"/>
      <c r="V7" s="78"/>
      <c r="W7" s="78"/>
      <c r="X7" s="78"/>
      <c r="Y7" s="78"/>
      <c r="Z7" s="78"/>
      <c r="AA7" s="78"/>
      <c r="AB7" s="78"/>
      <c r="AC7" s="78"/>
      <c r="AD7" s="78"/>
      <c r="AE7" s="78"/>
      <c r="AF7" s="78"/>
      <c r="AG7" s="78"/>
      <c r="AH7" s="78"/>
      <c r="AI7" s="78"/>
      <c r="AJ7" s="78"/>
      <c r="AK7" s="78"/>
      <c r="AL7" s="78"/>
      <c r="AM7" s="78"/>
      <c r="AN7" s="78"/>
      <c r="AO7" s="78"/>
      <c r="AP7" s="78"/>
      <c r="AQ7" s="78"/>
      <c r="AR7" s="78"/>
      <c r="AS7" s="78"/>
      <c r="AT7" s="78"/>
      <c r="AU7" s="78"/>
      <c r="AV7" s="78"/>
      <c r="AW7" s="78"/>
      <c r="AX7" s="78"/>
      <c r="AY7" s="78"/>
      <c r="AZ7" s="78"/>
      <c r="BA7" s="78"/>
      <c r="BB7" s="78"/>
      <c r="BC7" s="78"/>
      <c r="BD7" s="78"/>
      <c r="BE7" s="78"/>
      <c r="BF7" s="78"/>
      <c r="BG7" s="78"/>
      <c r="BH7" s="78"/>
      <c r="BI7" s="78"/>
      <c r="BJ7" s="78"/>
      <c r="BK7" s="78"/>
      <c r="BL7" s="78"/>
      <c r="BM7" s="78"/>
      <c r="BN7" s="78"/>
      <c r="BO7" s="78"/>
      <c r="BP7" s="78"/>
      <c r="BQ7" s="78"/>
      <c r="BR7" s="78"/>
      <c r="BS7" s="78"/>
      <c r="BT7" s="78"/>
      <c r="BU7" s="78"/>
      <c r="BV7" s="78"/>
      <c r="BW7" s="78"/>
      <c r="BX7" s="78"/>
      <c r="BY7" s="78"/>
      <c r="BZ7" s="78"/>
      <c r="CA7" s="78"/>
      <c r="CB7" s="78"/>
      <c r="CC7" s="78"/>
      <c r="CD7" s="78"/>
      <c r="CE7" s="78"/>
      <c r="CF7" s="78"/>
      <c r="CG7" s="78"/>
      <c r="CH7" s="78"/>
      <c r="CI7" s="78"/>
      <c r="CJ7" s="78"/>
      <c r="CK7" s="78"/>
      <c r="CL7" s="78"/>
      <c r="CM7" s="78"/>
      <c r="CN7" s="78"/>
      <c r="CO7" s="78"/>
      <c r="CP7" s="78"/>
      <c r="CQ7" s="78"/>
      <c r="CR7" s="78"/>
      <c r="CS7" s="78"/>
      <c r="CT7" s="78"/>
      <c r="CU7" s="78"/>
      <c r="CV7" s="78"/>
      <c r="CW7" s="78"/>
      <c r="CX7" s="78"/>
      <c r="CY7" s="78"/>
      <c r="CZ7" s="78"/>
      <c r="DA7" s="78"/>
      <c r="DB7" s="78"/>
      <c r="DC7" s="78"/>
      <c r="DD7" s="78"/>
      <c r="DE7" s="78"/>
      <c r="DF7" s="78"/>
      <c r="DG7" s="78"/>
      <c r="DH7" s="78"/>
      <c r="DI7" s="78"/>
      <c r="DJ7" s="78"/>
      <c r="DK7" s="78"/>
      <c r="DL7" s="78"/>
      <c r="DM7" s="78"/>
      <c r="DN7" s="78"/>
      <c r="DO7" s="78"/>
      <c r="DP7" s="78"/>
      <c r="DQ7" s="78"/>
      <c r="DR7" s="78"/>
      <c r="DS7" s="78"/>
      <c r="DT7" s="78"/>
      <c r="DU7" s="78"/>
      <c r="DV7" s="78"/>
      <c r="DW7" s="78"/>
      <c r="DX7" s="78"/>
      <c r="DY7" s="78"/>
      <c r="DZ7" s="78"/>
      <c r="EA7" s="78"/>
      <c r="EB7" s="78"/>
      <c r="EC7" s="78"/>
      <c r="ED7" s="78"/>
      <c r="EE7" s="78"/>
      <c r="EF7" s="78"/>
      <c r="EG7" s="78"/>
      <c r="EH7" s="78"/>
      <c r="EI7" s="78"/>
      <c r="EJ7" s="78"/>
      <c r="EK7" s="78"/>
      <c r="EL7" s="78"/>
      <c r="EM7" s="78"/>
      <c r="EN7" s="78"/>
      <c r="EO7" s="78"/>
      <c r="EP7" s="78"/>
      <c r="EQ7" s="78"/>
      <c r="ER7" s="78"/>
      <c r="ES7" s="78"/>
      <c r="ET7" s="78"/>
      <c r="EU7" s="78"/>
      <c r="EV7" s="78"/>
      <c r="EW7" s="78"/>
      <c r="EX7" s="78"/>
      <c r="EY7" s="78"/>
      <c r="EZ7" s="78"/>
      <c r="FA7" s="78"/>
      <c r="FB7" s="78"/>
      <c r="FC7" s="78"/>
      <c r="FD7" s="78"/>
      <c r="FE7" s="78"/>
      <c r="FF7" s="78"/>
      <c r="FG7" s="78"/>
      <c r="FH7" s="78"/>
      <c r="FI7" s="78"/>
      <c r="FJ7" s="78"/>
      <c r="FK7" s="78"/>
      <c r="FL7" s="78"/>
      <c r="FM7" s="78"/>
      <c r="FN7" s="78"/>
      <c r="FO7" s="78"/>
      <c r="FP7" s="78"/>
      <c r="FQ7" s="78"/>
      <c r="FR7" s="78"/>
      <c r="FS7" s="78"/>
      <c r="FT7" s="78"/>
      <c r="FU7" s="78"/>
      <c r="FV7" s="78"/>
      <c r="FW7" s="78"/>
      <c r="FX7" s="78"/>
      <c r="FY7" s="78"/>
      <c r="FZ7" s="78"/>
      <c r="GA7" s="78"/>
      <c r="GB7" s="78"/>
      <c r="GC7" s="78"/>
      <c r="GD7" s="78"/>
      <c r="GE7" s="78"/>
      <c r="GF7" s="78"/>
      <c r="GG7" s="78"/>
      <c r="GH7" s="78"/>
      <c r="GI7" s="78"/>
      <c r="GJ7" s="78"/>
      <c r="GK7" s="78"/>
      <c r="GL7" s="78"/>
      <c r="GM7" s="78"/>
      <c r="GN7" s="78"/>
      <c r="GO7" s="78"/>
      <c r="GP7" s="78"/>
      <c r="GQ7" s="78"/>
      <c r="GR7" s="78"/>
      <c r="GS7" s="78"/>
      <c r="GT7" s="78"/>
      <c r="GU7" s="78"/>
      <c r="GV7" s="78"/>
      <c r="GW7" s="78"/>
      <c r="GX7" s="78"/>
      <c r="GY7" s="78"/>
      <c r="GZ7" s="78"/>
      <c r="HA7" s="78"/>
      <c r="HB7" s="78"/>
      <c r="HC7" s="78"/>
      <c r="HD7" s="78"/>
      <c r="HE7" s="78"/>
      <c r="HF7" s="78"/>
      <c r="HG7" s="78"/>
      <c r="HH7" s="78"/>
      <c r="HI7" s="78"/>
      <c r="HJ7" s="78"/>
      <c r="HK7" s="78"/>
      <c r="HL7" s="78"/>
      <c r="HM7" s="78"/>
      <c r="HN7" s="78"/>
      <c r="HO7" s="78"/>
      <c r="HP7" s="78"/>
      <c r="HQ7" s="78"/>
      <c r="HR7" s="78"/>
      <c r="HS7" s="78"/>
      <c r="HT7" s="78"/>
      <c r="HU7" s="78"/>
      <c r="HV7" s="78"/>
      <c r="HW7" s="78"/>
      <c r="HX7" s="78"/>
      <c r="HY7" s="78"/>
      <c r="HZ7" s="78"/>
      <c r="IA7" s="78"/>
      <c r="IB7" s="78"/>
      <c r="IC7" s="78"/>
      <c r="ID7" s="78"/>
      <c r="IE7" s="78"/>
      <c r="IF7" s="78"/>
      <c r="IG7" s="78"/>
      <c r="IH7" s="78"/>
      <c r="II7" s="78"/>
      <c r="IJ7" s="78"/>
      <c r="IK7" s="78"/>
      <c r="IL7" s="78"/>
      <c r="IM7" s="78"/>
      <c r="IN7" s="78"/>
      <c r="IO7" s="78"/>
      <c r="IP7" s="78"/>
      <c r="IQ7" s="78"/>
      <c r="IR7" s="78"/>
      <c r="IS7" s="78"/>
      <c r="IT7" s="78"/>
      <c r="IU7" s="78"/>
      <c r="IV7" s="78"/>
      <c r="IW7" s="78"/>
    </row>
    <row r="8" spans="1:257" ht="15" thickBot="1">
      <c r="A8" s="226"/>
      <c r="B8" s="226"/>
      <c r="C8" s="226"/>
      <c r="D8" s="226"/>
      <c r="E8" s="227"/>
      <c r="F8" s="227"/>
      <c r="G8" s="227"/>
      <c r="H8" s="84"/>
      <c r="I8" s="224" t="s">
        <v>1058</v>
      </c>
      <c r="J8" s="231">
        <f>SUM(J2:J7)</f>
        <v>0</v>
      </c>
      <c r="K8" s="231">
        <f t="shared" ref="K8:O8" si="1">SUM(K2:K7)</f>
        <v>0</v>
      </c>
      <c r="L8" s="231">
        <f t="shared" si="1"/>
        <v>0</v>
      </c>
      <c r="M8" s="231">
        <f t="shared" si="1"/>
        <v>8</v>
      </c>
      <c r="N8" s="231">
        <f t="shared" si="1"/>
        <v>0</v>
      </c>
      <c r="O8" s="231">
        <f t="shared" si="1"/>
        <v>8</v>
      </c>
      <c r="P8" s="78"/>
      <c r="Q8" s="78"/>
      <c r="R8" s="78"/>
      <c r="S8" s="78"/>
      <c r="T8" s="78"/>
      <c r="U8" s="78"/>
      <c r="V8" s="78"/>
      <c r="W8" s="78"/>
      <c r="X8" s="78"/>
      <c r="Y8" s="78"/>
      <c r="Z8" s="78"/>
      <c r="AA8" s="78"/>
      <c r="AB8" s="78"/>
      <c r="AC8" s="78"/>
      <c r="AD8" s="78"/>
      <c r="AE8" s="78"/>
      <c r="AF8" s="78"/>
      <c r="AG8" s="78"/>
      <c r="AH8" s="78"/>
      <c r="AI8" s="78"/>
      <c r="AJ8" s="78"/>
      <c r="AK8" s="78"/>
      <c r="AL8" s="78"/>
      <c r="AM8" s="78"/>
      <c r="AN8" s="78"/>
      <c r="AO8" s="78"/>
      <c r="AP8" s="78"/>
      <c r="AQ8" s="78"/>
      <c r="AR8" s="78"/>
      <c r="AS8" s="78"/>
      <c r="AT8" s="78"/>
      <c r="AU8" s="78"/>
      <c r="AV8" s="78"/>
      <c r="AW8" s="78"/>
      <c r="AX8" s="78"/>
      <c r="AY8" s="78"/>
      <c r="AZ8" s="78"/>
      <c r="BA8" s="78"/>
      <c r="BB8" s="78"/>
      <c r="BC8" s="78"/>
      <c r="BD8" s="78"/>
      <c r="BE8" s="78"/>
      <c r="BF8" s="78"/>
      <c r="BG8" s="78"/>
      <c r="BH8" s="78"/>
      <c r="BI8" s="78"/>
      <c r="BJ8" s="78"/>
      <c r="BK8" s="78"/>
      <c r="BL8" s="78"/>
      <c r="BM8" s="78"/>
      <c r="BN8" s="78"/>
      <c r="BO8" s="78"/>
      <c r="BP8" s="78"/>
      <c r="BQ8" s="78"/>
      <c r="BR8" s="78"/>
      <c r="BS8" s="78"/>
      <c r="BT8" s="78"/>
      <c r="BU8" s="78"/>
      <c r="BV8" s="78"/>
      <c r="BW8" s="78"/>
      <c r="BX8" s="78"/>
      <c r="BY8" s="78"/>
      <c r="BZ8" s="78"/>
      <c r="CA8" s="78"/>
      <c r="CB8" s="78"/>
      <c r="CC8" s="78"/>
      <c r="CD8" s="78"/>
      <c r="CE8" s="78"/>
      <c r="CF8" s="78"/>
      <c r="CG8" s="78"/>
      <c r="CH8" s="78"/>
      <c r="CI8" s="78"/>
      <c r="CJ8" s="78"/>
      <c r="CK8" s="78"/>
      <c r="CL8" s="78"/>
      <c r="CM8" s="78"/>
      <c r="CN8" s="78"/>
      <c r="CO8" s="78"/>
      <c r="CP8" s="78"/>
      <c r="CQ8" s="78"/>
      <c r="CR8" s="78"/>
      <c r="CS8" s="78"/>
      <c r="CT8" s="78"/>
      <c r="CU8" s="78"/>
      <c r="CV8" s="78"/>
      <c r="CW8" s="78"/>
      <c r="CX8" s="78"/>
      <c r="CY8" s="78"/>
      <c r="CZ8" s="78"/>
      <c r="DA8" s="78"/>
      <c r="DB8" s="78"/>
      <c r="DC8" s="78"/>
      <c r="DD8" s="78"/>
      <c r="DE8" s="78"/>
      <c r="DF8" s="78"/>
      <c r="DG8" s="78"/>
      <c r="DH8" s="78"/>
      <c r="DI8" s="78"/>
      <c r="DJ8" s="78"/>
      <c r="DK8" s="78"/>
      <c r="DL8" s="78"/>
      <c r="DM8" s="78"/>
      <c r="DN8" s="78"/>
      <c r="DO8" s="78"/>
      <c r="DP8" s="78"/>
      <c r="DQ8" s="78"/>
      <c r="DR8" s="78"/>
      <c r="DS8" s="78"/>
      <c r="DT8" s="78"/>
      <c r="DU8" s="78"/>
      <c r="DV8" s="78"/>
      <c r="DW8" s="78"/>
      <c r="DX8" s="78"/>
      <c r="DY8" s="78"/>
      <c r="DZ8" s="78"/>
      <c r="EA8" s="78"/>
      <c r="EB8" s="78"/>
      <c r="EC8" s="78"/>
      <c r="ED8" s="78"/>
      <c r="EE8" s="78"/>
      <c r="EF8" s="78"/>
      <c r="EG8" s="78"/>
      <c r="EH8" s="78"/>
      <c r="EI8" s="78"/>
      <c r="EJ8" s="78"/>
      <c r="EK8" s="78"/>
      <c r="EL8" s="78"/>
      <c r="EM8" s="78"/>
      <c r="EN8" s="78"/>
      <c r="EO8" s="78"/>
      <c r="EP8" s="78"/>
      <c r="EQ8" s="78"/>
      <c r="ER8" s="78"/>
      <c r="ES8" s="78"/>
      <c r="ET8" s="78"/>
      <c r="EU8" s="78"/>
      <c r="EV8" s="78"/>
      <c r="EW8" s="78"/>
      <c r="EX8" s="78"/>
      <c r="EY8" s="78"/>
      <c r="EZ8" s="78"/>
      <c r="FA8" s="78"/>
      <c r="FB8" s="78"/>
      <c r="FC8" s="78"/>
      <c r="FD8" s="78"/>
      <c r="FE8" s="78"/>
      <c r="FF8" s="78"/>
      <c r="FG8" s="78"/>
      <c r="FH8" s="78"/>
      <c r="FI8" s="78"/>
      <c r="FJ8" s="78"/>
      <c r="FK8" s="78"/>
      <c r="FL8" s="78"/>
      <c r="FM8" s="78"/>
      <c r="FN8" s="78"/>
      <c r="FO8" s="78"/>
      <c r="FP8" s="78"/>
      <c r="FQ8" s="78"/>
      <c r="FR8" s="78"/>
      <c r="FS8" s="78"/>
      <c r="FT8" s="78"/>
      <c r="FU8" s="78"/>
      <c r="FV8" s="78"/>
      <c r="FW8" s="78"/>
      <c r="FX8" s="78"/>
      <c r="FY8" s="78"/>
      <c r="FZ8" s="78"/>
      <c r="GA8" s="78"/>
      <c r="GB8" s="78"/>
      <c r="GC8" s="78"/>
      <c r="GD8" s="78"/>
      <c r="GE8" s="78"/>
      <c r="GF8" s="78"/>
      <c r="GG8" s="78"/>
      <c r="GH8" s="78"/>
      <c r="GI8" s="78"/>
      <c r="GJ8" s="78"/>
      <c r="GK8" s="78"/>
      <c r="GL8" s="78"/>
      <c r="GM8" s="78"/>
      <c r="GN8" s="78"/>
      <c r="GO8" s="78"/>
      <c r="GP8" s="78"/>
      <c r="GQ8" s="78"/>
      <c r="GR8" s="78"/>
      <c r="GS8" s="78"/>
      <c r="GT8" s="78"/>
      <c r="GU8" s="78"/>
      <c r="GV8" s="78"/>
      <c r="GW8" s="78"/>
      <c r="GX8" s="78"/>
      <c r="GY8" s="78"/>
      <c r="GZ8" s="78"/>
      <c r="HA8" s="78"/>
      <c r="HB8" s="78"/>
      <c r="HC8" s="78"/>
      <c r="HD8" s="78"/>
      <c r="HE8" s="78"/>
      <c r="HF8" s="78"/>
      <c r="HG8" s="78"/>
      <c r="HH8" s="78"/>
      <c r="HI8" s="78"/>
      <c r="HJ8" s="78"/>
      <c r="HK8" s="78"/>
      <c r="HL8" s="78"/>
      <c r="HM8" s="78"/>
      <c r="HN8" s="78"/>
      <c r="HO8" s="78"/>
      <c r="HP8" s="78"/>
      <c r="HQ8" s="78"/>
      <c r="HR8" s="78"/>
      <c r="HS8" s="78"/>
      <c r="HT8" s="78"/>
      <c r="HU8" s="78"/>
      <c r="HV8" s="78"/>
      <c r="HW8" s="78"/>
      <c r="HX8" s="78"/>
      <c r="HY8" s="78"/>
      <c r="HZ8" s="78"/>
      <c r="IA8" s="78"/>
      <c r="IB8" s="78"/>
      <c r="IC8" s="78"/>
      <c r="ID8" s="78"/>
      <c r="IE8" s="78"/>
      <c r="IF8" s="78"/>
      <c r="IG8" s="78"/>
      <c r="IH8" s="78"/>
      <c r="II8" s="78"/>
      <c r="IJ8" s="78"/>
      <c r="IK8" s="78"/>
      <c r="IL8" s="78"/>
      <c r="IM8" s="78"/>
      <c r="IN8" s="78"/>
      <c r="IO8" s="78"/>
      <c r="IP8" s="78"/>
      <c r="IQ8" s="78"/>
      <c r="IR8" s="78"/>
      <c r="IS8" s="78"/>
      <c r="IT8" s="78"/>
      <c r="IU8" s="78"/>
      <c r="IV8" s="78"/>
      <c r="IW8" s="78"/>
    </row>
    <row r="9" spans="1:257" ht="13.5" thickTop="1">
      <c r="A9" s="78"/>
      <c r="B9" s="78"/>
      <c r="C9" s="78"/>
      <c r="D9" s="89"/>
      <c r="E9" s="89"/>
      <c r="F9" s="89"/>
      <c r="G9" s="89"/>
      <c r="H9" s="84"/>
      <c r="I9" s="84"/>
      <c r="J9" s="85"/>
      <c r="K9" s="78"/>
      <c r="L9" s="78"/>
      <c r="M9" s="78"/>
      <c r="N9" s="78"/>
      <c r="O9" s="78"/>
      <c r="P9" s="78"/>
      <c r="Q9" s="78"/>
      <c r="R9" s="78"/>
      <c r="S9" s="78"/>
      <c r="T9" s="78"/>
      <c r="U9" s="78"/>
      <c r="V9" s="78"/>
      <c r="W9" s="78"/>
      <c r="X9" s="78"/>
      <c r="Y9" s="78"/>
      <c r="Z9" s="78"/>
      <c r="AA9" s="78"/>
      <c r="AB9" s="78"/>
      <c r="AC9" s="78"/>
      <c r="AD9" s="78"/>
      <c r="AE9" s="78"/>
      <c r="AF9" s="78"/>
      <c r="AG9" s="78"/>
      <c r="AH9" s="78"/>
      <c r="AI9" s="78"/>
      <c r="AJ9" s="78"/>
      <c r="AK9" s="78"/>
      <c r="AL9" s="78"/>
      <c r="AM9" s="78"/>
      <c r="AN9" s="78"/>
      <c r="AO9" s="78"/>
      <c r="AP9" s="78"/>
      <c r="AQ9" s="78"/>
      <c r="AR9" s="78"/>
      <c r="AS9" s="78"/>
      <c r="AT9" s="78"/>
      <c r="AU9" s="78"/>
      <c r="AV9" s="78"/>
      <c r="AW9" s="78"/>
      <c r="AX9" s="78"/>
      <c r="AY9" s="78"/>
      <c r="AZ9" s="78"/>
      <c r="BA9" s="78"/>
      <c r="BB9" s="78"/>
      <c r="BC9" s="78"/>
      <c r="BD9" s="78"/>
      <c r="BE9" s="78"/>
      <c r="BF9" s="78"/>
      <c r="BG9" s="78"/>
      <c r="BH9" s="78"/>
      <c r="BI9" s="78"/>
      <c r="BJ9" s="78"/>
      <c r="BK9" s="78"/>
      <c r="BL9" s="78"/>
      <c r="BM9" s="78"/>
      <c r="BN9" s="78"/>
      <c r="BO9" s="78"/>
      <c r="BP9" s="78"/>
      <c r="BQ9" s="78"/>
      <c r="BR9" s="78"/>
      <c r="BS9" s="78"/>
      <c r="BT9" s="78"/>
      <c r="BU9" s="78"/>
      <c r="BV9" s="78"/>
      <c r="BW9" s="78"/>
      <c r="BX9" s="78"/>
      <c r="BY9" s="78"/>
      <c r="BZ9" s="78"/>
      <c r="CA9" s="78"/>
      <c r="CB9" s="78"/>
      <c r="CC9" s="78"/>
      <c r="CD9" s="78"/>
      <c r="CE9" s="78"/>
      <c r="CF9" s="78"/>
      <c r="CG9" s="78"/>
      <c r="CH9" s="78"/>
      <c r="CI9" s="78"/>
      <c r="CJ9" s="78"/>
      <c r="CK9" s="78"/>
      <c r="CL9" s="78"/>
      <c r="CM9" s="78"/>
      <c r="CN9" s="78"/>
      <c r="CO9" s="78"/>
      <c r="CP9" s="78"/>
      <c r="CQ9" s="78"/>
      <c r="CR9" s="78"/>
      <c r="CS9" s="78"/>
      <c r="CT9" s="78"/>
      <c r="CU9" s="78"/>
      <c r="CV9" s="78"/>
      <c r="CW9" s="78"/>
      <c r="CX9" s="78"/>
      <c r="CY9" s="78"/>
      <c r="CZ9" s="78"/>
      <c r="DA9" s="78"/>
      <c r="DB9" s="78"/>
      <c r="DC9" s="78"/>
      <c r="DD9" s="78"/>
      <c r="DE9" s="78"/>
      <c r="DF9" s="78"/>
      <c r="DG9" s="78"/>
      <c r="DH9" s="78"/>
      <c r="DI9" s="78"/>
      <c r="DJ9" s="78"/>
      <c r="DK9" s="78"/>
      <c r="DL9" s="78"/>
      <c r="DM9" s="78"/>
      <c r="DN9" s="78"/>
      <c r="DO9" s="78"/>
      <c r="DP9" s="78"/>
      <c r="DQ9" s="78"/>
      <c r="DR9" s="78"/>
      <c r="DS9" s="78"/>
      <c r="DT9" s="78"/>
      <c r="DU9" s="78"/>
      <c r="DV9" s="78"/>
      <c r="DW9" s="78"/>
      <c r="DX9" s="78"/>
      <c r="DY9" s="78"/>
      <c r="DZ9" s="78"/>
      <c r="EA9" s="78"/>
      <c r="EB9" s="78"/>
      <c r="EC9" s="78"/>
      <c r="ED9" s="78"/>
      <c r="EE9" s="78"/>
      <c r="EF9" s="78"/>
      <c r="EG9" s="78"/>
      <c r="EH9" s="78"/>
      <c r="EI9" s="78"/>
      <c r="EJ9" s="78"/>
      <c r="EK9" s="78"/>
      <c r="EL9" s="78"/>
      <c r="EM9" s="78"/>
      <c r="EN9" s="78"/>
      <c r="EO9" s="78"/>
      <c r="EP9" s="78"/>
      <c r="EQ9" s="78"/>
      <c r="ER9" s="78"/>
      <c r="ES9" s="78"/>
      <c r="ET9" s="78"/>
      <c r="EU9" s="78"/>
      <c r="EV9" s="78"/>
      <c r="EW9" s="78"/>
      <c r="EX9" s="78"/>
      <c r="EY9" s="78"/>
      <c r="EZ9" s="78"/>
      <c r="FA9" s="78"/>
      <c r="FB9" s="78"/>
      <c r="FC9" s="78"/>
      <c r="FD9" s="78"/>
      <c r="FE9" s="78"/>
      <c r="FF9" s="78"/>
      <c r="FG9" s="78"/>
      <c r="FH9" s="78"/>
      <c r="FI9" s="78"/>
      <c r="FJ9" s="78"/>
      <c r="FK9" s="78"/>
      <c r="FL9" s="78"/>
      <c r="FM9" s="78"/>
      <c r="FN9" s="78"/>
      <c r="FO9" s="78"/>
      <c r="FP9" s="78"/>
      <c r="FQ9" s="78"/>
      <c r="FR9" s="78"/>
      <c r="FS9" s="78"/>
      <c r="FT9" s="78"/>
      <c r="FU9" s="78"/>
      <c r="FV9" s="78"/>
      <c r="FW9" s="78"/>
      <c r="FX9" s="78"/>
      <c r="FY9" s="78"/>
      <c r="FZ9" s="78"/>
      <c r="GA9" s="78"/>
      <c r="GB9" s="78"/>
      <c r="GC9" s="78"/>
      <c r="GD9" s="78"/>
      <c r="GE9" s="78"/>
      <c r="GF9" s="78"/>
      <c r="GG9" s="78"/>
      <c r="GH9" s="78"/>
      <c r="GI9" s="78"/>
      <c r="GJ9" s="78"/>
      <c r="GK9" s="78"/>
      <c r="GL9" s="78"/>
      <c r="GM9" s="78"/>
      <c r="GN9" s="78"/>
      <c r="GO9" s="78"/>
      <c r="GP9" s="78"/>
      <c r="GQ9" s="78"/>
      <c r="GR9" s="78"/>
      <c r="GS9" s="78"/>
      <c r="GT9" s="78"/>
      <c r="GU9" s="78"/>
      <c r="GV9" s="78"/>
      <c r="GW9" s="78"/>
      <c r="GX9" s="78"/>
      <c r="GY9" s="78"/>
      <c r="GZ9" s="78"/>
      <c r="HA9" s="78"/>
      <c r="HB9" s="78"/>
      <c r="HC9" s="78"/>
      <c r="HD9" s="78"/>
      <c r="HE9" s="78"/>
      <c r="HF9" s="78"/>
      <c r="HG9" s="78"/>
      <c r="HH9" s="78"/>
      <c r="HI9" s="78"/>
      <c r="HJ9" s="78"/>
      <c r="HK9" s="78"/>
      <c r="HL9" s="78"/>
      <c r="HM9" s="78"/>
      <c r="HN9" s="78"/>
      <c r="HO9" s="78"/>
      <c r="HP9" s="78"/>
      <c r="HQ9" s="78"/>
      <c r="HR9" s="78"/>
      <c r="HS9" s="78"/>
      <c r="HT9" s="78"/>
      <c r="HU9" s="78"/>
      <c r="HV9" s="78"/>
      <c r="HW9" s="78"/>
      <c r="HX9" s="78"/>
      <c r="HY9" s="78"/>
      <c r="HZ9" s="78"/>
      <c r="IA9" s="78"/>
      <c r="IB9" s="78"/>
      <c r="IC9" s="78"/>
      <c r="ID9" s="78"/>
      <c r="IE9" s="78"/>
      <c r="IF9" s="78"/>
      <c r="IG9" s="78"/>
      <c r="IH9" s="78"/>
      <c r="II9" s="78"/>
      <c r="IJ9" s="78"/>
      <c r="IK9" s="78"/>
      <c r="IL9" s="78"/>
      <c r="IM9" s="78"/>
      <c r="IN9" s="78"/>
      <c r="IO9" s="78"/>
      <c r="IP9" s="78"/>
      <c r="IQ9" s="78"/>
      <c r="IR9" s="78"/>
      <c r="IS9" s="78"/>
      <c r="IT9" s="78"/>
      <c r="IU9" s="78"/>
      <c r="IV9" s="78"/>
      <c r="IW9" s="78"/>
    </row>
    <row r="10" spans="1:257" ht="25.5">
      <c r="A10" s="49" t="s">
        <v>30</v>
      </c>
      <c r="B10" s="49" t="s">
        <v>31</v>
      </c>
      <c r="C10" s="49" t="s">
        <v>32</v>
      </c>
      <c r="D10" s="49" t="s">
        <v>33</v>
      </c>
      <c r="E10" s="50" t="s">
        <v>34</v>
      </c>
      <c r="F10" s="50" t="s">
        <v>569</v>
      </c>
      <c r="G10" s="50" t="s">
        <v>568</v>
      </c>
      <c r="H10" s="50" t="s">
        <v>35</v>
      </c>
      <c r="I10" s="49" t="s">
        <v>36</v>
      </c>
      <c r="J10" s="213" t="s">
        <v>1047</v>
      </c>
      <c r="K10" s="214" t="s">
        <v>25</v>
      </c>
      <c r="L10" s="215" t="s">
        <v>1048</v>
      </c>
      <c r="M10" s="215" t="s">
        <v>1050</v>
      </c>
      <c r="N10" s="213" t="s">
        <v>1049</v>
      </c>
      <c r="O10" s="215" t="s">
        <v>1065</v>
      </c>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78"/>
      <c r="AY10" s="78"/>
      <c r="AZ10" s="78"/>
      <c r="BA10" s="78"/>
      <c r="BB10" s="78"/>
      <c r="BC10" s="78"/>
      <c r="BD10" s="78"/>
      <c r="BE10" s="78"/>
      <c r="BF10" s="78"/>
      <c r="BG10" s="78"/>
      <c r="BH10" s="78"/>
      <c r="BI10" s="78"/>
      <c r="BJ10" s="78"/>
      <c r="BK10" s="78"/>
      <c r="BL10" s="78"/>
      <c r="BM10" s="78"/>
      <c r="BN10" s="78"/>
      <c r="BO10" s="78"/>
      <c r="BP10" s="78"/>
      <c r="BQ10" s="78"/>
      <c r="BR10" s="78"/>
      <c r="BS10" s="78"/>
      <c r="BT10" s="78"/>
      <c r="BU10" s="78"/>
      <c r="BV10" s="78"/>
      <c r="BW10" s="78"/>
      <c r="BX10" s="78"/>
      <c r="BY10" s="78"/>
      <c r="BZ10" s="78"/>
      <c r="CA10" s="78"/>
      <c r="CB10" s="78"/>
      <c r="CC10" s="78"/>
      <c r="CD10" s="78"/>
      <c r="CE10" s="78"/>
      <c r="CF10" s="78"/>
      <c r="CG10" s="78"/>
      <c r="CH10" s="78"/>
      <c r="CI10" s="78"/>
      <c r="CJ10" s="78"/>
      <c r="CK10" s="78"/>
      <c r="CL10" s="78"/>
      <c r="CM10" s="78"/>
      <c r="CN10" s="78"/>
      <c r="CO10" s="78"/>
      <c r="CP10" s="78"/>
      <c r="CQ10" s="78"/>
      <c r="CR10" s="78"/>
      <c r="CS10" s="78"/>
      <c r="CT10" s="78"/>
      <c r="CU10" s="78"/>
      <c r="CV10" s="78"/>
      <c r="CW10" s="78"/>
      <c r="CX10" s="78"/>
      <c r="CY10" s="78"/>
      <c r="CZ10" s="78"/>
      <c r="DA10" s="78"/>
      <c r="DB10" s="78"/>
      <c r="DC10" s="78"/>
      <c r="DD10" s="78"/>
      <c r="DE10" s="78"/>
      <c r="DF10" s="78"/>
      <c r="DG10" s="78"/>
      <c r="DH10" s="78"/>
      <c r="DI10" s="78"/>
      <c r="DJ10" s="78"/>
      <c r="DK10" s="78"/>
      <c r="DL10" s="78"/>
      <c r="DM10" s="78"/>
      <c r="DN10" s="78"/>
      <c r="DO10" s="78"/>
      <c r="DP10" s="78"/>
      <c r="DQ10" s="78"/>
      <c r="DR10" s="78"/>
      <c r="DS10" s="78"/>
      <c r="DT10" s="78"/>
      <c r="DU10" s="78"/>
      <c r="DV10" s="78"/>
      <c r="DW10" s="78"/>
      <c r="DX10" s="78"/>
      <c r="DY10" s="78"/>
      <c r="DZ10" s="78"/>
      <c r="EA10" s="78"/>
      <c r="EB10" s="78"/>
      <c r="EC10" s="78"/>
      <c r="ED10" s="78"/>
      <c r="EE10" s="78"/>
      <c r="EF10" s="78"/>
      <c r="EG10" s="78"/>
      <c r="EH10" s="78"/>
      <c r="EI10" s="78"/>
      <c r="EJ10" s="78"/>
      <c r="EK10" s="78"/>
      <c r="EL10" s="78"/>
      <c r="EM10" s="78"/>
      <c r="EN10" s="78"/>
      <c r="EO10" s="78"/>
      <c r="EP10" s="78"/>
      <c r="EQ10" s="78"/>
      <c r="ER10" s="78"/>
      <c r="ES10" s="78"/>
      <c r="ET10" s="78"/>
      <c r="EU10" s="78"/>
      <c r="EV10" s="78"/>
      <c r="EW10" s="78"/>
      <c r="EX10" s="78"/>
      <c r="EY10" s="78"/>
      <c r="EZ10" s="78"/>
      <c r="FA10" s="78"/>
      <c r="FB10" s="78"/>
      <c r="FC10" s="78"/>
      <c r="FD10" s="78"/>
      <c r="FE10" s="78"/>
      <c r="FF10" s="78"/>
      <c r="FG10" s="78"/>
      <c r="FH10" s="78"/>
      <c r="FI10" s="78"/>
      <c r="FJ10" s="78"/>
      <c r="FK10" s="78"/>
      <c r="FL10" s="78"/>
      <c r="FM10" s="78"/>
      <c r="FN10" s="78"/>
      <c r="FO10" s="78"/>
      <c r="FP10" s="78"/>
      <c r="FQ10" s="78"/>
      <c r="FR10" s="78"/>
      <c r="FS10" s="78"/>
      <c r="FT10" s="78"/>
      <c r="FU10" s="78"/>
      <c r="FV10" s="78"/>
      <c r="FW10" s="78"/>
      <c r="FX10" s="78"/>
      <c r="FY10" s="78"/>
      <c r="FZ10" s="78"/>
      <c r="GA10" s="78"/>
      <c r="GB10" s="78"/>
      <c r="GC10" s="78"/>
      <c r="GD10" s="78"/>
      <c r="GE10" s="78"/>
      <c r="GF10" s="78"/>
      <c r="GG10" s="78"/>
      <c r="GH10" s="78"/>
      <c r="GI10" s="78"/>
      <c r="GJ10" s="78"/>
      <c r="GK10" s="78"/>
      <c r="GL10" s="78"/>
      <c r="GM10" s="78"/>
      <c r="GN10" s="78"/>
      <c r="GO10" s="78"/>
      <c r="GP10" s="78"/>
      <c r="GQ10" s="78"/>
      <c r="GR10" s="78"/>
      <c r="GS10" s="78"/>
      <c r="GT10" s="78"/>
      <c r="GU10" s="78"/>
      <c r="GV10" s="78"/>
      <c r="GW10" s="78"/>
      <c r="GX10" s="78"/>
      <c r="GY10" s="78"/>
      <c r="GZ10" s="78"/>
      <c r="HA10" s="78"/>
      <c r="HB10" s="78"/>
      <c r="HC10" s="78"/>
      <c r="HD10" s="78"/>
      <c r="HE10" s="78"/>
      <c r="HF10" s="78"/>
      <c r="HG10" s="78"/>
      <c r="HH10" s="78"/>
      <c r="HI10" s="78"/>
      <c r="HJ10" s="78"/>
      <c r="HK10" s="78"/>
      <c r="HL10" s="78"/>
      <c r="HM10" s="78"/>
      <c r="HN10" s="78"/>
      <c r="HO10" s="78"/>
      <c r="HP10" s="78"/>
      <c r="HQ10" s="78"/>
      <c r="HR10" s="78"/>
      <c r="HS10" s="78"/>
      <c r="HT10" s="78"/>
      <c r="HU10" s="78"/>
      <c r="HV10" s="78"/>
      <c r="HW10" s="78"/>
      <c r="HX10" s="78"/>
      <c r="HY10" s="78"/>
      <c r="HZ10" s="78"/>
      <c r="IA10" s="78"/>
      <c r="IB10" s="78"/>
      <c r="IC10" s="78"/>
      <c r="ID10" s="78"/>
      <c r="IE10" s="78"/>
      <c r="IF10" s="78"/>
      <c r="IG10" s="78"/>
      <c r="IH10" s="78"/>
      <c r="II10" s="78"/>
      <c r="IJ10" s="78"/>
      <c r="IK10" s="78"/>
      <c r="IL10" s="78"/>
      <c r="IM10" s="78"/>
      <c r="IN10" s="78"/>
      <c r="IO10" s="78"/>
      <c r="IP10" s="78"/>
      <c r="IQ10" s="78"/>
      <c r="IR10" s="78"/>
      <c r="IS10" s="78"/>
      <c r="IT10" s="78"/>
      <c r="IU10" s="78"/>
      <c r="IV10" s="78"/>
      <c r="IW10" s="78"/>
    </row>
    <row r="11" spans="1:257">
      <c r="A11" s="157"/>
      <c r="B11" s="157" t="s">
        <v>826</v>
      </c>
      <c r="C11" s="158"/>
      <c r="D11" s="158"/>
      <c r="E11" s="158"/>
      <c r="F11" s="158"/>
      <c r="G11" s="158"/>
      <c r="H11" s="158"/>
      <c r="I11" s="159"/>
      <c r="J11" s="158"/>
      <c r="K11" s="158"/>
      <c r="L11" s="158"/>
      <c r="M11" s="158"/>
      <c r="N11" s="158"/>
      <c r="O11" s="189"/>
    </row>
    <row r="12" spans="1:257" ht="14.25" customHeight="1">
      <c r="A12" s="97" t="str">
        <f>IF(OR(B12&lt;&gt;"",D12&lt;E11&gt;""),"["&amp;TEXT($B$2,"##")&amp;"-"&amp;TEXT(ROW()-10,"##")&amp;"]","")</f>
        <v>[Statistic-2]</v>
      </c>
      <c r="B12" s="98" t="s">
        <v>829</v>
      </c>
      <c r="C12" s="98" t="s">
        <v>857</v>
      </c>
      <c r="D12" s="98" t="s">
        <v>832</v>
      </c>
      <c r="E12" s="103"/>
      <c r="F12" s="98" t="s">
        <v>22</v>
      </c>
      <c r="G12" s="98" t="s">
        <v>22</v>
      </c>
      <c r="H12" s="104">
        <v>42323</v>
      </c>
      <c r="I12" s="241" t="s">
        <v>1179</v>
      </c>
      <c r="J12" s="216" t="s">
        <v>1064</v>
      </c>
      <c r="K12" s="216" t="s">
        <v>1059</v>
      </c>
      <c r="L12" s="216" t="s">
        <v>1057</v>
      </c>
      <c r="M12" s="217">
        <v>42323</v>
      </c>
      <c r="N12" s="217">
        <v>42016</v>
      </c>
      <c r="O12" s="234" t="s">
        <v>1177</v>
      </c>
    </row>
    <row r="13" spans="1:257" ht="14.25" customHeight="1">
      <c r="A13" s="97" t="str">
        <f t="shared" ref="A13:A23" si="2">IF(OR(B13&lt;&gt;"",D13&lt;E12&gt;""),"["&amp;TEXT($B$2,"##")&amp;"-"&amp;TEXT(ROW()-10,"##")&amp;"]","")</f>
        <v>[Statistic-3]</v>
      </c>
      <c r="B13" s="98" t="s">
        <v>830</v>
      </c>
      <c r="C13" s="98" t="s">
        <v>857</v>
      </c>
      <c r="D13" s="98" t="s">
        <v>832</v>
      </c>
      <c r="E13" s="103"/>
      <c r="F13" s="98" t="s">
        <v>22</v>
      </c>
      <c r="G13" s="98" t="s">
        <v>22</v>
      </c>
      <c r="H13" s="104">
        <v>42323</v>
      </c>
      <c r="I13" s="241" t="s">
        <v>1179</v>
      </c>
      <c r="J13" s="216" t="s">
        <v>1064</v>
      </c>
      <c r="K13" s="216" t="s">
        <v>1059</v>
      </c>
      <c r="L13" s="216" t="s">
        <v>1057</v>
      </c>
      <c r="M13" s="217">
        <v>42323</v>
      </c>
      <c r="N13" s="217">
        <v>42016</v>
      </c>
      <c r="O13" s="234" t="s">
        <v>1178</v>
      </c>
    </row>
    <row r="14" spans="1:257" ht="14.25" customHeight="1">
      <c r="A14" s="97" t="str">
        <f t="shared" si="2"/>
        <v>[Statistic-4]</v>
      </c>
      <c r="B14" s="98" t="s">
        <v>831</v>
      </c>
      <c r="C14" s="98" t="s">
        <v>833</v>
      </c>
      <c r="D14" s="98" t="s">
        <v>834</v>
      </c>
      <c r="E14" s="103"/>
      <c r="F14" s="98" t="s">
        <v>22</v>
      </c>
      <c r="G14" s="98" t="s">
        <v>22</v>
      </c>
      <c r="H14" s="104">
        <v>42323</v>
      </c>
      <c r="I14" s="105"/>
      <c r="J14" s="216"/>
      <c r="K14" s="216"/>
      <c r="L14" s="216"/>
      <c r="M14" s="217"/>
      <c r="N14" s="217"/>
      <c r="O14" s="217"/>
    </row>
    <row r="15" spans="1:257" ht="14.25" customHeight="1">
      <c r="A15" s="97" t="str">
        <f t="shared" si="2"/>
        <v>[Statistic-5]</v>
      </c>
      <c r="B15" s="98" t="s">
        <v>1186</v>
      </c>
      <c r="C15" s="98" t="s">
        <v>1180</v>
      </c>
      <c r="D15" s="98" t="s">
        <v>1181</v>
      </c>
      <c r="E15" s="103"/>
      <c r="F15" s="98" t="s">
        <v>22</v>
      </c>
      <c r="G15" s="98" t="s">
        <v>22</v>
      </c>
      <c r="H15" s="104">
        <v>42323</v>
      </c>
      <c r="I15" s="105"/>
      <c r="J15" s="216" t="s">
        <v>1064</v>
      </c>
      <c r="K15" s="216" t="s">
        <v>1059</v>
      </c>
      <c r="L15" s="216" t="s">
        <v>1057</v>
      </c>
      <c r="M15" s="217">
        <v>42323</v>
      </c>
      <c r="N15" s="217">
        <v>42016</v>
      </c>
      <c r="O15" s="234" t="s">
        <v>1178</v>
      </c>
    </row>
    <row r="16" spans="1:257" ht="14.25" customHeight="1">
      <c r="A16" s="97" t="str">
        <f t="shared" ref="A16:A17" si="3">IF(OR(B16&lt;&gt;"",D16&lt;E15&gt;""),"["&amp;TEXT($B$2,"##")&amp;"-"&amp;TEXT(ROW()-10,"##")&amp;"]","")</f>
        <v>[Statistic-6]</v>
      </c>
      <c r="B16" s="98" t="s">
        <v>1187</v>
      </c>
      <c r="C16" s="98" t="s">
        <v>1182</v>
      </c>
      <c r="D16" s="98" t="s">
        <v>1185</v>
      </c>
      <c r="E16" s="103"/>
      <c r="F16" s="98" t="s">
        <v>22</v>
      </c>
      <c r="G16" s="98" t="s">
        <v>22</v>
      </c>
      <c r="H16" s="104">
        <v>42323</v>
      </c>
      <c r="I16" s="105"/>
      <c r="J16" s="216" t="s">
        <v>1064</v>
      </c>
      <c r="K16" s="216" t="s">
        <v>1059</v>
      </c>
      <c r="L16" s="216" t="s">
        <v>1057</v>
      </c>
      <c r="M16" s="217">
        <v>42323</v>
      </c>
      <c r="N16" s="217">
        <v>42016</v>
      </c>
      <c r="O16" s="234" t="s">
        <v>1178</v>
      </c>
    </row>
    <row r="17" spans="1:15" ht="14.25" customHeight="1">
      <c r="A17" s="97" t="str">
        <f t="shared" si="3"/>
        <v>[Statistic-7]</v>
      </c>
      <c r="B17" s="98" t="s">
        <v>1188</v>
      </c>
      <c r="C17" s="98" t="s">
        <v>1183</v>
      </c>
      <c r="D17" s="98" t="s">
        <v>1184</v>
      </c>
      <c r="E17" s="103"/>
      <c r="F17" s="98" t="s">
        <v>22</v>
      </c>
      <c r="G17" s="98" t="s">
        <v>22</v>
      </c>
      <c r="H17" s="104">
        <v>42323</v>
      </c>
      <c r="I17" s="105"/>
      <c r="J17" s="216" t="s">
        <v>1064</v>
      </c>
      <c r="K17" s="216" t="s">
        <v>1059</v>
      </c>
      <c r="L17" s="216" t="s">
        <v>1057</v>
      </c>
      <c r="M17" s="217">
        <v>42323</v>
      </c>
      <c r="N17" s="217">
        <v>42016</v>
      </c>
      <c r="O17" s="234" t="s">
        <v>1178</v>
      </c>
    </row>
    <row r="18" spans="1:15" ht="14.25" customHeight="1">
      <c r="A18" s="97" t="str">
        <f>IF(OR(B18&lt;&gt;"",D18&lt;E14&gt;""),"["&amp;TEXT($B$2,"##")&amp;"-"&amp;TEXT(ROW()-10,"##")&amp;"]","")</f>
        <v>[Statistic-8]</v>
      </c>
      <c r="B18" s="98" t="s">
        <v>835</v>
      </c>
      <c r="C18" s="98" t="s">
        <v>839</v>
      </c>
      <c r="D18" s="98" t="s">
        <v>840</v>
      </c>
      <c r="E18" s="103"/>
      <c r="F18" s="98" t="s">
        <v>22</v>
      </c>
      <c r="G18" s="98" t="s">
        <v>22</v>
      </c>
      <c r="H18" s="104">
        <v>42323</v>
      </c>
      <c r="I18" s="105"/>
      <c r="J18" s="216"/>
      <c r="K18" s="216"/>
      <c r="L18" s="216"/>
      <c r="M18" s="217"/>
      <c r="N18" s="217"/>
      <c r="O18" s="217"/>
    </row>
    <row r="19" spans="1:15" ht="14.25" customHeight="1">
      <c r="A19" s="97" t="str">
        <f t="shared" si="2"/>
        <v>[Statistic-9]</v>
      </c>
      <c r="B19" s="98" t="s">
        <v>836</v>
      </c>
      <c r="C19" s="98" t="s">
        <v>837</v>
      </c>
      <c r="D19" s="98" t="s">
        <v>838</v>
      </c>
      <c r="E19" s="103"/>
      <c r="F19" s="98" t="s">
        <v>22</v>
      </c>
      <c r="G19" s="98" t="s">
        <v>22</v>
      </c>
      <c r="H19" s="104">
        <v>42323</v>
      </c>
      <c r="I19" s="105"/>
      <c r="J19" s="216"/>
      <c r="K19" s="216"/>
      <c r="L19" s="216"/>
      <c r="M19" s="217"/>
      <c r="N19" s="217"/>
      <c r="O19" s="217"/>
    </row>
    <row r="20" spans="1:15" ht="14.25" customHeight="1">
      <c r="A20" s="97" t="str">
        <f t="shared" si="2"/>
        <v>[Statistic-10]</v>
      </c>
      <c r="B20" s="98" t="s">
        <v>841</v>
      </c>
      <c r="C20" s="98" t="s">
        <v>842</v>
      </c>
      <c r="D20" s="98" t="s">
        <v>846</v>
      </c>
      <c r="E20" s="103"/>
      <c r="F20" s="98" t="s">
        <v>22</v>
      </c>
      <c r="G20" s="98" t="s">
        <v>22</v>
      </c>
      <c r="H20" s="104">
        <v>42323</v>
      </c>
      <c r="I20" s="105"/>
      <c r="J20" s="216"/>
      <c r="K20" s="216"/>
      <c r="L20" s="216"/>
      <c r="M20" s="217"/>
      <c r="N20" s="217"/>
      <c r="O20" s="217"/>
    </row>
    <row r="21" spans="1:15" ht="14.25" customHeight="1">
      <c r="A21" s="97" t="str">
        <f t="shared" si="2"/>
        <v>[Statistic-11]</v>
      </c>
      <c r="B21" s="98" t="s">
        <v>843</v>
      </c>
      <c r="C21" s="98" t="s">
        <v>844</v>
      </c>
      <c r="D21" s="98" t="s">
        <v>845</v>
      </c>
      <c r="E21" s="103"/>
      <c r="F21" s="98" t="s">
        <v>22</v>
      </c>
      <c r="G21" s="98" t="s">
        <v>22</v>
      </c>
      <c r="H21" s="104">
        <v>42323</v>
      </c>
      <c r="I21" s="241" t="s">
        <v>1179</v>
      </c>
      <c r="J21" s="216" t="s">
        <v>1064</v>
      </c>
      <c r="K21" s="216" t="s">
        <v>1059</v>
      </c>
      <c r="L21" s="216" t="s">
        <v>1057</v>
      </c>
      <c r="M21" s="217">
        <v>42323</v>
      </c>
      <c r="N21" s="217">
        <v>42016</v>
      </c>
      <c r="O21" s="217"/>
    </row>
    <row r="22" spans="1:15" ht="14.25" customHeight="1">
      <c r="A22" s="97" t="str">
        <f t="shared" si="2"/>
        <v>[Statistic-12]</v>
      </c>
      <c r="B22" s="98" t="s">
        <v>847</v>
      </c>
      <c r="C22" s="98" t="s">
        <v>848</v>
      </c>
      <c r="D22" s="98" t="s">
        <v>849</v>
      </c>
      <c r="E22" s="103"/>
      <c r="F22" s="98" t="s">
        <v>22</v>
      </c>
      <c r="G22" s="98" t="s">
        <v>22</v>
      </c>
      <c r="H22" s="104">
        <v>42323</v>
      </c>
      <c r="I22" s="241" t="s">
        <v>1179</v>
      </c>
      <c r="J22" s="216" t="s">
        <v>1064</v>
      </c>
      <c r="K22" s="216" t="s">
        <v>1059</v>
      </c>
      <c r="L22" s="216" t="s">
        <v>1057</v>
      </c>
      <c r="M22" s="217">
        <v>42323</v>
      </c>
      <c r="N22" s="217">
        <v>42016</v>
      </c>
      <c r="O22" s="217"/>
    </row>
    <row r="23" spans="1:15" ht="14.25" customHeight="1">
      <c r="A23" s="97" t="str">
        <f t="shared" si="2"/>
        <v>[Statistic-13]</v>
      </c>
      <c r="B23" s="98" t="s">
        <v>850</v>
      </c>
      <c r="C23" s="98" t="s">
        <v>851</v>
      </c>
      <c r="D23" s="98" t="s">
        <v>852</v>
      </c>
      <c r="E23" s="103"/>
      <c r="F23" s="98" t="s">
        <v>22</v>
      </c>
      <c r="G23" s="98" t="s">
        <v>22</v>
      </c>
      <c r="H23" s="104">
        <v>42323</v>
      </c>
      <c r="I23" s="241" t="s">
        <v>1179</v>
      </c>
      <c r="J23" s="216" t="s">
        <v>1064</v>
      </c>
      <c r="K23" s="216" t="s">
        <v>1059</v>
      </c>
      <c r="L23" s="216" t="s">
        <v>1057</v>
      </c>
      <c r="M23" s="217">
        <v>42323</v>
      </c>
      <c r="N23" s="217">
        <v>42016</v>
      </c>
      <c r="O23" s="217"/>
    </row>
  </sheetData>
  <autoFilter ref="J10:O23"/>
  <mergeCells count="5">
    <mergeCell ref="B2:G2"/>
    <mergeCell ref="B3:G3"/>
    <mergeCell ref="B4:G4"/>
    <mergeCell ref="E5:G5"/>
    <mergeCell ref="E6:G6"/>
  </mergeCells>
  <dataValidations count="1">
    <dataValidation type="list" allowBlank="1" showErrorMessage="1" sqref="F12:G23">
      <formula1>$Q$2:$Q$6</formula1>
    </dataValidation>
  </dataValidations>
  <hyperlinks>
    <hyperlink ref="A1" location="'Test Report'!A1" display="Back to Test Report"/>
    <hyperlink ref="O12" r:id="rId1"/>
    <hyperlink ref="O13" r:id="rId2"/>
    <hyperlink ref="O15:O17" r:id="rId3" display="Evident\Statistics-3.png"/>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3">
        <x14:dataValidation type="list" allowBlank="1" showInputMessage="1" showErrorMessage="1">
          <x14:formula1>
            <xm:f>Calculate!$A$15:$A$20</xm:f>
          </x14:formula1>
          <xm:sqref>J12:J23</xm:sqref>
        </x14:dataValidation>
        <x14:dataValidation type="list" allowBlank="1" showInputMessage="1" showErrorMessage="1">
          <x14:formula1>
            <xm:f>Calculate!$A$11:$A$12</xm:f>
          </x14:formula1>
          <xm:sqref>K12:K23</xm:sqref>
        </x14:dataValidation>
        <x14:dataValidation type="list" allowBlank="1" showInputMessage="1" showErrorMessage="1">
          <x14:formula1>
            <xm:f>Calculate!$B$4:$B$7</xm:f>
          </x14:formula1>
          <xm:sqref>L12:L23</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W38"/>
  <sheetViews>
    <sheetView topLeftCell="C7" zoomScaleNormal="100" workbookViewId="0">
      <selection activeCell="F22" sqref="F22:G22"/>
    </sheetView>
  </sheetViews>
  <sheetFormatPr defaultRowHeight="14.25" customHeight="1"/>
  <cols>
    <col min="1" max="1" width="22.625" style="90" customWidth="1"/>
    <col min="2" max="2" width="46.75" style="90" customWidth="1"/>
    <col min="3" max="3" width="34.375" style="90" customWidth="1"/>
    <col min="4" max="4" width="31.625" style="90" customWidth="1"/>
    <col min="5" max="5" width="16.5" style="90" customWidth="1"/>
    <col min="6" max="6" width="15.625" style="90" customWidth="1"/>
    <col min="7" max="7" width="14.75" style="90" customWidth="1"/>
    <col min="8" max="8" width="9" style="93"/>
    <col min="9" max="9" width="16.5" style="90" customWidth="1"/>
    <col min="10" max="10" width="9.375" style="92" customWidth="1"/>
    <col min="11" max="11" width="9" style="90" customWidth="1"/>
    <col min="12" max="16" width="9" style="90"/>
    <col min="17" max="17" width="0" style="90" hidden="1" customWidth="1"/>
    <col min="18" max="16384" width="9" style="90"/>
  </cols>
  <sheetData>
    <row r="1" spans="1:257" ht="14.25" customHeight="1" thickTop="1" thickBot="1">
      <c r="A1" s="109" t="s">
        <v>47</v>
      </c>
      <c r="B1" s="76"/>
      <c r="C1" s="76"/>
      <c r="D1" s="76"/>
      <c r="E1" s="76"/>
      <c r="F1" s="76"/>
      <c r="G1" s="76"/>
      <c r="H1" s="77"/>
      <c r="I1" s="220" t="s">
        <v>1061</v>
      </c>
      <c r="J1" s="221" t="s">
        <v>1054</v>
      </c>
      <c r="K1" s="221" t="s">
        <v>1055</v>
      </c>
      <c r="L1" s="221" t="s">
        <v>1056</v>
      </c>
      <c r="M1" s="221" t="s">
        <v>1057</v>
      </c>
      <c r="N1" s="221" t="s">
        <v>1066</v>
      </c>
      <c r="O1" s="222" t="s">
        <v>1052</v>
      </c>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c r="BY1" s="78"/>
      <c r="BZ1" s="78"/>
      <c r="CA1" s="78"/>
      <c r="CB1" s="78"/>
      <c r="CC1" s="78"/>
      <c r="CD1" s="78"/>
      <c r="CE1" s="78"/>
      <c r="CF1" s="78"/>
      <c r="CG1" s="78"/>
      <c r="CH1" s="78"/>
      <c r="CI1" s="78"/>
      <c r="CJ1" s="78"/>
      <c r="CK1" s="78"/>
      <c r="CL1" s="78"/>
      <c r="CM1" s="78"/>
      <c r="CN1" s="78"/>
      <c r="CO1" s="78"/>
      <c r="CP1" s="78"/>
      <c r="CQ1" s="78"/>
      <c r="CR1" s="78"/>
      <c r="CS1" s="78"/>
      <c r="CT1" s="78"/>
      <c r="CU1" s="78"/>
      <c r="CV1" s="78"/>
      <c r="CW1" s="78"/>
      <c r="CX1" s="78"/>
      <c r="CY1" s="78"/>
      <c r="CZ1" s="78"/>
      <c r="DA1" s="78"/>
      <c r="DB1" s="78"/>
      <c r="DC1" s="78"/>
      <c r="DD1" s="78"/>
      <c r="DE1" s="78"/>
      <c r="DF1" s="78"/>
      <c r="DG1" s="78"/>
      <c r="DH1" s="78"/>
      <c r="DI1" s="78"/>
      <c r="DJ1" s="78"/>
      <c r="DK1" s="78"/>
      <c r="DL1" s="78"/>
      <c r="DM1" s="78"/>
      <c r="DN1" s="78"/>
      <c r="DO1" s="78"/>
      <c r="DP1" s="78"/>
      <c r="DQ1" s="78"/>
      <c r="DR1" s="78"/>
      <c r="DS1" s="78"/>
      <c r="DT1" s="78"/>
      <c r="DU1" s="78"/>
      <c r="DV1" s="78"/>
      <c r="DW1" s="78"/>
      <c r="DX1" s="78"/>
      <c r="DY1" s="78"/>
      <c r="DZ1" s="78"/>
      <c r="EA1" s="78"/>
      <c r="EB1" s="78"/>
      <c r="EC1" s="78"/>
      <c r="ED1" s="78"/>
      <c r="EE1" s="78"/>
      <c r="EF1" s="78"/>
      <c r="EG1" s="78"/>
      <c r="EH1" s="78"/>
      <c r="EI1" s="78"/>
      <c r="EJ1" s="78"/>
      <c r="EK1" s="78"/>
      <c r="EL1" s="78"/>
      <c r="EM1" s="78"/>
      <c r="EN1" s="78"/>
      <c r="EO1" s="78"/>
      <c r="EP1" s="78"/>
      <c r="EQ1" s="78"/>
      <c r="ER1" s="78"/>
      <c r="ES1" s="78"/>
      <c r="ET1" s="78"/>
      <c r="EU1" s="78"/>
      <c r="EV1" s="78"/>
      <c r="EW1" s="78"/>
      <c r="EX1" s="78"/>
      <c r="EY1" s="78"/>
      <c r="EZ1" s="78"/>
      <c r="FA1" s="78"/>
      <c r="FB1" s="78"/>
      <c r="FC1" s="78"/>
      <c r="FD1" s="78"/>
      <c r="FE1" s="78"/>
      <c r="FF1" s="78"/>
      <c r="FG1" s="78"/>
      <c r="FH1" s="78"/>
      <c r="FI1" s="78"/>
      <c r="FJ1" s="78"/>
      <c r="FK1" s="78"/>
      <c r="FL1" s="78"/>
      <c r="FM1" s="78"/>
      <c r="FN1" s="78"/>
      <c r="FO1" s="78"/>
      <c r="FP1" s="78"/>
      <c r="FQ1" s="78"/>
      <c r="FR1" s="78"/>
      <c r="FS1" s="78"/>
      <c r="FT1" s="78"/>
      <c r="FU1" s="78"/>
      <c r="FV1" s="78"/>
      <c r="FW1" s="78"/>
      <c r="FX1" s="78"/>
      <c r="FY1" s="78"/>
      <c r="FZ1" s="78"/>
      <c r="GA1" s="78"/>
      <c r="GB1" s="78"/>
      <c r="GC1" s="78"/>
      <c r="GD1" s="78"/>
      <c r="GE1" s="78"/>
      <c r="GF1" s="78"/>
      <c r="GG1" s="78"/>
      <c r="GH1" s="78"/>
      <c r="GI1" s="78"/>
      <c r="GJ1" s="78"/>
      <c r="GK1" s="78"/>
      <c r="GL1" s="78"/>
      <c r="GM1" s="78"/>
      <c r="GN1" s="78"/>
      <c r="GO1" s="78"/>
      <c r="GP1" s="78"/>
      <c r="GQ1" s="78"/>
      <c r="GR1" s="78"/>
      <c r="GS1" s="78"/>
      <c r="GT1" s="78"/>
      <c r="GU1" s="78"/>
      <c r="GV1" s="78"/>
      <c r="GW1" s="78"/>
      <c r="GX1" s="78"/>
      <c r="GY1" s="78"/>
      <c r="GZ1" s="78"/>
      <c r="HA1" s="78"/>
      <c r="HB1" s="78"/>
      <c r="HC1" s="78"/>
      <c r="HD1" s="78"/>
      <c r="HE1" s="78"/>
      <c r="HF1" s="78"/>
      <c r="HG1" s="78"/>
      <c r="HH1" s="78"/>
      <c r="HI1" s="78"/>
      <c r="HJ1" s="78"/>
      <c r="HK1" s="78"/>
      <c r="HL1" s="78"/>
      <c r="HM1" s="78"/>
      <c r="HN1" s="78"/>
      <c r="HO1" s="78"/>
      <c r="HP1" s="78"/>
      <c r="HQ1" s="78"/>
      <c r="HR1" s="78"/>
      <c r="HS1" s="78"/>
      <c r="HT1" s="78"/>
      <c r="HU1" s="78"/>
      <c r="HV1" s="78"/>
      <c r="HW1" s="78"/>
      <c r="HX1" s="78"/>
      <c r="HY1" s="78"/>
      <c r="HZ1" s="78"/>
      <c r="IA1" s="78"/>
      <c r="IB1" s="78"/>
      <c r="IC1" s="78"/>
      <c r="ID1" s="78"/>
      <c r="IE1" s="78"/>
      <c r="IF1" s="78"/>
      <c r="IG1" s="78"/>
      <c r="IH1" s="78"/>
      <c r="II1" s="78"/>
      <c r="IJ1" s="78"/>
      <c r="IK1" s="78"/>
      <c r="IL1" s="78"/>
      <c r="IM1" s="78"/>
      <c r="IN1" s="78"/>
      <c r="IO1" s="78"/>
      <c r="IP1" s="78"/>
      <c r="IQ1" s="78"/>
      <c r="IR1" s="78"/>
      <c r="IS1" s="78"/>
      <c r="IT1" s="78"/>
      <c r="IU1" s="78"/>
      <c r="IV1" s="78"/>
      <c r="IW1" s="78"/>
    </row>
    <row r="2" spans="1:257" ht="14.25" customHeight="1">
      <c r="A2" s="46" t="s">
        <v>21</v>
      </c>
      <c r="B2" s="269" t="s">
        <v>827</v>
      </c>
      <c r="C2" s="269"/>
      <c r="D2" s="269"/>
      <c r="E2" s="269"/>
      <c r="F2" s="269"/>
      <c r="G2" s="269"/>
      <c r="H2" s="79"/>
      <c r="I2" s="223" t="s">
        <v>1062</v>
      </c>
      <c r="J2" s="207">
        <f>COUNTIFS(J12:J201,"ManhNL",L12:L201,"Open")</f>
        <v>0</v>
      </c>
      <c r="K2" s="207">
        <f>COUNTIFS(J12:J201,"ManhNL",L12:L201,"Accepted")</f>
        <v>0</v>
      </c>
      <c r="L2" s="207">
        <f>COUNTIFS(J12:J201,"ManhNL",L12:L201,"Ready for test")</f>
        <v>0</v>
      </c>
      <c r="M2" s="207">
        <f>COUNTIFS(J12:J201,"ManhNL",L12:L201,"Closed")</f>
        <v>1</v>
      </c>
      <c r="N2" s="207">
        <f>COUNTIFS(J12:J201,"ManhNL",L12:L201,"")</f>
        <v>0</v>
      </c>
      <c r="O2" s="232">
        <f t="shared" ref="O2:O7" si="0">SUM(J2:N2)</f>
        <v>1</v>
      </c>
      <c r="P2" s="78"/>
      <c r="Q2" s="78" t="s">
        <v>22</v>
      </c>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c r="BY2" s="78"/>
      <c r="BZ2" s="78"/>
      <c r="CA2" s="78"/>
      <c r="CB2" s="78"/>
      <c r="CC2" s="78"/>
      <c r="CD2" s="78"/>
      <c r="CE2" s="78"/>
      <c r="CF2" s="78"/>
      <c r="CG2" s="78"/>
      <c r="CH2" s="78"/>
      <c r="CI2" s="78"/>
      <c r="CJ2" s="78"/>
      <c r="CK2" s="78"/>
      <c r="CL2" s="78"/>
      <c r="CM2" s="78"/>
      <c r="CN2" s="78"/>
      <c r="CO2" s="78"/>
      <c r="CP2" s="78"/>
      <c r="CQ2" s="78"/>
      <c r="CR2" s="78"/>
      <c r="CS2" s="78"/>
      <c r="CT2" s="78"/>
      <c r="CU2" s="78"/>
      <c r="CV2" s="78"/>
      <c r="CW2" s="78"/>
      <c r="CX2" s="78"/>
      <c r="CY2" s="78"/>
      <c r="CZ2" s="78"/>
      <c r="DA2" s="78"/>
      <c r="DB2" s="78"/>
      <c r="DC2" s="78"/>
      <c r="DD2" s="78"/>
      <c r="DE2" s="78"/>
      <c r="DF2" s="78"/>
      <c r="DG2" s="78"/>
      <c r="DH2" s="78"/>
      <c r="DI2" s="78"/>
      <c r="DJ2" s="78"/>
      <c r="DK2" s="78"/>
      <c r="DL2" s="78"/>
      <c r="DM2" s="78"/>
      <c r="DN2" s="78"/>
      <c r="DO2" s="78"/>
      <c r="DP2" s="78"/>
      <c r="DQ2" s="78"/>
      <c r="DR2" s="78"/>
      <c r="DS2" s="78"/>
      <c r="DT2" s="78"/>
      <c r="DU2" s="78"/>
      <c r="DV2" s="78"/>
      <c r="DW2" s="78"/>
      <c r="DX2" s="78"/>
      <c r="DY2" s="78"/>
      <c r="DZ2" s="78"/>
      <c r="EA2" s="78"/>
      <c r="EB2" s="78"/>
      <c r="EC2" s="78"/>
      <c r="ED2" s="78"/>
      <c r="EE2" s="78"/>
      <c r="EF2" s="78"/>
      <c r="EG2" s="78"/>
      <c r="EH2" s="78"/>
      <c r="EI2" s="78"/>
      <c r="EJ2" s="78"/>
      <c r="EK2" s="78"/>
      <c r="EL2" s="78"/>
      <c r="EM2" s="78"/>
      <c r="EN2" s="78"/>
      <c r="EO2" s="78"/>
      <c r="EP2" s="78"/>
      <c r="EQ2" s="78"/>
      <c r="ER2" s="78"/>
      <c r="ES2" s="78"/>
      <c r="ET2" s="78"/>
      <c r="EU2" s="78"/>
      <c r="EV2" s="78"/>
      <c r="EW2" s="78"/>
      <c r="EX2" s="78"/>
      <c r="EY2" s="78"/>
      <c r="EZ2" s="78"/>
      <c r="FA2" s="78"/>
      <c r="FB2" s="78"/>
      <c r="FC2" s="78"/>
      <c r="FD2" s="78"/>
      <c r="FE2" s="78"/>
      <c r="FF2" s="78"/>
      <c r="FG2" s="78"/>
      <c r="FH2" s="78"/>
      <c r="FI2" s="78"/>
      <c r="FJ2" s="78"/>
      <c r="FK2" s="78"/>
      <c r="FL2" s="78"/>
      <c r="FM2" s="78"/>
      <c r="FN2" s="78"/>
      <c r="FO2" s="78"/>
      <c r="FP2" s="78"/>
      <c r="FQ2" s="78"/>
      <c r="FR2" s="78"/>
      <c r="FS2" s="78"/>
      <c r="FT2" s="78"/>
      <c r="FU2" s="78"/>
      <c r="FV2" s="78"/>
      <c r="FW2" s="78"/>
      <c r="FX2" s="78"/>
      <c r="FY2" s="78"/>
      <c r="FZ2" s="78"/>
      <c r="GA2" s="78"/>
      <c r="GB2" s="78"/>
      <c r="GC2" s="78"/>
      <c r="GD2" s="78"/>
      <c r="GE2" s="78"/>
      <c r="GF2" s="78"/>
      <c r="GG2" s="78"/>
      <c r="GH2" s="78"/>
      <c r="GI2" s="78"/>
      <c r="GJ2" s="78"/>
      <c r="GK2" s="78"/>
      <c r="GL2" s="78"/>
      <c r="GM2" s="78"/>
      <c r="GN2" s="78"/>
      <c r="GO2" s="78"/>
      <c r="GP2" s="78"/>
      <c r="GQ2" s="78"/>
      <c r="GR2" s="78"/>
      <c r="GS2" s="78"/>
      <c r="GT2" s="78"/>
      <c r="GU2" s="78"/>
      <c r="GV2" s="78"/>
      <c r="GW2" s="78"/>
      <c r="GX2" s="78"/>
      <c r="GY2" s="78"/>
      <c r="GZ2" s="78"/>
      <c r="HA2" s="78"/>
      <c r="HB2" s="78"/>
      <c r="HC2" s="78"/>
      <c r="HD2" s="78"/>
      <c r="HE2" s="78"/>
      <c r="HF2" s="78"/>
      <c r="HG2" s="78"/>
      <c r="HH2" s="78"/>
      <c r="HI2" s="78"/>
      <c r="HJ2" s="78"/>
      <c r="HK2" s="78"/>
      <c r="HL2" s="78"/>
      <c r="HM2" s="78"/>
      <c r="HN2" s="78"/>
      <c r="HO2" s="78"/>
      <c r="HP2" s="78"/>
      <c r="HQ2" s="78"/>
      <c r="HR2" s="78"/>
      <c r="HS2" s="78"/>
      <c r="HT2" s="78"/>
      <c r="HU2" s="78"/>
      <c r="HV2" s="78"/>
      <c r="HW2" s="78"/>
      <c r="HX2" s="78"/>
      <c r="HY2" s="78"/>
      <c r="HZ2" s="78"/>
      <c r="IA2" s="78"/>
      <c r="IB2" s="78"/>
      <c r="IC2" s="78"/>
      <c r="ID2" s="78"/>
      <c r="IE2" s="78"/>
      <c r="IF2" s="78"/>
      <c r="IG2" s="78"/>
      <c r="IH2" s="78"/>
      <c r="II2" s="78"/>
      <c r="IJ2" s="78"/>
      <c r="IK2" s="78"/>
      <c r="IL2" s="78"/>
      <c r="IM2" s="78"/>
      <c r="IN2" s="78"/>
      <c r="IO2" s="78"/>
      <c r="IP2" s="78"/>
      <c r="IQ2" s="78"/>
      <c r="IR2" s="78"/>
      <c r="IS2" s="78"/>
      <c r="IT2" s="78"/>
      <c r="IU2" s="78"/>
      <c r="IV2" s="78"/>
      <c r="IW2" s="78"/>
    </row>
    <row r="3" spans="1:257" ht="14.25" customHeight="1">
      <c r="A3" s="47" t="s">
        <v>23</v>
      </c>
      <c r="B3" s="269" t="s">
        <v>853</v>
      </c>
      <c r="C3" s="269"/>
      <c r="D3" s="269"/>
      <c r="E3" s="269"/>
      <c r="F3" s="269"/>
      <c r="G3" s="269"/>
      <c r="H3" s="79"/>
      <c r="I3" s="223" t="s">
        <v>1063</v>
      </c>
      <c r="J3" s="207">
        <f>COUNTIFS(J12:J201,"HuyNM",L12:L201,"Open")</f>
        <v>0</v>
      </c>
      <c r="K3" s="207">
        <f>COUNTIFS(J12:J201,"HuyNM",L12:L201,"Accepted")</f>
        <v>0</v>
      </c>
      <c r="L3" s="207">
        <f>COUNTIFS(J12:J201,"HuyNM",L12:L201,"Ready for test")</f>
        <v>0</v>
      </c>
      <c r="M3" s="207">
        <f>COUNTIFS(J12:J201,"HuyNM",L12:L201,"Closed")</f>
        <v>0</v>
      </c>
      <c r="N3" s="207">
        <f>COUNTIFS(J12:J201,"HuyNM",L12:L201,"")</f>
        <v>0</v>
      </c>
      <c r="O3" s="233">
        <f t="shared" si="0"/>
        <v>0</v>
      </c>
      <c r="P3" s="78"/>
      <c r="Q3" s="78" t="s">
        <v>24</v>
      </c>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c r="BY3" s="78"/>
      <c r="BZ3" s="78"/>
      <c r="CA3" s="78"/>
      <c r="CB3" s="78"/>
      <c r="CC3" s="78"/>
      <c r="CD3" s="78"/>
      <c r="CE3" s="78"/>
      <c r="CF3" s="78"/>
      <c r="CG3" s="78"/>
      <c r="CH3" s="78"/>
      <c r="CI3" s="78"/>
      <c r="CJ3" s="78"/>
      <c r="CK3" s="78"/>
      <c r="CL3" s="78"/>
      <c r="CM3" s="78"/>
      <c r="CN3" s="78"/>
      <c r="CO3" s="78"/>
      <c r="CP3" s="78"/>
      <c r="CQ3" s="78"/>
      <c r="CR3" s="78"/>
      <c r="CS3" s="78"/>
      <c r="CT3" s="78"/>
      <c r="CU3" s="78"/>
      <c r="CV3" s="78"/>
      <c r="CW3" s="78"/>
      <c r="CX3" s="78"/>
      <c r="CY3" s="78"/>
      <c r="CZ3" s="78"/>
      <c r="DA3" s="78"/>
      <c r="DB3" s="78"/>
      <c r="DC3" s="78"/>
      <c r="DD3" s="78"/>
      <c r="DE3" s="78"/>
      <c r="DF3" s="78"/>
      <c r="DG3" s="78"/>
      <c r="DH3" s="78"/>
      <c r="DI3" s="78"/>
      <c r="DJ3" s="78"/>
      <c r="DK3" s="78"/>
      <c r="DL3" s="78"/>
      <c r="DM3" s="78"/>
      <c r="DN3" s="78"/>
      <c r="DO3" s="78"/>
      <c r="DP3" s="78"/>
      <c r="DQ3" s="78"/>
      <c r="DR3" s="78"/>
      <c r="DS3" s="78"/>
      <c r="DT3" s="78"/>
      <c r="DU3" s="78"/>
      <c r="DV3" s="78"/>
      <c r="DW3" s="78"/>
      <c r="DX3" s="78"/>
      <c r="DY3" s="78"/>
      <c r="DZ3" s="78"/>
      <c r="EA3" s="78"/>
      <c r="EB3" s="78"/>
      <c r="EC3" s="78"/>
      <c r="ED3" s="78"/>
      <c r="EE3" s="78"/>
      <c r="EF3" s="78"/>
      <c r="EG3" s="78"/>
      <c r="EH3" s="78"/>
      <c r="EI3" s="78"/>
      <c r="EJ3" s="78"/>
      <c r="EK3" s="78"/>
      <c r="EL3" s="78"/>
      <c r="EM3" s="78"/>
      <c r="EN3" s="78"/>
      <c r="EO3" s="78"/>
      <c r="EP3" s="78"/>
      <c r="EQ3" s="78"/>
      <c r="ER3" s="78"/>
      <c r="ES3" s="78"/>
      <c r="ET3" s="78"/>
      <c r="EU3" s="78"/>
      <c r="EV3" s="78"/>
      <c r="EW3" s="78"/>
      <c r="EX3" s="78"/>
      <c r="EY3" s="78"/>
      <c r="EZ3" s="78"/>
      <c r="FA3" s="78"/>
      <c r="FB3" s="78"/>
      <c r="FC3" s="78"/>
      <c r="FD3" s="78"/>
      <c r="FE3" s="78"/>
      <c r="FF3" s="78"/>
      <c r="FG3" s="78"/>
      <c r="FH3" s="78"/>
      <c r="FI3" s="78"/>
      <c r="FJ3" s="78"/>
      <c r="FK3" s="78"/>
      <c r="FL3" s="78"/>
      <c r="FM3" s="78"/>
      <c r="FN3" s="78"/>
      <c r="FO3" s="78"/>
      <c r="FP3" s="78"/>
      <c r="FQ3" s="78"/>
      <c r="FR3" s="78"/>
      <c r="FS3" s="78"/>
      <c r="FT3" s="78"/>
      <c r="FU3" s="78"/>
      <c r="FV3" s="78"/>
      <c r="FW3" s="78"/>
      <c r="FX3" s="78"/>
      <c r="FY3" s="78"/>
      <c r="FZ3" s="78"/>
      <c r="GA3" s="78"/>
      <c r="GB3" s="78"/>
      <c r="GC3" s="78"/>
      <c r="GD3" s="78"/>
      <c r="GE3" s="78"/>
      <c r="GF3" s="78"/>
      <c r="GG3" s="78"/>
      <c r="GH3" s="78"/>
      <c r="GI3" s="78"/>
      <c r="GJ3" s="78"/>
      <c r="GK3" s="78"/>
      <c r="GL3" s="78"/>
      <c r="GM3" s="78"/>
      <c r="GN3" s="78"/>
      <c r="GO3" s="78"/>
      <c r="GP3" s="78"/>
      <c r="GQ3" s="78"/>
      <c r="GR3" s="78"/>
      <c r="GS3" s="78"/>
      <c r="GT3" s="78"/>
      <c r="GU3" s="78"/>
      <c r="GV3" s="78"/>
      <c r="GW3" s="78"/>
      <c r="GX3" s="78"/>
      <c r="GY3" s="78"/>
      <c r="GZ3" s="78"/>
      <c r="HA3" s="78"/>
      <c r="HB3" s="78"/>
      <c r="HC3" s="78"/>
      <c r="HD3" s="78"/>
      <c r="HE3" s="78"/>
      <c r="HF3" s="78"/>
      <c r="HG3" s="78"/>
      <c r="HH3" s="78"/>
      <c r="HI3" s="78"/>
      <c r="HJ3" s="78"/>
      <c r="HK3" s="78"/>
      <c r="HL3" s="78"/>
      <c r="HM3" s="78"/>
      <c r="HN3" s="78"/>
      <c r="HO3" s="78"/>
      <c r="HP3" s="78"/>
      <c r="HQ3" s="78"/>
      <c r="HR3" s="78"/>
      <c r="HS3" s="78"/>
      <c r="HT3" s="78"/>
      <c r="HU3" s="78"/>
      <c r="HV3" s="78"/>
      <c r="HW3" s="78"/>
      <c r="HX3" s="78"/>
      <c r="HY3" s="78"/>
      <c r="HZ3" s="78"/>
      <c r="IA3" s="78"/>
      <c r="IB3" s="78"/>
      <c r="IC3" s="78"/>
      <c r="ID3" s="78"/>
      <c r="IE3" s="78"/>
      <c r="IF3" s="78"/>
      <c r="IG3" s="78"/>
      <c r="IH3" s="78"/>
      <c r="II3" s="78"/>
      <c r="IJ3" s="78"/>
      <c r="IK3" s="78"/>
      <c r="IL3" s="78"/>
      <c r="IM3" s="78"/>
      <c r="IN3" s="78"/>
      <c r="IO3" s="78"/>
      <c r="IP3" s="78"/>
      <c r="IQ3" s="78"/>
      <c r="IR3" s="78"/>
      <c r="IS3" s="78"/>
      <c r="IT3" s="78"/>
      <c r="IU3" s="78"/>
      <c r="IV3" s="78"/>
      <c r="IW3" s="78"/>
    </row>
    <row r="4" spans="1:257" ht="14.25" customHeight="1">
      <c r="A4" s="46" t="s">
        <v>25</v>
      </c>
      <c r="B4" s="270" t="s">
        <v>69</v>
      </c>
      <c r="C4" s="270"/>
      <c r="D4" s="270"/>
      <c r="E4" s="270"/>
      <c r="F4" s="270"/>
      <c r="G4" s="270"/>
      <c r="H4" s="79"/>
      <c r="I4" s="223" t="s">
        <v>1067</v>
      </c>
      <c r="J4" s="207">
        <f>COUNTIFS(J12:J201,"AnhDD",L12:L201,"Open")</f>
        <v>0</v>
      </c>
      <c r="K4" s="207">
        <f>COUNTIFS(J12:J201,"AnhDD",L12:L201,"Accepted")</f>
        <v>0</v>
      </c>
      <c r="L4" s="207">
        <f>COUNTIFS(J12:J201,"AnhDD",L12:L201,"Ready for test")</f>
        <v>0</v>
      </c>
      <c r="M4" s="207">
        <f>COUNTIFS(J12:J201,"AnhDD",L12:L201,"Closed")</f>
        <v>0</v>
      </c>
      <c r="N4" s="207">
        <f>COUNTIFS(J12:J201,"AnhDD",L12:L201,"")</f>
        <v>0</v>
      </c>
      <c r="O4" s="233">
        <f t="shared" si="0"/>
        <v>0</v>
      </c>
      <c r="P4" s="78"/>
      <c r="Q4" s="80"/>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c r="BY4" s="78"/>
      <c r="BZ4" s="78"/>
      <c r="CA4" s="78"/>
      <c r="CB4" s="78"/>
      <c r="CC4" s="78"/>
      <c r="CD4" s="78"/>
      <c r="CE4" s="78"/>
      <c r="CF4" s="78"/>
      <c r="CG4" s="78"/>
      <c r="CH4" s="78"/>
      <c r="CI4" s="78"/>
      <c r="CJ4" s="78"/>
      <c r="CK4" s="78"/>
      <c r="CL4" s="78"/>
      <c r="CM4" s="78"/>
      <c r="CN4" s="78"/>
      <c r="CO4" s="78"/>
      <c r="CP4" s="78"/>
      <c r="CQ4" s="78"/>
      <c r="CR4" s="78"/>
      <c r="CS4" s="78"/>
      <c r="CT4" s="78"/>
      <c r="CU4" s="78"/>
      <c r="CV4" s="78"/>
      <c r="CW4" s="78"/>
      <c r="CX4" s="78"/>
      <c r="CY4" s="78"/>
      <c r="CZ4" s="78"/>
      <c r="DA4" s="78"/>
      <c r="DB4" s="78"/>
      <c r="DC4" s="78"/>
      <c r="DD4" s="78"/>
      <c r="DE4" s="78"/>
      <c r="DF4" s="78"/>
      <c r="DG4" s="78"/>
      <c r="DH4" s="78"/>
      <c r="DI4" s="78"/>
      <c r="DJ4" s="78"/>
      <c r="DK4" s="78"/>
      <c r="DL4" s="78"/>
      <c r="DM4" s="78"/>
      <c r="DN4" s="78"/>
      <c r="DO4" s="78"/>
      <c r="DP4" s="78"/>
      <c r="DQ4" s="78"/>
      <c r="DR4" s="78"/>
      <c r="DS4" s="78"/>
      <c r="DT4" s="78"/>
      <c r="DU4" s="78"/>
      <c r="DV4" s="78"/>
      <c r="DW4" s="78"/>
      <c r="DX4" s="78"/>
      <c r="DY4" s="78"/>
      <c r="DZ4" s="78"/>
      <c r="EA4" s="78"/>
      <c r="EB4" s="78"/>
      <c r="EC4" s="78"/>
      <c r="ED4" s="78"/>
      <c r="EE4" s="78"/>
      <c r="EF4" s="78"/>
      <c r="EG4" s="78"/>
      <c r="EH4" s="78"/>
      <c r="EI4" s="78"/>
      <c r="EJ4" s="78"/>
      <c r="EK4" s="78"/>
      <c r="EL4" s="78"/>
      <c r="EM4" s="78"/>
      <c r="EN4" s="78"/>
      <c r="EO4" s="78"/>
      <c r="EP4" s="78"/>
      <c r="EQ4" s="78"/>
      <c r="ER4" s="78"/>
      <c r="ES4" s="78"/>
      <c r="ET4" s="78"/>
      <c r="EU4" s="78"/>
      <c r="EV4" s="78"/>
      <c r="EW4" s="78"/>
      <c r="EX4" s="78"/>
      <c r="EY4" s="78"/>
      <c r="EZ4" s="78"/>
      <c r="FA4" s="78"/>
      <c r="FB4" s="78"/>
      <c r="FC4" s="78"/>
      <c r="FD4" s="78"/>
      <c r="FE4" s="78"/>
      <c r="FF4" s="78"/>
      <c r="FG4" s="78"/>
      <c r="FH4" s="78"/>
      <c r="FI4" s="78"/>
      <c r="FJ4" s="78"/>
      <c r="FK4" s="78"/>
      <c r="FL4" s="78"/>
      <c r="FM4" s="78"/>
      <c r="FN4" s="78"/>
      <c r="FO4" s="78"/>
      <c r="FP4" s="78"/>
      <c r="FQ4" s="78"/>
      <c r="FR4" s="78"/>
      <c r="FS4" s="78"/>
      <c r="FT4" s="78"/>
      <c r="FU4" s="78"/>
      <c r="FV4" s="78"/>
      <c r="FW4" s="78"/>
      <c r="FX4" s="78"/>
      <c r="FY4" s="78"/>
      <c r="FZ4" s="78"/>
      <c r="GA4" s="78"/>
      <c r="GB4" s="78"/>
      <c r="GC4" s="78"/>
      <c r="GD4" s="78"/>
      <c r="GE4" s="78"/>
      <c r="GF4" s="78"/>
      <c r="GG4" s="78"/>
      <c r="GH4" s="78"/>
      <c r="GI4" s="78"/>
      <c r="GJ4" s="78"/>
      <c r="GK4" s="78"/>
      <c r="GL4" s="78"/>
      <c r="GM4" s="78"/>
      <c r="GN4" s="78"/>
      <c r="GO4" s="78"/>
      <c r="GP4" s="78"/>
      <c r="GQ4" s="78"/>
      <c r="GR4" s="78"/>
      <c r="GS4" s="78"/>
      <c r="GT4" s="78"/>
      <c r="GU4" s="78"/>
      <c r="GV4" s="78"/>
      <c r="GW4" s="78"/>
      <c r="GX4" s="78"/>
      <c r="GY4" s="78"/>
      <c r="GZ4" s="78"/>
      <c r="HA4" s="78"/>
      <c r="HB4" s="78"/>
      <c r="HC4" s="78"/>
      <c r="HD4" s="78"/>
      <c r="HE4" s="78"/>
      <c r="HF4" s="78"/>
      <c r="HG4" s="78"/>
      <c r="HH4" s="78"/>
      <c r="HI4" s="78"/>
      <c r="HJ4" s="78"/>
      <c r="HK4" s="78"/>
      <c r="HL4" s="78"/>
      <c r="HM4" s="78"/>
      <c r="HN4" s="78"/>
      <c r="HO4" s="78"/>
      <c r="HP4" s="78"/>
      <c r="HQ4" s="78"/>
      <c r="HR4" s="78"/>
      <c r="HS4" s="78"/>
      <c r="HT4" s="78"/>
      <c r="HU4" s="78"/>
      <c r="HV4" s="78"/>
      <c r="HW4" s="78"/>
      <c r="HX4" s="78"/>
      <c r="HY4" s="78"/>
      <c r="HZ4" s="78"/>
      <c r="IA4" s="78"/>
      <c r="IB4" s="78"/>
      <c r="IC4" s="78"/>
      <c r="ID4" s="78"/>
      <c r="IE4" s="78"/>
      <c r="IF4" s="78"/>
      <c r="IG4" s="78"/>
      <c r="IH4" s="78"/>
      <c r="II4" s="78"/>
      <c r="IJ4" s="78"/>
      <c r="IK4" s="78"/>
      <c r="IL4" s="78"/>
      <c r="IM4" s="78"/>
      <c r="IN4" s="78"/>
      <c r="IO4" s="78"/>
      <c r="IP4" s="78"/>
      <c r="IQ4" s="78"/>
      <c r="IR4" s="78"/>
      <c r="IS4" s="78"/>
      <c r="IT4" s="78"/>
      <c r="IU4" s="78"/>
      <c r="IV4" s="78"/>
      <c r="IW4" s="78"/>
    </row>
    <row r="5" spans="1:257" ht="14.25" customHeight="1">
      <c r="A5" s="81" t="s">
        <v>22</v>
      </c>
      <c r="B5" s="82" t="s">
        <v>24</v>
      </c>
      <c r="C5" s="82" t="s">
        <v>26</v>
      </c>
      <c r="D5" s="83" t="s">
        <v>27</v>
      </c>
      <c r="E5" s="271" t="s">
        <v>28</v>
      </c>
      <c r="F5" s="271"/>
      <c r="G5" s="271"/>
      <c r="H5" s="84"/>
      <c r="I5" s="223" t="s">
        <v>1064</v>
      </c>
      <c r="J5" s="207">
        <f>COUNTIFS(J12:J201,"TrungVN",L12:L201,"Open")</f>
        <v>0</v>
      </c>
      <c r="K5" s="207">
        <f>COUNTIFS(J12:J201,"TrungVN",L12:L201,"Accepted")</f>
        <v>0</v>
      </c>
      <c r="L5" s="207">
        <f>COUNTIFS(J12:J201,"TrungVN",L12:L201,"Ready for test")</f>
        <v>0</v>
      </c>
      <c r="M5" s="207">
        <f>COUNTIFS(J12:J201,"TrungVN",L12:L201,"Closed")</f>
        <v>0</v>
      </c>
      <c r="N5" s="207">
        <f>COUNTIFS(J12:J201,"TrungVN",L12:L201,"")</f>
        <v>0</v>
      </c>
      <c r="O5" s="233">
        <f t="shared" si="0"/>
        <v>0</v>
      </c>
      <c r="P5" s="78"/>
      <c r="Q5" s="78" t="s">
        <v>29</v>
      </c>
      <c r="R5" s="78"/>
      <c r="S5" s="78"/>
      <c r="T5" s="78"/>
      <c r="U5" s="78"/>
      <c r="V5" s="78"/>
      <c r="W5" s="78"/>
      <c r="X5" s="78"/>
      <c r="Y5" s="78"/>
      <c r="Z5" s="78"/>
      <c r="AA5" s="78"/>
      <c r="AB5" s="78"/>
      <c r="AC5" s="78"/>
      <c r="AD5" s="78"/>
      <c r="AE5" s="78"/>
      <c r="AF5" s="78"/>
      <c r="AG5" s="78"/>
      <c r="AH5" s="78"/>
      <c r="AI5" s="78"/>
      <c r="AJ5" s="78"/>
      <c r="AK5" s="78"/>
      <c r="AL5" s="78"/>
      <c r="AM5" s="78"/>
      <c r="AN5" s="78"/>
      <c r="AO5" s="78"/>
      <c r="AP5" s="78"/>
      <c r="AQ5" s="78"/>
      <c r="AR5" s="78"/>
      <c r="AS5" s="78"/>
      <c r="AT5" s="78"/>
      <c r="AU5" s="78"/>
      <c r="AV5" s="78"/>
      <c r="AW5" s="78"/>
      <c r="AX5" s="78"/>
      <c r="AY5" s="78"/>
      <c r="AZ5" s="78"/>
      <c r="BA5" s="78"/>
      <c r="BB5" s="78"/>
      <c r="BC5" s="78"/>
      <c r="BD5" s="78"/>
      <c r="BE5" s="78"/>
      <c r="BF5" s="78"/>
      <c r="BG5" s="78"/>
      <c r="BH5" s="78"/>
      <c r="BI5" s="78"/>
      <c r="BJ5" s="78"/>
      <c r="BK5" s="78"/>
      <c r="BL5" s="78"/>
      <c r="BM5" s="78"/>
      <c r="BN5" s="78"/>
      <c r="BO5" s="78"/>
      <c r="BP5" s="78"/>
      <c r="BQ5" s="78"/>
      <c r="BR5" s="78"/>
      <c r="BS5" s="78"/>
      <c r="BT5" s="78"/>
      <c r="BU5" s="78"/>
      <c r="BV5" s="78"/>
      <c r="BW5" s="78"/>
      <c r="BX5" s="78"/>
      <c r="BY5" s="78"/>
      <c r="BZ5" s="78"/>
      <c r="CA5" s="78"/>
      <c r="CB5" s="78"/>
      <c r="CC5" s="78"/>
      <c r="CD5" s="78"/>
      <c r="CE5" s="78"/>
      <c r="CF5" s="78"/>
      <c r="CG5" s="78"/>
      <c r="CH5" s="78"/>
      <c r="CI5" s="78"/>
      <c r="CJ5" s="78"/>
      <c r="CK5" s="78"/>
      <c r="CL5" s="78"/>
      <c r="CM5" s="78"/>
      <c r="CN5" s="78"/>
      <c r="CO5" s="78"/>
      <c r="CP5" s="78"/>
      <c r="CQ5" s="78"/>
      <c r="CR5" s="78"/>
      <c r="CS5" s="78"/>
      <c r="CT5" s="78"/>
      <c r="CU5" s="78"/>
      <c r="CV5" s="78"/>
      <c r="CW5" s="78"/>
      <c r="CX5" s="78"/>
      <c r="CY5" s="78"/>
      <c r="CZ5" s="78"/>
      <c r="DA5" s="78"/>
      <c r="DB5" s="78"/>
      <c r="DC5" s="78"/>
      <c r="DD5" s="78"/>
      <c r="DE5" s="78"/>
      <c r="DF5" s="78"/>
      <c r="DG5" s="78"/>
      <c r="DH5" s="78"/>
      <c r="DI5" s="78"/>
      <c r="DJ5" s="78"/>
      <c r="DK5" s="78"/>
      <c r="DL5" s="78"/>
      <c r="DM5" s="78"/>
      <c r="DN5" s="78"/>
      <c r="DO5" s="78"/>
      <c r="DP5" s="78"/>
      <c r="DQ5" s="78"/>
      <c r="DR5" s="78"/>
      <c r="DS5" s="78"/>
      <c r="DT5" s="78"/>
      <c r="DU5" s="78"/>
      <c r="DV5" s="78"/>
      <c r="DW5" s="78"/>
      <c r="DX5" s="78"/>
      <c r="DY5" s="78"/>
      <c r="DZ5" s="78"/>
      <c r="EA5" s="78"/>
      <c r="EB5" s="78"/>
      <c r="EC5" s="78"/>
      <c r="ED5" s="78"/>
      <c r="EE5" s="78"/>
      <c r="EF5" s="78"/>
      <c r="EG5" s="78"/>
      <c r="EH5" s="78"/>
      <c r="EI5" s="78"/>
      <c r="EJ5" s="78"/>
      <c r="EK5" s="78"/>
      <c r="EL5" s="78"/>
      <c r="EM5" s="78"/>
      <c r="EN5" s="78"/>
      <c r="EO5" s="78"/>
      <c r="EP5" s="78"/>
      <c r="EQ5" s="78"/>
      <c r="ER5" s="78"/>
      <c r="ES5" s="78"/>
      <c r="ET5" s="78"/>
      <c r="EU5" s="78"/>
      <c r="EV5" s="78"/>
      <c r="EW5" s="78"/>
      <c r="EX5" s="78"/>
      <c r="EY5" s="78"/>
      <c r="EZ5" s="78"/>
      <c r="FA5" s="78"/>
      <c r="FB5" s="78"/>
      <c r="FC5" s="78"/>
      <c r="FD5" s="78"/>
      <c r="FE5" s="78"/>
      <c r="FF5" s="78"/>
      <c r="FG5" s="78"/>
      <c r="FH5" s="78"/>
      <c r="FI5" s="78"/>
      <c r="FJ5" s="78"/>
      <c r="FK5" s="78"/>
      <c r="FL5" s="78"/>
      <c r="FM5" s="78"/>
      <c r="FN5" s="78"/>
      <c r="FO5" s="78"/>
      <c r="FP5" s="78"/>
      <c r="FQ5" s="78"/>
      <c r="FR5" s="78"/>
      <c r="FS5" s="78"/>
      <c r="FT5" s="78"/>
      <c r="FU5" s="78"/>
      <c r="FV5" s="78"/>
      <c r="FW5" s="78"/>
      <c r="FX5" s="78"/>
      <c r="FY5" s="78"/>
      <c r="FZ5" s="78"/>
      <c r="GA5" s="78"/>
      <c r="GB5" s="78"/>
      <c r="GC5" s="78"/>
      <c r="GD5" s="78"/>
      <c r="GE5" s="78"/>
      <c r="GF5" s="78"/>
      <c r="GG5" s="78"/>
      <c r="GH5" s="78"/>
      <c r="GI5" s="78"/>
      <c r="GJ5" s="78"/>
      <c r="GK5" s="78"/>
      <c r="GL5" s="78"/>
      <c r="GM5" s="78"/>
      <c r="GN5" s="78"/>
      <c r="GO5" s="78"/>
      <c r="GP5" s="78"/>
      <c r="GQ5" s="78"/>
      <c r="GR5" s="78"/>
      <c r="GS5" s="78"/>
      <c r="GT5" s="78"/>
      <c r="GU5" s="78"/>
      <c r="GV5" s="78"/>
      <c r="GW5" s="78"/>
      <c r="GX5" s="78"/>
      <c r="GY5" s="78"/>
      <c r="GZ5" s="78"/>
      <c r="HA5" s="78"/>
      <c r="HB5" s="78"/>
      <c r="HC5" s="78"/>
      <c r="HD5" s="78"/>
      <c r="HE5" s="78"/>
      <c r="HF5" s="78"/>
      <c r="HG5" s="78"/>
      <c r="HH5" s="78"/>
      <c r="HI5" s="78"/>
      <c r="HJ5" s="78"/>
      <c r="HK5" s="78"/>
      <c r="HL5" s="78"/>
      <c r="HM5" s="78"/>
      <c r="HN5" s="78"/>
      <c r="HO5" s="78"/>
      <c r="HP5" s="78"/>
      <c r="HQ5" s="78"/>
      <c r="HR5" s="78"/>
      <c r="HS5" s="78"/>
      <c r="HT5" s="78"/>
      <c r="HU5" s="78"/>
      <c r="HV5" s="78"/>
      <c r="HW5" s="78"/>
      <c r="HX5" s="78"/>
      <c r="HY5" s="78"/>
      <c r="HZ5" s="78"/>
      <c r="IA5" s="78"/>
      <c r="IB5" s="78"/>
      <c r="IC5" s="78"/>
      <c r="ID5" s="78"/>
      <c r="IE5" s="78"/>
      <c r="IF5" s="78"/>
      <c r="IG5" s="78"/>
      <c r="IH5" s="78"/>
      <c r="II5" s="78"/>
      <c r="IJ5" s="78"/>
      <c r="IK5" s="78"/>
      <c r="IL5" s="78"/>
      <c r="IM5" s="78"/>
      <c r="IN5" s="78"/>
      <c r="IO5" s="78"/>
      <c r="IP5" s="78"/>
      <c r="IQ5" s="78"/>
      <c r="IR5" s="78"/>
      <c r="IS5" s="78"/>
      <c r="IT5" s="78"/>
      <c r="IU5" s="78"/>
      <c r="IV5" s="78"/>
      <c r="IW5" s="78"/>
    </row>
    <row r="6" spans="1:257" ht="14.25" customHeight="1" thickBot="1">
      <c r="A6" s="86">
        <f>COUNTIF(F11:G101,"Pass")</f>
        <v>52</v>
      </c>
      <c r="B6" s="87">
        <f>COUNTIF(F11:G101,"Fail")</f>
        <v>0</v>
      </c>
      <c r="C6" s="87">
        <f>E6-D6-B6-A6</f>
        <v>0</v>
      </c>
      <c r="D6" s="88">
        <f>COUNTIF(F11:G101,"N/A")</f>
        <v>0</v>
      </c>
      <c r="E6" s="272">
        <f>COUNTA(A11:A101)*2</f>
        <v>52</v>
      </c>
      <c r="F6" s="272"/>
      <c r="G6" s="272"/>
      <c r="H6" s="84"/>
      <c r="I6" s="223" t="s">
        <v>1060</v>
      </c>
      <c r="J6" s="207">
        <f>COUNTIFS(J12:J201,"MaiCTP",L12:L201,"Open")</f>
        <v>0</v>
      </c>
      <c r="K6" s="207">
        <f>COUNTIFS(J12:J201,"MaiCTP",L12:L201,"Accepted")</f>
        <v>0</v>
      </c>
      <c r="L6" s="207">
        <f>COUNTIFS(J12:J201,"MaiCTP",L12:L201,"Ready for test")</f>
        <v>0</v>
      </c>
      <c r="M6" s="207">
        <f>COUNTIFS(J12:J201,"MaiCTP",L12:L201,"Closed")</f>
        <v>0</v>
      </c>
      <c r="N6" s="207">
        <f>COUNTIFS(J12:J201,"MaiCTP",L12:L201,"")</f>
        <v>0</v>
      </c>
      <c r="O6" s="233">
        <f t="shared" si="0"/>
        <v>0</v>
      </c>
      <c r="P6" s="78"/>
      <c r="Q6" s="78" t="s">
        <v>27</v>
      </c>
      <c r="R6" s="78"/>
      <c r="S6" s="78"/>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AY6" s="78"/>
      <c r="AZ6" s="78"/>
      <c r="BA6" s="78"/>
      <c r="BB6" s="78"/>
      <c r="BC6" s="78"/>
      <c r="BD6" s="78"/>
      <c r="BE6" s="78"/>
      <c r="BF6" s="78"/>
      <c r="BG6" s="78"/>
      <c r="BH6" s="78"/>
      <c r="BI6" s="78"/>
      <c r="BJ6" s="78"/>
      <c r="BK6" s="78"/>
      <c r="BL6" s="78"/>
      <c r="BM6" s="78"/>
      <c r="BN6" s="78"/>
      <c r="BO6" s="78"/>
      <c r="BP6" s="78"/>
      <c r="BQ6" s="78"/>
      <c r="BR6" s="78"/>
      <c r="BS6" s="78"/>
      <c r="BT6" s="78"/>
      <c r="BU6" s="78"/>
      <c r="BV6" s="78"/>
      <c r="BW6" s="78"/>
      <c r="BX6" s="78"/>
      <c r="BY6" s="78"/>
      <c r="BZ6" s="78"/>
      <c r="CA6" s="78"/>
      <c r="CB6" s="78"/>
      <c r="CC6" s="78"/>
      <c r="CD6" s="78"/>
      <c r="CE6" s="78"/>
      <c r="CF6" s="78"/>
      <c r="CG6" s="78"/>
      <c r="CH6" s="78"/>
      <c r="CI6" s="78"/>
      <c r="CJ6" s="78"/>
      <c r="CK6" s="78"/>
      <c r="CL6" s="78"/>
      <c r="CM6" s="78"/>
      <c r="CN6" s="78"/>
      <c r="CO6" s="78"/>
      <c r="CP6" s="78"/>
      <c r="CQ6" s="78"/>
      <c r="CR6" s="78"/>
      <c r="CS6" s="78"/>
      <c r="CT6" s="78"/>
      <c r="CU6" s="78"/>
      <c r="CV6" s="78"/>
      <c r="CW6" s="78"/>
      <c r="CX6" s="78"/>
      <c r="CY6" s="78"/>
      <c r="CZ6" s="78"/>
      <c r="DA6" s="78"/>
      <c r="DB6" s="78"/>
      <c r="DC6" s="78"/>
      <c r="DD6" s="78"/>
      <c r="DE6" s="78"/>
      <c r="DF6" s="78"/>
      <c r="DG6" s="78"/>
      <c r="DH6" s="78"/>
      <c r="DI6" s="78"/>
      <c r="DJ6" s="78"/>
      <c r="DK6" s="78"/>
      <c r="DL6" s="78"/>
      <c r="DM6" s="78"/>
      <c r="DN6" s="78"/>
      <c r="DO6" s="78"/>
      <c r="DP6" s="78"/>
      <c r="DQ6" s="78"/>
      <c r="DR6" s="78"/>
      <c r="DS6" s="78"/>
      <c r="DT6" s="78"/>
      <c r="DU6" s="78"/>
      <c r="DV6" s="78"/>
      <c r="DW6" s="78"/>
      <c r="DX6" s="78"/>
      <c r="DY6" s="78"/>
      <c r="DZ6" s="78"/>
      <c r="EA6" s="78"/>
      <c r="EB6" s="78"/>
      <c r="EC6" s="78"/>
      <c r="ED6" s="78"/>
      <c r="EE6" s="78"/>
      <c r="EF6" s="78"/>
      <c r="EG6" s="78"/>
      <c r="EH6" s="78"/>
      <c r="EI6" s="78"/>
      <c r="EJ6" s="78"/>
      <c r="EK6" s="78"/>
      <c r="EL6" s="78"/>
      <c r="EM6" s="78"/>
      <c r="EN6" s="78"/>
      <c r="EO6" s="78"/>
      <c r="EP6" s="78"/>
      <c r="EQ6" s="78"/>
      <c r="ER6" s="78"/>
      <c r="ES6" s="78"/>
      <c r="ET6" s="78"/>
      <c r="EU6" s="78"/>
      <c r="EV6" s="78"/>
      <c r="EW6" s="78"/>
      <c r="EX6" s="78"/>
      <c r="EY6" s="78"/>
      <c r="EZ6" s="78"/>
      <c r="FA6" s="78"/>
      <c r="FB6" s="78"/>
      <c r="FC6" s="78"/>
      <c r="FD6" s="78"/>
      <c r="FE6" s="78"/>
      <c r="FF6" s="78"/>
      <c r="FG6" s="78"/>
      <c r="FH6" s="78"/>
      <c r="FI6" s="78"/>
      <c r="FJ6" s="78"/>
      <c r="FK6" s="78"/>
      <c r="FL6" s="78"/>
      <c r="FM6" s="78"/>
      <c r="FN6" s="78"/>
      <c r="FO6" s="78"/>
      <c r="FP6" s="78"/>
      <c r="FQ6" s="78"/>
      <c r="FR6" s="78"/>
      <c r="FS6" s="78"/>
      <c r="FT6" s="78"/>
      <c r="FU6" s="78"/>
      <c r="FV6" s="78"/>
      <c r="FW6" s="78"/>
      <c r="FX6" s="78"/>
      <c r="FY6" s="78"/>
      <c r="FZ6" s="78"/>
      <c r="GA6" s="78"/>
      <c r="GB6" s="78"/>
      <c r="GC6" s="78"/>
      <c r="GD6" s="78"/>
      <c r="GE6" s="78"/>
      <c r="GF6" s="78"/>
      <c r="GG6" s="78"/>
      <c r="GH6" s="78"/>
      <c r="GI6" s="78"/>
      <c r="GJ6" s="78"/>
      <c r="GK6" s="78"/>
      <c r="GL6" s="78"/>
      <c r="GM6" s="78"/>
      <c r="GN6" s="78"/>
      <c r="GO6" s="78"/>
      <c r="GP6" s="78"/>
      <c r="GQ6" s="78"/>
      <c r="GR6" s="78"/>
      <c r="GS6" s="78"/>
      <c r="GT6" s="78"/>
      <c r="GU6" s="78"/>
      <c r="GV6" s="78"/>
      <c r="GW6" s="78"/>
      <c r="GX6" s="78"/>
      <c r="GY6" s="78"/>
      <c r="GZ6" s="78"/>
      <c r="HA6" s="78"/>
      <c r="HB6" s="78"/>
      <c r="HC6" s="78"/>
      <c r="HD6" s="78"/>
      <c r="HE6" s="78"/>
      <c r="HF6" s="78"/>
      <c r="HG6" s="78"/>
      <c r="HH6" s="78"/>
      <c r="HI6" s="78"/>
      <c r="HJ6" s="78"/>
      <c r="HK6" s="78"/>
      <c r="HL6" s="78"/>
      <c r="HM6" s="78"/>
      <c r="HN6" s="78"/>
      <c r="HO6" s="78"/>
      <c r="HP6" s="78"/>
      <c r="HQ6" s="78"/>
      <c r="HR6" s="78"/>
      <c r="HS6" s="78"/>
      <c r="HT6" s="78"/>
      <c r="HU6" s="78"/>
      <c r="HV6" s="78"/>
      <c r="HW6" s="78"/>
      <c r="HX6" s="78"/>
      <c r="HY6" s="78"/>
      <c r="HZ6" s="78"/>
      <c r="IA6" s="78"/>
      <c r="IB6" s="78"/>
      <c r="IC6" s="78"/>
      <c r="ID6" s="78"/>
      <c r="IE6" s="78"/>
      <c r="IF6" s="78"/>
      <c r="IG6" s="78"/>
      <c r="IH6" s="78"/>
      <c r="II6" s="78"/>
      <c r="IJ6" s="78"/>
      <c r="IK6" s="78"/>
      <c r="IL6" s="78"/>
      <c r="IM6" s="78"/>
      <c r="IN6" s="78"/>
      <c r="IO6" s="78"/>
      <c r="IP6" s="78"/>
      <c r="IQ6" s="78"/>
      <c r="IR6" s="78"/>
      <c r="IS6" s="78"/>
      <c r="IT6" s="78"/>
      <c r="IU6" s="78"/>
      <c r="IV6" s="78"/>
      <c r="IW6" s="78"/>
    </row>
    <row r="7" spans="1:257" ht="14.25" customHeight="1">
      <c r="A7" s="226"/>
      <c r="B7" s="226"/>
      <c r="C7" s="226"/>
      <c r="D7" s="226"/>
      <c r="E7" s="227"/>
      <c r="F7" s="227"/>
      <c r="G7" s="227"/>
      <c r="H7" s="84"/>
      <c r="I7" s="223" t="s">
        <v>1059</v>
      </c>
      <c r="J7" s="207">
        <f>COUNTIFS(J12:J201,"ChinhVC",L12:L201,"Open")</f>
        <v>0</v>
      </c>
      <c r="K7" s="207">
        <f>COUNTIFS(J12:J201,"ChinhVC",L12:L201,"Accepted")</f>
        <v>0</v>
      </c>
      <c r="L7" s="207">
        <f>COUNTIFS(J12:J201,"ChinhVC",L12:L201,"Ready for test")</f>
        <v>0</v>
      </c>
      <c r="M7" s="207">
        <f>COUNTIFS(J12:J201,"ChinhVC",L12:L201,"Closed")</f>
        <v>0</v>
      </c>
      <c r="N7" s="207">
        <f>COUNTIFS(J12:J201,"ChinhVC",L12:L201,"")</f>
        <v>0</v>
      </c>
      <c r="O7" s="233">
        <f t="shared" si="0"/>
        <v>0</v>
      </c>
      <c r="P7" s="78"/>
      <c r="Q7" s="78"/>
      <c r="R7" s="78"/>
      <c r="S7" s="78"/>
      <c r="T7" s="78"/>
      <c r="U7" s="78"/>
      <c r="V7" s="78"/>
      <c r="W7" s="78"/>
      <c r="X7" s="78"/>
      <c r="Y7" s="78"/>
      <c r="Z7" s="78"/>
      <c r="AA7" s="78"/>
      <c r="AB7" s="78"/>
      <c r="AC7" s="78"/>
      <c r="AD7" s="78"/>
      <c r="AE7" s="78"/>
      <c r="AF7" s="78"/>
      <c r="AG7" s="78"/>
      <c r="AH7" s="78"/>
      <c r="AI7" s="78"/>
      <c r="AJ7" s="78"/>
      <c r="AK7" s="78"/>
      <c r="AL7" s="78"/>
      <c r="AM7" s="78"/>
      <c r="AN7" s="78"/>
      <c r="AO7" s="78"/>
      <c r="AP7" s="78"/>
      <c r="AQ7" s="78"/>
      <c r="AR7" s="78"/>
      <c r="AS7" s="78"/>
      <c r="AT7" s="78"/>
      <c r="AU7" s="78"/>
      <c r="AV7" s="78"/>
      <c r="AW7" s="78"/>
      <c r="AX7" s="78"/>
      <c r="AY7" s="78"/>
      <c r="AZ7" s="78"/>
      <c r="BA7" s="78"/>
      <c r="BB7" s="78"/>
      <c r="BC7" s="78"/>
      <c r="BD7" s="78"/>
      <c r="BE7" s="78"/>
      <c r="BF7" s="78"/>
      <c r="BG7" s="78"/>
      <c r="BH7" s="78"/>
      <c r="BI7" s="78"/>
      <c r="BJ7" s="78"/>
      <c r="BK7" s="78"/>
      <c r="BL7" s="78"/>
      <c r="BM7" s="78"/>
      <c r="BN7" s="78"/>
      <c r="BO7" s="78"/>
      <c r="BP7" s="78"/>
      <c r="BQ7" s="78"/>
      <c r="BR7" s="78"/>
      <c r="BS7" s="78"/>
      <c r="BT7" s="78"/>
      <c r="BU7" s="78"/>
      <c r="BV7" s="78"/>
      <c r="BW7" s="78"/>
      <c r="BX7" s="78"/>
      <c r="BY7" s="78"/>
      <c r="BZ7" s="78"/>
      <c r="CA7" s="78"/>
      <c r="CB7" s="78"/>
      <c r="CC7" s="78"/>
      <c r="CD7" s="78"/>
      <c r="CE7" s="78"/>
      <c r="CF7" s="78"/>
      <c r="CG7" s="78"/>
      <c r="CH7" s="78"/>
      <c r="CI7" s="78"/>
      <c r="CJ7" s="78"/>
      <c r="CK7" s="78"/>
      <c r="CL7" s="78"/>
      <c r="CM7" s="78"/>
      <c r="CN7" s="78"/>
      <c r="CO7" s="78"/>
      <c r="CP7" s="78"/>
      <c r="CQ7" s="78"/>
      <c r="CR7" s="78"/>
      <c r="CS7" s="78"/>
      <c r="CT7" s="78"/>
      <c r="CU7" s="78"/>
      <c r="CV7" s="78"/>
      <c r="CW7" s="78"/>
      <c r="CX7" s="78"/>
      <c r="CY7" s="78"/>
      <c r="CZ7" s="78"/>
      <c r="DA7" s="78"/>
      <c r="DB7" s="78"/>
      <c r="DC7" s="78"/>
      <c r="DD7" s="78"/>
      <c r="DE7" s="78"/>
      <c r="DF7" s="78"/>
      <c r="DG7" s="78"/>
      <c r="DH7" s="78"/>
      <c r="DI7" s="78"/>
      <c r="DJ7" s="78"/>
      <c r="DK7" s="78"/>
      <c r="DL7" s="78"/>
      <c r="DM7" s="78"/>
      <c r="DN7" s="78"/>
      <c r="DO7" s="78"/>
      <c r="DP7" s="78"/>
      <c r="DQ7" s="78"/>
      <c r="DR7" s="78"/>
      <c r="DS7" s="78"/>
      <c r="DT7" s="78"/>
      <c r="DU7" s="78"/>
      <c r="DV7" s="78"/>
      <c r="DW7" s="78"/>
      <c r="DX7" s="78"/>
      <c r="DY7" s="78"/>
      <c r="DZ7" s="78"/>
      <c r="EA7" s="78"/>
      <c r="EB7" s="78"/>
      <c r="EC7" s="78"/>
      <c r="ED7" s="78"/>
      <c r="EE7" s="78"/>
      <c r="EF7" s="78"/>
      <c r="EG7" s="78"/>
      <c r="EH7" s="78"/>
      <c r="EI7" s="78"/>
      <c r="EJ7" s="78"/>
      <c r="EK7" s="78"/>
      <c r="EL7" s="78"/>
      <c r="EM7" s="78"/>
      <c r="EN7" s="78"/>
      <c r="EO7" s="78"/>
      <c r="EP7" s="78"/>
      <c r="EQ7" s="78"/>
      <c r="ER7" s="78"/>
      <c r="ES7" s="78"/>
      <c r="ET7" s="78"/>
      <c r="EU7" s="78"/>
      <c r="EV7" s="78"/>
      <c r="EW7" s="78"/>
      <c r="EX7" s="78"/>
      <c r="EY7" s="78"/>
      <c r="EZ7" s="78"/>
      <c r="FA7" s="78"/>
      <c r="FB7" s="78"/>
      <c r="FC7" s="78"/>
      <c r="FD7" s="78"/>
      <c r="FE7" s="78"/>
      <c r="FF7" s="78"/>
      <c r="FG7" s="78"/>
      <c r="FH7" s="78"/>
      <c r="FI7" s="78"/>
      <c r="FJ7" s="78"/>
      <c r="FK7" s="78"/>
      <c r="FL7" s="78"/>
      <c r="FM7" s="78"/>
      <c r="FN7" s="78"/>
      <c r="FO7" s="78"/>
      <c r="FP7" s="78"/>
      <c r="FQ7" s="78"/>
      <c r="FR7" s="78"/>
      <c r="FS7" s="78"/>
      <c r="FT7" s="78"/>
      <c r="FU7" s="78"/>
      <c r="FV7" s="78"/>
      <c r="FW7" s="78"/>
      <c r="FX7" s="78"/>
      <c r="FY7" s="78"/>
      <c r="FZ7" s="78"/>
      <c r="GA7" s="78"/>
      <c r="GB7" s="78"/>
      <c r="GC7" s="78"/>
      <c r="GD7" s="78"/>
      <c r="GE7" s="78"/>
      <c r="GF7" s="78"/>
      <c r="GG7" s="78"/>
      <c r="GH7" s="78"/>
      <c r="GI7" s="78"/>
      <c r="GJ7" s="78"/>
      <c r="GK7" s="78"/>
      <c r="GL7" s="78"/>
      <c r="GM7" s="78"/>
      <c r="GN7" s="78"/>
      <c r="GO7" s="78"/>
      <c r="GP7" s="78"/>
      <c r="GQ7" s="78"/>
      <c r="GR7" s="78"/>
      <c r="GS7" s="78"/>
      <c r="GT7" s="78"/>
      <c r="GU7" s="78"/>
      <c r="GV7" s="78"/>
      <c r="GW7" s="78"/>
      <c r="GX7" s="78"/>
      <c r="GY7" s="78"/>
      <c r="GZ7" s="78"/>
      <c r="HA7" s="78"/>
      <c r="HB7" s="78"/>
      <c r="HC7" s="78"/>
      <c r="HD7" s="78"/>
      <c r="HE7" s="78"/>
      <c r="HF7" s="78"/>
      <c r="HG7" s="78"/>
      <c r="HH7" s="78"/>
      <c r="HI7" s="78"/>
      <c r="HJ7" s="78"/>
      <c r="HK7" s="78"/>
      <c r="HL7" s="78"/>
      <c r="HM7" s="78"/>
      <c r="HN7" s="78"/>
      <c r="HO7" s="78"/>
      <c r="HP7" s="78"/>
      <c r="HQ7" s="78"/>
      <c r="HR7" s="78"/>
      <c r="HS7" s="78"/>
      <c r="HT7" s="78"/>
      <c r="HU7" s="78"/>
      <c r="HV7" s="78"/>
      <c r="HW7" s="78"/>
      <c r="HX7" s="78"/>
      <c r="HY7" s="78"/>
      <c r="HZ7" s="78"/>
      <c r="IA7" s="78"/>
      <c r="IB7" s="78"/>
      <c r="IC7" s="78"/>
      <c r="ID7" s="78"/>
      <c r="IE7" s="78"/>
      <c r="IF7" s="78"/>
      <c r="IG7" s="78"/>
      <c r="IH7" s="78"/>
      <c r="II7" s="78"/>
      <c r="IJ7" s="78"/>
      <c r="IK7" s="78"/>
      <c r="IL7" s="78"/>
      <c r="IM7" s="78"/>
      <c r="IN7" s="78"/>
      <c r="IO7" s="78"/>
      <c r="IP7" s="78"/>
      <c r="IQ7" s="78"/>
      <c r="IR7" s="78"/>
      <c r="IS7" s="78"/>
      <c r="IT7" s="78"/>
      <c r="IU7" s="78"/>
      <c r="IV7" s="78"/>
      <c r="IW7" s="78"/>
    </row>
    <row r="8" spans="1:257" ht="14.25" customHeight="1" thickBot="1">
      <c r="A8" s="226"/>
      <c r="B8" s="226"/>
      <c r="C8" s="226"/>
      <c r="D8" s="226"/>
      <c r="E8" s="227"/>
      <c r="F8" s="227"/>
      <c r="G8" s="227"/>
      <c r="H8" s="84"/>
      <c r="I8" s="224" t="s">
        <v>1058</v>
      </c>
      <c r="J8" s="231">
        <f>SUM(J2:J7)</f>
        <v>0</v>
      </c>
      <c r="K8" s="231">
        <f t="shared" ref="K8:O8" si="1">SUM(K2:K7)</f>
        <v>0</v>
      </c>
      <c r="L8" s="231">
        <f t="shared" si="1"/>
        <v>0</v>
      </c>
      <c r="M8" s="231">
        <f t="shared" si="1"/>
        <v>1</v>
      </c>
      <c r="N8" s="231">
        <f t="shared" si="1"/>
        <v>0</v>
      </c>
      <c r="O8" s="231">
        <f t="shared" si="1"/>
        <v>1</v>
      </c>
      <c r="P8" s="78"/>
      <c r="Q8" s="78"/>
      <c r="R8" s="78"/>
      <c r="S8" s="78"/>
      <c r="T8" s="78"/>
      <c r="U8" s="78"/>
      <c r="V8" s="78"/>
      <c r="W8" s="78"/>
      <c r="X8" s="78"/>
      <c r="Y8" s="78"/>
      <c r="Z8" s="78"/>
      <c r="AA8" s="78"/>
      <c r="AB8" s="78"/>
      <c r="AC8" s="78"/>
      <c r="AD8" s="78"/>
      <c r="AE8" s="78"/>
      <c r="AF8" s="78"/>
      <c r="AG8" s="78"/>
      <c r="AH8" s="78"/>
      <c r="AI8" s="78"/>
      <c r="AJ8" s="78"/>
      <c r="AK8" s="78"/>
      <c r="AL8" s="78"/>
      <c r="AM8" s="78"/>
      <c r="AN8" s="78"/>
      <c r="AO8" s="78"/>
      <c r="AP8" s="78"/>
      <c r="AQ8" s="78"/>
      <c r="AR8" s="78"/>
      <c r="AS8" s="78"/>
      <c r="AT8" s="78"/>
      <c r="AU8" s="78"/>
      <c r="AV8" s="78"/>
      <c r="AW8" s="78"/>
      <c r="AX8" s="78"/>
      <c r="AY8" s="78"/>
      <c r="AZ8" s="78"/>
      <c r="BA8" s="78"/>
      <c r="BB8" s="78"/>
      <c r="BC8" s="78"/>
      <c r="BD8" s="78"/>
      <c r="BE8" s="78"/>
      <c r="BF8" s="78"/>
      <c r="BG8" s="78"/>
      <c r="BH8" s="78"/>
      <c r="BI8" s="78"/>
      <c r="BJ8" s="78"/>
      <c r="BK8" s="78"/>
      <c r="BL8" s="78"/>
      <c r="BM8" s="78"/>
      <c r="BN8" s="78"/>
      <c r="BO8" s="78"/>
      <c r="BP8" s="78"/>
      <c r="BQ8" s="78"/>
      <c r="BR8" s="78"/>
      <c r="BS8" s="78"/>
      <c r="BT8" s="78"/>
      <c r="BU8" s="78"/>
      <c r="BV8" s="78"/>
      <c r="BW8" s="78"/>
      <c r="BX8" s="78"/>
      <c r="BY8" s="78"/>
      <c r="BZ8" s="78"/>
      <c r="CA8" s="78"/>
      <c r="CB8" s="78"/>
      <c r="CC8" s="78"/>
      <c r="CD8" s="78"/>
      <c r="CE8" s="78"/>
      <c r="CF8" s="78"/>
      <c r="CG8" s="78"/>
      <c r="CH8" s="78"/>
      <c r="CI8" s="78"/>
      <c r="CJ8" s="78"/>
      <c r="CK8" s="78"/>
      <c r="CL8" s="78"/>
      <c r="CM8" s="78"/>
      <c r="CN8" s="78"/>
      <c r="CO8" s="78"/>
      <c r="CP8" s="78"/>
      <c r="CQ8" s="78"/>
      <c r="CR8" s="78"/>
      <c r="CS8" s="78"/>
      <c r="CT8" s="78"/>
      <c r="CU8" s="78"/>
      <c r="CV8" s="78"/>
      <c r="CW8" s="78"/>
      <c r="CX8" s="78"/>
      <c r="CY8" s="78"/>
      <c r="CZ8" s="78"/>
      <c r="DA8" s="78"/>
      <c r="DB8" s="78"/>
      <c r="DC8" s="78"/>
      <c r="DD8" s="78"/>
      <c r="DE8" s="78"/>
      <c r="DF8" s="78"/>
      <c r="DG8" s="78"/>
      <c r="DH8" s="78"/>
      <c r="DI8" s="78"/>
      <c r="DJ8" s="78"/>
      <c r="DK8" s="78"/>
      <c r="DL8" s="78"/>
      <c r="DM8" s="78"/>
      <c r="DN8" s="78"/>
      <c r="DO8" s="78"/>
      <c r="DP8" s="78"/>
      <c r="DQ8" s="78"/>
      <c r="DR8" s="78"/>
      <c r="DS8" s="78"/>
      <c r="DT8" s="78"/>
      <c r="DU8" s="78"/>
      <c r="DV8" s="78"/>
      <c r="DW8" s="78"/>
      <c r="DX8" s="78"/>
      <c r="DY8" s="78"/>
      <c r="DZ8" s="78"/>
      <c r="EA8" s="78"/>
      <c r="EB8" s="78"/>
      <c r="EC8" s="78"/>
      <c r="ED8" s="78"/>
      <c r="EE8" s="78"/>
      <c r="EF8" s="78"/>
      <c r="EG8" s="78"/>
      <c r="EH8" s="78"/>
      <c r="EI8" s="78"/>
      <c r="EJ8" s="78"/>
      <c r="EK8" s="78"/>
      <c r="EL8" s="78"/>
      <c r="EM8" s="78"/>
      <c r="EN8" s="78"/>
      <c r="EO8" s="78"/>
      <c r="EP8" s="78"/>
      <c r="EQ8" s="78"/>
      <c r="ER8" s="78"/>
      <c r="ES8" s="78"/>
      <c r="ET8" s="78"/>
      <c r="EU8" s="78"/>
      <c r="EV8" s="78"/>
      <c r="EW8" s="78"/>
      <c r="EX8" s="78"/>
      <c r="EY8" s="78"/>
      <c r="EZ8" s="78"/>
      <c r="FA8" s="78"/>
      <c r="FB8" s="78"/>
      <c r="FC8" s="78"/>
      <c r="FD8" s="78"/>
      <c r="FE8" s="78"/>
      <c r="FF8" s="78"/>
      <c r="FG8" s="78"/>
      <c r="FH8" s="78"/>
      <c r="FI8" s="78"/>
      <c r="FJ8" s="78"/>
      <c r="FK8" s="78"/>
      <c r="FL8" s="78"/>
      <c r="FM8" s="78"/>
      <c r="FN8" s="78"/>
      <c r="FO8" s="78"/>
      <c r="FP8" s="78"/>
      <c r="FQ8" s="78"/>
      <c r="FR8" s="78"/>
      <c r="FS8" s="78"/>
      <c r="FT8" s="78"/>
      <c r="FU8" s="78"/>
      <c r="FV8" s="78"/>
      <c r="FW8" s="78"/>
      <c r="FX8" s="78"/>
      <c r="FY8" s="78"/>
      <c r="FZ8" s="78"/>
      <c r="GA8" s="78"/>
      <c r="GB8" s="78"/>
      <c r="GC8" s="78"/>
      <c r="GD8" s="78"/>
      <c r="GE8" s="78"/>
      <c r="GF8" s="78"/>
      <c r="GG8" s="78"/>
      <c r="GH8" s="78"/>
      <c r="GI8" s="78"/>
      <c r="GJ8" s="78"/>
      <c r="GK8" s="78"/>
      <c r="GL8" s="78"/>
      <c r="GM8" s="78"/>
      <c r="GN8" s="78"/>
      <c r="GO8" s="78"/>
      <c r="GP8" s="78"/>
      <c r="GQ8" s="78"/>
      <c r="GR8" s="78"/>
      <c r="GS8" s="78"/>
      <c r="GT8" s="78"/>
      <c r="GU8" s="78"/>
      <c r="GV8" s="78"/>
      <c r="GW8" s="78"/>
      <c r="GX8" s="78"/>
      <c r="GY8" s="78"/>
      <c r="GZ8" s="78"/>
      <c r="HA8" s="78"/>
      <c r="HB8" s="78"/>
      <c r="HC8" s="78"/>
      <c r="HD8" s="78"/>
      <c r="HE8" s="78"/>
      <c r="HF8" s="78"/>
      <c r="HG8" s="78"/>
      <c r="HH8" s="78"/>
      <c r="HI8" s="78"/>
      <c r="HJ8" s="78"/>
      <c r="HK8" s="78"/>
      <c r="HL8" s="78"/>
      <c r="HM8" s="78"/>
      <c r="HN8" s="78"/>
      <c r="HO8" s="78"/>
      <c r="HP8" s="78"/>
      <c r="HQ8" s="78"/>
      <c r="HR8" s="78"/>
      <c r="HS8" s="78"/>
      <c r="HT8" s="78"/>
      <c r="HU8" s="78"/>
      <c r="HV8" s="78"/>
      <c r="HW8" s="78"/>
      <c r="HX8" s="78"/>
      <c r="HY8" s="78"/>
      <c r="HZ8" s="78"/>
      <c r="IA8" s="78"/>
      <c r="IB8" s="78"/>
      <c r="IC8" s="78"/>
      <c r="ID8" s="78"/>
      <c r="IE8" s="78"/>
      <c r="IF8" s="78"/>
      <c r="IG8" s="78"/>
      <c r="IH8" s="78"/>
      <c r="II8" s="78"/>
      <c r="IJ8" s="78"/>
      <c r="IK8" s="78"/>
      <c r="IL8" s="78"/>
      <c r="IM8" s="78"/>
      <c r="IN8" s="78"/>
      <c r="IO8" s="78"/>
      <c r="IP8" s="78"/>
      <c r="IQ8" s="78"/>
      <c r="IR8" s="78"/>
      <c r="IS8" s="78"/>
      <c r="IT8" s="78"/>
      <c r="IU8" s="78"/>
      <c r="IV8" s="78"/>
      <c r="IW8" s="78"/>
    </row>
    <row r="9" spans="1:257" ht="14.25" customHeight="1" thickTop="1">
      <c r="A9" s="78"/>
      <c r="B9" s="78"/>
      <c r="C9" s="78"/>
      <c r="D9" s="89"/>
      <c r="E9" s="89"/>
      <c r="F9" s="89"/>
      <c r="G9" s="89"/>
      <c r="H9" s="84"/>
      <c r="I9" s="84"/>
      <c r="J9" s="85"/>
      <c r="K9" s="78"/>
      <c r="L9" s="78"/>
      <c r="M9" s="78"/>
      <c r="N9" s="78"/>
      <c r="O9" s="78"/>
      <c r="P9" s="78"/>
      <c r="Q9" s="78"/>
      <c r="R9" s="78"/>
      <c r="S9" s="78"/>
      <c r="T9" s="78"/>
      <c r="U9" s="78"/>
      <c r="V9" s="78"/>
      <c r="W9" s="78"/>
      <c r="X9" s="78"/>
      <c r="Y9" s="78"/>
      <c r="Z9" s="78"/>
      <c r="AA9" s="78"/>
      <c r="AB9" s="78"/>
      <c r="AC9" s="78"/>
      <c r="AD9" s="78"/>
      <c r="AE9" s="78"/>
      <c r="AF9" s="78"/>
      <c r="AG9" s="78"/>
      <c r="AH9" s="78"/>
      <c r="AI9" s="78"/>
      <c r="AJ9" s="78"/>
      <c r="AK9" s="78"/>
      <c r="AL9" s="78"/>
      <c r="AM9" s="78"/>
      <c r="AN9" s="78"/>
      <c r="AO9" s="78"/>
      <c r="AP9" s="78"/>
      <c r="AQ9" s="78"/>
      <c r="AR9" s="78"/>
      <c r="AS9" s="78"/>
      <c r="AT9" s="78"/>
      <c r="AU9" s="78"/>
      <c r="AV9" s="78"/>
      <c r="AW9" s="78"/>
      <c r="AX9" s="78"/>
      <c r="AY9" s="78"/>
      <c r="AZ9" s="78"/>
      <c r="BA9" s="78"/>
      <c r="BB9" s="78"/>
      <c r="BC9" s="78"/>
      <c r="BD9" s="78"/>
      <c r="BE9" s="78"/>
      <c r="BF9" s="78"/>
      <c r="BG9" s="78"/>
      <c r="BH9" s="78"/>
      <c r="BI9" s="78"/>
      <c r="BJ9" s="78"/>
      <c r="BK9" s="78"/>
      <c r="BL9" s="78"/>
      <c r="BM9" s="78"/>
      <c r="BN9" s="78"/>
      <c r="BO9" s="78"/>
      <c r="BP9" s="78"/>
      <c r="BQ9" s="78"/>
      <c r="BR9" s="78"/>
      <c r="BS9" s="78"/>
      <c r="BT9" s="78"/>
      <c r="BU9" s="78"/>
      <c r="BV9" s="78"/>
      <c r="BW9" s="78"/>
      <c r="BX9" s="78"/>
      <c r="BY9" s="78"/>
      <c r="BZ9" s="78"/>
      <c r="CA9" s="78"/>
      <c r="CB9" s="78"/>
      <c r="CC9" s="78"/>
      <c r="CD9" s="78"/>
      <c r="CE9" s="78"/>
      <c r="CF9" s="78"/>
      <c r="CG9" s="78"/>
      <c r="CH9" s="78"/>
      <c r="CI9" s="78"/>
      <c r="CJ9" s="78"/>
      <c r="CK9" s="78"/>
      <c r="CL9" s="78"/>
      <c r="CM9" s="78"/>
      <c r="CN9" s="78"/>
      <c r="CO9" s="78"/>
      <c r="CP9" s="78"/>
      <c r="CQ9" s="78"/>
      <c r="CR9" s="78"/>
      <c r="CS9" s="78"/>
      <c r="CT9" s="78"/>
      <c r="CU9" s="78"/>
      <c r="CV9" s="78"/>
      <c r="CW9" s="78"/>
      <c r="CX9" s="78"/>
      <c r="CY9" s="78"/>
      <c r="CZ9" s="78"/>
      <c r="DA9" s="78"/>
      <c r="DB9" s="78"/>
      <c r="DC9" s="78"/>
      <c r="DD9" s="78"/>
      <c r="DE9" s="78"/>
      <c r="DF9" s="78"/>
      <c r="DG9" s="78"/>
      <c r="DH9" s="78"/>
      <c r="DI9" s="78"/>
      <c r="DJ9" s="78"/>
      <c r="DK9" s="78"/>
      <c r="DL9" s="78"/>
      <c r="DM9" s="78"/>
      <c r="DN9" s="78"/>
      <c r="DO9" s="78"/>
      <c r="DP9" s="78"/>
      <c r="DQ9" s="78"/>
      <c r="DR9" s="78"/>
      <c r="DS9" s="78"/>
      <c r="DT9" s="78"/>
      <c r="DU9" s="78"/>
      <c r="DV9" s="78"/>
      <c r="DW9" s="78"/>
      <c r="DX9" s="78"/>
      <c r="DY9" s="78"/>
      <c r="DZ9" s="78"/>
      <c r="EA9" s="78"/>
      <c r="EB9" s="78"/>
      <c r="EC9" s="78"/>
      <c r="ED9" s="78"/>
      <c r="EE9" s="78"/>
      <c r="EF9" s="78"/>
      <c r="EG9" s="78"/>
      <c r="EH9" s="78"/>
      <c r="EI9" s="78"/>
      <c r="EJ9" s="78"/>
      <c r="EK9" s="78"/>
      <c r="EL9" s="78"/>
      <c r="EM9" s="78"/>
      <c r="EN9" s="78"/>
      <c r="EO9" s="78"/>
      <c r="EP9" s="78"/>
      <c r="EQ9" s="78"/>
      <c r="ER9" s="78"/>
      <c r="ES9" s="78"/>
      <c r="ET9" s="78"/>
      <c r="EU9" s="78"/>
      <c r="EV9" s="78"/>
      <c r="EW9" s="78"/>
      <c r="EX9" s="78"/>
      <c r="EY9" s="78"/>
      <c r="EZ9" s="78"/>
      <c r="FA9" s="78"/>
      <c r="FB9" s="78"/>
      <c r="FC9" s="78"/>
      <c r="FD9" s="78"/>
      <c r="FE9" s="78"/>
      <c r="FF9" s="78"/>
      <c r="FG9" s="78"/>
      <c r="FH9" s="78"/>
      <c r="FI9" s="78"/>
      <c r="FJ9" s="78"/>
      <c r="FK9" s="78"/>
      <c r="FL9" s="78"/>
      <c r="FM9" s="78"/>
      <c r="FN9" s="78"/>
      <c r="FO9" s="78"/>
      <c r="FP9" s="78"/>
      <c r="FQ9" s="78"/>
      <c r="FR9" s="78"/>
      <c r="FS9" s="78"/>
      <c r="FT9" s="78"/>
      <c r="FU9" s="78"/>
      <c r="FV9" s="78"/>
      <c r="FW9" s="78"/>
      <c r="FX9" s="78"/>
      <c r="FY9" s="78"/>
      <c r="FZ9" s="78"/>
      <c r="GA9" s="78"/>
      <c r="GB9" s="78"/>
      <c r="GC9" s="78"/>
      <c r="GD9" s="78"/>
      <c r="GE9" s="78"/>
      <c r="GF9" s="78"/>
      <c r="GG9" s="78"/>
      <c r="GH9" s="78"/>
      <c r="GI9" s="78"/>
      <c r="GJ9" s="78"/>
      <c r="GK9" s="78"/>
      <c r="GL9" s="78"/>
      <c r="GM9" s="78"/>
      <c r="GN9" s="78"/>
      <c r="GO9" s="78"/>
      <c r="GP9" s="78"/>
      <c r="GQ9" s="78"/>
      <c r="GR9" s="78"/>
      <c r="GS9" s="78"/>
      <c r="GT9" s="78"/>
      <c r="GU9" s="78"/>
      <c r="GV9" s="78"/>
      <c r="GW9" s="78"/>
      <c r="GX9" s="78"/>
      <c r="GY9" s="78"/>
      <c r="GZ9" s="78"/>
      <c r="HA9" s="78"/>
      <c r="HB9" s="78"/>
      <c r="HC9" s="78"/>
      <c r="HD9" s="78"/>
      <c r="HE9" s="78"/>
      <c r="HF9" s="78"/>
      <c r="HG9" s="78"/>
      <c r="HH9" s="78"/>
      <c r="HI9" s="78"/>
      <c r="HJ9" s="78"/>
      <c r="HK9" s="78"/>
      <c r="HL9" s="78"/>
      <c r="HM9" s="78"/>
      <c r="HN9" s="78"/>
      <c r="HO9" s="78"/>
      <c r="HP9" s="78"/>
      <c r="HQ9" s="78"/>
      <c r="HR9" s="78"/>
      <c r="HS9" s="78"/>
      <c r="HT9" s="78"/>
      <c r="HU9" s="78"/>
      <c r="HV9" s="78"/>
      <c r="HW9" s="78"/>
      <c r="HX9" s="78"/>
      <c r="HY9" s="78"/>
      <c r="HZ9" s="78"/>
      <c r="IA9" s="78"/>
      <c r="IB9" s="78"/>
      <c r="IC9" s="78"/>
      <c r="ID9" s="78"/>
      <c r="IE9" s="78"/>
      <c r="IF9" s="78"/>
      <c r="IG9" s="78"/>
      <c r="IH9" s="78"/>
      <c r="II9" s="78"/>
      <c r="IJ9" s="78"/>
      <c r="IK9" s="78"/>
      <c r="IL9" s="78"/>
      <c r="IM9" s="78"/>
      <c r="IN9" s="78"/>
      <c r="IO9" s="78"/>
      <c r="IP9" s="78"/>
      <c r="IQ9" s="78"/>
      <c r="IR9" s="78"/>
      <c r="IS9" s="78"/>
      <c r="IT9" s="78"/>
      <c r="IU9" s="78"/>
      <c r="IV9" s="78"/>
      <c r="IW9" s="78"/>
    </row>
    <row r="10" spans="1:257" ht="28.5" customHeight="1">
      <c r="A10" s="49" t="s">
        <v>30</v>
      </c>
      <c r="B10" s="49" t="s">
        <v>31</v>
      </c>
      <c r="C10" s="49" t="s">
        <v>32</v>
      </c>
      <c r="D10" s="49" t="s">
        <v>33</v>
      </c>
      <c r="E10" s="50" t="s">
        <v>34</v>
      </c>
      <c r="F10" s="50" t="s">
        <v>569</v>
      </c>
      <c r="G10" s="50" t="s">
        <v>568</v>
      </c>
      <c r="H10" s="50" t="s">
        <v>35</v>
      </c>
      <c r="I10" s="49" t="s">
        <v>36</v>
      </c>
      <c r="J10" s="213" t="s">
        <v>1047</v>
      </c>
      <c r="K10" s="214" t="s">
        <v>25</v>
      </c>
      <c r="L10" s="215" t="s">
        <v>1048</v>
      </c>
      <c r="M10" s="215" t="s">
        <v>1050</v>
      </c>
      <c r="N10" s="213" t="s">
        <v>1049</v>
      </c>
      <c r="O10" s="215" t="s">
        <v>1065</v>
      </c>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78"/>
      <c r="AY10" s="78"/>
      <c r="AZ10" s="78"/>
      <c r="BA10" s="78"/>
      <c r="BB10" s="78"/>
      <c r="BC10" s="78"/>
      <c r="BD10" s="78"/>
      <c r="BE10" s="78"/>
      <c r="BF10" s="78"/>
      <c r="BG10" s="78"/>
      <c r="BH10" s="78"/>
      <c r="BI10" s="78"/>
      <c r="BJ10" s="78"/>
      <c r="BK10" s="78"/>
      <c r="BL10" s="78"/>
      <c r="BM10" s="78"/>
      <c r="BN10" s="78"/>
      <c r="BO10" s="78"/>
      <c r="BP10" s="78"/>
      <c r="BQ10" s="78"/>
      <c r="BR10" s="78"/>
      <c r="BS10" s="78"/>
      <c r="BT10" s="78"/>
      <c r="BU10" s="78"/>
      <c r="BV10" s="78"/>
      <c r="BW10" s="78"/>
      <c r="BX10" s="78"/>
      <c r="BY10" s="78"/>
      <c r="BZ10" s="78"/>
      <c r="CA10" s="78"/>
      <c r="CB10" s="78"/>
      <c r="CC10" s="78"/>
      <c r="CD10" s="78"/>
      <c r="CE10" s="78"/>
      <c r="CF10" s="78"/>
      <c r="CG10" s="78"/>
      <c r="CH10" s="78"/>
      <c r="CI10" s="78"/>
      <c r="CJ10" s="78"/>
      <c r="CK10" s="78"/>
      <c r="CL10" s="78"/>
      <c r="CM10" s="78"/>
      <c r="CN10" s="78"/>
      <c r="CO10" s="78"/>
      <c r="CP10" s="78"/>
      <c r="CQ10" s="78"/>
      <c r="CR10" s="78"/>
      <c r="CS10" s="78"/>
      <c r="CT10" s="78"/>
      <c r="CU10" s="78"/>
      <c r="CV10" s="78"/>
      <c r="CW10" s="78"/>
      <c r="CX10" s="78"/>
      <c r="CY10" s="78"/>
      <c r="CZ10" s="78"/>
      <c r="DA10" s="78"/>
      <c r="DB10" s="78"/>
      <c r="DC10" s="78"/>
      <c r="DD10" s="78"/>
      <c r="DE10" s="78"/>
      <c r="DF10" s="78"/>
      <c r="DG10" s="78"/>
      <c r="DH10" s="78"/>
      <c r="DI10" s="78"/>
      <c r="DJ10" s="78"/>
      <c r="DK10" s="78"/>
      <c r="DL10" s="78"/>
      <c r="DM10" s="78"/>
      <c r="DN10" s="78"/>
      <c r="DO10" s="78"/>
      <c r="DP10" s="78"/>
      <c r="DQ10" s="78"/>
      <c r="DR10" s="78"/>
      <c r="DS10" s="78"/>
      <c r="DT10" s="78"/>
      <c r="DU10" s="78"/>
      <c r="DV10" s="78"/>
      <c r="DW10" s="78"/>
      <c r="DX10" s="78"/>
      <c r="DY10" s="78"/>
      <c r="DZ10" s="78"/>
      <c r="EA10" s="78"/>
      <c r="EB10" s="78"/>
      <c r="EC10" s="78"/>
      <c r="ED10" s="78"/>
      <c r="EE10" s="78"/>
      <c r="EF10" s="78"/>
      <c r="EG10" s="78"/>
      <c r="EH10" s="78"/>
      <c r="EI10" s="78"/>
      <c r="EJ10" s="78"/>
      <c r="EK10" s="78"/>
      <c r="EL10" s="78"/>
      <c r="EM10" s="78"/>
      <c r="EN10" s="78"/>
      <c r="EO10" s="78"/>
      <c r="EP10" s="78"/>
      <c r="EQ10" s="78"/>
      <c r="ER10" s="78"/>
      <c r="ES10" s="78"/>
      <c r="ET10" s="78"/>
      <c r="EU10" s="78"/>
      <c r="EV10" s="78"/>
      <c r="EW10" s="78"/>
      <c r="EX10" s="78"/>
      <c r="EY10" s="78"/>
      <c r="EZ10" s="78"/>
      <c r="FA10" s="78"/>
      <c r="FB10" s="78"/>
      <c r="FC10" s="78"/>
      <c r="FD10" s="78"/>
      <c r="FE10" s="78"/>
      <c r="FF10" s="78"/>
      <c r="FG10" s="78"/>
      <c r="FH10" s="78"/>
      <c r="FI10" s="78"/>
      <c r="FJ10" s="78"/>
      <c r="FK10" s="78"/>
      <c r="FL10" s="78"/>
      <c r="FM10" s="78"/>
      <c r="FN10" s="78"/>
      <c r="FO10" s="78"/>
      <c r="FP10" s="78"/>
      <c r="FQ10" s="78"/>
      <c r="FR10" s="78"/>
      <c r="FS10" s="78"/>
      <c r="FT10" s="78"/>
      <c r="FU10" s="78"/>
      <c r="FV10" s="78"/>
      <c r="FW10" s="78"/>
      <c r="FX10" s="78"/>
      <c r="FY10" s="78"/>
      <c r="FZ10" s="78"/>
      <c r="GA10" s="78"/>
      <c r="GB10" s="78"/>
      <c r="GC10" s="78"/>
      <c r="GD10" s="78"/>
      <c r="GE10" s="78"/>
      <c r="GF10" s="78"/>
      <c r="GG10" s="78"/>
      <c r="GH10" s="78"/>
      <c r="GI10" s="78"/>
      <c r="GJ10" s="78"/>
      <c r="GK10" s="78"/>
      <c r="GL10" s="78"/>
      <c r="GM10" s="78"/>
      <c r="GN10" s="78"/>
      <c r="GO10" s="78"/>
      <c r="GP10" s="78"/>
      <c r="GQ10" s="78"/>
      <c r="GR10" s="78"/>
      <c r="GS10" s="78"/>
      <c r="GT10" s="78"/>
      <c r="GU10" s="78"/>
      <c r="GV10" s="78"/>
      <c r="GW10" s="78"/>
      <c r="GX10" s="78"/>
      <c r="GY10" s="78"/>
      <c r="GZ10" s="78"/>
      <c r="HA10" s="78"/>
      <c r="HB10" s="78"/>
      <c r="HC10" s="78"/>
      <c r="HD10" s="78"/>
      <c r="HE10" s="78"/>
      <c r="HF10" s="78"/>
      <c r="HG10" s="78"/>
      <c r="HH10" s="78"/>
      <c r="HI10" s="78"/>
      <c r="HJ10" s="78"/>
      <c r="HK10" s="78"/>
      <c r="HL10" s="78"/>
      <c r="HM10" s="78"/>
      <c r="HN10" s="78"/>
      <c r="HO10" s="78"/>
      <c r="HP10" s="78"/>
      <c r="HQ10" s="78"/>
      <c r="HR10" s="78"/>
      <c r="HS10" s="78"/>
      <c r="HT10" s="78"/>
      <c r="HU10" s="78"/>
      <c r="HV10" s="78"/>
      <c r="HW10" s="78"/>
      <c r="HX10" s="78"/>
      <c r="HY10" s="78"/>
      <c r="HZ10" s="78"/>
      <c r="IA10" s="78"/>
      <c r="IB10" s="78"/>
      <c r="IC10" s="78"/>
      <c r="ID10" s="78"/>
      <c r="IE10" s="78"/>
      <c r="IF10" s="78"/>
      <c r="IG10" s="78"/>
      <c r="IH10" s="78"/>
      <c r="II10" s="78"/>
      <c r="IJ10" s="78"/>
      <c r="IK10" s="78"/>
      <c r="IL10" s="78"/>
      <c r="IM10" s="78"/>
      <c r="IN10" s="78"/>
      <c r="IO10" s="78"/>
      <c r="IP10" s="78"/>
      <c r="IQ10" s="78"/>
      <c r="IR10" s="78"/>
      <c r="IS10" s="78"/>
      <c r="IT10" s="78"/>
      <c r="IU10" s="78"/>
      <c r="IV10" s="78"/>
      <c r="IW10" s="78"/>
    </row>
    <row r="11" spans="1:257" ht="14.25" customHeight="1">
      <c r="A11" s="157"/>
      <c r="B11" s="157" t="s">
        <v>827</v>
      </c>
      <c r="C11" s="158"/>
      <c r="D11" s="158"/>
      <c r="E11" s="158"/>
      <c r="F11" s="158"/>
      <c r="G11" s="158"/>
      <c r="H11" s="158"/>
      <c r="I11" s="159"/>
      <c r="J11" s="158"/>
      <c r="K11" s="158"/>
      <c r="L11" s="158"/>
      <c r="M11" s="158"/>
      <c r="N11" s="158"/>
      <c r="O11" s="189"/>
    </row>
    <row r="12" spans="1:257" ht="14.25" customHeight="1">
      <c r="A12" s="97" t="str">
        <f>IF(OR(B12&lt;&gt;"",D12&lt;E11&gt;""),"["&amp;TEXT($B$2,"##")&amp;"-"&amp;TEXT(ROW()-10,"##")&amp;"]","")</f>
        <v>[Message-2]</v>
      </c>
      <c r="B12" s="98" t="s">
        <v>855</v>
      </c>
      <c r="C12" s="98" t="s">
        <v>866</v>
      </c>
      <c r="D12" s="98" t="s">
        <v>867</v>
      </c>
      <c r="E12" s="103"/>
      <c r="F12" s="98" t="s">
        <v>22</v>
      </c>
      <c r="G12" s="98" t="s">
        <v>22</v>
      </c>
      <c r="H12" s="104">
        <v>42323</v>
      </c>
      <c r="I12" s="105"/>
      <c r="J12" s="216"/>
      <c r="K12" s="216"/>
      <c r="L12" s="216"/>
      <c r="M12" s="217"/>
      <c r="N12" s="217"/>
      <c r="O12" s="217"/>
    </row>
    <row r="13" spans="1:257" ht="14.25" customHeight="1">
      <c r="A13" s="97" t="str">
        <f t="shared" ref="A13:A14" si="2">IF(OR(B13&lt;&gt;"",D13&lt;E12&gt;""),"["&amp;TEXT($B$2,"##")&amp;"-"&amp;TEXT(ROW()-10,"##")&amp;"]","")</f>
        <v>[Message-3]</v>
      </c>
      <c r="B13" s="98" t="s">
        <v>856</v>
      </c>
      <c r="C13" s="98" t="s">
        <v>869</v>
      </c>
      <c r="D13" s="98" t="s">
        <v>867</v>
      </c>
      <c r="E13" s="103"/>
      <c r="F13" s="98" t="s">
        <v>22</v>
      </c>
      <c r="G13" s="98" t="s">
        <v>22</v>
      </c>
      <c r="H13" s="104">
        <v>42323</v>
      </c>
      <c r="I13" s="105"/>
      <c r="J13" s="216"/>
      <c r="K13" s="216"/>
      <c r="L13" s="216"/>
      <c r="M13" s="217"/>
      <c r="N13" s="217"/>
      <c r="O13" s="217"/>
    </row>
    <row r="14" spans="1:257" ht="14.25" customHeight="1">
      <c r="A14" s="97" t="str">
        <f t="shared" si="2"/>
        <v>[Message-4]</v>
      </c>
      <c r="B14" s="98" t="s">
        <v>870</v>
      </c>
      <c r="C14" s="98" t="s">
        <v>871</v>
      </c>
      <c r="D14" s="98" t="s">
        <v>872</v>
      </c>
      <c r="E14" s="103"/>
      <c r="F14" s="98" t="s">
        <v>22</v>
      </c>
      <c r="G14" s="98" t="s">
        <v>22</v>
      </c>
      <c r="H14" s="104">
        <v>42323</v>
      </c>
      <c r="I14" s="105"/>
      <c r="J14" s="216"/>
      <c r="K14" s="216"/>
      <c r="L14" s="216"/>
      <c r="M14" s="217"/>
      <c r="N14" s="217"/>
      <c r="O14" s="217"/>
    </row>
    <row r="15" spans="1:257" ht="14.25" customHeight="1">
      <c r="A15" s="97" t="str">
        <f t="shared" ref="A15" si="3">IF(OR(B15&lt;&gt;"",D15&lt;E14&gt;""),"["&amp;TEXT($B$2,"##")&amp;"-"&amp;TEXT(ROW()-10,"##")&amp;"]","")</f>
        <v>[Message-5]</v>
      </c>
      <c r="B15" s="98" t="s">
        <v>873</v>
      </c>
      <c r="C15" s="98" t="s">
        <v>874</v>
      </c>
      <c r="D15" s="98" t="s">
        <v>875</v>
      </c>
      <c r="E15" s="103"/>
      <c r="F15" s="98" t="s">
        <v>22</v>
      </c>
      <c r="G15" s="98" t="s">
        <v>22</v>
      </c>
      <c r="H15" s="104">
        <v>42323</v>
      </c>
      <c r="I15" s="105"/>
      <c r="J15" s="216"/>
      <c r="K15" s="216"/>
      <c r="L15" s="216"/>
      <c r="M15" s="217"/>
      <c r="N15" s="217"/>
      <c r="O15" s="217"/>
    </row>
    <row r="16" spans="1:257" ht="14.25" customHeight="1">
      <c r="A16" s="97" t="str">
        <f t="shared" ref="A16" si="4">IF(OR(B16&lt;&gt;"",D16&lt;E15&gt;""),"["&amp;TEXT($B$2,"##")&amp;"-"&amp;TEXT(ROW()-10,"##")&amp;"]","")</f>
        <v>[Message-6]</v>
      </c>
      <c r="B16" s="98" t="s">
        <v>876</v>
      </c>
      <c r="C16" s="98" t="s">
        <v>877</v>
      </c>
      <c r="D16" s="98" t="s">
        <v>878</v>
      </c>
      <c r="E16" s="103"/>
      <c r="F16" s="98" t="s">
        <v>22</v>
      </c>
      <c r="G16" s="98" t="s">
        <v>22</v>
      </c>
      <c r="H16" s="104">
        <v>42323</v>
      </c>
      <c r="I16" s="105"/>
      <c r="J16" s="216"/>
      <c r="K16" s="216"/>
      <c r="L16" s="216"/>
      <c r="M16" s="217"/>
      <c r="N16" s="217"/>
      <c r="O16" s="217"/>
    </row>
    <row r="17" spans="1:15" ht="14.25" customHeight="1">
      <c r="A17" s="97" t="str">
        <f t="shared" ref="A17:A38" si="5">IF(OR(B17&lt;&gt;"",D17&lt;E16&gt;""),"["&amp;TEXT($B$2,"##")&amp;"-"&amp;TEXT(ROW()-10,"##")&amp;"]","")</f>
        <v>[Message-7]</v>
      </c>
      <c r="B17" s="98" t="s">
        <v>879</v>
      </c>
      <c r="C17" s="98" t="s">
        <v>880</v>
      </c>
      <c r="D17" s="98" t="s">
        <v>881</v>
      </c>
      <c r="E17" s="103"/>
      <c r="F17" s="98" t="s">
        <v>22</v>
      </c>
      <c r="G17" s="98" t="s">
        <v>22</v>
      </c>
      <c r="H17" s="104">
        <v>42323</v>
      </c>
      <c r="I17" s="105"/>
      <c r="J17" s="216"/>
      <c r="K17" s="216"/>
      <c r="L17" s="216"/>
      <c r="M17" s="217"/>
      <c r="N17" s="217"/>
      <c r="O17" s="217"/>
    </row>
    <row r="18" spans="1:15" ht="14.25" customHeight="1">
      <c r="A18" s="97" t="str">
        <f t="shared" si="5"/>
        <v>[Message-8]</v>
      </c>
      <c r="B18" s="98" t="s">
        <v>868</v>
      </c>
      <c r="C18" s="98" t="s">
        <v>882</v>
      </c>
      <c r="D18" s="98" t="s">
        <v>884</v>
      </c>
      <c r="E18" s="103"/>
      <c r="F18" s="98" t="s">
        <v>22</v>
      </c>
      <c r="G18" s="98" t="s">
        <v>22</v>
      </c>
      <c r="H18" s="104">
        <v>42323</v>
      </c>
      <c r="I18" s="105"/>
      <c r="J18" s="216"/>
      <c r="K18" s="216"/>
      <c r="L18" s="216"/>
      <c r="M18" s="217"/>
      <c r="N18" s="217"/>
      <c r="O18" s="217"/>
    </row>
    <row r="19" spans="1:15" ht="14.25" customHeight="1">
      <c r="A19" s="97" t="str">
        <f t="shared" si="5"/>
        <v>[Message-9]</v>
      </c>
      <c r="B19" s="98" t="s">
        <v>883</v>
      </c>
      <c r="C19" s="98" t="s">
        <v>882</v>
      </c>
      <c r="D19" s="98" t="s">
        <v>884</v>
      </c>
      <c r="E19" s="103"/>
      <c r="F19" s="98" t="s">
        <v>22</v>
      </c>
      <c r="G19" s="98" t="s">
        <v>22</v>
      </c>
      <c r="H19" s="104">
        <v>42323</v>
      </c>
      <c r="I19" s="105"/>
      <c r="J19" s="216"/>
      <c r="K19" s="216"/>
      <c r="L19" s="216"/>
      <c r="M19" s="217"/>
      <c r="N19" s="217"/>
      <c r="O19" s="217"/>
    </row>
    <row r="20" spans="1:15" ht="14.25" customHeight="1">
      <c r="A20" s="97" t="str">
        <f t="shared" si="5"/>
        <v>[Message-10]</v>
      </c>
      <c r="B20" s="98" t="s">
        <v>1267</v>
      </c>
      <c r="C20" s="98" t="s">
        <v>886</v>
      </c>
      <c r="D20" s="98" t="s">
        <v>887</v>
      </c>
      <c r="E20" s="103"/>
      <c r="F20" s="98" t="s">
        <v>22</v>
      </c>
      <c r="G20" s="98" t="s">
        <v>22</v>
      </c>
      <c r="H20" s="104">
        <v>42323</v>
      </c>
      <c r="I20" s="105"/>
      <c r="J20" s="216"/>
      <c r="K20" s="216"/>
      <c r="L20" s="216"/>
      <c r="M20" s="217"/>
      <c r="N20" s="217"/>
      <c r="O20" s="234"/>
    </row>
    <row r="21" spans="1:15" ht="14.25" customHeight="1">
      <c r="A21" s="97" t="str">
        <f t="shared" ref="A21" si="6">IF(OR(B21&lt;&gt;"",D21&lt;E20&gt;""),"["&amp;TEXT($B$2,"##")&amp;"-"&amp;TEXT(ROW()-10,"##")&amp;"]","")</f>
        <v>[Message-11]</v>
      </c>
      <c r="B21" s="98" t="s">
        <v>1268</v>
      </c>
      <c r="C21" s="98" t="s">
        <v>1269</v>
      </c>
      <c r="D21" s="98" t="s">
        <v>1270</v>
      </c>
      <c r="E21" s="103"/>
      <c r="F21" s="98" t="s">
        <v>22</v>
      </c>
      <c r="G21" s="98" t="s">
        <v>22</v>
      </c>
      <c r="H21" s="104">
        <v>42323</v>
      </c>
      <c r="I21" s="105"/>
      <c r="J21" s="216"/>
      <c r="K21" s="216"/>
      <c r="L21" s="216"/>
      <c r="M21" s="217"/>
      <c r="N21" s="217"/>
      <c r="O21" s="234"/>
    </row>
    <row r="22" spans="1:15" ht="102">
      <c r="A22" s="97" t="str">
        <f t="shared" ref="A22:A24" si="7">IF(OR(B22&lt;&gt;"",D22&lt;E21&gt;""),"["&amp;TEXT($B$2,"##")&amp;"-"&amp;TEXT(ROW()-10,"##")&amp;"]","")</f>
        <v>[Message-12]</v>
      </c>
      <c r="B22" s="98" t="s">
        <v>1271</v>
      </c>
      <c r="C22" s="98" t="s">
        <v>1273</v>
      </c>
      <c r="D22" s="98" t="s">
        <v>1272</v>
      </c>
      <c r="E22" s="103"/>
      <c r="F22" s="98" t="s">
        <v>22</v>
      </c>
      <c r="G22" s="98" t="s">
        <v>22</v>
      </c>
      <c r="H22" s="104">
        <v>42323</v>
      </c>
      <c r="I22" s="105" t="s">
        <v>1274</v>
      </c>
      <c r="J22" s="216" t="s">
        <v>1062</v>
      </c>
      <c r="K22" s="216" t="s">
        <v>1059</v>
      </c>
      <c r="L22" s="216" t="s">
        <v>1057</v>
      </c>
      <c r="M22" s="217">
        <v>42323</v>
      </c>
      <c r="N22" s="217">
        <v>42228</v>
      </c>
      <c r="O22" s="234" t="s">
        <v>1198</v>
      </c>
    </row>
    <row r="23" spans="1:15" ht="14.25" customHeight="1">
      <c r="A23" s="97" t="str">
        <f t="shared" si="7"/>
        <v>[Message-13]</v>
      </c>
      <c r="B23" s="98" t="s">
        <v>888</v>
      </c>
      <c r="C23" s="98" t="s">
        <v>889</v>
      </c>
      <c r="D23" s="98" t="s">
        <v>887</v>
      </c>
      <c r="E23" s="103"/>
      <c r="F23" s="98" t="s">
        <v>22</v>
      </c>
      <c r="G23" s="98" t="s">
        <v>22</v>
      </c>
      <c r="H23" s="104">
        <v>42323</v>
      </c>
      <c r="I23" s="105"/>
      <c r="J23" s="216"/>
      <c r="K23" s="216"/>
      <c r="L23" s="216"/>
      <c r="M23" s="217"/>
      <c r="N23" s="217"/>
      <c r="O23" s="217"/>
    </row>
    <row r="24" spans="1:15" ht="14.25" customHeight="1">
      <c r="A24" s="97" t="str">
        <f t="shared" si="7"/>
        <v>[Message-14]</v>
      </c>
      <c r="B24" s="98" t="s">
        <v>892</v>
      </c>
      <c r="C24" s="98" t="s">
        <v>890</v>
      </c>
      <c r="D24" s="98" t="s">
        <v>891</v>
      </c>
      <c r="E24" s="103"/>
      <c r="F24" s="98" t="s">
        <v>22</v>
      </c>
      <c r="G24" s="98" t="s">
        <v>22</v>
      </c>
      <c r="H24" s="104">
        <v>42323</v>
      </c>
      <c r="I24" s="105"/>
      <c r="J24" s="216"/>
      <c r="K24" s="216"/>
      <c r="L24" s="216"/>
      <c r="M24" s="217"/>
      <c r="N24" s="217"/>
      <c r="O24" s="217"/>
    </row>
    <row r="25" spans="1:15" ht="14.25" customHeight="1">
      <c r="A25" s="97" t="str">
        <f>IF(OR(B25&lt;&gt;"",D25&lt;E23&gt;""),"["&amp;TEXT($B$2,"##")&amp;"-"&amp;TEXT(ROW()-10,"##")&amp;"]","")</f>
        <v>[Message-15]</v>
      </c>
      <c r="B25" s="98" t="s">
        <v>1276</v>
      </c>
      <c r="C25" s="98" t="s">
        <v>1277</v>
      </c>
      <c r="D25" s="98" t="s">
        <v>1278</v>
      </c>
      <c r="E25" s="97" t="s">
        <v>1199</v>
      </c>
      <c r="F25" s="98" t="s">
        <v>22</v>
      </c>
      <c r="G25" s="98" t="s">
        <v>22</v>
      </c>
      <c r="H25" s="104">
        <v>42323</v>
      </c>
      <c r="I25" s="105"/>
      <c r="J25" s="216"/>
      <c r="K25" s="216"/>
      <c r="L25" s="216"/>
      <c r="M25" s="217"/>
      <c r="N25" s="217"/>
      <c r="O25" s="217"/>
    </row>
    <row r="26" spans="1:15" ht="14.25" customHeight="1">
      <c r="A26" s="97" t="str">
        <f>IF(OR(B26&lt;&gt;"",D26&lt;E24&gt;""),"["&amp;TEXT($B$2,"##")&amp;"-"&amp;TEXT(ROW()-10,"##")&amp;"]","")</f>
        <v>[Message-16]</v>
      </c>
      <c r="B26" s="98" t="s">
        <v>893</v>
      </c>
      <c r="C26" s="98" t="s">
        <v>871</v>
      </c>
      <c r="D26" s="98" t="s">
        <v>894</v>
      </c>
      <c r="E26" s="97" t="s">
        <v>1199</v>
      </c>
      <c r="F26" s="98" t="s">
        <v>22</v>
      </c>
      <c r="G26" s="98" t="s">
        <v>22</v>
      </c>
      <c r="H26" s="104">
        <v>42323</v>
      </c>
      <c r="I26" s="105"/>
      <c r="J26" s="216"/>
      <c r="K26" s="216"/>
      <c r="L26" s="216"/>
      <c r="M26" s="217"/>
      <c r="N26" s="217"/>
      <c r="O26" s="217"/>
    </row>
    <row r="27" spans="1:15" ht="14.25" customHeight="1">
      <c r="A27" s="97" t="str">
        <f t="shared" si="5"/>
        <v>[Message-17]</v>
      </c>
      <c r="B27" s="98" t="s">
        <v>895</v>
      </c>
      <c r="C27" s="98" t="s">
        <v>896</v>
      </c>
      <c r="D27" s="98" t="s">
        <v>897</v>
      </c>
      <c r="E27" s="97" t="s">
        <v>1199</v>
      </c>
      <c r="F27" s="98" t="s">
        <v>22</v>
      </c>
      <c r="G27" s="98" t="s">
        <v>22</v>
      </c>
      <c r="H27" s="104">
        <v>42323</v>
      </c>
      <c r="I27" s="105"/>
      <c r="J27" s="216"/>
      <c r="K27" s="216"/>
      <c r="L27" s="216"/>
      <c r="M27" s="217"/>
      <c r="N27" s="217"/>
      <c r="O27" s="217"/>
    </row>
    <row r="28" spans="1:15" ht="14.25" customHeight="1">
      <c r="A28" s="97" t="str">
        <f t="shared" si="5"/>
        <v>[Message-18]</v>
      </c>
      <c r="B28" s="98" t="s">
        <v>898</v>
      </c>
      <c r="C28" s="98" t="s">
        <v>900</v>
      </c>
      <c r="D28" s="98" t="s">
        <v>899</v>
      </c>
      <c r="E28" s="97"/>
      <c r="F28" s="98" t="s">
        <v>22</v>
      </c>
      <c r="G28" s="98" t="s">
        <v>22</v>
      </c>
      <c r="H28" s="104">
        <v>42323</v>
      </c>
      <c r="I28" s="105"/>
      <c r="J28" s="216"/>
      <c r="K28" s="216"/>
      <c r="L28" s="216"/>
      <c r="M28" s="217"/>
      <c r="N28" s="217"/>
      <c r="O28" s="217"/>
    </row>
    <row r="29" spans="1:15" ht="14.25" customHeight="1">
      <c r="A29" s="97" t="str">
        <f t="shared" si="5"/>
        <v>[Message-19]</v>
      </c>
      <c r="B29" s="98" t="s">
        <v>902</v>
      </c>
      <c r="C29" s="98" t="s">
        <v>906</v>
      </c>
      <c r="D29" s="98" t="s">
        <v>903</v>
      </c>
      <c r="E29" s="103"/>
      <c r="F29" s="98" t="s">
        <v>22</v>
      </c>
      <c r="G29" s="98" t="s">
        <v>22</v>
      </c>
      <c r="H29" s="104">
        <v>42323</v>
      </c>
      <c r="I29" s="105"/>
      <c r="J29" s="216"/>
      <c r="K29" s="216"/>
      <c r="L29" s="216"/>
      <c r="M29" s="217"/>
      <c r="N29" s="217"/>
      <c r="O29" s="217"/>
    </row>
    <row r="30" spans="1:15" ht="14.25" customHeight="1">
      <c r="A30" s="97" t="str">
        <f t="shared" si="5"/>
        <v>[Message-20]</v>
      </c>
      <c r="B30" s="98" t="s">
        <v>904</v>
      </c>
      <c r="C30" s="98" t="s">
        <v>905</v>
      </c>
      <c r="D30" s="98" t="s">
        <v>907</v>
      </c>
      <c r="E30" s="103"/>
      <c r="F30" s="98" t="s">
        <v>22</v>
      </c>
      <c r="G30" s="98" t="s">
        <v>22</v>
      </c>
      <c r="H30" s="104">
        <v>42323</v>
      </c>
      <c r="I30" s="105"/>
      <c r="J30" s="216"/>
      <c r="K30" s="216"/>
      <c r="L30" s="216"/>
      <c r="M30" s="217"/>
      <c r="N30" s="217"/>
      <c r="O30" s="217"/>
    </row>
    <row r="31" spans="1:15" ht="14.25" customHeight="1">
      <c r="A31" s="169"/>
      <c r="B31" s="169" t="s">
        <v>854</v>
      </c>
      <c r="C31" s="169"/>
      <c r="D31" s="169"/>
      <c r="E31" s="169"/>
      <c r="F31" s="169"/>
      <c r="G31" s="169"/>
      <c r="H31" s="169"/>
      <c r="I31" s="169"/>
      <c r="J31" s="169"/>
      <c r="K31" s="169"/>
      <c r="L31" s="169"/>
      <c r="M31" s="169"/>
      <c r="N31" s="169"/>
      <c r="O31" s="169"/>
    </row>
    <row r="32" spans="1:15" ht="14.25" customHeight="1">
      <c r="A32" s="97" t="str">
        <f t="shared" si="5"/>
        <v>[Message-22]</v>
      </c>
      <c r="B32" s="98" t="s">
        <v>908</v>
      </c>
      <c r="C32" s="98" t="s">
        <v>910</v>
      </c>
      <c r="D32" s="98" t="s">
        <v>911</v>
      </c>
      <c r="E32" s="103"/>
      <c r="F32" s="98" t="s">
        <v>22</v>
      </c>
      <c r="G32" s="98" t="s">
        <v>22</v>
      </c>
      <c r="H32" s="104">
        <v>42323</v>
      </c>
      <c r="I32" s="105"/>
      <c r="J32" s="216"/>
      <c r="K32" s="216"/>
      <c r="L32" s="216"/>
      <c r="M32" s="217"/>
      <c r="N32" s="217"/>
      <c r="O32" s="217"/>
    </row>
    <row r="33" spans="1:15" ht="14.25" customHeight="1">
      <c r="A33" s="97" t="str">
        <f t="shared" si="5"/>
        <v>[Message-23]</v>
      </c>
      <c r="B33" s="98" t="s">
        <v>909</v>
      </c>
      <c r="C33" s="98" t="s">
        <v>910</v>
      </c>
      <c r="D33" s="98" t="s">
        <v>911</v>
      </c>
      <c r="E33" s="103"/>
      <c r="F33" s="98" t="s">
        <v>22</v>
      </c>
      <c r="G33" s="98" t="s">
        <v>22</v>
      </c>
      <c r="H33" s="104">
        <v>42323</v>
      </c>
      <c r="I33" s="105"/>
      <c r="J33" s="216"/>
      <c r="K33" s="216"/>
      <c r="L33" s="216"/>
      <c r="M33" s="217"/>
      <c r="N33" s="217"/>
      <c r="O33" s="217"/>
    </row>
    <row r="34" spans="1:15" ht="14.25" customHeight="1">
      <c r="A34" s="97" t="str">
        <f t="shared" si="5"/>
        <v>[Message-24]</v>
      </c>
      <c r="B34" s="98" t="s">
        <v>912</v>
      </c>
      <c r="C34" s="98" t="s">
        <v>913</v>
      </c>
      <c r="D34" s="98" t="s">
        <v>914</v>
      </c>
      <c r="E34" s="103"/>
      <c r="F34" s="98" t="s">
        <v>22</v>
      </c>
      <c r="G34" s="98" t="s">
        <v>22</v>
      </c>
      <c r="H34" s="104">
        <v>42323</v>
      </c>
      <c r="I34" s="105"/>
      <c r="J34" s="216"/>
      <c r="K34" s="216"/>
      <c r="L34" s="216"/>
      <c r="M34" s="217"/>
      <c r="N34" s="217"/>
      <c r="O34" s="217"/>
    </row>
    <row r="35" spans="1:15" ht="14.25" customHeight="1">
      <c r="A35" s="97" t="str">
        <f t="shared" si="5"/>
        <v>[Message-25]</v>
      </c>
      <c r="B35" s="98" t="s">
        <v>916</v>
      </c>
      <c r="C35" s="98" t="s">
        <v>918</v>
      </c>
      <c r="D35" s="98" t="s">
        <v>1275</v>
      </c>
      <c r="E35" s="103"/>
      <c r="F35" s="98" t="s">
        <v>22</v>
      </c>
      <c r="G35" s="98" t="s">
        <v>22</v>
      </c>
      <c r="H35" s="104">
        <v>42323</v>
      </c>
      <c r="I35" s="105"/>
      <c r="J35" s="216"/>
      <c r="K35" s="216"/>
      <c r="L35" s="216"/>
      <c r="M35" s="217"/>
      <c r="N35" s="217"/>
      <c r="O35" s="217"/>
    </row>
    <row r="36" spans="1:15" ht="14.25" customHeight="1">
      <c r="A36" s="97" t="str">
        <f t="shared" si="5"/>
        <v>[Message-26]</v>
      </c>
      <c r="B36" s="98" t="s">
        <v>895</v>
      </c>
      <c r="C36" s="98" t="s">
        <v>896</v>
      </c>
      <c r="D36" s="98" t="s">
        <v>897</v>
      </c>
      <c r="E36" s="103"/>
      <c r="F36" s="98" t="s">
        <v>22</v>
      </c>
      <c r="G36" s="98" t="s">
        <v>22</v>
      </c>
      <c r="H36" s="104">
        <v>42323</v>
      </c>
      <c r="I36" s="105"/>
      <c r="J36" s="216"/>
      <c r="K36" s="216"/>
      <c r="L36" s="216"/>
      <c r="M36" s="217"/>
      <c r="N36" s="217"/>
      <c r="O36" s="217"/>
    </row>
    <row r="37" spans="1:15" ht="14.25" customHeight="1">
      <c r="A37" s="97" t="str">
        <f t="shared" si="5"/>
        <v>[Message-27]</v>
      </c>
      <c r="B37" s="98" t="s">
        <v>898</v>
      </c>
      <c r="C37" s="98" t="s">
        <v>900</v>
      </c>
      <c r="D37" s="98" t="s">
        <v>899</v>
      </c>
      <c r="E37" s="103"/>
      <c r="F37" s="98" t="s">
        <v>22</v>
      </c>
      <c r="G37" s="98" t="s">
        <v>22</v>
      </c>
      <c r="H37" s="104">
        <v>42323</v>
      </c>
      <c r="I37" s="105"/>
      <c r="J37" s="216"/>
      <c r="K37" s="216"/>
      <c r="L37" s="216"/>
      <c r="M37" s="217"/>
      <c r="N37" s="217"/>
      <c r="O37" s="217"/>
    </row>
    <row r="38" spans="1:15" ht="14.25" customHeight="1">
      <c r="A38" s="97" t="str">
        <f t="shared" si="5"/>
        <v>[Message-28]</v>
      </c>
      <c r="B38" s="98" t="s">
        <v>901</v>
      </c>
      <c r="C38" s="98" t="s">
        <v>906</v>
      </c>
      <c r="D38" s="98" t="s">
        <v>915</v>
      </c>
      <c r="E38" s="103"/>
      <c r="F38" s="98" t="s">
        <v>22</v>
      </c>
      <c r="G38" s="98" t="s">
        <v>22</v>
      </c>
      <c r="H38" s="104">
        <v>42323</v>
      </c>
      <c r="I38" s="105"/>
      <c r="J38" s="216"/>
      <c r="K38" s="216"/>
      <c r="L38" s="216"/>
      <c r="M38" s="217"/>
      <c r="N38" s="217"/>
      <c r="O38" s="217"/>
    </row>
  </sheetData>
  <autoFilter ref="J10:O38"/>
  <mergeCells count="5">
    <mergeCell ref="B2:G2"/>
    <mergeCell ref="B3:G3"/>
    <mergeCell ref="B4:G4"/>
    <mergeCell ref="E5:G5"/>
    <mergeCell ref="E6:G6"/>
  </mergeCells>
  <dataValidations count="1">
    <dataValidation type="list" allowBlank="1" showErrorMessage="1" sqref="F32:G38 F12:G30">
      <formula1>$Q$2:$Q$6</formula1>
    </dataValidation>
  </dataValidations>
  <hyperlinks>
    <hyperlink ref="A1" location="'Test Report'!A1" display="Back to Test Report"/>
    <hyperlink ref="O22"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3">
        <x14:dataValidation type="list" allowBlank="1" showInputMessage="1" showErrorMessage="1">
          <x14:formula1>
            <xm:f>Calculate!$A$15:$A$20</xm:f>
          </x14:formula1>
          <xm:sqref>J12:J30 J32:J38</xm:sqref>
        </x14:dataValidation>
        <x14:dataValidation type="list" allowBlank="1" showInputMessage="1" showErrorMessage="1">
          <x14:formula1>
            <xm:f>Calculate!$A$11:$A$12</xm:f>
          </x14:formula1>
          <xm:sqref>K12:K30 K32:K38</xm:sqref>
        </x14:dataValidation>
        <x14:dataValidation type="list" allowBlank="1" showInputMessage="1" showErrorMessage="1">
          <x14:formula1>
            <xm:f>Calculate!$B$4:$B$7</xm:f>
          </x14:formula1>
          <xm:sqref>L12:L30 L32:L38</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W81"/>
  <sheetViews>
    <sheetView zoomScale="85" zoomScaleNormal="85" workbookViewId="0">
      <selection activeCell="I67" sqref="I67"/>
    </sheetView>
  </sheetViews>
  <sheetFormatPr defaultRowHeight="14.25" customHeight="1"/>
  <cols>
    <col min="1" max="1" width="16.875" style="90" customWidth="1"/>
    <col min="2" max="2" width="54" style="90" customWidth="1"/>
    <col min="3" max="3" width="34.375" style="90" customWidth="1"/>
    <col min="4" max="4" width="31.625" style="90" customWidth="1"/>
    <col min="5" max="7" width="16.5" style="90" customWidth="1"/>
    <col min="8" max="8" width="9" style="93"/>
    <col min="9" max="9" width="16.25" style="90" customWidth="1"/>
    <col min="10" max="10" width="9.375" style="92" customWidth="1"/>
    <col min="11" max="11" width="9" style="90" customWidth="1"/>
    <col min="12" max="12" width="13.625" style="90" customWidth="1"/>
    <col min="13" max="13" width="14.75" style="90" customWidth="1"/>
    <col min="14" max="15" width="9" style="90"/>
    <col min="16" max="16" width="9" style="90" customWidth="1"/>
    <col min="17" max="17" width="0" style="90" hidden="1" customWidth="1"/>
    <col min="18" max="22" width="9" style="90"/>
    <col min="23" max="23" width="0" style="90" hidden="1" customWidth="1"/>
    <col min="24" max="16384" width="9" style="90"/>
  </cols>
  <sheetData>
    <row r="1" spans="1:257" ht="27" customHeight="1" thickTop="1" thickBot="1">
      <c r="A1" s="94" t="s">
        <v>47</v>
      </c>
      <c r="B1" s="76"/>
      <c r="C1" s="76"/>
      <c r="D1" s="76"/>
      <c r="E1" s="76"/>
      <c r="F1" s="76"/>
      <c r="G1" s="76"/>
      <c r="H1" s="77"/>
      <c r="I1" s="220" t="s">
        <v>1061</v>
      </c>
      <c r="J1" s="221" t="s">
        <v>1054</v>
      </c>
      <c r="K1" s="221" t="s">
        <v>1055</v>
      </c>
      <c r="L1" s="221" t="s">
        <v>1056</v>
      </c>
      <c r="M1" s="221" t="s">
        <v>1057</v>
      </c>
      <c r="N1" s="221" t="s">
        <v>1066</v>
      </c>
      <c r="O1" s="222" t="s">
        <v>1052</v>
      </c>
      <c r="Q1" s="78" t="s">
        <v>22</v>
      </c>
      <c r="V1" s="78"/>
      <c r="W1" s="78" t="s">
        <v>22</v>
      </c>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c r="BY1" s="78"/>
      <c r="BZ1" s="78"/>
      <c r="CA1" s="78"/>
      <c r="CB1" s="78"/>
      <c r="CC1" s="78"/>
      <c r="CD1" s="78"/>
      <c r="CE1" s="78"/>
      <c r="CF1" s="78"/>
      <c r="CG1" s="78"/>
      <c r="CH1" s="78"/>
      <c r="CI1" s="78"/>
      <c r="CJ1" s="78"/>
      <c r="CK1" s="78"/>
      <c r="CL1" s="78"/>
      <c r="CM1" s="78"/>
      <c r="CN1" s="78"/>
      <c r="CO1" s="78"/>
      <c r="CP1" s="78"/>
      <c r="CQ1" s="78"/>
      <c r="CR1" s="78"/>
      <c r="CS1" s="78"/>
      <c r="CT1" s="78"/>
      <c r="CU1" s="78"/>
      <c r="CV1" s="78"/>
      <c r="CW1" s="78"/>
      <c r="CX1" s="78"/>
      <c r="CY1" s="78"/>
      <c r="CZ1" s="78"/>
      <c r="DA1" s="78"/>
      <c r="DB1" s="78"/>
      <c r="DC1" s="78"/>
      <c r="DD1" s="78"/>
      <c r="DE1" s="78"/>
      <c r="DF1" s="78"/>
      <c r="DG1" s="78"/>
      <c r="DH1" s="78"/>
      <c r="DI1" s="78"/>
      <c r="DJ1" s="78"/>
      <c r="DK1" s="78"/>
      <c r="DL1" s="78"/>
      <c r="DM1" s="78"/>
      <c r="DN1" s="78"/>
      <c r="DO1" s="78"/>
      <c r="DP1" s="78"/>
      <c r="DQ1" s="78"/>
      <c r="DR1" s="78"/>
      <c r="DS1" s="78"/>
      <c r="DT1" s="78"/>
      <c r="DU1" s="78"/>
      <c r="DV1" s="78"/>
      <c r="DW1" s="78"/>
      <c r="DX1" s="78"/>
      <c r="DY1" s="78"/>
      <c r="DZ1" s="78"/>
      <c r="EA1" s="78"/>
      <c r="EB1" s="78"/>
      <c r="EC1" s="78"/>
      <c r="ED1" s="78"/>
      <c r="EE1" s="78"/>
      <c r="EF1" s="78"/>
      <c r="EG1" s="78"/>
      <c r="EH1" s="78"/>
      <c r="EI1" s="78"/>
      <c r="EJ1" s="78"/>
      <c r="EK1" s="78"/>
      <c r="EL1" s="78"/>
      <c r="EM1" s="78"/>
      <c r="EN1" s="78"/>
      <c r="EO1" s="78"/>
      <c r="EP1" s="78"/>
      <c r="EQ1" s="78"/>
      <c r="ER1" s="78"/>
      <c r="ES1" s="78"/>
      <c r="ET1" s="78"/>
      <c r="EU1" s="78"/>
      <c r="EV1" s="78"/>
      <c r="EW1" s="78"/>
      <c r="EX1" s="78"/>
      <c r="EY1" s="78"/>
      <c r="EZ1" s="78"/>
      <c r="FA1" s="78"/>
      <c r="FB1" s="78"/>
      <c r="FC1" s="78"/>
      <c r="FD1" s="78"/>
      <c r="FE1" s="78"/>
      <c r="FF1" s="78"/>
      <c r="FG1" s="78"/>
      <c r="FH1" s="78"/>
      <c r="FI1" s="78"/>
      <c r="FJ1" s="78"/>
      <c r="FK1" s="78"/>
      <c r="FL1" s="78"/>
      <c r="FM1" s="78"/>
      <c r="FN1" s="78"/>
      <c r="FO1" s="78"/>
      <c r="FP1" s="78"/>
      <c r="FQ1" s="78"/>
      <c r="FR1" s="78"/>
      <c r="FS1" s="78"/>
      <c r="FT1" s="78"/>
      <c r="FU1" s="78"/>
      <c r="FV1" s="78"/>
      <c r="FW1" s="78"/>
      <c r="FX1" s="78"/>
      <c r="FY1" s="78"/>
      <c r="FZ1" s="78"/>
      <c r="GA1" s="78"/>
      <c r="GB1" s="78"/>
      <c r="GC1" s="78"/>
      <c r="GD1" s="78"/>
      <c r="GE1" s="78"/>
      <c r="GF1" s="78"/>
      <c r="GG1" s="78"/>
      <c r="GH1" s="78"/>
      <c r="GI1" s="78"/>
      <c r="GJ1" s="78"/>
      <c r="GK1" s="78"/>
      <c r="GL1" s="78"/>
      <c r="GM1" s="78"/>
      <c r="GN1" s="78"/>
      <c r="GO1" s="78"/>
      <c r="GP1" s="78"/>
      <c r="GQ1" s="78"/>
      <c r="GR1" s="78"/>
      <c r="GS1" s="78"/>
      <c r="GT1" s="78"/>
      <c r="GU1" s="78"/>
      <c r="GV1" s="78"/>
      <c r="GW1" s="78"/>
      <c r="GX1" s="78"/>
      <c r="GY1" s="78"/>
      <c r="GZ1" s="78"/>
      <c r="HA1" s="78"/>
      <c r="HB1" s="78"/>
      <c r="HC1" s="78"/>
      <c r="HD1" s="78"/>
      <c r="HE1" s="78"/>
      <c r="HF1" s="78"/>
      <c r="HG1" s="78"/>
      <c r="HH1" s="78"/>
      <c r="HI1" s="78"/>
      <c r="HJ1" s="78"/>
      <c r="HK1" s="78"/>
      <c r="HL1" s="78"/>
      <c r="HM1" s="78"/>
      <c r="HN1" s="78"/>
      <c r="HO1" s="78"/>
      <c r="HP1" s="78"/>
      <c r="HQ1" s="78"/>
      <c r="HR1" s="78"/>
      <c r="HS1" s="78"/>
      <c r="HT1" s="78"/>
      <c r="HU1" s="78"/>
      <c r="HV1" s="78"/>
      <c r="HW1" s="78"/>
      <c r="HX1" s="78"/>
      <c r="HY1" s="78"/>
      <c r="HZ1" s="78"/>
      <c r="IA1" s="78"/>
      <c r="IB1" s="78"/>
      <c r="IC1" s="78"/>
      <c r="ID1" s="78"/>
      <c r="IE1" s="78"/>
      <c r="IF1" s="78"/>
      <c r="IG1" s="78"/>
      <c r="IH1" s="78"/>
      <c r="II1" s="78"/>
      <c r="IJ1" s="78"/>
      <c r="IK1" s="78"/>
      <c r="IL1" s="78"/>
      <c r="IM1" s="78"/>
      <c r="IN1" s="78"/>
      <c r="IO1" s="78"/>
      <c r="IP1" s="78"/>
      <c r="IQ1" s="78"/>
      <c r="IR1" s="78"/>
      <c r="IS1" s="78"/>
      <c r="IT1" s="78"/>
      <c r="IU1" s="78"/>
      <c r="IV1" s="78"/>
      <c r="IW1" s="78"/>
    </row>
    <row r="2" spans="1:257" ht="14.25" customHeight="1">
      <c r="A2" s="46" t="s">
        <v>21</v>
      </c>
      <c r="B2" s="269" t="s">
        <v>919</v>
      </c>
      <c r="C2" s="269"/>
      <c r="D2" s="269"/>
      <c r="E2" s="269"/>
      <c r="F2" s="269"/>
      <c r="G2" s="269"/>
      <c r="H2" s="79"/>
      <c r="I2" s="223" t="s">
        <v>1062</v>
      </c>
      <c r="J2" s="207">
        <f>COUNTIFS(J12:J200,"ManhNL",L12:L200,"Open")</f>
        <v>0</v>
      </c>
      <c r="K2" s="207">
        <f>COUNTIFS(J12:J200,"ManhNL",L12:L200,"Accepted")</f>
        <v>0</v>
      </c>
      <c r="L2" s="207">
        <f>COUNTIFS(J12:J200,"ManhNL",L12:L200,"Ready for test")</f>
        <v>0</v>
      </c>
      <c r="M2" s="207">
        <f>COUNTIFS(J12:J200,"ManhNL",L12:L200,"Closed")</f>
        <v>6</v>
      </c>
      <c r="N2" s="207">
        <f>COUNTIFS(J12:J200,"ManhNL",L12:L200,"")</f>
        <v>0</v>
      </c>
      <c r="O2" s="218">
        <f t="shared" ref="O2:O7" si="0">SUM(J2:N2)</f>
        <v>6</v>
      </c>
      <c r="Q2" s="78" t="s">
        <v>24</v>
      </c>
      <c r="V2" s="78"/>
      <c r="W2" s="78" t="s">
        <v>24</v>
      </c>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c r="BY2" s="78"/>
      <c r="BZ2" s="78"/>
      <c r="CA2" s="78"/>
      <c r="CB2" s="78"/>
      <c r="CC2" s="78"/>
      <c r="CD2" s="78"/>
      <c r="CE2" s="78"/>
      <c r="CF2" s="78"/>
      <c r="CG2" s="78"/>
      <c r="CH2" s="78"/>
      <c r="CI2" s="78"/>
      <c r="CJ2" s="78"/>
      <c r="CK2" s="78"/>
      <c r="CL2" s="78"/>
      <c r="CM2" s="78"/>
      <c r="CN2" s="78"/>
      <c r="CO2" s="78"/>
      <c r="CP2" s="78"/>
      <c r="CQ2" s="78"/>
      <c r="CR2" s="78"/>
      <c r="CS2" s="78"/>
      <c r="CT2" s="78"/>
      <c r="CU2" s="78"/>
      <c r="CV2" s="78"/>
      <c r="CW2" s="78"/>
      <c r="CX2" s="78"/>
      <c r="CY2" s="78"/>
      <c r="CZ2" s="78"/>
      <c r="DA2" s="78"/>
      <c r="DB2" s="78"/>
      <c r="DC2" s="78"/>
      <c r="DD2" s="78"/>
      <c r="DE2" s="78"/>
      <c r="DF2" s="78"/>
      <c r="DG2" s="78"/>
      <c r="DH2" s="78"/>
      <c r="DI2" s="78"/>
      <c r="DJ2" s="78"/>
      <c r="DK2" s="78"/>
      <c r="DL2" s="78"/>
      <c r="DM2" s="78"/>
      <c r="DN2" s="78"/>
      <c r="DO2" s="78"/>
      <c r="DP2" s="78"/>
      <c r="DQ2" s="78"/>
      <c r="DR2" s="78"/>
      <c r="DS2" s="78"/>
      <c r="DT2" s="78"/>
      <c r="DU2" s="78"/>
      <c r="DV2" s="78"/>
      <c r="DW2" s="78"/>
      <c r="DX2" s="78"/>
      <c r="DY2" s="78"/>
      <c r="DZ2" s="78"/>
      <c r="EA2" s="78"/>
      <c r="EB2" s="78"/>
      <c r="EC2" s="78"/>
      <c r="ED2" s="78"/>
      <c r="EE2" s="78"/>
      <c r="EF2" s="78"/>
      <c r="EG2" s="78"/>
      <c r="EH2" s="78"/>
      <c r="EI2" s="78"/>
      <c r="EJ2" s="78"/>
      <c r="EK2" s="78"/>
      <c r="EL2" s="78"/>
      <c r="EM2" s="78"/>
      <c r="EN2" s="78"/>
      <c r="EO2" s="78"/>
      <c r="EP2" s="78"/>
      <c r="EQ2" s="78"/>
      <c r="ER2" s="78"/>
      <c r="ES2" s="78"/>
      <c r="ET2" s="78"/>
      <c r="EU2" s="78"/>
      <c r="EV2" s="78"/>
      <c r="EW2" s="78"/>
      <c r="EX2" s="78"/>
      <c r="EY2" s="78"/>
      <c r="EZ2" s="78"/>
      <c r="FA2" s="78"/>
      <c r="FB2" s="78"/>
      <c r="FC2" s="78"/>
      <c r="FD2" s="78"/>
      <c r="FE2" s="78"/>
      <c r="FF2" s="78"/>
      <c r="FG2" s="78"/>
      <c r="FH2" s="78"/>
      <c r="FI2" s="78"/>
      <c r="FJ2" s="78"/>
      <c r="FK2" s="78"/>
      <c r="FL2" s="78"/>
      <c r="FM2" s="78"/>
      <c r="FN2" s="78"/>
      <c r="FO2" s="78"/>
      <c r="FP2" s="78"/>
      <c r="FQ2" s="78"/>
      <c r="FR2" s="78"/>
      <c r="FS2" s="78"/>
      <c r="FT2" s="78"/>
      <c r="FU2" s="78"/>
      <c r="FV2" s="78"/>
      <c r="FW2" s="78"/>
      <c r="FX2" s="78"/>
      <c r="FY2" s="78"/>
      <c r="FZ2" s="78"/>
      <c r="GA2" s="78"/>
      <c r="GB2" s="78"/>
      <c r="GC2" s="78"/>
      <c r="GD2" s="78"/>
      <c r="GE2" s="78"/>
      <c r="GF2" s="78"/>
      <c r="GG2" s="78"/>
      <c r="GH2" s="78"/>
      <c r="GI2" s="78"/>
      <c r="GJ2" s="78"/>
      <c r="GK2" s="78"/>
      <c r="GL2" s="78"/>
      <c r="GM2" s="78"/>
      <c r="GN2" s="78"/>
      <c r="GO2" s="78"/>
      <c r="GP2" s="78"/>
      <c r="GQ2" s="78"/>
      <c r="GR2" s="78"/>
      <c r="GS2" s="78"/>
      <c r="GT2" s="78"/>
      <c r="GU2" s="78"/>
      <c r="GV2" s="78"/>
      <c r="GW2" s="78"/>
      <c r="GX2" s="78"/>
      <c r="GY2" s="78"/>
      <c r="GZ2" s="78"/>
      <c r="HA2" s="78"/>
      <c r="HB2" s="78"/>
      <c r="HC2" s="78"/>
      <c r="HD2" s="78"/>
      <c r="HE2" s="78"/>
      <c r="HF2" s="78"/>
      <c r="HG2" s="78"/>
      <c r="HH2" s="78"/>
      <c r="HI2" s="78"/>
      <c r="HJ2" s="78"/>
      <c r="HK2" s="78"/>
      <c r="HL2" s="78"/>
      <c r="HM2" s="78"/>
      <c r="HN2" s="78"/>
      <c r="HO2" s="78"/>
      <c r="HP2" s="78"/>
      <c r="HQ2" s="78"/>
      <c r="HR2" s="78"/>
      <c r="HS2" s="78"/>
      <c r="HT2" s="78"/>
      <c r="HU2" s="78"/>
      <c r="HV2" s="78"/>
      <c r="HW2" s="78"/>
      <c r="HX2" s="78"/>
      <c r="HY2" s="78"/>
      <c r="HZ2" s="78"/>
      <c r="IA2" s="78"/>
      <c r="IB2" s="78"/>
      <c r="IC2" s="78"/>
      <c r="ID2" s="78"/>
      <c r="IE2" s="78"/>
      <c r="IF2" s="78"/>
      <c r="IG2" s="78"/>
      <c r="IH2" s="78"/>
      <c r="II2" s="78"/>
      <c r="IJ2" s="78"/>
      <c r="IK2" s="78"/>
      <c r="IL2" s="78"/>
      <c r="IM2" s="78"/>
      <c r="IN2" s="78"/>
      <c r="IO2" s="78"/>
      <c r="IP2" s="78"/>
      <c r="IQ2" s="78"/>
      <c r="IR2" s="78"/>
      <c r="IS2" s="78"/>
      <c r="IT2" s="78"/>
      <c r="IU2" s="78"/>
      <c r="IV2" s="78"/>
      <c r="IW2" s="78"/>
    </row>
    <row r="3" spans="1:257" ht="14.25" customHeight="1">
      <c r="A3" s="47" t="s">
        <v>23</v>
      </c>
      <c r="B3" s="269" t="s">
        <v>950</v>
      </c>
      <c r="C3" s="269"/>
      <c r="D3" s="269"/>
      <c r="E3" s="269"/>
      <c r="F3" s="269"/>
      <c r="G3" s="269"/>
      <c r="H3" s="79"/>
      <c r="I3" s="223" t="s">
        <v>1063</v>
      </c>
      <c r="J3" s="207">
        <f>COUNTIFS(J12:J200,"HuyNM",L12:L200,"Open")</f>
        <v>0</v>
      </c>
      <c r="K3" s="207">
        <f>COUNTIFS(J12:J200,"HuyNM",L12:L200,"Accepted")</f>
        <v>0</v>
      </c>
      <c r="L3" s="207">
        <f>COUNTIFS(J12:J200,"HuyNM",L12:L200,"Ready for test")</f>
        <v>0</v>
      </c>
      <c r="M3" s="207">
        <f>COUNTIFS(J12:J200,"HuyNM",L12:L200,"Closed")</f>
        <v>1</v>
      </c>
      <c r="N3" s="207">
        <f>COUNTIFS(J12:J200,"HuyNM",L12:L200,"")</f>
        <v>0</v>
      </c>
      <c r="O3" s="219">
        <f t="shared" si="0"/>
        <v>1</v>
      </c>
      <c r="Q3" s="80"/>
      <c r="V3" s="78"/>
      <c r="W3" s="80"/>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c r="BY3" s="78"/>
      <c r="BZ3" s="78"/>
      <c r="CA3" s="78"/>
      <c r="CB3" s="78"/>
      <c r="CC3" s="78"/>
      <c r="CD3" s="78"/>
      <c r="CE3" s="78"/>
      <c r="CF3" s="78"/>
      <c r="CG3" s="78"/>
      <c r="CH3" s="78"/>
      <c r="CI3" s="78"/>
      <c r="CJ3" s="78"/>
      <c r="CK3" s="78"/>
      <c r="CL3" s="78"/>
      <c r="CM3" s="78"/>
      <c r="CN3" s="78"/>
      <c r="CO3" s="78"/>
      <c r="CP3" s="78"/>
      <c r="CQ3" s="78"/>
      <c r="CR3" s="78"/>
      <c r="CS3" s="78"/>
      <c r="CT3" s="78"/>
      <c r="CU3" s="78"/>
      <c r="CV3" s="78"/>
      <c r="CW3" s="78"/>
      <c r="CX3" s="78"/>
      <c r="CY3" s="78"/>
      <c r="CZ3" s="78"/>
      <c r="DA3" s="78"/>
      <c r="DB3" s="78"/>
      <c r="DC3" s="78"/>
      <c r="DD3" s="78"/>
      <c r="DE3" s="78"/>
      <c r="DF3" s="78"/>
      <c r="DG3" s="78"/>
      <c r="DH3" s="78"/>
      <c r="DI3" s="78"/>
      <c r="DJ3" s="78"/>
      <c r="DK3" s="78"/>
      <c r="DL3" s="78"/>
      <c r="DM3" s="78"/>
      <c r="DN3" s="78"/>
      <c r="DO3" s="78"/>
      <c r="DP3" s="78"/>
      <c r="DQ3" s="78"/>
      <c r="DR3" s="78"/>
      <c r="DS3" s="78"/>
      <c r="DT3" s="78"/>
      <c r="DU3" s="78"/>
      <c r="DV3" s="78"/>
      <c r="DW3" s="78"/>
      <c r="DX3" s="78"/>
      <c r="DY3" s="78"/>
      <c r="DZ3" s="78"/>
      <c r="EA3" s="78"/>
      <c r="EB3" s="78"/>
      <c r="EC3" s="78"/>
      <c r="ED3" s="78"/>
      <c r="EE3" s="78"/>
      <c r="EF3" s="78"/>
      <c r="EG3" s="78"/>
      <c r="EH3" s="78"/>
      <c r="EI3" s="78"/>
      <c r="EJ3" s="78"/>
      <c r="EK3" s="78"/>
      <c r="EL3" s="78"/>
      <c r="EM3" s="78"/>
      <c r="EN3" s="78"/>
      <c r="EO3" s="78"/>
      <c r="EP3" s="78"/>
      <c r="EQ3" s="78"/>
      <c r="ER3" s="78"/>
      <c r="ES3" s="78"/>
      <c r="ET3" s="78"/>
      <c r="EU3" s="78"/>
      <c r="EV3" s="78"/>
      <c r="EW3" s="78"/>
      <c r="EX3" s="78"/>
      <c r="EY3" s="78"/>
      <c r="EZ3" s="78"/>
      <c r="FA3" s="78"/>
      <c r="FB3" s="78"/>
      <c r="FC3" s="78"/>
      <c r="FD3" s="78"/>
      <c r="FE3" s="78"/>
      <c r="FF3" s="78"/>
      <c r="FG3" s="78"/>
      <c r="FH3" s="78"/>
      <c r="FI3" s="78"/>
      <c r="FJ3" s="78"/>
      <c r="FK3" s="78"/>
      <c r="FL3" s="78"/>
      <c r="FM3" s="78"/>
      <c r="FN3" s="78"/>
      <c r="FO3" s="78"/>
      <c r="FP3" s="78"/>
      <c r="FQ3" s="78"/>
      <c r="FR3" s="78"/>
      <c r="FS3" s="78"/>
      <c r="FT3" s="78"/>
      <c r="FU3" s="78"/>
      <c r="FV3" s="78"/>
      <c r="FW3" s="78"/>
      <c r="FX3" s="78"/>
      <c r="FY3" s="78"/>
      <c r="FZ3" s="78"/>
      <c r="GA3" s="78"/>
      <c r="GB3" s="78"/>
      <c r="GC3" s="78"/>
      <c r="GD3" s="78"/>
      <c r="GE3" s="78"/>
      <c r="GF3" s="78"/>
      <c r="GG3" s="78"/>
      <c r="GH3" s="78"/>
      <c r="GI3" s="78"/>
      <c r="GJ3" s="78"/>
      <c r="GK3" s="78"/>
      <c r="GL3" s="78"/>
      <c r="GM3" s="78"/>
      <c r="GN3" s="78"/>
      <c r="GO3" s="78"/>
      <c r="GP3" s="78"/>
      <c r="GQ3" s="78"/>
      <c r="GR3" s="78"/>
      <c r="GS3" s="78"/>
      <c r="GT3" s="78"/>
      <c r="GU3" s="78"/>
      <c r="GV3" s="78"/>
      <c r="GW3" s="78"/>
      <c r="GX3" s="78"/>
      <c r="GY3" s="78"/>
      <c r="GZ3" s="78"/>
      <c r="HA3" s="78"/>
      <c r="HB3" s="78"/>
      <c r="HC3" s="78"/>
      <c r="HD3" s="78"/>
      <c r="HE3" s="78"/>
      <c r="HF3" s="78"/>
      <c r="HG3" s="78"/>
      <c r="HH3" s="78"/>
      <c r="HI3" s="78"/>
      <c r="HJ3" s="78"/>
      <c r="HK3" s="78"/>
      <c r="HL3" s="78"/>
      <c r="HM3" s="78"/>
      <c r="HN3" s="78"/>
      <c r="HO3" s="78"/>
      <c r="HP3" s="78"/>
      <c r="HQ3" s="78"/>
      <c r="HR3" s="78"/>
      <c r="HS3" s="78"/>
      <c r="HT3" s="78"/>
      <c r="HU3" s="78"/>
      <c r="HV3" s="78"/>
      <c r="HW3" s="78"/>
      <c r="HX3" s="78"/>
      <c r="HY3" s="78"/>
      <c r="HZ3" s="78"/>
      <c r="IA3" s="78"/>
      <c r="IB3" s="78"/>
      <c r="IC3" s="78"/>
      <c r="ID3" s="78"/>
      <c r="IE3" s="78"/>
      <c r="IF3" s="78"/>
      <c r="IG3" s="78"/>
      <c r="IH3" s="78"/>
      <c r="II3" s="78"/>
      <c r="IJ3" s="78"/>
      <c r="IK3" s="78"/>
      <c r="IL3" s="78"/>
      <c r="IM3" s="78"/>
      <c r="IN3" s="78"/>
      <c r="IO3" s="78"/>
      <c r="IP3" s="78"/>
      <c r="IQ3" s="78"/>
      <c r="IR3" s="78"/>
      <c r="IS3" s="78"/>
      <c r="IT3" s="78"/>
      <c r="IU3" s="78"/>
      <c r="IV3" s="78"/>
      <c r="IW3" s="78"/>
    </row>
    <row r="4" spans="1:257" ht="14.25" customHeight="1">
      <c r="A4" s="46" t="s">
        <v>25</v>
      </c>
      <c r="B4" s="270" t="s">
        <v>69</v>
      </c>
      <c r="C4" s="270"/>
      <c r="D4" s="270"/>
      <c r="E4" s="270"/>
      <c r="F4" s="270"/>
      <c r="G4" s="270"/>
      <c r="H4" s="79"/>
      <c r="I4" s="223" t="s">
        <v>1067</v>
      </c>
      <c r="J4" s="207">
        <f>COUNTIFS(J12:J200,"AnhDD",L12:L200,"Open")</f>
        <v>0</v>
      </c>
      <c r="K4" s="207">
        <f>COUNTIFS(J12:J200,"AnhDD",L12:L200,"Accepted")</f>
        <v>0</v>
      </c>
      <c r="L4" s="207">
        <f>COUNTIFS(J12:J200,"AnhDD",L12:L200,"Ready for test")</f>
        <v>0</v>
      </c>
      <c r="M4" s="207">
        <f>COUNTIFS(J12:J200,"AnhDD",L12:L200,"Closed")</f>
        <v>1</v>
      </c>
      <c r="N4" s="207">
        <f>COUNTIFS(J12:J200,"AnhDD",L12:L200,"")</f>
        <v>0</v>
      </c>
      <c r="O4" s="219">
        <f t="shared" si="0"/>
        <v>1</v>
      </c>
      <c r="Q4" s="78" t="s">
        <v>29</v>
      </c>
      <c r="V4" s="78"/>
      <c r="W4" s="78" t="s">
        <v>29</v>
      </c>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c r="BY4" s="78"/>
      <c r="BZ4" s="78"/>
      <c r="CA4" s="78"/>
      <c r="CB4" s="78"/>
      <c r="CC4" s="78"/>
      <c r="CD4" s="78"/>
      <c r="CE4" s="78"/>
      <c r="CF4" s="78"/>
      <c r="CG4" s="78"/>
      <c r="CH4" s="78"/>
      <c r="CI4" s="78"/>
      <c r="CJ4" s="78"/>
      <c r="CK4" s="78"/>
      <c r="CL4" s="78"/>
      <c r="CM4" s="78"/>
      <c r="CN4" s="78"/>
      <c r="CO4" s="78"/>
      <c r="CP4" s="78"/>
      <c r="CQ4" s="78"/>
      <c r="CR4" s="78"/>
      <c r="CS4" s="78"/>
      <c r="CT4" s="78"/>
      <c r="CU4" s="78"/>
      <c r="CV4" s="78"/>
      <c r="CW4" s="78"/>
      <c r="CX4" s="78"/>
      <c r="CY4" s="78"/>
      <c r="CZ4" s="78"/>
      <c r="DA4" s="78"/>
      <c r="DB4" s="78"/>
      <c r="DC4" s="78"/>
      <c r="DD4" s="78"/>
      <c r="DE4" s="78"/>
      <c r="DF4" s="78"/>
      <c r="DG4" s="78"/>
      <c r="DH4" s="78"/>
      <c r="DI4" s="78"/>
      <c r="DJ4" s="78"/>
      <c r="DK4" s="78"/>
      <c r="DL4" s="78"/>
      <c r="DM4" s="78"/>
      <c r="DN4" s="78"/>
      <c r="DO4" s="78"/>
      <c r="DP4" s="78"/>
      <c r="DQ4" s="78"/>
      <c r="DR4" s="78"/>
      <c r="DS4" s="78"/>
      <c r="DT4" s="78"/>
      <c r="DU4" s="78"/>
      <c r="DV4" s="78"/>
      <c r="DW4" s="78"/>
      <c r="DX4" s="78"/>
      <c r="DY4" s="78"/>
      <c r="DZ4" s="78"/>
      <c r="EA4" s="78"/>
      <c r="EB4" s="78"/>
      <c r="EC4" s="78"/>
      <c r="ED4" s="78"/>
      <c r="EE4" s="78"/>
      <c r="EF4" s="78"/>
      <c r="EG4" s="78"/>
      <c r="EH4" s="78"/>
      <c r="EI4" s="78"/>
      <c r="EJ4" s="78"/>
      <c r="EK4" s="78"/>
      <c r="EL4" s="78"/>
      <c r="EM4" s="78"/>
      <c r="EN4" s="78"/>
      <c r="EO4" s="78"/>
      <c r="EP4" s="78"/>
      <c r="EQ4" s="78"/>
      <c r="ER4" s="78"/>
      <c r="ES4" s="78"/>
      <c r="ET4" s="78"/>
      <c r="EU4" s="78"/>
      <c r="EV4" s="78"/>
      <c r="EW4" s="78"/>
      <c r="EX4" s="78"/>
      <c r="EY4" s="78"/>
      <c r="EZ4" s="78"/>
      <c r="FA4" s="78"/>
      <c r="FB4" s="78"/>
      <c r="FC4" s="78"/>
      <c r="FD4" s="78"/>
      <c r="FE4" s="78"/>
      <c r="FF4" s="78"/>
      <c r="FG4" s="78"/>
      <c r="FH4" s="78"/>
      <c r="FI4" s="78"/>
      <c r="FJ4" s="78"/>
      <c r="FK4" s="78"/>
      <c r="FL4" s="78"/>
      <c r="FM4" s="78"/>
      <c r="FN4" s="78"/>
      <c r="FO4" s="78"/>
      <c r="FP4" s="78"/>
      <c r="FQ4" s="78"/>
      <c r="FR4" s="78"/>
      <c r="FS4" s="78"/>
      <c r="FT4" s="78"/>
      <c r="FU4" s="78"/>
      <c r="FV4" s="78"/>
      <c r="FW4" s="78"/>
      <c r="FX4" s="78"/>
      <c r="FY4" s="78"/>
      <c r="FZ4" s="78"/>
      <c r="GA4" s="78"/>
      <c r="GB4" s="78"/>
      <c r="GC4" s="78"/>
      <c r="GD4" s="78"/>
      <c r="GE4" s="78"/>
      <c r="GF4" s="78"/>
      <c r="GG4" s="78"/>
      <c r="GH4" s="78"/>
      <c r="GI4" s="78"/>
      <c r="GJ4" s="78"/>
      <c r="GK4" s="78"/>
      <c r="GL4" s="78"/>
      <c r="GM4" s="78"/>
      <c r="GN4" s="78"/>
      <c r="GO4" s="78"/>
      <c r="GP4" s="78"/>
      <c r="GQ4" s="78"/>
      <c r="GR4" s="78"/>
      <c r="GS4" s="78"/>
      <c r="GT4" s="78"/>
      <c r="GU4" s="78"/>
      <c r="GV4" s="78"/>
      <c r="GW4" s="78"/>
      <c r="GX4" s="78"/>
      <c r="GY4" s="78"/>
      <c r="GZ4" s="78"/>
      <c r="HA4" s="78"/>
      <c r="HB4" s="78"/>
      <c r="HC4" s="78"/>
      <c r="HD4" s="78"/>
      <c r="HE4" s="78"/>
      <c r="HF4" s="78"/>
      <c r="HG4" s="78"/>
      <c r="HH4" s="78"/>
      <c r="HI4" s="78"/>
      <c r="HJ4" s="78"/>
      <c r="HK4" s="78"/>
      <c r="HL4" s="78"/>
      <c r="HM4" s="78"/>
      <c r="HN4" s="78"/>
      <c r="HO4" s="78"/>
      <c r="HP4" s="78"/>
      <c r="HQ4" s="78"/>
      <c r="HR4" s="78"/>
      <c r="HS4" s="78"/>
      <c r="HT4" s="78"/>
      <c r="HU4" s="78"/>
      <c r="HV4" s="78"/>
      <c r="HW4" s="78"/>
      <c r="HX4" s="78"/>
      <c r="HY4" s="78"/>
      <c r="HZ4" s="78"/>
      <c r="IA4" s="78"/>
      <c r="IB4" s="78"/>
      <c r="IC4" s="78"/>
      <c r="ID4" s="78"/>
      <c r="IE4" s="78"/>
      <c r="IF4" s="78"/>
      <c r="IG4" s="78"/>
      <c r="IH4" s="78"/>
      <c r="II4" s="78"/>
      <c r="IJ4" s="78"/>
      <c r="IK4" s="78"/>
      <c r="IL4" s="78"/>
      <c r="IM4" s="78"/>
      <c r="IN4" s="78"/>
      <c r="IO4" s="78"/>
      <c r="IP4" s="78"/>
      <c r="IQ4" s="78"/>
      <c r="IR4" s="78"/>
      <c r="IS4" s="78"/>
      <c r="IT4" s="78"/>
      <c r="IU4" s="78"/>
      <c r="IV4" s="78"/>
      <c r="IW4" s="78"/>
    </row>
    <row r="5" spans="1:257" ht="14.25" customHeight="1">
      <c r="A5" s="81" t="s">
        <v>22</v>
      </c>
      <c r="B5" s="82" t="s">
        <v>24</v>
      </c>
      <c r="C5" s="82" t="s">
        <v>26</v>
      </c>
      <c r="D5" s="247" t="s">
        <v>27</v>
      </c>
      <c r="E5" s="271" t="s">
        <v>28</v>
      </c>
      <c r="F5" s="271"/>
      <c r="G5" s="271"/>
      <c r="H5" s="84"/>
      <c r="I5" s="223" t="s">
        <v>1064</v>
      </c>
      <c r="J5" s="207">
        <f>COUNTIFS(J12:J200,"TrungVN",L12:L200,"Open")</f>
        <v>0</v>
      </c>
      <c r="K5" s="207">
        <f>COUNTIFS(J12:J200,"TrungVN",L12:L200,"Accepted")</f>
        <v>0</v>
      </c>
      <c r="L5" s="207">
        <f>COUNTIFS(J12:J200,"TrungVN",L12:L200,"Ready for test")</f>
        <v>0</v>
      </c>
      <c r="M5" s="207">
        <f>COUNTIFS(J12:J200,"TrungVN",L12:L200,"Closed")</f>
        <v>0</v>
      </c>
      <c r="N5" s="207">
        <f>COUNTIFS(J12:J200,"TrungVN",L12:L200,"")</f>
        <v>0</v>
      </c>
      <c r="O5" s="219">
        <f t="shared" si="0"/>
        <v>0</v>
      </c>
      <c r="Q5" s="78" t="s">
        <v>27</v>
      </c>
      <c r="V5" s="78"/>
      <c r="W5" s="78" t="s">
        <v>27</v>
      </c>
      <c r="X5" s="78"/>
      <c r="Y5" s="78"/>
      <c r="Z5" s="78"/>
      <c r="AA5" s="78"/>
      <c r="AB5" s="78"/>
      <c r="AC5" s="78"/>
      <c r="AD5" s="78"/>
      <c r="AE5" s="78"/>
      <c r="AF5" s="78"/>
      <c r="AG5" s="78"/>
      <c r="AH5" s="78"/>
      <c r="AI5" s="78"/>
      <c r="AJ5" s="78"/>
      <c r="AK5" s="78"/>
      <c r="AL5" s="78"/>
      <c r="AM5" s="78"/>
      <c r="AN5" s="78"/>
      <c r="AO5" s="78"/>
      <c r="AP5" s="78"/>
      <c r="AQ5" s="78"/>
      <c r="AR5" s="78"/>
      <c r="AS5" s="78"/>
      <c r="AT5" s="78"/>
      <c r="AU5" s="78"/>
      <c r="AV5" s="78"/>
      <c r="AW5" s="78"/>
      <c r="AX5" s="78"/>
      <c r="AY5" s="78"/>
      <c r="AZ5" s="78"/>
      <c r="BA5" s="78"/>
      <c r="BB5" s="78"/>
      <c r="BC5" s="78"/>
      <c r="BD5" s="78"/>
      <c r="BE5" s="78"/>
      <c r="BF5" s="78"/>
      <c r="BG5" s="78"/>
      <c r="BH5" s="78"/>
      <c r="BI5" s="78"/>
      <c r="BJ5" s="78"/>
      <c r="BK5" s="78"/>
      <c r="BL5" s="78"/>
      <c r="BM5" s="78"/>
      <c r="BN5" s="78"/>
      <c r="BO5" s="78"/>
      <c r="BP5" s="78"/>
      <c r="BQ5" s="78"/>
      <c r="BR5" s="78"/>
      <c r="BS5" s="78"/>
      <c r="BT5" s="78"/>
      <c r="BU5" s="78"/>
      <c r="BV5" s="78"/>
      <c r="BW5" s="78"/>
      <c r="BX5" s="78"/>
      <c r="BY5" s="78"/>
      <c r="BZ5" s="78"/>
      <c r="CA5" s="78"/>
      <c r="CB5" s="78"/>
      <c r="CC5" s="78"/>
      <c r="CD5" s="78"/>
      <c r="CE5" s="78"/>
      <c r="CF5" s="78"/>
      <c r="CG5" s="78"/>
      <c r="CH5" s="78"/>
      <c r="CI5" s="78"/>
      <c r="CJ5" s="78"/>
      <c r="CK5" s="78"/>
      <c r="CL5" s="78"/>
      <c r="CM5" s="78"/>
      <c r="CN5" s="78"/>
      <c r="CO5" s="78"/>
      <c r="CP5" s="78"/>
      <c r="CQ5" s="78"/>
      <c r="CR5" s="78"/>
      <c r="CS5" s="78"/>
      <c r="CT5" s="78"/>
      <c r="CU5" s="78"/>
      <c r="CV5" s="78"/>
      <c r="CW5" s="78"/>
      <c r="CX5" s="78"/>
      <c r="CY5" s="78"/>
      <c r="CZ5" s="78"/>
      <c r="DA5" s="78"/>
      <c r="DB5" s="78"/>
      <c r="DC5" s="78"/>
      <c r="DD5" s="78"/>
      <c r="DE5" s="78"/>
      <c r="DF5" s="78"/>
      <c r="DG5" s="78"/>
      <c r="DH5" s="78"/>
      <c r="DI5" s="78"/>
      <c r="DJ5" s="78"/>
      <c r="DK5" s="78"/>
      <c r="DL5" s="78"/>
      <c r="DM5" s="78"/>
      <c r="DN5" s="78"/>
      <c r="DO5" s="78"/>
      <c r="DP5" s="78"/>
      <c r="DQ5" s="78"/>
      <c r="DR5" s="78"/>
      <c r="DS5" s="78"/>
      <c r="DT5" s="78"/>
      <c r="DU5" s="78"/>
      <c r="DV5" s="78"/>
      <c r="DW5" s="78"/>
      <c r="DX5" s="78"/>
      <c r="DY5" s="78"/>
      <c r="DZ5" s="78"/>
      <c r="EA5" s="78"/>
      <c r="EB5" s="78"/>
      <c r="EC5" s="78"/>
      <c r="ED5" s="78"/>
      <c r="EE5" s="78"/>
      <c r="EF5" s="78"/>
      <c r="EG5" s="78"/>
      <c r="EH5" s="78"/>
      <c r="EI5" s="78"/>
      <c r="EJ5" s="78"/>
      <c r="EK5" s="78"/>
      <c r="EL5" s="78"/>
      <c r="EM5" s="78"/>
      <c r="EN5" s="78"/>
      <c r="EO5" s="78"/>
      <c r="EP5" s="78"/>
      <c r="EQ5" s="78"/>
      <c r="ER5" s="78"/>
      <c r="ES5" s="78"/>
      <c r="ET5" s="78"/>
      <c r="EU5" s="78"/>
      <c r="EV5" s="78"/>
      <c r="EW5" s="78"/>
      <c r="EX5" s="78"/>
      <c r="EY5" s="78"/>
      <c r="EZ5" s="78"/>
      <c r="FA5" s="78"/>
      <c r="FB5" s="78"/>
      <c r="FC5" s="78"/>
      <c r="FD5" s="78"/>
      <c r="FE5" s="78"/>
      <c r="FF5" s="78"/>
      <c r="FG5" s="78"/>
      <c r="FH5" s="78"/>
      <c r="FI5" s="78"/>
      <c r="FJ5" s="78"/>
      <c r="FK5" s="78"/>
      <c r="FL5" s="78"/>
      <c r="FM5" s="78"/>
      <c r="FN5" s="78"/>
      <c r="FO5" s="78"/>
      <c r="FP5" s="78"/>
      <c r="FQ5" s="78"/>
      <c r="FR5" s="78"/>
      <c r="FS5" s="78"/>
      <c r="FT5" s="78"/>
      <c r="FU5" s="78"/>
      <c r="FV5" s="78"/>
      <c r="FW5" s="78"/>
      <c r="FX5" s="78"/>
      <c r="FY5" s="78"/>
      <c r="FZ5" s="78"/>
      <c r="GA5" s="78"/>
      <c r="GB5" s="78"/>
      <c r="GC5" s="78"/>
      <c r="GD5" s="78"/>
      <c r="GE5" s="78"/>
      <c r="GF5" s="78"/>
      <c r="GG5" s="78"/>
      <c r="GH5" s="78"/>
      <c r="GI5" s="78"/>
      <c r="GJ5" s="78"/>
      <c r="GK5" s="78"/>
      <c r="GL5" s="78"/>
      <c r="GM5" s="78"/>
      <c r="GN5" s="78"/>
      <c r="GO5" s="78"/>
      <c r="GP5" s="78"/>
      <c r="GQ5" s="78"/>
      <c r="GR5" s="78"/>
      <c r="GS5" s="78"/>
      <c r="GT5" s="78"/>
      <c r="GU5" s="78"/>
      <c r="GV5" s="78"/>
      <c r="GW5" s="78"/>
      <c r="GX5" s="78"/>
      <c r="GY5" s="78"/>
      <c r="GZ5" s="78"/>
      <c r="HA5" s="78"/>
      <c r="HB5" s="78"/>
      <c r="HC5" s="78"/>
      <c r="HD5" s="78"/>
      <c r="HE5" s="78"/>
      <c r="HF5" s="78"/>
      <c r="HG5" s="78"/>
      <c r="HH5" s="78"/>
      <c r="HI5" s="78"/>
      <c r="HJ5" s="78"/>
      <c r="HK5" s="78"/>
      <c r="HL5" s="78"/>
      <c r="HM5" s="78"/>
      <c r="HN5" s="78"/>
      <c r="HO5" s="78"/>
      <c r="HP5" s="78"/>
      <c r="HQ5" s="78"/>
      <c r="HR5" s="78"/>
      <c r="HS5" s="78"/>
      <c r="HT5" s="78"/>
      <c r="HU5" s="78"/>
      <c r="HV5" s="78"/>
      <c r="HW5" s="78"/>
      <c r="HX5" s="78"/>
      <c r="HY5" s="78"/>
      <c r="HZ5" s="78"/>
      <c r="IA5" s="78"/>
      <c r="IB5" s="78"/>
      <c r="IC5" s="78"/>
      <c r="ID5" s="78"/>
      <c r="IE5" s="78"/>
      <c r="IF5" s="78"/>
      <c r="IG5" s="78"/>
      <c r="IH5" s="78"/>
      <c r="II5" s="78"/>
      <c r="IJ5" s="78"/>
      <c r="IK5" s="78"/>
      <c r="IL5" s="78"/>
      <c r="IM5" s="78"/>
      <c r="IN5" s="78"/>
      <c r="IO5" s="78"/>
      <c r="IP5" s="78"/>
      <c r="IQ5" s="78"/>
      <c r="IR5" s="78"/>
      <c r="IS5" s="78"/>
      <c r="IT5" s="78"/>
      <c r="IU5" s="78"/>
      <c r="IV5" s="78"/>
      <c r="IW5" s="78"/>
    </row>
    <row r="6" spans="1:257" ht="14.25" customHeight="1" thickBot="1">
      <c r="A6" s="86">
        <f>COUNTIF(F11:G94,"Pass")</f>
        <v>122</v>
      </c>
      <c r="B6" s="87">
        <f>COUNTIF(F11:G94,"Fail")</f>
        <v>0</v>
      </c>
      <c r="C6" s="87">
        <f>E6-D6-B6-A6</f>
        <v>0</v>
      </c>
      <c r="D6" s="88">
        <f>COUNTIF(F11:G94,"N/A")</f>
        <v>0</v>
      </c>
      <c r="E6" s="272">
        <f>COUNTA(A11:A94)*2</f>
        <v>122</v>
      </c>
      <c r="F6" s="272"/>
      <c r="G6" s="272"/>
      <c r="H6" s="84"/>
      <c r="I6" s="223" t="s">
        <v>1060</v>
      </c>
      <c r="J6" s="207">
        <f>COUNTIFS(J12:J200,"MaiCTP",L12:L200,"Open")</f>
        <v>0</v>
      </c>
      <c r="K6" s="207">
        <f>COUNTIFS(J12:J200,"MaiCTP",L12:L200,"Accepted")</f>
        <v>0</v>
      </c>
      <c r="L6" s="207">
        <f>COUNTIFS(J12:J200,"MaiCTP",L12:L200,"Ready for test")</f>
        <v>0</v>
      </c>
      <c r="M6" s="207">
        <f>COUNTIFS(J12:J200,"MaiCTP",L12:L200,"Closed")</f>
        <v>0</v>
      </c>
      <c r="N6" s="207">
        <f>COUNTIFS(J12:J200,"MaiCTP",L12:L200,"")</f>
        <v>0</v>
      </c>
      <c r="O6" s="219">
        <f t="shared" si="0"/>
        <v>0</v>
      </c>
      <c r="P6" s="133"/>
      <c r="V6" s="78"/>
      <c r="W6" s="78"/>
      <c r="X6" s="78"/>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AY6" s="78"/>
      <c r="AZ6" s="78"/>
      <c r="BA6" s="78"/>
      <c r="BB6" s="78"/>
      <c r="BC6" s="78"/>
      <c r="BD6" s="78"/>
      <c r="BE6" s="78"/>
      <c r="BF6" s="78"/>
      <c r="BG6" s="78"/>
      <c r="BH6" s="78"/>
      <c r="BI6" s="78"/>
      <c r="BJ6" s="78"/>
      <c r="BK6" s="78"/>
      <c r="BL6" s="78"/>
      <c r="BM6" s="78"/>
      <c r="BN6" s="78"/>
      <c r="BO6" s="78"/>
      <c r="BP6" s="78"/>
      <c r="BQ6" s="78"/>
      <c r="BR6" s="78"/>
      <c r="BS6" s="78"/>
      <c r="BT6" s="78"/>
      <c r="BU6" s="78"/>
      <c r="BV6" s="78"/>
      <c r="BW6" s="78"/>
      <c r="BX6" s="78"/>
      <c r="BY6" s="78"/>
      <c r="BZ6" s="78"/>
      <c r="CA6" s="78"/>
      <c r="CB6" s="78"/>
      <c r="CC6" s="78"/>
      <c r="CD6" s="78"/>
      <c r="CE6" s="78"/>
      <c r="CF6" s="78"/>
      <c r="CG6" s="78"/>
      <c r="CH6" s="78"/>
      <c r="CI6" s="78"/>
      <c r="CJ6" s="78"/>
      <c r="CK6" s="78"/>
      <c r="CL6" s="78"/>
      <c r="CM6" s="78"/>
      <c r="CN6" s="78"/>
      <c r="CO6" s="78"/>
      <c r="CP6" s="78"/>
      <c r="CQ6" s="78"/>
      <c r="CR6" s="78"/>
      <c r="CS6" s="78"/>
      <c r="CT6" s="78"/>
      <c r="CU6" s="78"/>
      <c r="CV6" s="78"/>
      <c r="CW6" s="78"/>
      <c r="CX6" s="78"/>
      <c r="CY6" s="78"/>
      <c r="CZ6" s="78"/>
      <c r="DA6" s="78"/>
      <c r="DB6" s="78"/>
      <c r="DC6" s="78"/>
      <c r="DD6" s="78"/>
      <c r="DE6" s="78"/>
      <c r="DF6" s="78"/>
      <c r="DG6" s="78"/>
      <c r="DH6" s="78"/>
      <c r="DI6" s="78"/>
      <c r="DJ6" s="78"/>
      <c r="DK6" s="78"/>
      <c r="DL6" s="78"/>
      <c r="DM6" s="78"/>
      <c r="DN6" s="78"/>
      <c r="DO6" s="78"/>
      <c r="DP6" s="78"/>
      <c r="DQ6" s="78"/>
      <c r="DR6" s="78"/>
      <c r="DS6" s="78"/>
      <c r="DT6" s="78"/>
      <c r="DU6" s="78"/>
      <c r="DV6" s="78"/>
      <c r="DW6" s="78"/>
      <c r="DX6" s="78"/>
      <c r="DY6" s="78"/>
      <c r="DZ6" s="78"/>
      <c r="EA6" s="78"/>
      <c r="EB6" s="78"/>
      <c r="EC6" s="78"/>
      <c r="ED6" s="78"/>
      <c r="EE6" s="78"/>
      <c r="EF6" s="78"/>
      <c r="EG6" s="78"/>
      <c r="EH6" s="78"/>
      <c r="EI6" s="78"/>
      <c r="EJ6" s="78"/>
      <c r="EK6" s="78"/>
      <c r="EL6" s="78"/>
      <c r="EM6" s="78"/>
      <c r="EN6" s="78"/>
      <c r="EO6" s="78"/>
      <c r="EP6" s="78"/>
      <c r="EQ6" s="78"/>
      <c r="ER6" s="78"/>
      <c r="ES6" s="78"/>
      <c r="ET6" s="78"/>
      <c r="EU6" s="78"/>
      <c r="EV6" s="78"/>
      <c r="EW6" s="78"/>
      <c r="EX6" s="78"/>
      <c r="EY6" s="78"/>
      <c r="EZ6" s="78"/>
      <c r="FA6" s="78"/>
      <c r="FB6" s="78"/>
      <c r="FC6" s="78"/>
      <c r="FD6" s="78"/>
      <c r="FE6" s="78"/>
      <c r="FF6" s="78"/>
      <c r="FG6" s="78"/>
      <c r="FH6" s="78"/>
      <c r="FI6" s="78"/>
      <c r="FJ6" s="78"/>
      <c r="FK6" s="78"/>
      <c r="FL6" s="78"/>
      <c r="FM6" s="78"/>
      <c r="FN6" s="78"/>
      <c r="FO6" s="78"/>
      <c r="FP6" s="78"/>
      <c r="FQ6" s="78"/>
      <c r="FR6" s="78"/>
      <c r="FS6" s="78"/>
      <c r="FT6" s="78"/>
      <c r="FU6" s="78"/>
      <c r="FV6" s="78"/>
      <c r="FW6" s="78"/>
      <c r="FX6" s="78"/>
      <c r="FY6" s="78"/>
      <c r="FZ6" s="78"/>
      <c r="GA6" s="78"/>
      <c r="GB6" s="78"/>
      <c r="GC6" s="78"/>
      <c r="GD6" s="78"/>
      <c r="GE6" s="78"/>
      <c r="GF6" s="78"/>
      <c r="GG6" s="78"/>
      <c r="GH6" s="78"/>
      <c r="GI6" s="78"/>
      <c r="GJ6" s="78"/>
      <c r="GK6" s="78"/>
      <c r="GL6" s="78"/>
      <c r="GM6" s="78"/>
      <c r="GN6" s="78"/>
      <c r="GO6" s="78"/>
      <c r="GP6" s="78"/>
      <c r="GQ6" s="78"/>
      <c r="GR6" s="78"/>
      <c r="GS6" s="78"/>
      <c r="GT6" s="78"/>
      <c r="GU6" s="78"/>
      <c r="GV6" s="78"/>
      <c r="GW6" s="78"/>
      <c r="GX6" s="78"/>
      <c r="GY6" s="78"/>
      <c r="GZ6" s="78"/>
      <c r="HA6" s="78"/>
      <c r="HB6" s="78"/>
      <c r="HC6" s="78"/>
      <c r="HD6" s="78"/>
      <c r="HE6" s="78"/>
      <c r="HF6" s="78"/>
      <c r="HG6" s="78"/>
      <c r="HH6" s="78"/>
      <c r="HI6" s="78"/>
      <c r="HJ6" s="78"/>
      <c r="HK6" s="78"/>
      <c r="HL6" s="78"/>
      <c r="HM6" s="78"/>
      <c r="HN6" s="78"/>
      <c r="HO6" s="78"/>
      <c r="HP6" s="78"/>
      <c r="HQ6" s="78"/>
      <c r="HR6" s="78"/>
      <c r="HS6" s="78"/>
      <c r="HT6" s="78"/>
      <c r="HU6" s="78"/>
      <c r="HV6" s="78"/>
      <c r="HW6" s="78"/>
      <c r="HX6" s="78"/>
      <c r="HY6" s="78"/>
      <c r="HZ6" s="78"/>
      <c r="IA6" s="78"/>
      <c r="IB6" s="78"/>
      <c r="IC6" s="78"/>
      <c r="ID6" s="78"/>
      <c r="IE6" s="78"/>
      <c r="IF6" s="78"/>
      <c r="IG6" s="78"/>
      <c r="IH6" s="78"/>
      <c r="II6" s="78"/>
      <c r="IJ6" s="78"/>
      <c r="IK6" s="78"/>
      <c r="IL6" s="78"/>
      <c r="IM6" s="78"/>
      <c r="IN6" s="78"/>
      <c r="IO6" s="78"/>
      <c r="IP6" s="78"/>
      <c r="IQ6" s="78"/>
      <c r="IR6" s="78"/>
      <c r="IS6" s="78"/>
      <c r="IT6" s="78"/>
      <c r="IU6" s="78"/>
      <c r="IV6" s="78"/>
      <c r="IW6" s="78"/>
    </row>
    <row r="7" spans="1:257" ht="14.25" customHeight="1">
      <c r="A7" s="78"/>
      <c r="B7" s="78"/>
      <c r="C7" s="78"/>
      <c r="D7" s="89"/>
      <c r="E7" s="89"/>
      <c r="F7" s="89"/>
      <c r="G7" s="89"/>
      <c r="H7" s="84"/>
      <c r="I7" s="223" t="s">
        <v>1059</v>
      </c>
      <c r="J7" s="207">
        <f>COUNTIFS(J12:J200,"ChinhVC",L12:L200,"Open")</f>
        <v>0</v>
      </c>
      <c r="K7" s="207">
        <f>COUNTIFS(J12:J200,"ChinhVC",L12:L200,"Accepted")</f>
        <v>0</v>
      </c>
      <c r="L7" s="207">
        <f>COUNTIFS(J12:J200,"ChinhVC",L12:L200,"Ready for test")</f>
        <v>0</v>
      </c>
      <c r="M7" s="207">
        <f>COUNTIFS(J12:J200,"ChinhVC",L12:L200,"Closed")</f>
        <v>0</v>
      </c>
      <c r="N7" s="207">
        <f>COUNTIFS(J12:J200,"ChinhVC",L12:L200,"")</f>
        <v>0</v>
      </c>
      <c r="O7" s="219">
        <f t="shared" si="0"/>
        <v>0</v>
      </c>
      <c r="V7" s="78"/>
      <c r="W7" s="78"/>
      <c r="X7" s="78"/>
      <c r="Y7" s="78"/>
      <c r="Z7" s="78"/>
      <c r="AA7" s="78"/>
      <c r="AB7" s="78"/>
      <c r="AC7" s="78"/>
      <c r="AD7" s="78"/>
      <c r="AE7" s="78"/>
      <c r="AF7" s="78"/>
      <c r="AG7" s="78"/>
      <c r="AH7" s="78"/>
      <c r="AI7" s="78"/>
      <c r="AJ7" s="78"/>
      <c r="AK7" s="78"/>
      <c r="AL7" s="78"/>
      <c r="AM7" s="78"/>
      <c r="AN7" s="78"/>
      <c r="AO7" s="78"/>
      <c r="AP7" s="78"/>
      <c r="AQ7" s="78"/>
      <c r="AR7" s="78"/>
      <c r="AS7" s="78"/>
      <c r="AT7" s="78"/>
      <c r="AU7" s="78"/>
      <c r="AV7" s="78"/>
      <c r="AW7" s="78"/>
      <c r="AX7" s="78"/>
      <c r="AY7" s="78"/>
      <c r="AZ7" s="78"/>
      <c r="BA7" s="78"/>
      <c r="BB7" s="78"/>
      <c r="BC7" s="78"/>
      <c r="BD7" s="78"/>
      <c r="BE7" s="78"/>
      <c r="BF7" s="78"/>
      <c r="BG7" s="78"/>
      <c r="BH7" s="78"/>
      <c r="BI7" s="78"/>
      <c r="BJ7" s="78"/>
      <c r="BK7" s="78"/>
      <c r="BL7" s="78"/>
      <c r="BM7" s="78"/>
      <c r="BN7" s="78"/>
      <c r="BO7" s="78"/>
      <c r="BP7" s="78"/>
      <c r="BQ7" s="78"/>
      <c r="BR7" s="78"/>
      <c r="BS7" s="78"/>
      <c r="BT7" s="78"/>
      <c r="BU7" s="78"/>
      <c r="BV7" s="78"/>
      <c r="BW7" s="78"/>
      <c r="BX7" s="78"/>
      <c r="BY7" s="78"/>
      <c r="BZ7" s="78"/>
      <c r="CA7" s="78"/>
      <c r="CB7" s="78"/>
      <c r="CC7" s="78"/>
      <c r="CD7" s="78"/>
      <c r="CE7" s="78"/>
      <c r="CF7" s="78"/>
      <c r="CG7" s="78"/>
      <c r="CH7" s="78"/>
      <c r="CI7" s="78"/>
      <c r="CJ7" s="78"/>
      <c r="CK7" s="78"/>
      <c r="CL7" s="78"/>
      <c r="CM7" s="78"/>
      <c r="CN7" s="78"/>
      <c r="CO7" s="78"/>
      <c r="CP7" s="78"/>
      <c r="CQ7" s="78"/>
      <c r="CR7" s="78"/>
      <c r="CS7" s="78"/>
      <c r="CT7" s="78"/>
      <c r="CU7" s="78"/>
      <c r="CV7" s="78"/>
      <c r="CW7" s="78"/>
      <c r="CX7" s="78"/>
      <c r="CY7" s="78"/>
      <c r="CZ7" s="78"/>
      <c r="DA7" s="78"/>
      <c r="DB7" s="78"/>
      <c r="DC7" s="78"/>
      <c r="DD7" s="78"/>
      <c r="DE7" s="78"/>
      <c r="DF7" s="78"/>
      <c r="DG7" s="78"/>
      <c r="DH7" s="78"/>
      <c r="DI7" s="78"/>
      <c r="DJ7" s="78"/>
      <c r="DK7" s="78"/>
      <c r="DL7" s="78"/>
      <c r="DM7" s="78"/>
      <c r="DN7" s="78"/>
      <c r="DO7" s="78"/>
      <c r="DP7" s="78"/>
      <c r="DQ7" s="78"/>
      <c r="DR7" s="78"/>
      <c r="DS7" s="78"/>
      <c r="DT7" s="78"/>
      <c r="DU7" s="78"/>
      <c r="DV7" s="78"/>
      <c r="DW7" s="78"/>
      <c r="DX7" s="78"/>
      <c r="DY7" s="78"/>
      <c r="DZ7" s="78"/>
      <c r="EA7" s="78"/>
      <c r="EB7" s="78"/>
      <c r="EC7" s="78"/>
      <c r="ED7" s="78"/>
      <c r="EE7" s="78"/>
      <c r="EF7" s="78"/>
      <c r="EG7" s="78"/>
      <c r="EH7" s="78"/>
      <c r="EI7" s="78"/>
      <c r="EJ7" s="78"/>
      <c r="EK7" s="78"/>
      <c r="EL7" s="78"/>
      <c r="EM7" s="78"/>
      <c r="EN7" s="78"/>
      <c r="EO7" s="78"/>
      <c r="EP7" s="78"/>
      <c r="EQ7" s="78"/>
      <c r="ER7" s="78"/>
      <c r="ES7" s="78"/>
      <c r="ET7" s="78"/>
      <c r="EU7" s="78"/>
      <c r="EV7" s="78"/>
      <c r="EW7" s="78"/>
      <c r="EX7" s="78"/>
      <c r="EY7" s="78"/>
      <c r="EZ7" s="78"/>
      <c r="FA7" s="78"/>
      <c r="FB7" s="78"/>
      <c r="FC7" s="78"/>
      <c r="FD7" s="78"/>
      <c r="FE7" s="78"/>
      <c r="FF7" s="78"/>
      <c r="FG7" s="78"/>
      <c r="FH7" s="78"/>
      <c r="FI7" s="78"/>
      <c r="FJ7" s="78"/>
      <c r="FK7" s="78"/>
      <c r="FL7" s="78"/>
      <c r="FM7" s="78"/>
      <c r="FN7" s="78"/>
      <c r="FO7" s="78"/>
      <c r="FP7" s="78"/>
      <c r="FQ7" s="78"/>
      <c r="FR7" s="78"/>
      <c r="FS7" s="78"/>
      <c r="FT7" s="78"/>
      <c r="FU7" s="78"/>
      <c r="FV7" s="78"/>
      <c r="FW7" s="78"/>
      <c r="FX7" s="78"/>
      <c r="FY7" s="78"/>
      <c r="FZ7" s="78"/>
      <c r="GA7" s="78"/>
      <c r="GB7" s="78"/>
      <c r="GC7" s="78"/>
      <c r="GD7" s="78"/>
      <c r="GE7" s="78"/>
      <c r="GF7" s="78"/>
      <c r="GG7" s="78"/>
      <c r="GH7" s="78"/>
      <c r="GI7" s="78"/>
      <c r="GJ7" s="78"/>
      <c r="GK7" s="78"/>
      <c r="GL7" s="78"/>
      <c r="GM7" s="78"/>
      <c r="GN7" s="78"/>
      <c r="GO7" s="78"/>
      <c r="GP7" s="78"/>
      <c r="GQ7" s="78"/>
      <c r="GR7" s="78"/>
      <c r="GS7" s="78"/>
      <c r="GT7" s="78"/>
      <c r="GU7" s="78"/>
      <c r="GV7" s="78"/>
      <c r="GW7" s="78"/>
      <c r="GX7" s="78"/>
      <c r="GY7" s="78"/>
      <c r="GZ7" s="78"/>
      <c r="HA7" s="78"/>
      <c r="HB7" s="78"/>
      <c r="HC7" s="78"/>
      <c r="HD7" s="78"/>
      <c r="HE7" s="78"/>
      <c r="HF7" s="78"/>
      <c r="HG7" s="78"/>
      <c r="HH7" s="78"/>
      <c r="HI7" s="78"/>
      <c r="HJ7" s="78"/>
      <c r="HK7" s="78"/>
      <c r="HL7" s="78"/>
      <c r="HM7" s="78"/>
      <c r="HN7" s="78"/>
      <c r="HO7" s="78"/>
      <c r="HP7" s="78"/>
      <c r="HQ7" s="78"/>
      <c r="HR7" s="78"/>
      <c r="HS7" s="78"/>
      <c r="HT7" s="78"/>
      <c r="HU7" s="78"/>
      <c r="HV7" s="78"/>
      <c r="HW7" s="78"/>
      <c r="HX7" s="78"/>
      <c r="HY7" s="78"/>
      <c r="HZ7" s="78"/>
      <c r="IA7" s="78"/>
      <c r="IB7" s="78"/>
      <c r="IC7" s="78"/>
      <c r="ID7" s="78"/>
      <c r="IE7" s="78"/>
      <c r="IF7" s="78"/>
      <c r="IG7" s="78"/>
      <c r="IH7" s="78"/>
      <c r="II7" s="78"/>
      <c r="IJ7" s="78"/>
      <c r="IK7" s="78"/>
      <c r="IL7" s="78"/>
      <c r="IM7" s="78"/>
      <c r="IN7" s="78"/>
      <c r="IO7" s="78"/>
      <c r="IP7" s="78"/>
      <c r="IQ7" s="78"/>
      <c r="IR7" s="78"/>
      <c r="IS7" s="78"/>
      <c r="IT7" s="78"/>
      <c r="IU7" s="78"/>
      <c r="IV7" s="78"/>
      <c r="IW7" s="78"/>
    </row>
    <row r="8" spans="1:257" ht="14.25" customHeight="1" thickBot="1">
      <c r="A8" s="78"/>
      <c r="B8" s="78"/>
      <c r="C8" s="78"/>
      <c r="D8" s="89"/>
      <c r="E8" s="89"/>
      <c r="F8" s="89"/>
      <c r="G8" s="89"/>
      <c r="H8" s="84"/>
      <c r="I8" s="224" t="s">
        <v>1058</v>
      </c>
      <c r="J8" s="231">
        <f>SUM(J2:J6)</f>
        <v>0</v>
      </c>
      <c r="K8" s="231">
        <f t="shared" ref="K8:O8" si="1">SUM(K2:K6)</f>
        <v>0</v>
      </c>
      <c r="L8" s="231">
        <f t="shared" si="1"/>
        <v>0</v>
      </c>
      <c r="M8" s="231">
        <f t="shared" si="1"/>
        <v>8</v>
      </c>
      <c r="N8" s="231">
        <f t="shared" si="1"/>
        <v>0</v>
      </c>
      <c r="O8" s="249">
        <f t="shared" si="1"/>
        <v>8</v>
      </c>
      <c r="V8" s="78"/>
      <c r="W8" s="78"/>
      <c r="X8" s="78"/>
      <c r="Y8" s="78"/>
      <c r="Z8" s="78"/>
      <c r="AA8" s="78"/>
      <c r="AB8" s="78"/>
      <c r="AC8" s="78"/>
      <c r="AD8" s="78"/>
      <c r="AE8" s="78"/>
      <c r="AF8" s="78"/>
      <c r="AG8" s="78"/>
      <c r="AH8" s="78"/>
      <c r="AI8" s="78"/>
      <c r="AJ8" s="78"/>
      <c r="AK8" s="78"/>
      <c r="AL8" s="78"/>
      <c r="AM8" s="78"/>
      <c r="AN8" s="78"/>
      <c r="AO8" s="78"/>
      <c r="AP8" s="78"/>
      <c r="AQ8" s="78"/>
      <c r="AR8" s="78"/>
      <c r="AS8" s="78"/>
      <c r="AT8" s="78"/>
      <c r="AU8" s="78"/>
      <c r="AV8" s="78"/>
      <c r="AW8" s="78"/>
      <c r="AX8" s="78"/>
      <c r="AY8" s="78"/>
      <c r="AZ8" s="78"/>
      <c r="BA8" s="78"/>
      <c r="BB8" s="78"/>
      <c r="BC8" s="78"/>
      <c r="BD8" s="78"/>
      <c r="BE8" s="78"/>
      <c r="BF8" s="78"/>
      <c r="BG8" s="78"/>
      <c r="BH8" s="78"/>
      <c r="BI8" s="78"/>
      <c r="BJ8" s="78"/>
      <c r="BK8" s="78"/>
      <c r="BL8" s="78"/>
      <c r="BM8" s="78"/>
      <c r="BN8" s="78"/>
      <c r="BO8" s="78"/>
      <c r="BP8" s="78"/>
      <c r="BQ8" s="78"/>
      <c r="BR8" s="78"/>
      <c r="BS8" s="78"/>
      <c r="BT8" s="78"/>
      <c r="BU8" s="78"/>
      <c r="BV8" s="78"/>
      <c r="BW8" s="78"/>
      <c r="BX8" s="78"/>
      <c r="BY8" s="78"/>
      <c r="BZ8" s="78"/>
      <c r="CA8" s="78"/>
      <c r="CB8" s="78"/>
      <c r="CC8" s="78"/>
      <c r="CD8" s="78"/>
      <c r="CE8" s="78"/>
      <c r="CF8" s="78"/>
      <c r="CG8" s="78"/>
      <c r="CH8" s="78"/>
      <c r="CI8" s="78"/>
      <c r="CJ8" s="78"/>
      <c r="CK8" s="78"/>
      <c r="CL8" s="78"/>
      <c r="CM8" s="78"/>
      <c r="CN8" s="78"/>
      <c r="CO8" s="78"/>
      <c r="CP8" s="78"/>
      <c r="CQ8" s="78"/>
      <c r="CR8" s="78"/>
      <c r="CS8" s="78"/>
      <c r="CT8" s="78"/>
      <c r="CU8" s="78"/>
      <c r="CV8" s="78"/>
      <c r="CW8" s="78"/>
      <c r="CX8" s="78"/>
      <c r="CY8" s="78"/>
      <c r="CZ8" s="78"/>
      <c r="DA8" s="78"/>
      <c r="DB8" s="78"/>
      <c r="DC8" s="78"/>
      <c r="DD8" s="78"/>
      <c r="DE8" s="78"/>
      <c r="DF8" s="78"/>
      <c r="DG8" s="78"/>
      <c r="DH8" s="78"/>
      <c r="DI8" s="78"/>
      <c r="DJ8" s="78"/>
      <c r="DK8" s="78"/>
      <c r="DL8" s="78"/>
      <c r="DM8" s="78"/>
      <c r="DN8" s="78"/>
      <c r="DO8" s="78"/>
      <c r="DP8" s="78"/>
      <c r="DQ8" s="78"/>
      <c r="DR8" s="78"/>
      <c r="DS8" s="78"/>
      <c r="DT8" s="78"/>
      <c r="DU8" s="78"/>
      <c r="DV8" s="78"/>
      <c r="DW8" s="78"/>
      <c r="DX8" s="78"/>
      <c r="DY8" s="78"/>
      <c r="DZ8" s="78"/>
      <c r="EA8" s="78"/>
      <c r="EB8" s="78"/>
      <c r="EC8" s="78"/>
      <c r="ED8" s="78"/>
      <c r="EE8" s="78"/>
      <c r="EF8" s="78"/>
      <c r="EG8" s="78"/>
      <c r="EH8" s="78"/>
      <c r="EI8" s="78"/>
      <c r="EJ8" s="78"/>
      <c r="EK8" s="78"/>
      <c r="EL8" s="78"/>
      <c r="EM8" s="78"/>
      <c r="EN8" s="78"/>
      <c r="EO8" s="78"/>
      <c r="EP8" s="78"/>
      <c r="EQ8" s="78"/>
      <c r="ER8" s="78"/>
      <c r="ES8" s="78"/>
      <c r="ET8" s="78"/>
      <c r="EU8" s="78"/>
      <c r="EV8" s="78"/>
      <c r="EW8" s="78"/>
      <c r="EX8" s="78"/>
      <c r="EY8" s="78"/>
      <c r="EZ8" s="78"/>
      <c r="FA8" s="78"/>
      <c r="FB8" s="78"/>
      <c r="FC8" s="78"/>
      <c r="FD8" s="78"/>
      <c r="FE8" s="78"/>
      <c r="FF8" s="78"/>
      <c r="FG8" s="78"/>
      <c r="FH8" s="78"/>
      <c r="FI8" s="78"/>
      <c r="FJ8" s="78"/>
      <c r="FK8" s="78"/>
      <c r="FL8" s="78"/>
      <c r="FM8" s="78"/>
      <c r="FN8" s="78"/>
      <c r="FO8" s="78"/>
      <c r="FP8" s="78"/>
      <c r="FQ8" s="78"/>
      <c r="FR8" s="78"/>
      <c r="FS8" s="78"/>
      <c r="FT8" s="78"/>
      <c r="FU8" s="78"/>
      <c r="FV8" s="78"/>
      <c r="FW8" s="78"/>
      <c r="FX8" s="78"/>
      <c r="FY8" s="78"/>
      <c r="FZ8" s="78"/>
      <c r="GA8" s="78"/>
      <c r="GB8" s="78"/>
      <c r="GC8" s="78"/>
      <c r="GD8" s="78"/>
      <c r="GE8" s="78"/>
      <c r="GF8" s="78"/>
      <c r="GG8" s="78"/>
      <c r="GH8" s="78"/>
      <c r="GI8" s="78"/>
      <c r="GJ8" s="78"/>
      <c r="GK8" s="78"/>
      <c r="GL8" s="78"/>
      <c r="GM8" s="78"/>
      <c r="GN8" s="78"/>
      <c r="GO8" s="78"/>
      <c r="GP8" s="78"/>
      <c r="GQ8" s="78"/>
      <c r="GR8" s="78"/>
      <c r="GS8" s="78"/>
      <c r="GT8" s="78"/>
      <c r="GU8" s="78"/>
      <c r="GV8" s="78"/>
      <c r="GW8" s="78"/>
      <c r="GX8" s="78"/>
      <c r="GY8" s="78"/>
      <c r="GZ8" s="78"/>
      <c r="HA8" s="78"/>
      <c r="HB8" s="78"/>
      <c r="HC8" s="78"/>
      <c r="HD8" s="78"/>
      <c r="HE8" s="78"/>
      <c r="HF8" s="78"/>
      <c r="HG8" s="78"/>
      <c r="HH8" s="78"/>
      <c r="HI8" s="78"/>
      <c r="HJ8" s="78"/>
      <c r="HK8" s="78"/>
      <c r="HL8" s="78"/>
      <c r="HM8" s="78"/>
      <c r="HN8" s="78"/>
      <c r="HO8" s="78"/>
      <c r="HP8" s="78"/>
      <c r="HQ8" s="78"/>
      <c r="HR8" s="78"/>
      <c r="HS8" s="78"/>
      <c r="HT8" s="78"/>
      <c r="HU8" s="78"/>
      <c r="HV8" s="78"/>
      <c r="HW8" s="78"/>
      <c r="HX8" s="78"/>
      <c r="HY8" s="78"/>
      <c r="HZ8" s="78"/>
      <c r="IA8" s="78"/>
      <c r="IB8" s="78"/>
      <c r="IC8" s="78"/>
      <c r="ID8" s="78"/>
      <c r="IE8" s="78"/>
      <c r="IF8" s="78"/>
      <c r="IG8" s="78"/>
      <c r="IH8" s="78"/>
      <c r="II8" s="78"/>
      <c r="IJ8" s="78"/>
      <c r="IK8" s="78"/>
      <c r="IL8" s="78"/>
      <c r="IM8" s="78"/>
      <c r="IN8" s="78"/>
      <c r="IO8" s="78"/>
      <c r="IP8" s="78"/>
      <c r="IQ8" s="78"/>
      <c r="IR8" s="78"/>
      <c r="IS8" s="78"/>
      <c r="IT8" s="78"/>
      <c r="IU8" s="78"/>
      <c r="IV8" s="78"/>
      <c r="IW8" s="78"/>
    </row>
    <row r="9" spans="1:257" ht="14.25" customHeight="1" thickTop="1">
      <c r="A9" s="78"/>
      <c r="B9" s="78"/>
      <c r="C9" s="78"/>
      <c r="D9" s="89"/>
      <c r="E9" s="89"/>
      <c r="F9" s="89"/>
      <c r="G9" s="89"/>
      <c r="H9" s="84"/>
      <c r="I9" s="84"/>
      <c r="J9" s="85"/>
      <c r="K9" s="78"/>
      <c r="L9" s="78"/>
      <c r="M9" s="78"/>
      <c r="N9" s="78"/>
      <c r="O9" s="78"/>
      <c r="V9" s="78"/>
      <c r="W9" s="78"/>
      <c r="X9" s="78"/>
      <c r="Y9" s="78"/>
      <c r="Z9" s="78"/>
      <c r="AA9" s="78"/>
      <c r="AB9" s="78"/>
      <c r="AC9" s="78"/>
      <c r="AD9" s="78"/>
      <c r="AE9" s="78"/>
      <c r="AF9" s="78"/>
      <c r="AG9" s="78"/>
      <c r="AH9" s="78"/>
      <c r="AI9" s="78"/>
      <c r="AJ9" s="78"/>
      <c r="AK9" s="78"/>
      <c r="AL9" s="78"/>
      <c r="AM9" s="78"/>
      <c r="AN9" s="78"/>
      <c r="AO9" s="78"/>
      <c r="AP9" s="78"/>
      <c r="AQ9" s="78"/>
      <c r="AR9" s="78"/>
      <c r="AS9" s="78"/>
      <c r="AT9" s="78"/>
      <c r="AU9" s="78"/>
      <c r="AV9" s="78"/>
      <c r="AW9" s="78"/>
      <c r="AX9" s="78"/>
      <c r="AY9" s="78"/>
      <c r="AZ9" s="78"/>
      <c r="BA9" s="78"/>
      <c r="BB9" s="78"/>
      <c r="BC9" s="78"/>
      <c r="BD9" s="78"/>
      <c r="BE9" s="78"/>
      <c r="BF9" s="78"/>
      <c r="BG9" s="78"/>
      <c r="BH9" s="78"/>
      <c r="BI9" s="78"/>
      <c r="BJ9" s="78"/>
      <c r="BK9" s="78"/>
      <c r="BL9" s="78"/>
      <c r="BM9" s="78"/>
      <c r="BN9" s="78"/>
      <c r="BO9" s="78"/>
      <c r="BP9" s="78"/>
      <c r="BQ9" s="78"/>
      <c r="BR9" s="78"/>
      <c r="BS9" s="78"/>
      <c r="BT9" s="78"/>
      <c r="BU9" s="78"/>
      <c r="BV9" s="78"/>
      <c r="BW9" s="78"/>
      <c r="BX9" s="78"/>
      <c r="BY9" s="78"/>
      <c r="BZ9" s="78"/>
      <c r="CA9" s="78"/>
      <c r="CB9" s="78"/>
      <c r="CC9" s="78"/>
      <c r="CD9" s="78"/>
      <c r="CE9" s="78"/>
      <c r="CF9" s="78"/>
      <c r="CG9" s="78"/>
      <c r="CH9" s="78"/>
      <c r="CI9" s="78"/>
      <c r="CJ9" s="78"/>
      <c r="CK9" s="78"/>
      <c r="CL9" s="78"/>
      <c r="CM9" s="78"/>
      <c r="CN9" s="78"/>
      <c r="CO9" s="78"/>
      <c r="CP9" s="78"/>
      <c r="CQ9" s="78"/>
      <c r="CR9" s="78"/>
      <c r="CS9" s="78"/>
      <c r="CT9" s="78"/>
      <c r="CU9" s="78"/>
      <c r="CV9" s="78"/>
      <c r="CW9" s="78"/>
      <c r="CX9" s="78"/>
      <c r="CY9" s="78"/>
      <c r="CZ9" s="78"/>
      <c r="DA9" s="78"/>
      <c r="DB9" s="78"/>
      <c r="DC9" s="78"/>
      <c r="DD9" s="78"/>
      <c r="DE9" s="78"/>
      <c r="DF9" s="78"/>
      <c r="DG9" s="78"/>
      <c r="DH9" s="78"/>
      <c r="DI9" s="78"/>
      <c r="DJ9" s="78"/>
      <c r="DK9" s="78"/>
      <c r="DL9" s="78"/>
      <c r="DM9" s="78"/>
      <c r="DN9" s="78"/>
      <c r="DO9" s="78"/>
      <c r="DP9" s="78"/>
      <c r="DQ9" s="78"/>
      <c r="DR9" s="78"/>
      <c r="DS9" s="78"/>
      <c r="DT9" s="78"/>
      <c r="DU9" s="78"/>
      <c r="DV9" s="78"/>
      <c r="DW9" s="78"/>
      <c r="DX9" s="78"/>
      <c r="DY9" s="78"/>
      <c r="DZ9" s="78"/>
      <c r="EA9" s="78"/>
      <c r="EB9" s="78"/>
      <c r="EC9" s="78"/>
      <c r="ED9" s="78"/>
      <c r="EE9" s="78"/>
      <c r="EF9" s="78"/>
      <c r="EG9" s="78"/>
      <c r="EH9" s="78"/>
      <c r="EI9" s="78"/>
      <c r="EJ9" s="78"/>
      <c r="EK9" s="78"/>
      <c r="EL9" s="78"/>
      <c r="EM9" s="78"/>
      <c r="EN9" s="78"/>
      <c r="EO9" s="78"/>
      <c r="EP9" s="78"/>
      <c r="EQ9" s="78"/>
      <c r="ER9" s="78"/>
      <c r="ES9" s="78"/>
      <c r="ET9" s="78"/>
      <c r="EU9" s="78"/>
      <c r="EV9" s="78"/>
      <c r="EW9" s="78"/>
      <c r="EX9" s="78"/>
      <c r="EY9" s="78"/>
      <c r="EZ9" s="78"/>
      <c r="FA9" s="78"/>
      <c r="FB9" s="78"/>
      <c r="FC9" s="78"/>
      <c r="FD9" s="78"/>
      <c r="FE9" s="78"/>
      <c r="FF9" s="78"/>
      <c r="FG9" s="78"/>
      <c r="FH9" s="78"/>
      <c r="FI9" s="78"/>
      <c r="FJ9" s="78"/>
      <c r="FK9" s="78"/>
      <c r="FL9" s="78"/>
      <c r="FM9" s="78"/>
      <c r="FN9" s="78"/>
      <c r="FO9" s="78"/>
      <c r="FP9" s="78"/>
      <c r="FQ9" s="78"/>
      <c r="FR9" s="78"/>
      <c r="FS9" s="78"/>
      <c r="FT9" s="78"/>
      <c r="FU9" s="78"/>
      <c r="FV9" s="78"/>
      <c r="FW9" s="78"/>
      <c r="FX9" s="78"/>
      <c r="FY9" s="78"/>
      <c r="FZ9" s="78"/>
      <c r="GA9" s="78"/>
      <c r="GB9" s="78"/>
      <c r="GC9" s="78"/>
      <c r="GD9" s="78"/>
      <c r="GE9" s="78"/>
      <c r="GF9" s="78"/>
      <c r="GG9" s="78"/>
      <c r="GH9" s="78"/>
      <c r="GI9" s="78"/>
      <c r="GJ9" s="78"/>
      <c r="GK9" s="78"/>
      <c r="GL9" s="78"/>
      <c r="GM9" s="78"/>
      <c r="GN9" s="78"/>
      <c r="GO9" s="78"/>
      <c r="GP9" s="78"/>
      <c r="GQ9" s="78"/>
      <c r="GR9" s="78"/>
      <c r="GS9" s="78"/>
      <c r="GT9" s="78"/>
      <c r="GU9" s="78"/>
      <c r="GV9" s="78"/>
      <c r="GW9" s="78"/>
      <c r="GX9" s="78"/>
      <c r="GY9" s="78"/>
      <c r="GZ9" s="78"/>
      <c r="HA9" s="78"/>
      <c r="HB9" s="78"/>
      <c r="HC9" s="78"/>
      <c r="HD9" s="78"/>
      <c r="HE9" s="78"/>
      <c r="HF9" s="78"/>
      <c r="HG9" s="78"/>
      <c r="HH9" s="78"/>
      <c r="HI9" s="78"/>
      <c r="HJ9" s="78"/>
      <c r="HK9" s="78"/>
      <c r="HL9" s="78"/>
      <c r="HM9" s="78"/>
      <c r="HN9" s="78"/>
      <c r="HO9" s="78"/>
      <c r="HP9" s="78"/>
      <c r="HQ9" s="78"/>
      <c r="HR9" s="78"/>
      <c r="HS9" s="78"/>
      <c r="HT9" s="78"/>
      <c r="HU9" s="78"/>
      <c r="HV9" s="78"/>
      <c r="HW9" s="78"/>
      <c r="HX9" s="78"/>
      <c r="HY9" s="78"/>
      <c r="HZ9" s="78"/>
      <c r="IA9" s="78"/>
      <c r="IB9" s="78"/>
      <c r="IC9" s="78"/>
      <c r="ID9" s="78"/>
      <c r="IE9" s="78"/>
      <c r="IF9" s="78"/>
      <c r="IG9" s="78"/>
      <c r="IH9" s="78"/>
      <c r="II9" s="78"/>
      <c r="IJ9" s="78"/>
      <c r="IK9" s="78"/>
      <c r="IL9" s="78"/>
      <c r="IM9" s="78"/>
      <c r="IN9" s="78"/>
      <c r="IO9" s="78"/>
      <c r="IP9" s="78"/>
      <c r="IQ9" s="78"/>
      <c r="IR9" s="78"/>
      <c r="IS9" s="78"/>
      <c r="IT9" s="78"/>
      <c r="IU9" s="78"/>
      <c r="IV9" s="78"/>
      <c r="IW9" s="78"/>
    </row>
    <row r="10" spans="1:257" ht="28.5" customHeight="1">
      <c r="A10" s="192" t="s">
        <v>30</v>
      </c>
      <c r="B10" s="193" t="s">
        <v>31</v>
      </c>
      <c r="C10" s="193" t="s">
        <v>32</v>
      </c>
      <c r="D10" s="193" t="s">
        <v>33</v>
      </c>
      <c r="E10" s="193" t="s">
        <v>34</v>
      </c>
      <c r="F10" s="193" t="s">
        <v>569</v>
      </c>
      <c r="G10" s="193" t="s">
        <v>568</v>
      </c>
      <c r="H10" s="193" t="s">
        <v>35</v>
      </c>
      <c r="I10" s="193" t="s">
        <v>36</v>
      </c>
      <c r="J10" s="213" t="s">
        <v>1047</v>
      </c>
      <c r="K10" s="214" t="s">
        <v>25</v>
      </c>
      <c r="L10" s="215" t="s">
        <v>1048</v>
      </c>
      <c r="M10" s="215" t="s">
        <v>1050</v>
      </c>
      <c r="N10" s="213" t="s">
        <v>1049</v>
      </c>
      <c r="O10" s="215" t="s">
        <v>1065</v>
      </c>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78"/>
      <c r="AY10" s="78"/>
      <c r="AZ10" s="78"/>
      <c r="BA10" s="78"/>
      <c r="BB10" s="78"/>
      <c r="BC10" s="78"/>
      <c r="BD10" s="78"/>
      <c r="BE10" s="78"/>
      <c r="BF10" s="78"/>
      <c r="BG10" s="78"/>
      <c r="BH10" s="78"/>
      <c r="BI10" s="78"/>
      <c r="BJ10" s="78"/>
      <c r="BK10" s="78"/>
      <c r="BL10" s="78"/>
      <c r="BM10" s="78"/>
      <c r="BN10" s="78"/>
      <c r="BO10" s="78"/>
      <c r="BP10" s="78"/>
      <c r="BQ10" s="78"/>
      <c r="BR10" s="78"/>
      <c r="BS10" s="78"/>
      <c r="BT10" s="78"/>
      <c r="BU10" s="78"/>
      <c r="BV10" s="78"/>
      <c r="BW10" s="78"/>
      <c r="BX10" s="78"/>
      <c r="BY10" s="78"/>
      <c r="BZ10" s="78"/>
      <c r="CA10" s="78"/>
      <c r="CB10" s="78"/>
      <c r="CC10" s="78"/>
      <c r="CD10" s="78"/>
      <c r="CE10" s="78"/>
      <c r="CF10" s="78"/>
      <c r="CG10" s="78"/>
      <c r="CH10" s="78"/>
      <c r="CI10" s="78"/>
      <c r="CJ10" s="78"/>
      <c r="CK10" s="78"/>
      <c r="CL10" s="78"/>
      <c r="CM10" s="78"/>
      <c r="CN10" s="78"/>
      <c r="CO10" s="78"/>
      <c r="CP10" s="78"/>
      <c r="CQ10" s="78"/>
      <c r="CR10" s="78"/>
      <c r="CS10" s="78"/>
      <c r="CT10" s="78"/>
      <c r="CU10" s="78"/>
      <c r="CV10" s="78"/>
      <c r="CW10" s="78"/>
      <c r="CX10" s="78"/>
      <c r="CY10" s="78"/>
      <c r="CZ10" s="78"/>
      <c r="DA10" s="78"/>
      <c r="DB10" s="78"/>
      <c r="DC10" s="78"/>
      <c r="DD10" s="78"/>
      <c r="DE10" s="78"/>
      <c r="DF10" s="78"/>
      <c r="DG10" s="78"/>
      <c r="DH10" s="78"/>
      <c r="DI10" s="78"/>
      <c r="DJ10" s="78"/>
      <c r="DK10" s="78"/>
      <c r="DL10" s="78"/>
      <c r="DM10" s="78"/>
      <c r="DN10" s="78"/>
      <c r="DO10" s="78"/>
      <c r="DP10" s="78"/>
      <c r="DQ10" s="78"/>
      <c r="DR10" s="78"/>
      <c r="DS10" s="78"/>
      <c r="DT10" s="78"/>
      <c r="DU10" s="78"/>
      <c r="DV10" s="78"/>
      <c r="DW10" s="78"/>
      <c r="DX10" s="78"/>
      <c r="DY10" s="78"/>
      <c r="DZ10" s="78"/>
      <c r="EA10" s="78"/>
      <c r="EB10" s="78"/>
      <c r="EC10" s="78"/>
      <c r="ED10" s="78"/>
      <c r="EE10" s="78"/>
      <c r="EF10" s="78"/>
      <c r="EG10" s="78"/>
      <c r="EH10" s="78"/>
      <c r="EI10" s="78"/>
      <c r="EJ10" s="78"/>
      <c r="EK10" s="78"/>
      <c r="EL10" s="78"/>
      <c r="EM10" s="78"/>
      <c r="EN10" s="78"/>
      <c r="EO10" s="78"/>
      <c r="EP10" s="78"/>
      <c r="EQ10" s="78"/>
      <c r="ER10" s="78"/>
      <c r="ES10" s="78"/>
      <c r="ET10" s="78"/>
      <c r="EU10" s="78"/>
      <c r="EV10" s="78"/>
      <c r="EW10" s="78"/>
      <c r="EX10" s="78"/>
      <c r="EY10" s="78"/>
      <c r="EZ10" s="78"/>
      <c r="FA10" s="78"/>
      <c r="FB10" s="78"/>
      <c r="FC10" s="78"/>
      <c r="FD10" s="78"/>
      <c r="FE10" s="78"/>
      <c r="FF10" s="78"/>
      <c r="FG10" s="78"/>
      <c r="FH10" s="78"/>
      <c r="FI10" s="78"/>
      <c r="FJ10" s="78"/>
      <c r="FK10" s="78"/>
      <c r="FL10" s="78"/>
      <c r="FM10" s="78"/>
      <c r="FN10" s="78"/>
      <c r="FO10" s="78"/>
      <c r="FP10" s="78"/>
      <c r="FQ10" s="78"/>
      <c r="FR10" s="78"/>
      <c r="FS10" s="78"/>
      <c r="FT10" s="78"/>
      <c r="FU10" s="78"/>
      <c r="FV10" s="78"/>
      <c r="FW10" s="78"/>
      <c r="FX10" s="78"/>
      <c r="FY10" s="78"/>
      <c r="FZ10" s="78"/>
      <c r="GA10" s="78"/>
      <c r="GB10" s="78"/>
      <c r="GC10" s="78"/>
      <c r="GD10" s="78"/>
      <c r="GE10" s="78"/>
      <c r="GF10" s="78"/>
      <c r="GG10" s="78"/>
      <c r="GH10" s="78"/>
      <c r="GI10" s="78"/>
      <c r="GJ10" s="78"/>
      <c r="GK10" s="78"/>
      <c r="GL10" s="78"/>
      <c r="GM10" s="78"/>
      <c r="GN10" s="78"/>
      <c r="GO10" s="78"/>
      <c r="GP10" s="78"/>
      <c r="GQ10" s="78"/>
      <c r="GR10" s="78"/>
      <c r="GS10" s="78"/>
      <c r="GT10" s="78"/>
      <c r="GU10" s="78"/>
      <c r="GV10" s="78"/>
      <c r="GW10" s="78"/>
      <c r="GX10" s="78"/>
      <c r="GY10" s="78"/>
      <c r="GZ10" s="78"/>
      <c r="HA10" s="78"/>
      <c r="HB10" s="78"/>
      <c r="HC10" s="78"/>
      <c r="HD10" s="78"/>
      <c r="HE10" s="78"/>
      <c r="HF10" s="78"/>
      <c r="HG10" s="78"/>
      <c r="HH10" s="78"/>
      <c r="HI10" s="78"/>
      <c r="HJ10" s="78"/>
      <c r="HK10" s="78"/>
      <c r="HL10" s="78"/>
      <c r="HM10" s="78"/>
      <c r="HN10" s="78"/>
      <c r="HO10" s="78"/>
      <c r="HP10" s="78"/>
      <c r="HQ10" s="78"/>
      <c r="HR10" s="78"/>
      <c r="HS10" s="78"/>
      <c r="HT10" s="78"/>
      <c r="HU10" s="78"/>
      <c r="HV10" s="78"/>
      <c r="HW10" s="78"/>
      <c r="HX10" s="78"/>
      <c r="HY10" s="78"/>
      <c r="HZ10" s="78"/>
      <c r="IA10" s="78"/>
      <c r="IB10" s="78"/>
      <c r="IC10" s="78"/>
      <c r="ID10" s="78"/>
      <c r="IE10" s="78"/>
      <c r="IF10" s="78"/>
      <c r="IG10" s="78"/>
      <c r="IH10" s="78"/>
      <c r="II10" s="78"/>
      <c r="IJ10" s="78"/>
      <c r="IK10" s="78"/>
      <c r="IL10" s="78"/>
      <c r="IM10" s="78"/>
      <c r="IN10" s="78"/>
      <c r="IO10" s="78"/>
      <c r="IP10" s="78"/>
      <c r="IQ10" s="78"/>
      <c r="IR10" s="78"/>
      <c r="IS10" s="78"/>
      <c r="IT10" s="78"/>
      <c r="IU10" s="78"/>
      <c r="IV10" s="78"/>
      <c r="IW10" s="78"/>
    </row>
    <row r="11" spans="1:257" ht="14.25" customHeight="1">
      <c r="A11" s="182"/>
      <c r="B11" s="285" t="s">
        <v>94</v>
      </c>
      <c r="C11" s="285"/>
      <c r="D11" s="285"/>
      <c r="E11" s="285"/>
      <c r="F11" s="285"/>
      <c r="G11" s="285"/>
      <c r="H11" s="285"/>
      <c r="I11" s="285"/>
      <c r="J11" s="158"/>
      <c r="K11" s="158"/>
      <c r="L11" s="158"/>
      <c r="M11" s="158"/>
      <c r="N11" s="158"/>
      <c r="O11" s="189"/>
      <c r="P11" s="78"/>
      <c r="Q11" s="78"/>
      <c r="R11" s="78"/>
      <c r="S11" s="78"/>
      <c r="T11" s="78"/>
      <c r="U11" s="78"/>
      <c r="V11" s="78"/>
      <c r="W11" s="78"/>
      <c r="X11" s="78"/>
      <c r="Y11" s="78"/>
      <c r="Z11" s="78"/>
      <c r="AA11" s="78"/>
      <c r="AB11" s="78"/>
      <c r="AC11" s="78"/>
      <c r="AD11" s="78"/>
      <c r="AE11" s="78"/>
      <c r="AF11" s="78"/>
      <c r="AG11" s="78"/>
      <c r="AH11" s="78"/>
      <c r="AI11" s="78"/>
      <c r="AJ11" s="78"/>
      <c r="AK11" s="78"/>
      <c r="AL11" s="78"/>
      <c r="AM11" s="78"/>
      <c r="AN11" s="78"/>
      <c r="AO11" s="78"/>
      <c r="AP11" s="78"/>
      <c r="AQ11" s="78"/>
      <c r="AR11" s="78"/>
      <c r="AS11" s="78"/>
      <c r="AT11" s="78"/>
      <c r="AU11" s="78"/>
      <c r="AV11" s="78"/>
      <c r="AW11" s="78"/>
      <c r="AX11" s="78"/>
      <c r="AY11" s="78"/>
      <c r="AZ11" s="78"/>
      <c r="BA11" s="78"/>
      <c r="BB11" s="78"/>
      <c r="BC11" s="78"/>
      <c r="BD11" s="78"/>
      <c r="BE11" s="78"/>
      <c r="BF11" s="78"/>
      <c r="BG11" s="78"/>
      <c r="BH11" s="78"/>
      <c r="BI11" s="78"/>
      <c r="BJ11" s="78"/>
      <c r="BK11" s="78"/>
      <c r="BL11" s="78"/>
      <c r="BM11" s="78"/>
      <c r="BN11" s="78"/>
      <c r="BO11" s="78"/>
      <c r="BP11" s="78"/>
      <c r="BQ11" s="78"/>
      <c r="BR11" s="78"/>
      <c r="BS11" s="78"/>
      <c r="BT11" s="78"/>
      <c r="BU11" s="78"/>
      <c r="BV11" s="78"/>
      <c r="BW11" s="78"/>
      <c r="BX11" s="78"/>
      <c r="BY11" s="78"/>
      <c r="BZ11" s="78"/>
      <c r="CA11" s="78"/>
      <c r="CB11" s="78"/>
      <c r="CC11" s="78"/>
      <c r="CD11" s="78"/>
      <c r="CE11" s="78"/>
      <c r="CF11" s="78"/>
      <c r="CG11" s="78"/>
      <c r="CH11" s="78"/>
      <c r="CI11" s="78"/>
      <c r="CJ11" s="78"/>
      <c r="CK11" s="78"/>
      <c r="CL11" s="78"/>
      <c r="CM11" s="78"/>
      <c r="CN11" s="78"/>
      <c r="CO11" s="78"/>
      <c r="CP11" s="78"/>
      <c r="CQ11" s="78"/>
      <c r="CR11" s="78"/>
      <c r="CS11" s="78"/>
      <c r="CT11" s="78"/>
      <c r="CU11" s="78"/>
      <c r="CV11" s="78"/>
      <c r="CW11" s="78"/>
      <c r="CX11" s="78"/>
      <c r="CY11" s="78"/>
      <c r="CZ11" s="78"/>
      <c r="DA11" s="78"/>
      <c r="DB11" s="78"/>
      <c r="DC11" s="78"/>
      <c r="DD11" s="78"/>
      <c r="DE11" s="78"/>
      <c r="DF11" s="78"/>
      <c r="DG11" s="78"/>
      <c r="DH11" s="78"/>
      <c r="DI11" s="78"/>
      <c r="DJ11" s="78"/>
      <c r="DK11" s="78"/>
      <c r="DL11" s="78"/>
      <c r="DM11" s="78"/>
      <c r="DN11" s="78"/>
      <c r="DO11" s="78"/>
      <c r="DP11" s="78"/>
      <c r="DQ11" s="78"/>
      <c r="DR11" s="78"/>
      <c r="DS11" s="78"/>
      <c r="DT11" s="78"/>
      <c r="DU11" s="78"/>
      <c r="DV11" s="78"/>
      <c r="DW11" s="78"/>
      <c r="DX11" s="78"/>
      <c r="DY11" s="78"/>
      <c r="DZ11" s="78"/>
      <c r="EA11" s="78"/>
      <c r="EB11" s="78"/>
      <c r="EC11" s="78"/>
      <c r="ED11" s="78"/>
      <c r="EE11" s="78"/>
      <c r="EF11" s="78"/>
      <c r="EG11" s="78"/>
      <c r="EH11" s="78"/>
      <c r="EI11" s="78"/>
      <c r="EJ11" s="78"/>
      <c r="EK11" s="78"/>
      <c r="EL11" s="78"/>
      <c r="EM11" s="78"/>
      <c r="EN11" s="78"/>
      <c r="EO11" s="78"/>
      <c r="EP11" s="78"/>
      <c r="EQ11" s="78"/>
      <c r="ER11" s="78"/>
      <c r="ES11" s="78"/>
      <c r="ET11" s="78"/>
      <c r="EU11" s="78"/>
      <c r="EV11" s="78"/>
      <c r="EW11" s="78"/>
      <c r="EX11" s="78"/>
      <c r="EY11" s="78"/>
      <c r="EZ11" s="78"/>
      <c r="FA11" s="78"/>
      <c r="FB11" s="78"/>
      <c r="FC11" s="78"/>
      <c r="FD11" s="78"/>
      <c r="FE11" s="78"/>
      <c r="FF11" s="78"/>
      <c r="FG11" s="78"/>
      <c r="FH11" s="78"/>
      <c r="FI11" s="78"/>
      <c r="FJ11" s="78"/>
      <c r="FK11" s="78"/>
      <c r="FL11" s="78"/>
      <c r="FM11" s="78"/>
      <c r="FN11" s="78"/>
      <c r="FO11" s="78"/>
      <c r="FP11" s="78"/>
      <c r="FQ11" s="78"/>
      <c r="FR11" s="78"/>
      <c r="FS11" s="78"/>
      <c r="FT11" s="78"/>
      <c r="FU11" s="78"/>
      <c r="FV11" s="78"/>
      <c r="FW11" s="78"/>
      <c r="FX11" s="78"/>
      <c r="FY11" s="78"/>
      <c r="FZ11" s="78"/>
      <c r="GA11" s="78"/>
      <c r="GB11" s="78"/>
      <c r="GC11" s="78"/>
      <c r="GD11" s="78"/>
      <c r="GE11" s="78"/>
      <c r="GF11" s="78"/>
      <c r="GG11" s="78"/>
      <c r="GH11" s="78"/>
      <c r="GI11" s="78"/>
      <c r="GJ11" s="78"/>
      <c r="GK11" s="78"/>
      <c r="GL11" s="78"/>
      <c r="GM11" s="78"/>
      <c r="GN11" s="78"/>
      <c r="GO11" s="78"/>
      <c r="GP11" s="78"/>
      <c r="GQ11" s="78"/>
      <c r="GR11" s="78"/>
      <c r="GS11" s="78"/>
      <c r="GT11" s="78"/>
      <c r="GU11" s="78"/>
      <c r="GV11" s="78"/>
      <c r="GW11" s="78"/>
      <c r="GX11" s="78"/>
      <c r="GY11" s="78"/>
      <c r="GZ11" s="78"/>
      <c r="HA11" s="78"/>
      <c r="HB11" s="78"/>
      <c r="HC11" s="78"/>
      <c r="HD11" s="78"/>
      <c r="HE11" s="78"/>
      <c r="HF11" s="78"/>
      <c r="HG11" s="78"/>
      <c r="HH11" s="78"/>
      <c r="HI11" s="78"/>
      <c r="HJ11" s="78"/>
      <c r="HK11" s="78"/>
      <c r="HL11" s="78"/>
      <c r="HM11" s="78"/>
      <c r="HN11" s="78"/>
      <c r="HO11" s="78"/>
      <c r="HP11" s="78"/>
      <c r="HQ11" s="78"/>
      <c r="HR11" s="78"/>
      <c r="HS11" s="78"/>
      <c r="HT11" s="78"/>
      <c r="HU11" s="78"/>
      <c r="HV11" s="78"/>
      <c r="HW11" s="78"/>
      <c r="HX11" s="78"/>
      <c r="HY11" s="78"/>
      <c r="HZ11" s="78"/>
      <c r="IA11" s="78"/>
      <c r="IB11" s="78"/>
      <c r="IC11" s="78"/>
      <c r="ID11" s="78"/>
      <c r="IE11" s="78"/>
      <c r="IF11" s="78"/>
      <c r="IG11" s="78"/>
      <c r="IH11" s="78"/>
      <c r="II11" s="78"/>
      <c r="IJ11" s="78"/>
      <c r="IK11" s="78"/>
      <c r="IL11" s="78"/>
      <c r="IM11" s="78"/>
      <c r="IN11" s="78"/>
      <c r="IO11" s="78"/>
      <c r="IP11" s="78"/>
      <c r="IQ11" s="78"/>
      <c r="IR11" s="78"/>
      <c r="IS11" s="78"/>
      <c r="IT11" s="78"/>
      <c r="IU11" s="78"/>
      <c r="IV11" s="78"/>
      <c r="IW11" s="78"/>
    </row>
    <row r="12" spans="1:257" ht="14.25" customHeight="1">
      <c r="A12" s="167" t="str">
        <f t="shared" ref="A12:A22" si="2">IF(OR(B12&lt;&gt;"",D12&lt;&gt;""),"["&amp;TEXT($B$2,"##")&amp;"-"&amp;TEXT(ROW()-10,"##")&amp;"]","")</f>
        <v>[Admin Module-2]</v>
      </c>
      <c r="B12" s="98" t="s">
        <v>920</v>
      </c>
      <c r="C12" s="98" t="s">
        <v>921</v>
      </c>
      <c r="D12" s="98" t="s">
        <v>1207</v>
      </c>
      <c r="E12" s="190"/>
      <c r="F12" s="98" t="s">
        <v>22</v>
      </c>
      <c r="G12" s="98" t="s">
        <v>22</v>
      </c>
      <c r="H12" s="104" t="s">
        <v>1204</v>
      </c>
      <c r="I12" s="194"/>
      <c r="J12" s="216"/>
      <c r="K12" s="216"/>
      <c r="L12" s="216"/>
      <c r="M12" s="217"/>
      <c r="N12" s="217"/>
      <c r="O12" s="217"/>
    </row>
    <row r="13" spans="1:257" ht="14.25" customHeight="1">
      <c r="A13" s="167" t="str">
        <f t="shared" si="2"/>
        <v>[Admin Module-3]</v>
      </c>
      <c r="B13" s="98" t="s">
        <v>922</v>
      </c>
      <c r="C13" s="98" t="s">
        <v>923</v>
      </c>
      <c r="D13" s="98" t="s">
        <v>924</v>
      </c>
      <c r="E13" s="191" t="s">
        <v>925</v>
      </c>
      <c r="F13" s="98" t="s">
        <v>22</v>
      </c>
      <c r="G13" s="98" t="s">
        <v>22</v>
      </c>
      <c r="H13" s="104" t="s">
        <v>1204</v>
      </c>
      <c r="I13" s="183"/>
      <c r="J13" s="216"/>
      <c r="K13" s="216"/>
      <c r="L13" s="216"/>
      <c r="M13" s="217"/>
      <c r="N13" s="217"/>
      <c r="O13" s="217"/>
      <c r="P13" s="78"/>
    </row>
    <row r="14" spans="1:257" ht="14.25" customHeight="1">
      <c r="A14" s="167" t="str">
        <f t="shared" si="2"/>
        <v>[Admin Module-4]</v>
      </c>
      <c r="B14" s="98" t="s">
        <v>926</v>
      </c>
      <c r="C14" s="98" t="s">
        <v>927</v>
      </c>
      <c r="D14" s="98" t="s">
        <v>928</v>
      </c>
      <c r="E14" s="191" t="s">
        <v>925</v>
      </c>
      <c r="F14" s="98" t="s">
        <v>22</v>
      </c>
      <c r="G14" s="98" t="s">
        <v>22</v>
      </c>
      <c r="H14" s="104" t="s">
        <v>1204</v>
      </c>
      <c r="I14" s="183"/>
      <c r="J14" s="216"/>
      <c r="K14" s="216"/>
      <c r="L14" s="216"/>
      <c r="M14" s="217"/>
      <c r="N14" s="217"/>
      <c r="O14" s="217"/>
    </row>
    <row r="15" spans="1:257" ht="14.25" customHeight="1">
      <c r="A15" s="167" t="str">
        <f t="shared" si="2"/>
        <v>[Admin Module-5]</v>
      </c>
      <c r="B15" s="98" t="s">
        <v>929</v>
      </c>
      <c r="C15" s="98" t="s">
        <v>930</v>
      </c>
      <c r="D15" s="98" t="s">
        <v>931</v>
      </c>
      <c r="E15" s="191" t="s">
        <v>925</v>
      </c>
      <c r="F15" s="98" t="s">
        <v>22</v>
      </c>
      <c r="G15" s="98" t="s">
        <v>22</v>
      </c>
      <c r="H15" s="104" t="s">
        <v>1204</v>
      </c>
      <c r="I15" s="183"/>
      <c r="J15" s="216"/>
      <c r="K15" s="216"/>
      <c r="L15" s="216"/>
      <c r="M15" s="217"/>
      <c r="N15" s="217"/>
      <c r="O15" s="217"/>
      <c r="P15" s="78"/>
    </row>
    <row r="16" spans="1:257" ht="14.25" customHeight="1">
      <c r="A16" s="167" t="str">
        <f t="shared" si="2"/>
        <v>[Admin Module-6]</v>
      </c>
      <c r="B16" s="98" t="s">
        <v>103</v>
      </c>
      <c r="C16" s="98" t="s">
        <v>948</v>
      </c>
      <c r="D16" s="98" t="s">
        <v>949</v>
      </c>
      <c r="E16" s="191" t="s">
        <v>925</v>
      </c>
      <c r="F16" s="98" t="s">
        <v>22</v>
      </c>
      <c r="G16" s="98" t="s">
        <v>22</v>
      </c>
      <c r="H16" s="104" t="s">
        <v>1204</v>
      </c>
      <c r="I16" s="183"/>
      <c r="J16" s="216"/>
      <c r="K16" s="216"/>
      <c r="L16" s="216"/>
      <c r="M16" s="217"/>
      <c r="N16" s="217"/>
      <c r="O16" s="217"/>
    </row>
    <row r="17" spans="1:257" ht="14.25" customHeight="1">
      <c r="A17" s="167" t="str">
        <f t="shared" si="2"/>
        <v>[Admin Module-7]</v>
      </c>
      <c r="B17" s="98" t="s">
        <v>932</v>
      </c>
      <c r="C17" s="98" t="s">
        <v>933</v>
      </c>
      <c r="D17" s="98" t="s">
        <v>934</v>
      </c>
      <c r="E17" s="191" t="s">
        <v>925</v>
      </c>
      <c r="F17" s="98" t="s">
        <v>22</v>
      </c>
      <c r="G17" s="98" t="s">
        <v>22</v>
      </c>
      <c r="H17" s="104" t="s">
        <v>1204</v>
      </c>
      <c r="I17" s="183"/>
      <c r="J17" s="216"/>
      <c r="K17" s="216"/>
      <c r="L17" s="216"/>
      <c r="M17" s="217"/>
      <c r="N17" s="217"/>
      <c r="O17" s="217"/>
      <c r="P17" s="78"/>
    </row>
    <row r="18" spans="1:257" ht="14.25" customHeight="1">
      <c r="A18" s="167" t="str">
        <f t="shared" si="2"/>
        <v>[Admin Module-8]</v>
      </c>
      <c r="B18" s="98" t="s">
        <v>935</v>
      </c>
      <c r="C18" s="98" t="s">
        <v>936</v>
      </c>
      <c r="D18" s="98" t="s">
        <v>937</v>
      </c>
      <c r="E18" s="191" t="s">
        <v>925</v>
      </c>
      <c r="F18" s="98" t="s">
        <v>22</v>
      </c>
      <c r="G18" s="98" t="s">
        <v>22</v>
      </c>
      <c r="H18" s="104" t="s">
        <v>1204</v>
      </c>
      <c r="I18" s="183"/>
      <c r="J18" s="216"/>
      <c r="K18" s="216"/>
      <c r="L18" s="216"/>
      <c r="M18" s="217"/>
      <c r="N18" s="217"/>
      <c r="O18" s="217"/>
    </row>
    <row r="19" spans="1:257" ht="14.25" customHeight="1">
      <c r="A19" s="167" t="str">
        <f t="shared" si="2"/>
        <v>[Admin Module-9]</v>
      </c>
      <c r="B19" s="98" t="s">
        <v>938</v>
      </c>
      <c r="C19" s="98" t="s">
        <v>939</v>
      </c>
      <c r="D19" s="98" t="s">
        <v>940</v>
      </c>
      <c r="E19" s="191" t="s">
        <v>925</v>
      </c>
      <c r="F19" s="98" t="s">
        <v>22</v>
      </c>
      <c r="G19" s="98" t="s">
        <v>22</v>
      </c>
      <c r="H19" s="104" t="s">
        <v>1204</v>
      </c>
      <c r="I19" s="183"/>
      <c r="J19" s="216"/>
      <c r="K19" s="216"/>
      <c r="L19" s="216"/>
      <c r="M19" s="217"/>
      <c r="N19" s="217"/>
      <c r="O19" s="217"/>
      <c r="P19" s="78"/>
      <c r="S19" s="217"/>
    </row>
    <row r="20" spans="1:257" ht="14.25" customHeight="1">
      <c r="A20" s="167" t="str">
        <f t="shared" si="2"/>
        <v>[Admin Module-10]</v>
      </c>
      <c r="B20" s="98" t="s">
        <v>941</v>
      </c>
      <c r="C20" s="98" t="s">
        <v>942</v>
      </c>
      <c r="D20" s="98" t="s">
        <v>943</v>
      </c>
      <c r="E20" s="191" t="s">
        <v>925</v>
      </c>
      <c r="F20" s="98" t="s">
        <v>22</v>
      </c>
      <c r="G20" s="98" t="s">
        <v>22</v>
      </c>
      <c r="H20" s="104" t="s">
        <v>1204</v>
      </c>
      <c r="I20" s="183"/>
      <c r="J20" s="216"/>
      <c r="K20" s="216"/>
      <c r="L20" s="216"/>
      <c r="M20" s="217"/>
      <c r="N20" s="217"/>
      <c r="O20" s="217"/>
    </row>
    <row r="21" spans="1:257" ht="14.25" customHeight="1">
      <c r="A21" s="167" t="str">
        <f t="shared" si="2"/>
        <v>[Admin Module-11]</v>
      </c>
      <c r="B21" s="98" t="s">
        <v>944</v>
      </c>
      <c r="C21" s="98" t="s">
        <v>945</v>
      </c>
      <c r="D21" s="98" t="s">
        <v>943</v>
      </c>
      <c r="E21" s="191" t="s">
        <v>925</v>
      </c>
      <c r="F21" s="98" t="s">
        <v>22</v>
      </c>
      <c r="G21" s="98" t="s">
        <v>22</v>
      </c>
      <c r="H21" s="104" t="s">
        <v>1204</v>
      </c>
      <c r="I21" s="183"/>
      <c r="J21" s="216"/>
      <c r="K21" s="216"/>
      <c r="L21" s="216"/>
      <c r="M21" s="217"/>
      <c r="N21" s="217"/>
      <c r="O21" s="217"/>
      <c r="P21" s="78"/>
    </row>
    <row r="22" spans="1:257" s="92" customFormat="1" ht="14.25" customHeight="1">
      <c r="A22" s="167" t="str">
        <f t="shared" si="2"/>
        <v>[Admin Module-12]</v>
      </c>
      <c r="B22" s="98" t="s">
        <v>946</v>
      </c>
      <c r="C22" s="98" t="s">
        <v>947</v>
      </c>
      <c r="D22" s="98" t="s">
        <v>943</v>
      </c>
      <c r="E22" s="191" t="s">
        <v>925</v>
      </c>
      <c r="F22" s="98" t="s">
        <v>22</v>
      </c>
      <c r="G22" s="98" t="s">
        <v>22</v>
      </c>
      <c r="H22" s="104" t="s">
        <v>1204</v>
      </c>
      <c r="I22" s="184"/>
      <c r="J22" s="216"/>
      <c r="K22" s="216"/>
      <c r="L22" s="216"/>
      <c r="M22" s="217"/>
      <c r="N22" s="217"/>
      <c r="O22" s="217"/>
      <c r="P22" s="90"/>
      <c r="Q22" s="90"/>
      <c r="R22" s="90"/>
      <c r="S22" s="90"/>
      <c r="T22" s="90"/>
      <c r="U22" s="90"/>
      <c r="V22" s="90"/>
      <c r="W22" s="90"/>
      <c r="X22" s="90"/>
      <c r="Y22" s="90"/>
      <c r="Z22" s="90"/>
      <c r="AA22" s="90"/>
      <c r="AB22" s="90"/>
      <c r="AC22" s="90"/>
      <c r="AD22" s="90"/>
      <c r="AE22" s="90"/>
      <c r="AF22" s="90"/>
      <c r="AG22" s="90"/>
      <c r="AH22" s="90"/>
      <c r="AI22" s="90"/>
      <c r="AJ22" s="90"/>
      <c r="AK22" s="90"/>
      <c r="AL22" s="90"/>
      <c r="AM22" s="90"/>
      <c r="AN22" s="90"/>
      <c r="AO22" s="90"/>
      <c r="AP22" s="90"/>
      <c r="AQ22" s="90"/>
      <c r="AR22" s="90"/>
      <c r="AS22" s="90"/>
      <c r="AT22" s="90"/>
      <c r="AU22" s="90"/>
      <c r="AV22" s="90"/>
      <c r="AW22" s="90"/>
      <c r="AX22" s="90"/>
      <c r="AY22" s="90"/>
      <c r="AZ22" s="90"/>
      <c r="BA22" s="90"/>
      <c r="BB22" s="90"/>
      <c r="BC22" s="90"/>
      <c r="BD22" s="90"/>
      <c r="BE22" s="90"/>
      <c r="BF22" s="90"/>
      <c r="BG22" s="90"/>
      <c r="BH22" s="90"/>
      <c r="BI22" s="90"/>
      <c r="BJ22" s="90"/>
      <c r="BK22" s="90"/>
      <c r="BL22" s="90"/>
      <c r="BM22" s="90"/>
      <c r="BN22" s="90"/>
      <c r="BO22" s="90"/>
      <c r="BP22" s="90"/>
      <c r="BQ22" s="90"/>
      <c r="BR22" s="90"/>
      <c r="BS22" s="90"/>
      <c r="BT22" s="90"/>
      <c r="BU22" s="90"/>
      <c r="BV22" s="90"/>
      <c r="BW22" s="90"/>
      <c r="BX22" s="90"/>
      <c r="BY22" s="90"/>
      <c r="BZ22" s="90"/>
      <c r="CA22" s="90"/>
      <c r="CB22" s="90"/>
      <c r="CC22" s="90"/>
      <c r="CD22" s="90"/>
      <c r="CE22" s="90"/>
      <c r="CF22" s="90"/>
      <c r="CG22" s="90"/>
      <c r="CH22" s="90"/>
      <c r="CI22" s="90"/>
      <c r="CJ22" s="90"/>
      <c r="CK22" s="90"/>
      <c r="CL22" s="90"/>
      <c r="CM22" s="90"/>
      <c r="CN22" s="90"/>
      <c r="CO22" s="90"/>
      <c r="CP22" s="90"/>
      <c r="CQ22" s="90"/>
      <c r="CR22" s="90"/>
      <c r="CS22" s="90"/>
      <c r="CT22" s="90"/>
      <c r="CU22" s="90"/>
      <c r="CV22" s="90"/>
      <c r="CW22" s="90"/>
      <c r="CX22" s="90"/>
      <c r="CY22" s="90"/>
      <c r="CZ22" s="90"/>
      <c r="DA22" s="90"/>
      <c r="DB22" s="90"/>
      <c r="DC22" s="90"/>
      <c r="DD22" s="90"/>
      <c r="DE22" s="90"/>
      <c r="DF22" s="90"/>
      <c r="DG22" s="90"/>
      <c r="DH22" s="90"/>
      <c r="DI22" s="90"/>
      <c r="DJ22" s="90"/>
      <c r="DK22" s="90"/>
      <c r="DL22" s="90"/>
      <c r="DM22" s="90"/>
      <c r="DN22" s="90"/>
      <c r="DO22" s="90"/>
      <c r="DP22" s="90"/>
      <c r="DQ22" s="90"/>
      <c r="DR22" s="90"/>
      <c r="DS22" s="90"/>
      <c r="DT22" s="90"/>
      <c r="DU22" s="90"/>
      <c r="DV22" s="90"/>
      <c r="DW22" s="90"/>
      <c r="DX22" s="90"/>
      <c r="DY22" s="90"/>
      <c r="DZ22" s="90"/>
      <c r="EA22" s="90"/>
      <c r="EB22" s="90"/>
      <c r="EC22" s="90"/>
      <c r="ED22" s="90"/>
      <c r="EE22" s="90"/>
      <c r="EF22" s="90"/>
      <c r="EG22" s="90"/>
      <c r="EH22" s="90"/>
      <c r="EI22" s="90"/>
      <c r="EJ22" s="90"/>
      <c r="EK22" s="90"/>
      <c r="EL22" s="90"/>
      <c r="EM22" s="90"/>
      <c r="EN22" s="90"/>
      <c r="EO22" s="90"/>
      <c r="EP22" s="90"/>
      <c r="EQ22" s="90"/>
      <c r="ER22" s="90"/>
      <c r="ES22" s="90"/>
      <c r="ET22" s="90"/>
      <c r="EU22" s="90"/>
      <c r="EV22" s="90"/>
      <c r="EW22" s="90"/>
      <c r="EX22" s="90"/>
      <c r="EY22" s="90"/>
      <c r="EZ22" s="90"/>
      <c r="FA22" s="90"/>
      <c r="FB22" s="90"/>
      <c r="FC22" s="90"/>
      <c r="FD22" s="90"/>
      <c r="FE22" s="90"/>
      <c r="FF22" s="90"/>
      <c r="FG22" s="90"/>
      <c r="FH22" s="90"/>
      <c r="FI22" s="90"/>
      <c r="FJ22" s="90"/>
      <c r="FK22" s="90"/>
      <c r="FL22" s="90"/>
      <c r="FM22" s="90"/>
      <c r="FN22" s="90"/>
      <c r="FO22" s="90"/>
      <c r="FP22" s="90"/>
      <c r="FQ22" s="90"/>
      <c r="FR22" s="90"/>
      <c r="FS22" s="90"/>
      <c r="FT22" s="90"/>
      <c r="FU22" s="90"/>
      <c r="FV22" s="90"/>
      <c r="FW22" s="90"/>
      <c r="FX22" s="90"/>
      <c r="FY22" s="90"/>
      <c r="FZ22" s="90"/>
      <c r="GA22" s="90"/>
      <c r="GB22" s="90"/>
      <c r="GC22" s="90"/>
      <c r="GD22" s="90"/>
      <c r="GE22" s="90"/>
      <c r="GF22" s="90"/>
      <c r="GG22" s="90"/>
      <c r="GH22" s="90"/>
      <c r="GI22" s="90"/>
      <c r="GJ22" s="90"/>
      <c r="GK22" s="90"/>
      <c r="GL22" s="90"/>
      <c r="GM22" s="90"/>
      <c r="GN22" s="90"/>
      <c r="GO22" s="90"/>
      <c r="GP22" s="90"/>
      <c r="GQ22" s="90"/>
      <c r="GR22" s="90"/>
      <c r="GS22" s="90"/>
      <c r="GT22" s="90"/>
      <c r="GU22" s="90"/>
      <c r="GV22" s="90"/>
      <c r="GW22" s="90"/>
      <c r="GX22" s="90"/>
      <c r="GY22" s="90"/>
      <c r="GZ22" s="90"/>
      <c r="HA22" s="90"/>
      <c r="HB22" s="90"/>
      <c r="HC22" s="90"/>
      <c r="HD22" s="90"/>
      <c r="HE22" s="90"/>
      <c r="HF22" s="90"/>
      <c r="HG22" s="90"/>
      <c r="HH22" s="90"/>
      <c r="HI22" s="90"/>
      <c r="HJ22" s="90"/>
      <c r="HK22" s="90"/>
      <c r="HL22" s="90"/>
      <c r="HM22" s="90"/>
      <c r="HN22" s="90"/>
      <c r="HO22" s="90"/>
      <c r="HP22" s="90"/>
      <c r="HQ22" s="90"/>
      <c r="HR22" s="90"/>
      <c r="HS22" s="90"/>
      <c r="HT22" s="90"/>
      <c r="HU22" s="90"/>
      <c r="HV22" s="90"/>
      <c r="HW22" s="90"/>
      <c r="HX22" s="90"/>
      <c r="HY22" s="90"/>
      <c r="HZ22" s="90"/>
      <c r="IA22" s="90"/>
      <c r="IB22" s="90"/>
      <c r="IC22" s="90"/>
      <c r="ID22" s="90"/>
      <c r="IE22" s="90"/>
      <c r="IF22" s="90"/>
      <c r="IG22" s="90"/>
      <c r="IH22" s="90"/>
      <c r="II22" s="90"/>
      <c r="IJ22" s="90"/>
      <c r="IK22" s="90"/>
      <c r="IL22" s="90"/>
      <c r="IM22" s="90"/>
      <c r="IN22" s="90"/>
      <c r="IO22" s="90"/>
      <c r="IP22" s="90"/>
      <c r="IQ22" s="90"/>
      <c r="IR22" s="90"/>
      <c r="IS22" s="90"/>
      <c r="IT22" s="90"/>
      <c r="IU22" s="90"/>
      <c r="IV22" s="90"/>
      <c r="IW22" s="90"/>
    </row>
    <row r="23" spans="1:257" s="92" customFormat="1" ht="14.25" customHeight="1">
      <c r="A23" s="188"/>
      <c r="B23" s="187" t="s">
        <v>951</v>
      </c>
      <c r="C23" s="188"/>
      <c r="D23" s="188"/>
      <c r="E23" s="188"/>
      <c r="F23" s="188"/>
      <c r="G23" s="188"/>
      <c r="H23" s="188"/>
      <c r="I23" s="189"/>
      <c r="J23" s="189"/>
      <c r="K23" s="189"/>
      <c r="L23" s="189"/>
      <c r="M23" s="189"/>
      <c r="N23" s="189"/>
      <c r="O23" s="189"/>
      <c r="P23" s="78"/>
      <c r="Q23" s="90"/>
      <c r="R23" s="90"/>
      <c r="S23" s="90"/>
      <c r="T23" s="90"/>
      <c r="U23" s="90"/>
      <c r="V23" s="90"/>
      <c r="W23" s="90"/>
      <c r="X23" s="90"/>
      <c r="Y23" s="90"/>
      <c r="Z23" s="90"/>
      <c r="AA23" s="90"/>
      <c r="AB23" s="90"/>
      <c r="AC23" s="90"/>
      <c r="AD23" s="90"/>
      <c r="AE23" s="90"/>
      <c r="AF23" s="90"/>
      <c r="AG23" s="90"/>
      <c r="AH23" s="90"/>
      <c r="AI23" s="90"/>
      <c r="AJ23" s="90"/>
      <c r="AK23" s="90"/>
      <c r="AL23" s="90"/>
      <c r="AM23" s="90"/>
      <c r="AN23" s="90"/>
      <c r="AO23" s="90"/>
      <c r="AP23" s="90"/>
      <c r="AQ23" s="90"/>
      <c r="AR23" s="90"/>
      <c r="AS23" s="90"/>
      <c r="AT23" s="90"/>
      <c r="AU23" s="90"/>
      <c r="AV23" s="90"/>
      <c r="AW23" s="90"/>
      <c r="AX23" s="90"/>
      <c r="AY23" s="90"/>
      <c r="AZ23" s="90"/>
      <c r="BA23" s="90"/>
      <c r="BB23" s="90"/>
      <c r="BC23" s="90"/>
      <c r="BD23" s="90"/>
      <c r="BE23" s="90"/>
      <c r="BF23" s="90"/>
      <c r="BG23" s="90"/>
      <c r="BH23" s="90"/>
      <c r="BI23" s="90"/>
      <c r="BJ23" s="90"/>
      <c r="BK23" s="90"/>
      <c r="BL23" s="90"/>
      <c r="BM23" s="90"/>
      <c r="BN23" s="90"/>
      <c r="BO23" s="90"/>
      <c r="BP23" s="90"/>
      <c r="BQ23" s="90"/>
      <c r="BR23" s="90"/>
      <c r="BS23" s="90"/>
      <c r="BT23" s="90"/>
      <c r="BU23" s="90"/>
      <c r="BV23" s="90"/>
      <c r="BW23" s="90"/>
      <c r="BX23" s="90"/>
      <c r="BY23" s="90"/>
      <c r="BZ23" s="90"/>
      <c r="CA23" s="90"/>
      <c r="CB23" s="90"/>
      <c r="CC23" s="90"/>
      <c r="CD23" s="90"/>
      <c r="CE23" s="90"/>
      <c r="CF23" s="90"/>
      <c r="CG23" s="90"/>
      <c r="CH23" s="90"/>
      <c r="CI23" s="90"/>
      <c r="CJ23" s="90"/>
      <c r="CK23" s="90"/>
      <c r="CL23" s="90"/>
      <c r="CM23" s="90"/>
      <c r="CN23" s="90"/>
      <c r="CO23" s="90"/>
      <c r="CP23" s="90"/>
      <c r="CQ23" s="90"/>
      <c r="CR23" s="90"/>
      <c r="CS23" s="90"/>
      <c r="CT23" s="90"/>
      <c r="CU23" s="90"/>
      <c r="CV23" s="90"/>
      <c r="CW23" s="90"/>
      <c r="CX23" s="90"/>
      <c r="CY23" s="90"/>
      <c r="CZ23" s="90"/>
      <c r="DA23" s="90"/>
      <c r="DB23" s="90"/>
      <c r="DC23" s="90"/>
      <c r="DD23" s="90"/>
      <c r="DE23" s="90"/>
      <c r="DF23" s="90"/>
      <c r="DG23" s="90"/>
      <c r="DH23" s="90"/>
      <c r="DI23" s="90"/>
      <c r="DJ23" s="90"/>
      <c r="DK23" s="90"/>
      <c r="DL23" s="90"/>
      <c r="DM23" s="90"/>
      <c r="DN23" s="90"/>
      <c r="DO23" s="90"/>
      <c r="DP23" s="90"/>
      <c r="DQ23" s="90"/>
      <c r="DR23" s="90"/>
      <c r="DS23" s="90"/>
      <c r="DT23" s="90"/>
      <c r="DU23" s="90"/>
      <c r="DV23" s="90"/>
      <c r="DW23" s="90"/>
      <c r="DX23" s="90"/>
      <c r="DY23" s="90"/>
      <c r="DZ23" s="90"/>
      <c r="EA23" s="90"/>
      <c r="EB23" s="90"/>
      <c r="EC23" s="90"/>
      <c r="ED23" s="90"/>
      <c r="EE23" s="90"/>
      <c r="EF23" s="90"/>
      <c r="EG23" s="90"/>
      <c r="EH23" s="90"/>
      <c r="EI23" s="90"/>
      <c r="EJ23" s="90"/>
      <c r="EK23" s="90"/>
      <c r="EL23" s="90"/>
      <c r="EM23" s="90"/>
      <c r="EN23" s="90"/>
      <c r="EO23" s="90"/>
      <c r="EP23" s="90"/>
      <c r="EQ23" s="90"/>
      <c r="ER23" s="90"/>
      <c r="ES23" s="90"/>
      <c r="ET23" s="90"/>
      <c r="EU23" s="90"/>
      <c r="EV23" s="90"/>
      <c r="EW23" s="90"/>
      <c r="EX23" s="90"/>
      <c r="EY23" s="90"/>
      <c r="EZ23" s="90"/>
      <c r="FA23" s="90"/>
      <c r="FB23" s="90"/>
      <c r="FC23" s="90"/>
      <c r="FD23" s="90"/>
      <c r="FE23" s="90"/>
      <c r="FF23" s="90"/>
      <c r="FG23" s="90"/>
      <c r="FH23" s="90"/>
      <c r="FI23" s="90"/>
      <c r="FJ23" s="90"/>
      <c r="FK23" s="90"/>
      <c r="FL23" s="90"/>
      <c r="FM23" s="90"/>
      <c r="FN23" s="90"/>
      <c r="FO23" s="90"/>
      <c r="FP23" s="90"/>
      <c r="FQ23" s="90"/>
      <c r="FR23" s="90"/>
      <c r="FS23" s="90"/>
      <c r="FT23" s="90"/>
      <c r="FU23" s="90"/>
      <c r="FV23" s="90"/>
      <c r="FW23" s="90"/>
      <c r="FX23" s="90"/>
      <c r="FY23" s="90"/>
      <c r="FZ23" s="90"/>
      <c r="GA23" s="90"/>
      <c r="GB23" s="90"/>
      <c r="GC23" s="90"/>
      <c r="GD23" s="90"/>
      <c r="GE23" s="90"/>
      <c r="GF23" s="90"/>
      <c r="GG23" s="90"/>
      <c r="GH23" s="90"/>
      <c r="GI23" s="90"/>
      <c r="GJ23" s="90"/>
      <c r="GK23" s="90"/>
      <c r="GL23" s="90"/>
      <c r="GM23" s="90"/>
      <c r="GN23" s="90"/>
      <c r="GO23" s="90"/>
      <c r="GP23" s="90"/>
      <c r="GQ23" s="90"/>
      <c r="GR23" s="90"/>
      <c r="GS23" s="90"/>
      <c r="GT23" s="90"/>
      <c r="GU23" s="90"/>
      <c r="GV23" s="90"/>
      <c r="GW23" s="90"/>
      <c r="GX23" s="90"/>
      <c r="GY23" s="90"/>
      <c r="GZ23" s="90"/>
      <c r="HA23" s="90"/>
      <c r="HB23" s="90"/>
      <c r="HC23" s="90"/>
      <c r="HD23" s="90"/>
      <c r="HE23" s="90"/>
      <c r="HF23" s="90"/>
      <c r="HG23" s="90"/>
      <c r="HH23" s="90"/>
      <c r="HI23" s="90"/>
      <c r="HJ23" s="90"/>
      <c r="HK23" s="90"/>
      <c r="HL23" s="90"/>
      <c r="HM23" s="90"/>
      <c r="HN23" s="90"/>
      <c r="HO23" s="90"/>
      <c r="HP23" s="90"/>
      <c r="HQ23" s="90"/>
      <c r="HR23" s="90"/>
      <c r="HS23" s="90"/>
      <c r="HT23" s="90"/>
      <c r="HU23" s="90"/>
      <c r="HV23" s="90"/>
      <c r="HW23" s="90"/>
      <c r="HX23" s="90"/>
      <c r="HY23" s="90"/>
      <c r="HZ23" s="90"/>
      <c r="IA23" s="90"/>
      <c r="IB23" s="90"/>
      <c r="IC23" s="90"/>
      <c r="ID23" s="90"/>
      <c r="IE23" s="90"/>
      <c r="IF23" s="90"/>
      <c r="IG23" s="90"/>
      <c r="IH23" s="90"/>
      <c r="II23" s="90"/>
      <c r="IJ23" s="90"/>
      <c r="IK23" s="90"/>
      <c r="IL23" s="90"/>
      <c r="IM23" s="90"/>
      <c r="IN23" s="90"/>
      <c r="IO23" s="90"/>
      <c r="IP23" s="90"/>
      <c r="IQ23" s="90"/>
      <c r="IR23" s="90"/>
      <c r="IS23" s="90"/>
      <c r="IT23" s="90"/>
      <c r="IU23" s="90"/>
      <c r="IV23" s="90"/>
      <c r="IW23" s="90"/>
    </row>
    <row r="24" spans="1:257" s="92" customFormat="1" ht="14.25" customHeight="1">
      <c r="A24" s="167" t="str">
        <f t="shared" ref="A24:A36" si="3">IF(OR(B24&lt;&gt;"",D24&lt;&gt;""),"["&amp;TEXT($B$2,"##")&amp;"-"&amp;TEXT(ROW()-10,"##")&amp;"]","")</f>
        <v>[Admin Module-14]</v>
      </c>
      <c r="B24" s="98" t="s">
        <v>952</v>
      </c>
      <c r="C24" s="98" t="s">
        <v>1208</v>
      </c>
      <c r="D24" s="98" t="s">
        <v>1209</v>
      </c>
      <c r="E24" s="196"/>
      <c r="F24" s="98" t="s">
        <v>22</v>
      </c>
      <c r="G24" s="98" t="s">
        <v>22</v>
      </c>
      <c r="H24" s="104" t="s">
        <v>1204</v>
      </c>
      <c r="I24" s="184"/>
      <c r="J24" s="216"/>
      <c r="K24" s="216"/>
      <c r="L24" s="216"/>
      <c r="M24" s="217"/>
      <c r="N24" s="217"/>
      <c r="O24" s="217"/>
      <c r="P24" s="90"/>
      <c r="Q24" s="90"/>
      <c r="R24" s="90"/>
      <c r="S24" s="90"/>
      <c r="T24" s="90"/>
      <c r="U24" s="90"/>
      <c r="V24" s="90"/>
      <c r="W24" s="90"/>
      <c r="X24" s="90"/>
      <c r="Y24" s="90"/>
      <c r="Z24" s="90"/>
      <c r="AA24" s="90"/>
      <c r="AB24" s="90"/>
      <c r="AC24" s="90"/>
      <c r="AD24" s="90"/>
      <c r="AE24" s="90"/>
      <c r="AF24" s="90"/>
      <c r="AG24" s="90"/>
      <c r="AH24" s="90"/>
      <c r="AI24" s="90"/>
      <c r="AJ24" s="90"/>
      <c r="AK24" s="90"/>
      <c r="AL24" s="90"/>
      <c r="AM24" s="90"/>
      <c r="AN24" s="90"/>
      <c r="AO24" s="90"/>
      <c r="AP24" s="90"/>
      <c r="AQ24" s="90"/>
      <c r="AR24" s="90"/>
      <c r="AS24" s="90"/>
      <c r="AT24" s="90"/>
      <c r="AU24" s="90"/>
      <c r="AV24" s="90"/>
      <c r="AW24" s="90"/>
      <c r="AX24" s="90"/>
      <c r="AY24" s="90"/>
      <c r="AZ24" s="90"/>
      <c r="BA24" s="90"/>
      <c r="BB24" s="90"/>
      <c r="BC24" s="90"/>
      <c r="BD24" s="90"/>
      <c r="BE24" s="90"/>
      <c r="BF24" s="90"/>
      <c r="BG24" s="90"/>
      <c r="BH24" s="90"/>
      <c r="BI24" s="90"/>
      <c r="BJ24" s="90"/>
      <c r="BK24" s="90"/>
      <c r="BL24" s="90"/>
      <c r="BM24" s="90"/>
      <c r="BN24" s="90"/>
      <c r="BO24" s="90"/>
      <c r="BP24" s="90"/>
      <c r="BQ24" s="90"/>
      <c r="BR24" s="90"/>
      <c r="BS24" s="90"/>
      <c r="BT24" s="90"/>
      <c r="BU24" s="90"/>
      <c r="BV24" s="90"/>
      <c r="BW24" s="90"/>
      <c r="BX24" s="90"/>
      <c r="BY24" s="90"/>
      <c r="BZ24" s="90"/>
      <c r="CA24" s="90"/>
      <c r="CB24" s="90"/>
      <c r="CC24" s="90"/>
      <c r="CD24" s="90"/>
      <c r="CE24" s="90"/>
      <c r="CF24" s="90"/>
      <c r="CG24" s="90"/>
      <c r="CH24" s="90"/>
      <c r="CI24" s="90"/>
      <c r="CJ24" s="90"/>
      <c r="CK24" s="90"/>
      <c r="CL24" s="90"/>
      <c r="CM24" s="90"/>
      <c r="CN24" s="90"/>
      <c r="CO24" s="90"/>
      <c r="CP24" s="90"/>
      <c r="CQ24" s="90"/>
      <c r="CR24" s="90"/>
      <c r="CS24" s="90"/>
      <c r="CT24" s="90"/>
      <c r="CU24" s="90"/>
      <c r="CV24" s="90"/>
      <c r="CW24" s="90"/>
      <c r="CX24" s="90"/>
      <c r="CY24" s="90"/>
      <c r="CZ24" s="90"/>
      <c r="DA24" s="90"/>
      <c r="DB24" s="90"/>
      <c r="DC24" s="90"/>
      <c r="DD24" s="90"/>
      <c r="DE24" s="90"/>
      <c r="DF24" s="90"/>
      <c r="DG24" s="90"/>
      <c r="DH24" s="90"/>
      <c r="DI24" s="90"/>
      <c r="DJ24" s="90"/>
      <c r="DK24" s="90"/>
      <c r="DL24" s="90"/>
      <c r="DM24" s="90"/>
      <c r="DN24" s="90"/>
      <c r="DO24" s="90"/>
      <c r="DP24" s="90"/>
      <c r="DQ24" s="90"/>
      <c r="DR24" s="90"/>
      <c r="DS24" s="90"/>
      <c r="DT24" s="90"/>
      <c r="DU24" s="90"/>
      <c r="DV24" s="90"/>
      <c r="DW24" s="90"/>
      <c r="DX24" s="90"/>
      <c r="DY24" s="90"/>
      <c r="DZ24" s="90"/>
      <c r="EA24" s="90"/>
      <c r="EB24" s="90"/>
      <c r="EC24" s="90"/>
      <c r="ED24" s="90"/>
      <c r="EE24" s="90"/>
      <c r="EF24" s="90"/>
      <c r="EG24" s="90"/>
      <c r="EH24" s="90"/>
      <c r="EI24" s="90"/>
      <c r="EJ24" s="90"/>
      <c r="EK24" s="90"/>
      <c r="EL24" s="90"/>
      <c r="EM24" s="90"/>
      <c r="EN24" s="90"/>
      <c r="EO24" s="90"/>
      <c r="EP24" s="90"/>
      <c r="EQ24" s="90"/>
      <c r="ER24" s="90"/>
      <c r="ES24" s="90"/>
      <c r="ET24" s="90"/>
      <c r="EU24" s="90"/>
      <c r="EV24" s="90"/>
      <c r="EW24" s="90"/>
      <c r="EX24" s="90"/>
      <c r="EY24" s="90"/>
      <c r="EZ24" s="90"/>
      <c r="FA24" s="90"/>
      <c r="FB24" s="90"/>
      <c r="FC24" s="90"/>
      <c r="FD24" s="90"/>
      <c r="FE24" s="90"/>
      <c r="FF24" s="90"/>
      <c r="FG24" s="90"/>
      <c r="FH24" s="90"/>
      <c r="FI24" s="90"/>
      <c r="FJ24" s="90"/>
      <c r="FK24" s="90"/>
      <c r="FL24" s="90"/>
      <c r="FM24" s="90"/>
      <c r="FN24" s="90"/>
      <c r="FO24" s="90"/>
      <c r="FP24" s="90"/>
      <c r="FQ24" s="90"/>
      <c r="FR24" s="90"/>
      <c r="FS24" s="90"/>
      <c r="FT24" s="90"/>
      <c r="FU24" s="90"/>
      <c r="FV24" s="90"/>
      <c r="FW24" s="90"/>
      <c r="FX24" s="90"/>
      <c r="FY24" s="90"/>
      <c r="FZ24" s="90"/>
      <c r="GA24" s="90"/>
      <c r="GB24" s="90"/>
      <c r="GC24" s="90"/>
      <c r="GD24" s="90"/>
      <c r="GE24" s="90"/>
      <c r="GF24" s="90"/>
      <c r="GG24" s="90"/>
      <c r="GH24" s="90"/>
      <c r="GI24" s="90"/>
      <c r="GJ24" s="90"/>
      <c r="GK24" s="90"/>
      <c r="GL24" s="90"/>
      <c r="GM24" s="90"/>
      <c r="GN24" s="90"/>
      <c r="GO24" s="90"/>
      <c r="GP24" s="90"/>
      <c r="GQ24" s="90"/>
      <c r="GR24" s="90"/>
      <c r="GS24" s="90"/>
      <c r="GT24" s="90"/>
      <c r="GU24" s="90"/>
      <c r="GV24" s="90"/>
      <c r="GW24" s="90"/>
      <c r="GX24" s="90"/>
      <c r="GY24" s="90"/>
      <c r="GZ24" s="90"/>
      <c r="HA24" s="90"/>
      <c r="HB24" s="90"/>
      <c r="HC24" s="90"/>
      <c r="HD24" s="90"/>
      <c r="HE24" s="90"/>
      <c r="HF24" s="90"/>
      <c r="HG24" s="90"/>
      <c r="HH24" s="90"/>
      <c r="HI24" s="90"/>
      <c r="HJ24" s="90"/>
      <c r="HK24" s="90"/>
      <c r="HL24" s="90"/>
      <c r="HM24" s="90"/>
      <c r="HN24" s="90"/>
      <c r="HO24" s="90"/>
      <c r="HP24" s="90"/>
      <c r="HQ24" s="90"/>
      <c r="HR24" s="90"/>
      <c r="HS24" s="90"/>
      <c r="HT24" s="90"/>
      <c r="HU24" s="90"/>
      <c r="HV24" s="90"/>
      <c r="HW24" s="90"/>
      <c r="HX24" s="90"/>
      <c r="HY24" s="90"/>
      <c r="HZ24" s="90"/>
      <c r="IA24" s="90"/>
      <c r="IB24" s="90"/>
      <c r="IC24" s="90"/>
      <c r="ID24" s="90"/>
      <c r="IE24" s="90"/>
      <c r="IF24" s="90"/>
      <c r="IG24" s="90"/>
      <c r="IH24" s="90"/>
      <c r="II24" s="90"/>
      <c r="IJ24" s="90"/>
      <c r="IK24" s="90"/>
      <c r="IL24" s="90"/>
      <c r="IM24" s="90"/>
      <c r="IN24" s="90"/>
      <c r="IO24" s="90"/>
      <c r="IP24" s="90"/>
      <c r="IQ24" s="90"/>
      <c r="IR24" s="90"/>
      <c r="IS24" s="90"/>
      <c r="IT24" s="90"/>
      <c r="IU24" s="90"/>
      <c r="IV24" s="90"/>
      <c r="IW24" s="90"/>
    </row>
    <row r="25" spans="1:257" s="92" customFormat="1" ht="14.25" customHeight="1">
      <c r="A25" s="167" t="str">
        <f t="shared" si="3"/>
        <v>[Admin Module-15]</v>
      </c>
      <c r="B25" s="98" t="s">
        <v>953</v>
      </c>
      <c r="C25" s="98" t="s">
        <v>1208</v>
      </c>
      <c r="D25" s="98" t="s">
        <v>1209</v>
      </c>
      <c r="E25" s="196"/>
      <c r="F25" s="98" t="s">
        <v>22</v>
      </c>
      <c r="G25" s="98" t="s">
        <v>22</v>
      </c>
      <c r="H25" s="104" t="s">
        <v>1204</v>
      </c>
      <c r="I25" s="184"/>
      <c r="J25" s="216"/>
      <c r="K25" s="216"/>
      <c r="L25" s="216"/>
      <c r="M25" s="217"/>
      <c r="N25" s="217"/>
      <c r="O25" s="217"/>
      <c r="P25" s="78"/>
      <c r="Q25" s="90"/>
      <c r="R25" s="90"/>
      <c r="S25" s="90"/>
      <c r="T25" s="90"/>
      <c r="U25" s="90"/>
      <c r="V25" s="90"/>
      <c r="W25" s="90"/>
      <c r="X25" s="90"/>
      <c r="Y25" s="90"/>
      <c r="Z25" s="90"/>
      <c r="AA25" s="90"/>
      <c r="AB25" s="90"/>
      <c r="AC25" s="90"/>
      <c r="AD25" s="90"/>
      <c r="AE25" s="90"/>
      <c r="AF25" s="90"/>
      <c r="AG25" s="90"/>
      <c r="AH25" s="90"/>
      <c r="AI25" s="90"/>
      <c r="AJ25" s="90"/>
      <c r="AK25" s="90"/>
      <c r="AL25" s="90"/>
      <c r="AM25" s="90"/>
      <c r="AN25" s="90"/>
      <c r="AO25" s="90"/>
      <c r="AP25" s="90"/>
      <c r="AQ25" s="90"/>
      <c r="AR25" s="90"/>
      <c r="AS25" s="90"/>
      <c r="AT25" s="90"/>
      <c r="AU25" s="90"/>
      <c r="AV25" s="90"/>
      <c r="AW25" s="90"/>
      <c r="AX25" s="90"/>
      <c r="AY25" s="90"/>
      <c r="AZ25" s="90"/>
      <c r="BA25" s="90"/>
      <c r="BB25" s="90"/>
      <c r="BC25" s="90"/>
      <c r="BD25" s="90"/>
      <c r="BE25" s="90"/>
      <c r="BF25" s="90"/>
      <c r="BG25" s="90"/>
      <c r="BH25" s="90"/>
      <c r="BI25" s="90"/>
      <c r="BJ25" s="90"/>
      <c r="BK25" s="90"/>
      <c r="BL25" s="90"/>
      <c r="BM25" s="90"/>
      <c r="BN25" s="90"/>
      <c r="BO25" s="90"/>
      <c r="BP25" s="90"/>
      <c r="BQ25" s="90"/>
      <c r="BR25" s="90"/>
      <c r="BS25" s="90"/>
      <c r="BT25" s="90"/>
      <c r="BU25" s="90"/>
      <c r="BV25" s="90"/>
      <c r="BW25" s="90"/>
      <c r="BX25" s="90"/>
      <c r="BY25" s="90"/>
      <c r="BZ25" s="90"/>
      <c r="CA25" s="90"/>
      <c r="CB25" s="90"/>
      <c r="CC25" s="90"/>
      <c r="CD25" s="90"/>
      <c r="CE25" s="90"/>
      <c r="CF25" s="90"/>
      <c r="CG25" s="90"/>
      <c r="CH25" s="90"/>
      <c r="CI25" s="90"/>
      <c r="CJ25" s="90"/>
      <c r="CK25" s="90"/>
      <c r="CL25" s="90"/>
      <c r="CM25" s="90"/>
      <c r="CN25" s="90"/>
      <c r="CO25" s="90"/>
      <c r="CP25" s="90"/>
      <c r="CQ25" s="90"/>
      <c r="CR25" s="90"/>
      <c r="CS25" s="90"/>
      <c r="CT25" s="90"/>
      <c r="CU25" s="90"/>
      <c r="CV25" s="90"/>
      <c r="CW25" s="90"/>
      <c r="CX25" s="90"/>
      <c r="CY25" s="90"/>
      <c r="CZ25" s="90"/>
      <c r="DA25" s="90"/>
      <c r="DB25" s="90"/>
      <c r="DC25" s="90"/>
      <c r="DD25" s="90"/>
      <c r="DE25" s="90"/>
      <c r="DF25" s="90"/>
      <c r="DG25" s="90"/>
      <c r="DH25" s="90"/>
      <c r="DI25" s="90"/>
      <c r="DJ25" s="90"/>
      <c r="DK25" s="90"/>
      <c r="DL25" s="90"/>
      <c r="DM25" s="90"/>
      <c r="DN25" s="90"/>
      <c r="DO25" s="90"/>
      <c r="DP25" s="90"/>
      <c r="DQ25" s="90"/>
      <c r="DR25" s="90"/>
      <c r="DS25" s="90"/>
      <c r="DT25" s="90"/>
      <c r="DU25" s="90"/>
      <c r="DV25" s="90"/>
      <c r="DW25" s="90"/>
      <c r="DX25" s="90"/>
      <c r="DY25" s="90"/>
      <c r="DZ25" s="90"/>
      <c r="EA25" s="90"/>
      <c r="EB25" s="90"/>
      <c r="EC25" s="90"/>
      <c r="ED25" s="90"/>
      <c r="EE25" s="90"/>
      <c r="EF25" s="90"/>
      <c r="EG25" s="90"/>
      <c r="EH25" s="90"/>
      <c r="EI25" s="90"/>
      <c r="EJ25" s="90"/>
      <c r="EK25" s="90"/>
      <c r="EL25" s="90"/>
      <c r="EM25" s="90"/>
      <c r="EN25" s="90"/>
      <c r="EO25" s="90"/>
      <c r="EP25" s="90"/>
      <c r="EQ25" s="90"/>
      <c r="ER25" s="90"/>
      <c r="ES25" s="90"/>
      <c r="ET25" s="90"/>
      <c r="EU25" s="90"/>
      <c r="EV25" s="90"/>
      <c r="EW25" s="90"/>
      <c r="EX25" s="90"/>
      <c r="EY25" s="90"/>
      <c r="EZ25" s="90"/>
      <c r="FA25" s="90"/>
      <c r="FB25" s="90"/>
      <c r="FC25" s="90"/>
      <c r="FD25" s="90"/>
      <c r="FE25" s="90"/>
      <c r="FF25" s="90"/>
      <c r="FG25" s="90"/>
      <c r="FH25" s="90"/>
      <c r="FI25" s="90"/>
      <c r="FJ25" s="90"/>
      <c r="FK25" s="90"/>
      <c r="FL25" s="90"/>
      <c r="FM25" s="90"/>
      <c r="FN25" s="90"/>
      <c r="FO25" s="90"/>
      <c r="FP25" s="90"/>
      <c r="FQ25" s="90"/>
      <c r="FR25" s="90"/>
      <c r="FS25" s="90"/>
      <c r="FT25" s="90"/>
      <c r="FU25" s="90"/>
      <c r="FV25" s="90"/>
      <c r="FW25" s="90"/>
      <c r="FX25" s="90"/>
      <c r="FY25" s="90"/>
      <c r="FZ25" s="90"/>
      <c r="GA25" s="90"/>
      <c r="GB25" s="90"/>
      <c r="GC25" s="90"/>
      <c r="GD25" s="90"/>
      <c r="GE25" s="90"/>
      <c r="GF25" s="90"/>
      <c r="GG25" s="90"/>
      <c r="GH25" s="90"/>
      <c r="GI25" s="90"/>
      <c r="GJ25" s="90"/>
      <c r="GK25" s="90"/>
      <c r="GL25" s="90"/>
      <c r="GM25" s="90"/>
      <c r="GN25" s="90"/>
      <c r="GO25" s="90"/>
      <c r="GP25" s="90"/>
      <c r="GQ25" s="90"/>
      <c r="GR25" s="90"/>
      <c r="GS25" s="90"/>
      <c r="GT25" s="90"/>
      <c r="GU25" s="90"/>
      <c r="GV25" s="90"/>
      <c r="GW25" s="90"/>
      <c r="GX25" s="90"/>
      <c r="GY25" s="90"/>
      <c r="GZ25" s="90"/>
      <c r="HA25" s="90"/>
      <c r="HB25" s="90"/>
      <c r="HC25" s="90"/>
      <c r="HD25" s="90"/>
      <c r="HE25" s="90"/>
      <c r="HF25" s="90"/>
      <c r="HG25" s="90"/>
      <c r="HH25" s="90"/>
      <c r="HI25" s="90"/>
      <c r="HJ25" s="90"/>
      <c r="HK25" s="90"/>
      <c r="HL25" s="90"/>
      <c r="HM25" s="90"/>
      <c r="HN25" s="90"/>
      <c r="HO25" s="90"/>
      <c r="HP25" s="90"/>
      <c r="HQ25" s="90"/>
      <c r="HR25" s="90"/>
      <c r="HS25" s="90"/>
      <c r="HT25" s="90"/>
      <c r="HU25" s="90"/>
      <c r="HV25" s="90"/>
      <c r="HW25" s="90"/>
      <c r="HX25" s="90"/>
      <c r="HY25" s="90"/>
      <c r="HZ25" s="90"/>
      <c r="IA25" s="90"/>
      <c r="IB25" s="90"/>
      <c r="IC25" s="90"/>
      <c r="ID25" s="90"/>
      <c r="IE25" s="90"/>
      <c r="IF25" s="90"/>
      <c r="IG25" s="90"/>
      <c r="IH25" s="90"/>
      <c r="II25" s="90"/>
      <c r="IJ25" s="90"/>
      <c r="IK25" s="90"/>
      <c r="IL25" s="90"/>
      <c r="IM25" s="90"/>
      <c r="IN25" s="90"/>
      <c r="IO25" s="90"/>
      <c r="IP25" s="90"/>
      <c r="IQ25" s="90"/>
      <c r="IR25" s="90"/>
      <c r="IS25" s="90"/>
      <c r="IT25" s="90"/>
      <c r="IU25" s="90"/>
      <c r="IV25" s="90"/>
      <c r="IW25" s="90"/>
    </row>
    <row r="26" spans="1:257" s="92" customFormat="1" ht="14.25" customHeight="1">
      <c r="A26" s="167" t="str">
        <f t="shared" si="3"/>
        <v>[Admin Module-16]</v>
      </c>
      <c r="B26" s="98" t="s">
        <v>954</v>
      </c>
      <c r="C26" s="98" t="s">
        <v>956</v>
      </c>
      <c r="D26" s="195" t="s">
        <v>955</v>
      </c>
      <c r="E26" s="196"/>
      <c r="F26" s="98" t="s">
        <v>22</v>
      </c>
      <c r="G26" s="98" t="s">
        <v>22</v>
      </c>
      <c r="H26" s="104" t="s">
        <v>1204</v>
      </c>
      <c r="I26" s="184"/>
      <c r="J26" s="216"/>
      <c r="K26" s="216"/>
      <c r="L26" s="216"/>
      <c r="M26" s="217"/>
      <c r="N26" s="217"/>
      <c r="O26" s="217"/>
      <c r="P26" s="90"/>
      <c r="Q26" s="90"/>
      <c r="R26" s="90"/>
      <c r="S26" s="90"/>
      <c r="T26" s="90"/>
      <c r="U26" s="90"/>
      <c r="V26" s="90"/>
      <c r="W26" s="90"/>
      <c r="X26" s="90"/>
      <c r="Y26" s="90"/>
      <c r="Z26" s="90"/>
      <c r="AA26" s="90"/>
      <c r="AB26" s="90"/>
      <c r="AC26" s="90"/>
      <c r="AD26" s="90"/>
      <c r="AE26" s="90"/>
      <c r="AF26" s="90"/>
      <c r="AG26" s="90"/>
      <c r="AH26" s="90"/>
      <c r="AI26" s="90"/>
      <c r="AJ26" s="90"/>
      <c r="AK26" s="90"/>
      <c r="AL26" s="90"/>
      <c r="AM26" s="90"/>
      <c r="AN26" s="90"/>
      <c r="AO26" s="90"/>
      <c r="AP26" s="90"/>
      <c r="AQ26" s="90"/>
      <c r="AR26" s="90"/>
      <c r="AS26" s="90"/>
      <c r="AT26" s="90"/>
      <c r="AU26" s="90"/>
      <c r="AV26" s="90"/>
      <c r="AW26" s="90"/>
      <c r="AX26" s="90"/>
      <c r="AY26" s="90"/>
      <c r="AZ26" s="90"/>
      <c r="BA26" s="90"/>
      <c r="BB26" s="90"/>
      <c r="BC26" s="90"/>
      <c r="BD26" s="90"/>
      <c r="BE26" s="90"/>
      <c r="BF26" s="90"/>
      <c r="BG26" s="90"/>
      <c r="BH26" s="90"/>
      <c r="BI26" s="90"/>
      <c r="BJ26" s="90"/>
      <c r="BK26" s="90"/>
      <c r="BL26" s="90"/>
      <c r="BM26" s="90"/>
      <c r="BN26" s="90"/>
      <c r="BO26" s="90"/>
      <c r="BP26" s="90"/>
      <c r="BQ26" s="90"/>
      <c r="BR26" s="90"/>
      <c r="BS26" s="90"/>
      <c r="BT26" s="90"/>
      <c r="BU26" s="90"/>
      <c r="BV26" s="90"/>
      <c r="BW26" s="90"/>
      <c r="BX26" s="90"/>
      <c r="BY26" s="90"/>
      <c r="BZ26" s="90"/>
      <c r="CA26" s="90"/>
      <c r="CB26" s="90"/>
      <c r="CC26" s="90"/>
      <c r="CD26" s="90"/>
      <c r="CE26" s="90"/>
      <c r="CF26" s="90"/>
      <c r="CG26" s="90"/>
      <c r="CH26" s="90"/>
      <c r="CI26" s="90"/>
      <c r="CJ26" s="90"/>
      <c r="CK26" s="90"/>
      <c r="CL26" s="90"/>
      <c r="CM26" s="90"/>
      <c r="CN26" s="90"/>
      <c r="CO26" s="90"/>
      <c r="CP26" s="90"/>
      <c r="CQ26" s="90"/>
      <c r="CR26" s="90"/>
      <c r="CS26" s="90"/>
      <c r="CT26" s="90"/>
      <c r="CU26" s="90"/>
      <c r="CV26" s="90"/>
      <c r="CW26" s="90"/>
      <c r="CX26" s="90"/>
      <c r="CY26" s="90"/>
      <c r="CZ26" s="90"/>
      <c r="DA26" s="90"/>
      <c r="DB26" s="90"/>
      <c r="DC26" s="90"/>
      <c r="DD26" s="90"/>
      <c r="DE26" s="90"/>
      <c r="DF26" s="90"/>
      <c r="DG26" s="90"/>
      <c r="DH26" s="90"/>
      <c r="DI26" s="90"/>
      <c r="DJ26" s="90"/>
      <c r="DK26" s="90"/>
      <c r="DL26" s="90"/>
      <c r="DM26" s="90"/>
      <c r="DN26" s="90"/>
      <c r="DO26" s="90"/>
      <c r="DP26" s="90"/>
      <c r="DQ26" s="90"/>
      <c r="DR26" s="90"/>
      <c r="DS26" s="90"/>
      <c r="DT26" s="90"/>
      <c r="DU26" s="90"/>
      <c r="DV26" s="90"/>
      <c r="DW26" s="90"/>
      <c r="DX26" s="90"/>
      <c r="DY26" s="90"/>
      <c r="DZ26" s="90"/>
      <c r="EA26" s="90"/>
      <c r="EB26" s="90"/>
      <c r="EC26" s="90"/>
      <c r="ED26" s="90"/>
      <c r="EE26" s="90"/>
      <c r="EF26" s="90"/>
      <c r="EG26" s="90"/>
      <c r="EH26" s="90"/>
      <c r="EI26" s="90"/>
      <c r="EJ26" s="90"/>
      <c r="EK26" s="90"/>
      <c r="EL26" s="90"/>
      <c r="EM26" s="90"/>
      <c r="EN26" s="90"/>
      <c r="EO26" s="90"/>
      <c r="EP26" s="90"/>
      <c r="EQ26" s="90"/>
      <c r="ER26" s="90"/>
      <c r="ES26" s="90"/>
      <c r="ET26" s="90"/>
      <c r="EU26" s="90"/>
      <c r="EV26" s="90"/>
      <c r="EW26" s="90"/>
      <c r="EX26" s="90"/>
      <c r="EY26" s="90"/>
      <c r="EZ26" s="90"/>
      <c r="FA26" s="90"/>
      <c r="FB26" s="90"/>
      <c r="FC26" s="90"/>
      <c r="FD26" s="90"/>
      <c r="FE26" s="90"/>
      <c r="FF26" s="90"/>
      <c r="FG26" s="90"/>
      <c r="FH26" s="90"/>
      <c r="FI26" s="90"/>
      <c r="FJ26" s="90"/>
      <c r="FK26" s="90"/>
      <c r="FL26" s="90"/>
      <c r="FM26" s="90"/>
      <c r="FN26" s="90"/>
      <c r="FO26" s="90"/>
      <c r="FP26" s="90"/>
      <c r="FQ26" s="90"/>
      <c r="FR26" s="90"/>
      <c r="FS26" s="90"/>
      <c r="FT26" s="90"/>
      <c r="FU26" s="90"/>
      <c r="FV26" s="90"/>
      <c r="FW26" s="90"/>
      <c r="FX26" s="90"/>
      <c r="FY26" s="90"/>
      <c r="FZ26" s="90"/>
      <c r="GA26" s="90"/>
      <c r="GB26" s="90"/>
      <c r="GC26" s="90"/>
      <c r="GD26" s="90"/>
      <c r="GE26" s="90"/>
      <c r="GF26" s="90"/>
      <c r="GG26" s="90"/>
      <c r="GH26" s="90"/>
      <c r="GI26" s="90"/>
      <c r="GJ26" s="90"/>
      <c r="GK26" s="90"/>
      <c r="GL26" s="90"/>
      <c r="GM26" s="90"/>
      <c r="GN26" s="90"/>
      <c r="GO26" s="90"/>
      <c r="GP26" s="90"/>
      <c r="GQ26" s="90"/>
      <c r="GR26" s="90"/>
      <c r="GS26" s="90"/>
      <c r="GT26" s="90"/>
      <c r="GU26" s="90"/>
      <c r="GV26" s="90"/>
      <c r="GW26" s="90"/>
      <c r="GX26" s="90"/>
      <c r="GY26" s="90"/>
      <c r="GZ26" s="90"/>
      <c r="HA26" s="90"/>
      <c r="HB26" s="90"/>
      <c r="HC26" s="90"/>
      <c r="HD26" s="90"/>
      <c r="HE26" s="90"/>
      <c r="HF26" s="90"/>
      <c r="HG26" s="90"/>
      <c r="HH26" s="90"/>
      <c r="HI26" s="90"/>
      <c r="HJ26" s="90"/>
      <c r="HK26" s="90"/>
      <c r="HL26" s="90"/>
      <c r="HM26" s="90"/>
      <c r="HN26" s="90"/>
      <c r="HO26" s="90"/>
      <c r="HP26" s="90"/>
      <c r="HQ26" s="90"/>
      <c r="HR26" s="90"/>
      <c r="HS26" s="90"/>
      <c r="HT26" s="90"/>
      <c r="HU26" s="90"/>
      <c r="HV26" s="90"/>
      <c r="HW26" s="90"/>
      <c r="HX26" s="90"/>
      <c r="HY26" s="90"/>
      <c r="HZ26" s="90"/>
      <c r="IA26" s="90"/>
      <c r="IB26" s="90"/>
      <c r="IC26" s="90"/>
      <c r="ID26" s="90"/>
      <c r="IE26" s="90"/>
      <c r="IF26" s="90"/>
      <c r="IG26" s="90"/>
      <c r="IH26" s="90"/>
      <c r="II26" s="90"/>
      <c r="IJ26" s="90"/>
      <c r="IK26" s="90"/>
      <c r="IL26" s="90"/>
      <c r="IM26" s="90"/>
      <c r="IN26" s="90"/>
      <c r="IO26" s="90"/>
      <c r="IP26" s="90"/>
      <c r="IQ26" s="90"/>
      <c r="IR26" s="90"/>
      <c r="IS26" s="90"/>
      <c r="IT26" s="90"/>
      <c r="IU26" s="90"/>
      <c r="IV26" s="90"/>
      <c r="IW26" s="90"/>
    </row>
    <row r="27" spans="1:257" s="92" customFormat="1" ht="14.25" customHeight="1">
      <c r="A27" s="167" t="str">
        <f t="shared" si="3"/>
        <v>[Admin Module-17]</v>
      </c>
      <c r="B27" s="98" t="s">
        <v>957</v>
      </c>
      <c r="C27" s="98" t="s">
        <v>958</v>
      </c>
      <c r="D27" s="195" t="s">
        <v>959</v>
      </c>
      <c r="E27" s="196"/>
      <c r="F27" s="98" t="s">
        <v>22</v>
      </c>
      <c r="G27" s="98" t="s">
        <v>22</v>
      </c>
      <c r="H27" s="104" t="s">
        <v>1204</v>
      </c>
      <c r="I27" s="184"/>
      <c r="J27" s="216"/>
      <c r="K27" s="216"/>
      <c r="L27" s="216"/>
      <c r="M27" s="217"/>
      <c r="N27" s="217"/>
      <c r="O27" s="217"/>
      <c r="P27" s="78"/>
      <c r="Q27" s="90"/>
      <c r="R27" s="90"/>
      <c r="S27" s="90"/>
      <c r="T27" s="90"/>
      <c r="U27" s="90"/>
      <c r="V27" s="90"/>
      <c r="W27" s="90"/>
      <c r="X27" s="90"/>
      <c r="Y27" s="90"/>
      <c r="Z27" s="90"/>
      <c r="AA27" s="90"/>
      <c r="AB27" s="90"/>
      <c r="AC27" s="90"/>
      <c r="AD27" s="90"/>
      <c r="AE27" s="90"/>
      <c r="AF27" s="90"/>
      <c r="AG27" s="90"/>
      <c r="AH27" s="90"/>
      <c r="AI27" s="90"/>
      <c r="AJ27" s="90"/>
      <c r="AK27" s="90"/>
      <c r="AL27" s="90"/>
      <c r="AM27" s="90"/>
      <c r="AN27" s="90"/>
      <c r="AO27" s="90"/>
      <c r="AP27" s="90"/>
      <c r="AQ27" s="90"/>
      <c r="AR27" s="90"/>
      <c r="AS27" s="90"/>
      <c r="AT27" s="90"/>
      <c r="AU27" s="90"/>
      <c r="AV27" s="90"/>
      <c r="AW27" s="90"/>
      <c r="AX27" s="90"/>
      <c r="AY27" s="90"/>
      <c r="AZ27" s="90"/>
      <c r="BA27" s="90"/>
      <c r="BB27" s="90"/>
      <c r="BC27" s="90"/>
      <c r="BD27" s="90"/>
      <c r="BE27" s="90"/>
      <c r="BF27" s="90"/>
      <c r="BG27" s="90"/>
      <c r="BH27" s="90"/>
      <c r="BI27" s="90"/>
      <c r="BJ27" s="90"/>
      <c r="BK27" s="90"/>
      <c r="BL27" s="90"/>
      <c r="BM27" s="90"/>
      <c r="BN27" s="90"/>
      <c r="BO27" s="90"/>
      <c r="BP27" s="90"/>
      <c r="BQ27" s="90"/>
      <c r="BR27" s="90"/>
      <c r="BS27" s="90"/>
      <c r="BT27" s="90"/>
      <c r="BU27" s="90"/>
      <c r="BV27" s="90"/>
      <c r="BW27" s="90"/>
      <c r="BX27" s="90"/>
      <c r="BY27" s="90"/>
      <c r="BZ27" s="90"/>
      <c r="CA27" s="90"/>
      <c r="CB27" s="90"/>
      <c r="CC27" s="90"/>
      <c r="CD27" s="90"/>
      <c r="CE27" s="90"/>
      <c r="CF27" s="90"/>
      <c r="CG27" s="90"/>
      <c r="CH27" s="90"/>
      <c r="CI27" s="90"/>
      <c r="CJ27" s="90"/>
      <c r="CK27" s="90"/>
      <c r="CL27" s="90"/>
      <c r="CM27" s="90"/>
      <c r="CN27" s="90"/>
      <c r="CO27" s="90"/>
      <c r="CP27" s="90"/>
      <c r="CQ27" s="90"/>
      <c r="CR27" s="90"/>
      <c r="CS27" s="90"/>
      <c r="CT27" s="90"/>
      <c r="CU27" s="90"/>
      <c r="CV27" s="90"/>
      <c r="CW27" s="90"/>
      <c r="CX27" s="90"/>
      <c r="CY27" s="90"/>
      <c r="CZ27" s="90"/>
      <c r="DA27" s="90"/>
      <c r="DB27" s="90"/>
      <c r="DC27" s="90"/>
      <c r="DD27" s="90"/>
      <c r="DE27" s="90"/>
      <c r="DF27" s="90"/>
      <c r="DG27" s="90"/>
      <c r="DH27" s="90"/>
      <c r="DI27" s="90"/>
      <c r="DJ27" s="90"/>
      <c r="DK27" s="90"/>
      <c r="DL27" s="90"/>
      <c r="DM27" s="90"/>
      <c r="DN27" s="90"/>
      <c r="DO27" s="90"/>
      <c r="DP27" s="90"/>
      <c r="DQ27" s="90"/>
      <c r="DR27" s="90"/>
      <c r="DS27" s="90"/>
      <c r="DT27" s="90"/>
      <c r="DU27" s="90"/>
      <c r="DV27" s="90"/>
      <c r="DW27" s="90"/>
      <c r="DX27" s="90"/>
      <c r="DY27" s="90"/>
      <c r="DZ27" s="90"/>
      <c r="EA27" s="90"/>
      <c r="EB27" s="90"/>
      <c r="EC27" s="90"/>
      <c r="ED27" s="90"/>
      <c r="EE27" s="90"/>
      <c r="EF27" s="90"/>
      <c r="EG27" s="90"/>
      <c r="EH27" s="90"/>
      <c r="EI27" s="90"/>
      <c r="EJ27" s="90"/>
      <c r="EK27" s="90"/>
      <c r="EL27" s="90"/>
      <c r="EM27" s="90"/>
      <c r="EN27" s="90"/>
      <c r="EO27" s="90"/>
      <c r="EP27" s="90"/>
      <c r="EQ27" s="90"/>
      <c r="ER27" s="90"/>
      <c r="ES27" s="90"/>
      <c r="ET27" s="90"/>
      <c r="EU27" s="90"/>
      <c r="EV27" s="90"/>
      <c r="EW27" s="90"/>
      <c r="EX27" s="90"/>
      <c r="EY27" s="90"/>
      <c r="EZ27" s="90"/>
      <c r="FA27" s="90"/>
      <c r="FB27" s="90"/>
      <c r="FC27" s="90"/>
      <c r="FD27" s="90"/>
      <c r="FE27" s="90"/>
      <c r="FF27" s="90"/>
      <c r="FG27" s="90"/>
      <c r="FH27" s="90"/>
      <c r="FI27" s="90"/>
      <c r="FJ27" s="90"/>
      <c r="FK27" s="90"/>
      <c r="FL27" s="90"/>
      <c r="FM27" s="90"/>
      <c r="FN27" s="90"/>
      <c r="FO27" s="90"/>
      <c r="FP27" s="90"/>
      <c r="FQ27" s="90"/>
      <c r="FR27" s="90"/>
      <c r="FS27" s="90"/>
      <c r="FT27" s="90"/>
      <c r="FU27" s="90"/>
      <c r="FV27" s="90"/>
      <c r="FW27" s="90"/>
      <c r="FX27" s="90"/>
      <c r="FY27" s="90"/>
      <c r="FZ27" s="90"/>
      <c r="GA27" s="90"/>
      <c r="GB27" s="90"/>
      <c r="GC27" s="90"/>
      <c r="GD27" s="90"/>
      <c r="GE27" s="90"/>
      <c r="GF27" s="90"/>
      <c r="GG27" s="90"/>
      <c r="GH27" s="90"/>
      <c r="GI27" s="90"/>
      <c r="GJ27" s="90"/>
      <c r="GK27" s="90"/>
      <c r="GL27" s="90"/>
      <c r="GM27" s="90"/>
      <c r="GN27" s="90"/>
      <c r="GO27" s="90"/>
      <c r="GP27" s="90"/>
      <c r="GQ27" s="90"/>
      <c r="GR27" s="90"/>
      <c r="GS27" s="90"/>
      <c r="GT27" s="90"/>
      <c r="GU27" s="90"/>
      <c r="GV27" s="90"/>
      <c r="GW27" s="90"/>
      <c r="GX27" s="90"/>
      <c r="GY27" s="90"/>
      <c r="GZ27" s="90"/>
      <c r="HA27" s="90"/>
      <c r="HB27" s="90"/>
      <c r="HC27" s="90"/>
      <c r="HD27" s="90"/>
      <c r="HE27" s="90"/>
      <c r="HF27" s="90"/>
      <c r="HG27" s="90"/>
      <c r="HH27" s="90"/>
      <c r="HI27" s="90"/>
      <c r="HJ27" s="90"/>
      <c r="HK27" s="90"/>
      <c r="HL27" s="90"/>
      <c r="HM27" s="90"/>
      <c r="HN27" s="90"/>
      <c r="HO27" s="90"/>
      <c r="HP27" s="90"/>
      <c r="HQ27" s="90"/>
      <c r="HR27" s="90"/>
      <c r="HS27" s="90"/>
      <c r="HT27" s="90"/>
      <c r="HU27" s="90"/>
      <c r="HV27" s="90"/>
      <c r="HW27" s="90"/>
      <c r="HX27" s="90"/>
      <c r="HY27" s="90"/>
      <c r="HZ27" s="90"/>
      <c r="IA27" s="90"/>
      <c r="IB27" s="90"/>
      <c r="IC27" s="90"/>
      <c r="ID27" s="90"/>
      <c r="IE27" s="90"/>
      <c r="IF27" s="90"/>
      <c r="IG27" s="90"/>
      <c r="IH27" s="90"/>
      <c r="II27" s="90"/>
      <c r="IJ27" s="90"/>
      <c r="IK27" s="90"/>
      <c r="IL27" s="90"/>
      <c r="IM27" s="90"/>
      <c r="IN27" s="90"/>
      <c r="IO27" s="90"/>
      <c r="IP27" s="90"/>
      <c r="IQ27" s="90"/>
      <c r="IR27" s="90"/>
      <c r="IS27" s="90"/>
      <c r="IT27" s="90"/>
      <c r="IU27" s="90"/>
      <c r="IV27" s="90"/>
      <c r="IW27" s="90"/>
    </row>
    <row r="28" spans="1:257" s="92" customFormat="1" ht="14.25" customHeight="1">
      <c r="A28" s="188"/>
      <c r="B28" s="187" t="s">
        <v>960</v>
      </c>
      <c r="C28" s="188"/>
      <c r="D28" s="188"/>
      <c r="E28" s="188"/>
      <c r="F28" s="188"/>
      <c r="G28" s="188"/>
      <c r="H28" s="104" t="s">
        <v>1204</v>
      </c>
      <c r="I28" s="189"/>
      <c r="J28" s="189"/>
      <c r="K28" s="189"/>
      <c r="L28" s="189"/>
      <c r="M28" s="189"/>
      <c r="N28" s="189"/>
      <c r="O28" s="189"/>
      <c r="P28" s="90"/>
      <c r="Q28" s="90"/>
      <c r="R28" s="90"/>
      <c r="S28" s="90"/>
      <c r="T28" s="90"/>
      <c r="U28" s="90"/>
      <c r="V28" s="90"/>
      <c r="W28" s="90"/>
      <c r="X28" s="90"/>
      <c r="Y28" s="90"/>
      <c r="Z28" s="90"/>
      <c r="AA28" s="90"/>
      <c r="AB28" s="90"/>
      <c r="AC28" s="90"/>
      <c r="AD28" s="90"/>
      <c r="AE28" s="90"/>
      <c r="AF28" s="90"/>
      <c r="AG28" s="90"/>
      <c r="AH28" s="90"/>
      <c r="AI28" s="90"/>
      <c r="AJ28" s="90"/>
      <c r="AK28" s="90"/>
      <c r="AL28" s="90"/>
      <c r="AM28" s="90"/>
      <c r="AN28" s="90"/>
      <c r="AO28" s="90"/>
      <c r="AP28" s="90"/>
      <c r="AQ28" s="90"/>
      <c r="AR28" s="90"/>
      <c r="AS28" s="90"/>
      <c r="AT28" s="90"/>
      <c r="AU28" s="90"/>
      <c r="AV28" s="90"/>
      <c r="AW28" s="90"/>
      <c r="AX28" s="90"/>
      <c r="AY28" s="90"/>
      <c r="AZ28" s="90"/>
      <c r="BA28" s="90"/>
      <c r="BB28" s="90"/>
      <c r="BC28" s="90"/>
      <c r="BD28" s="90"/>
      <c r="BE28" s="90"/>
      <c r="BF28" s="90"/>
      <c r="BG28" s="90"/>
      <c r="BH28" s="90"/>
      <c r="BI28" s="90"/>
      <c r="BJ28" s="90"/>
      <c r="BK28" s="90"/>
      <c r="BL28" s="90"/>
      <c r="BM28" s="90"/>
      <c r="BN28" s="90"/>
      <c r="BO28" s="90"/>
      <c r="BP28" s="90"/>
      <c r="BQ28" s="90"/>
      <c r="BR28" s="90"/>
      <c r="BS28" s="90"/>
      <c r="BT28" s="90"/>
      <c r="BU28" s="90"/>
      <c r="BV28" s="90"/>
      <c r="BW28" s="90"/>
      <c r="BX28" s="90"/>
      <c r="BY28" s="90"/>
      <c r="BZ28" s="90"/>
      <c r="CA28" s="90"/>
      <c r="CB28" s="90"/>
      <c r="CC28" s="90"/>
      <c r="CD28" s="90"/>
      <c r="CE28" s="90"/>
      <c r="CF28" s="90"/>
      <c r="CG28" s="90"/>
      <c r="CH28" s="90"/>
      <c r="CI28" s="90"/>
      <c r="CJ28" s="90"/>
      <c r="CK28" s="90"/>
      <c r="CL28" s="90"/>
      <c r="CM28" s="90"/>
      <c r="CN28" s="90"/>
      <c r="CO28" s="90"/>
      <c r="CP28" s="90"/>
      <c r="CQ28" s="90"/>
      <c r="CR28" s="90"/>
      <c r="CS28" s="90"/>
      <c r="CT28" s="90"/>
      <c r="CU28" s="90"/>
      <c r="CV28" s="90"/>
      <c r="CW28" s="90"/>
      <c r="CX28" s="90"/>
      <c r="CY28" s="90"/>
      <c r="CZ28" s="90"/>
      <c r="DA28" s="90"/>
      <c r="DB28" s="90"/>
      <c r="DC28" s="90"/>
      <c r="DD28" s="90"/>
      <c r="DE28" s="90"/>
      <c r="DF28" s="90"/>
      <c r="DG28" s="90"/>
      <c r="DH28" s="90"/>
      <c r="DI28" s="90"/>
      <c r="DJ28" s="90"/>
      <c r="DK28" s="90"/>
      <c r="DL28" s="90"/>
      <c r="DM28" s="90"/>
      <c r="DN28" s="90"/>
      <c r="DO28" s="90"/>
      <c r="DP28" s="90"/>
      <c r="DQ28" s="90"/>
      <c r="DR28" s="90"/>
      <c r="DS28" s="90"/>
      <c r="DT28" s="90"/>
      <c r="DU28" s="90"/>
      <c r="DV28" s="90"/>
      <c r="DW28" s="90"/>
      <c r="DX28" s="90"/>
      <c r="DY28" s="90"/>
      <c r="DZ28" s="90"/>
      <c r="EA28" s="90"/>
      <c r="EB28" s="90"/>
      <c r="EC28" s="90"/>
      <c r="ED28" s="90"/>
      <c r="EE28" s="90"/>
      <c r="EF28" s="90"/>
      <c r="EG28" s="90"/>
      <c r="EH28" s="90"/>
      <c r="EI28" s="90"/>
      <c r="EJ28" s="90"/>
      <c r="EK28" s="90"/>
      <c r="EL28" s="90"/>
      <c r="EM28" s="90"/>
      <c r="EN28" s="90"/>
      <c r="EO28" s="90"/>
      <c r="EP28" s="90"/>
      <c r="EQ28" s="90"/>
      <c r="ER28" s="90"/>
      <c r="ES28" s="90"/>
      <c r="ET28" s="90"/>
      <c r="EU28" s="90"/>
      <c r="EV28" s="90"/>
      <c r="EW28" s="90"/>
      <c r="EX28" s="90"/>
      <c r="EY28" s="90"/>
      <c r="EZ28" s="90"/>
      <c r="FA28" s="90"/>
      <c r="FB28" s="90"/>
      <c r="FC28" s="90"/>
      <c r="FD28" s="90"/>
      <c r="FE28" s="90"/>
      <c r="FF28" s="90"/>
      <c r="FG28" s="90"/>
      <c r="FH28" s="90"/>
      <c r="FI28" s="90"/>
      <c r="FJ28" s="90"/>
      <c r="FK28" s="90"/>
      <c r="FL28" s="90"/>
      <c r="FM28" s="90"/>
      <c r="FN28" s="90"/>
      <c r="FO28" s="90"/>
      <c r="FP28" s="90"/>
      <c r="FQ28" s="90"/>
      <c r="FR28" s="90"/>
      <c r="FS28" s="90"/>
      <c r="FT28" s="90"/>
      <c r="FU28" s="90"/>
      <c r="FV28" s="90"/>
      <c r="FW28" s="90"/>
      <c r="FX28" s="90"/>
      <c r="FY28" s="90"/>
      <c r="FZ28" s="90"/>
      <c r="GA28" s="90"/>
      <c r="GB28" s="90"/>
      <c r="GC28" s="90"/>
      <c r="GD28" s="90"/>
      <c r="GE28" s="90"/>
      <c r="GF28" s="90"/>
      <c r="GG28" s="90"/>
      <c r="GH28" s="90"/>
      <c r="GI28" s="90"/>
      <c r="GJ28" s="90"/>
      <c r="GK28" s="90"/>
      <c r="GL28" s="90"/>
      <c r="GM28" s="90"/>
      <c r="GN28" s="90"/>
      <c r="GO28" s="90"/>
      <c r="GP28" s="90"/>
      <c r="GQ28" s="90"/>
      <c r="GR28" s="90"/>
      <c r="GS28" s="90"/>
      <c r="GT28" s="90"/>
      <c r="GU28" s="90"/>
      <c r="GV28" s="90"/>
      <c r="GW28" s="90"/>
      <c r="GX28" s="90"/>
      <c r="GY28" s="90"/>
      <c r="GZ28" s="90"/>
      <c r="HA28" s="90"/>
      <c r="HB28" s="90"/>
      <c r="HC28" s="90"/>
      <c r="HD28" s="90"/>
      <c r="HE28" s="90"/>
      <c r="HF28" s="90"/>
      <c r="HG28" s="90"/>
      <c r="HH28" s="90"/>
      <c r="HI28" s="90"/>
      <c r="HJ28" s="90"/>
      <c r="HK28" s="90"/>
      <c r="HL28" s="90"/>
      <c r="HM28" s="90"/>
      <c r="HN28" s="90"/>
      <c r="HO28" s="90"/>
      <c r="HP28" s="90"/>
      <c r="HQ28" s="90"/>
      <c r="HR28" s="90"/>
      <c r="HS28" s="90"/>
      <c r="HT28" s="90"/>
      <c r="HU28" s="90"/>
      <c r="HV28" s="90"/>
      <c r="HW28" s="90"/>
      <c r="HX28" s="90"/>
      <c r="HY28" s="90"/>
      <c r="HZ28" s="90"/>
      <c r="IA28" s="90"/>
      <c r="IB28" s="90"/>
      <c r="IC28" s="90"/>
      <c r="ID28" s="90"/>
      <c r="IE28" s="90"/>
      <c r="IF28" s="90"/>
      <c r="IG28" s="90"/>
      <c r="IH28" s="90"/>
      <c r="II28" s="90"/>
      <c r="IJ28" s="90"/>
      <c r="IK28" s="90"/>
      <c r="IL28" s="90"/>
      <c r="IM28" s="90"/>
      <c r="IN28" s="90"/>
      <c r="IO28" s="90"/>
      <c r="IP28" s="90"/>
      <c r="IQ28" s="90"/>
      <c r="IR28" s="90"/>
      <c r="IS28" s="90"/>
      <c r="IT28" s="90"/>
      <c r="IU28" s="90"/>
      <c r="IV28" s="90"/>
      <c r="IW28" s="90"/>
    </row>
    <row r="29" spans="1:257" s="92" customFormat="1" ht="14.25" customHeight="1">
      <c r="A29" s="167" t="str">
        <f t="shared" ref="A29" si="4">IF(OR(B29&lt;&gt;"",D29&lt;&gt;""),"["&amp;TEXT($B$2,"##")&amp;"-"&amp;TEXT(ROW()-10,"##")&amp;"]","")</f>
        <v>[Admin Module-19]</v>
      </c>
      <c r="B29" s="98" t="s">
        <v>1210</v>
      </c>
      <c r="C29" s="98" t="s">
        <v>961</v>
      </c>
      <c r="D29" s="195" t="s">
        <v>962</v>
      </c>
      <c r="E29" s="196"/>
      <c r="F29" s="98" t="s">
        <v>22</v>
      </c>
      <c r="G29" s="98" t="s">
        <v>22</v>
      </c>
      <c r="H29" s="104" t="s">
        <v>1204</v>
      </c>
      <c r="I29" s="184"/>
      <c r="J29" s="216"/>
      <c r="K29" s="216"/>
      <c r="L29" s="216"/>
      <c r="M29" s="217"/>
      <c r="N29" s="217"/>
      <c r="O29" s="217"/>
      <c r="P29" s="78"/>
      <c r="Q29" s="90"/>
      <c r="R29" s="90"/>
      <c r="S29" s="90"/>
      <c r="T29" s="90"/>
      <c r="U29" s="90"/>
      <c r="V29" s="90"/>
      <c r="W29" s="90"/>
      <c r="X29" s="90"/>
      <c r="Y29" s="90"/>
      <c r="Z29" s="90"/>
      <c r="AA29" s="90"/>
      <c r="AB29" s="90"/>
      <c r="AC29" s="90"/>
      <c r="AD29" s="90"/>
      <c r="AE29" s="90"/>
      <c r="AF29" s="90"/>
      <c r="AG29" s="90"/>
      <c r="AH29" s="90"/>
      <c r="AI29" s="90"/>
      <c r="AJ29" s="90"/>
      <c r="AK29" s="90"/>
      <c r="AL29" s="90"/>
      <c r="AM29" s="90"/>
      <c r="AN29" s="90"/>
      <c r="AO29" s="90"/>
      <c r="AP29" s="90"/>
      <c r="AQ29" s="90"/>
      <c r="AR29" s="90"/>
      <c r="AS29" s="90"/>
      <c r="AT29" s="90"/>
      <c r="AU29" s="90"/>
      <c r="AV29" s="90"/>
      <c r="AW29" s="90"/>
      <c r="AX29" s="90"/>
      <c r="AY29" s="90"/>
      <c r="AZ29" s="90"/>
      <c r="BA29" s="90"/>
      <c r="BB29" s="90"/>
      <c r="BC29" s="90"/>
      <c r="BD29" s="90"/>
      <c r="BE29" s="90"/>
      <c r="BF29" s="90"/>
      <c r="BG29" s="90"/>
      <c r="BH29" s="90"/>
      <c r="BI29" s="90"/>
      <c r="BJ29" s="90"/>
      <c r="BK29" s="90"/>
      <c r="BL29" s="90"/>
      <c r="BM29" s="90"/>
      <c r="BN29" s="90"/>
      <c r="BO29" s="90"/>
      <c r="BP29" s="90"/>
      <c r="BQ29" s="90"/>
      <c r="BR29" s="90"/>
      <c r="BS29" s="90"/>
      <c r="BT29" s="90"/>
      <c r="BU29" s="90"/>
      <c r="BV29" s="90"/>
      <c r="BW29" s="90"/>
      <c r="BX29" s="90"/>
      <c r="BY29" s="90"/>
      <c r="BZ29" s="90"/>
      <c r="CA29" s="90"/>
      <c r="CB29" s="90"/>
      <c r="CC29" s="90"/>
      <c r="CD29" s="90"/>
      <c r="CE29" s="90"/>
      <c r="CF29" s="90"/>
      <c r="CG29" s="90"/>
      <c r="CH29" s="90"/>
      <c r="CI29" s="90"/>
      <c r="CJ29" s="90"/>
      <c r="CK29" s="90"/>
      <c r="CL29" s="90"/>
      <c r="CM29" s="90"/>
      <c r="CN29" s="90"/>
      <c r="CO29" s="90"/>
      <c r="CP29" s="90"/>
      <c r="CQ29" s="90"/>
      <c r="CR29" s="90"/>
      <c r="CS29" s="90"/>
      <c r="CT29" s="90"/>
      <c r="CU29" s="90"/>
      <c r="CV29" s="90"/>
      <c r="CW29" s="90"/>
      <c r="CX29" s="90"/>
      <c r="CY29" s="90"/>
      <c r="CZ29" s="90"/>
      <c r="DA29" s="90"/>
      <c r="DB29" s="90"/>
      <c r="DC29" s="90"/>
      <c r="DD29" s="90"/>
      <c r="DE29" s="90"/>
      <c r="DF29" s="90"/>
      <c r="DG29" s="90"/>
      <c r="DH29" s="90"/>
      <c r="DI29" s="90"/>
      <c r="DJ29" s="90"/>
      <c r="DK29" s="90"/>
      <c r="DL29" s="90"/>
      <c r="DM29" s="90"/>
      <c r="DN29" s="90"/>
      <c r="DO29" s="90"/>
      <c r="DP29" s="90"/>
      <c r="DQ29" s="90"/>
      <c r="DR29" s="90"/>
      <c r="DS29" s="90"/>
      <c r="DT29" s="90"/>
      <c r="DU29" s="90"/>
      <c r="DV29" s="90"/>
      <c r="DW29" s="90"/>
      <c r="DX29" s="90"/>
      <c r="DY29" s="90"/>
      <c r="DZ29" s="90"/>
      <c r="EA29" s="90"/>
      <c r="EB29" s="90"/>
      <c r="EC29" s="90"/>
      <c r="ED29" s="90"/>
      <c r="EE29" s="90"/>
      <c r="EF29" s="90"/>
      <c r="EG29" s="90"/>
      <c r="EH29" s="90"/>
      <c r="EI29" s="90"/>
      <c r="EJ29" s="90"/>
      <c r="EK29" s="90"/>
      <c r="EL29" s="90"/>
      <c r="EM29" s="90"/>
      <c r="EN29" s="90"/>
      <c r="EO29" s="90"/>
      <c r="EP29" s="90"/>
      <c r="EQ29" s="90"/>
      <c r="ER29" s="90"/>
      <c r="ES29" s="90"/>
      <c r="ET29" s="90"/>
      <c r="EU29" s="90"/>
      <c r="EV29" s="90"/>
      <c r="EW29" s="90"/>
      <c r="EX29" s="90"/>
      <c r="EY29" s="90"/>
      <c r="EZ29" s="90"/>
      <c r="FA29" s="90"/>
      <c r="FB29" s="90"/>
      <c r="FC29" s="90"/>
      <c r="FD29" s="90"/>
      <c r="FE29" s="90"/>
      <c r="FF29" s="90"/>
      <c r="FG29" s="90"/>
      <c r="FH29" s="90"/>
      <c r="FI29" s="90"/>
      <c r="FJ29" s="90"/>
      <c r="FK29" s="90"/>
      <c r="FL29" s="90"/>
      <c r="FM29" s="90"/>
      <c r="FN29" s="90"/>
      <c r="FO29" s="90"/>
      <c r="FP29" s="90"/>
      <c r="FQ29" s="90"/>
      <c r="FR29" s="90"/>
      <c r="FS29" s="90"/>
      <c r="FT29" s="90"/>
      <c r="FU29" s="90"/>
      <c r="FV29" s="90"/>
      <c r="FW29" s="90"/>
      <c r="FX29" s="90"/>
      <c r="FY29" s="90"/>
      <c r="FZ29" s="90"/>
      <c r="GA29" s="90"/>
      <c r="GB29" s="90"/>
      <c r="GC29" s="90"/>
      <c r="GD29" s="90"/>
      <c r="GE29" s="90"/>
      <c r="GF29" s="90"/>
      <c r="GG29" s="90"/>
      <c r="GH29" s="90"/>
      <c r="GI29" s="90"/>
      <c r="GJ29" s="90"/>
      <c r="GK29" s="90"/>
      <c r="GL29" s="90"/>
      <c r="GM29" s="90"/>
      <c r="GN29" s="90"/>
      <c r="GO29" s="90"/>
      <c r="GP29" s="90"/>
      <c r="GQ29" s="90"/>
      <c r="GR29" s="90"/>
      <c r="GS29" s="90"/>
      <c r="GT29" s="90"/>
      <c r="GU29" s="90"/>
      <c r="GV29" s="90"/>
      <c r="GW29" s="90"/>
      <c r="GX29" s="90"/>
      <c r="GY29" s="90"/>
      <c r="GZ29" s="90"/>
      <c r="HA29" s="90"/>
      <c r="HB29" s="90"/>
      <c r="HC29" s="90"/>
      <c r="HD29" s="90"/>
      <c r="HE29" s="90"/>
      <c r="HF29" s="90"/>
      <c r="HG29" s="90"/>
      <c r="HH29" s="90"/>
      <c r="HI29" s="90"/>
      <c r="HJ29" s="90"/>
      <c r="HK29" s="90"/>
      <c r="HL29" s="90"/>
      <c r="HM29" s="90"/>
      <c r="HN29" s="90"/>
      <c r="HO29" s="90"/>
      <c r="HP29" s="90"/>
      <c r="HQ29" s="90"/>
      <c r="HR29" s="90"/>
      <c r="HS29" s="90"/>
      <c r="HT29" s="90"/>
      <c r="HU29" s="90"/>
      <c r="HV29" s="90"/>
      <c r="HW29" s="90"/>
      <c r="HX29" s="90"/>
      <c r="HY29" s="90"/>
      <c r="HZ29" s="90"/>
      <c r="IA29" s="90"/>
      <c r="IB29" s="90"/>
      <c r="IC29" s="90"/>
      <c r="ID29" s="90"/>
      <c r="IE29" s="90"/>
      <c r="IF29" s="90"/>
      <c r="IG29" s="90"/>
      <c r="IH29" s="90"/>
      <c r="II29" s="90"/>
      <c r="IJ29" s="90"/>
      <c r="IK29" s="90"/>
      <c r="IL29" s="90"/>
      <c r="IM29" s="90"/>
      <c r="IN29" s="90"/>
      <c r="IO29" s="90"/>
      <c r="IP29" s="90"/>
      <c r="IQ29" s="90"/>
      <c r="IR29" s="90"/>
      <c r="IS29" s="90"/>
      <c r="IT29" s="90"/>
      <c r="IU29" s="90"/>
      <c r="IV29" s="90"/>
      <c r="IW29" s="90"/>
    </row>
    <row r="30" spans="1:257" s="92" customFormat="1" ht="14.25" customHeight="1">
      <c r="A30" s="188"/>
      <c r="B30" s="187" t="s">
        <v>963</v>
      </c>
      <c r="C30" s="188"/>
      <c r="D30" s="188"/>
      <c r="E30" s="188"/>
      <c r="F30" s="188"/>
      <c r="G30" s="188"/>
      <c r="H30" s="188"/>
      <c r="I30" s="189"/>
      <c r="J30" s="189"/>
      <c r="K30" s="189"/>
      <c r="L30" s="189"/>
      <c r="M30" s="189"/>
      <c r="N30" s="189"/>
      <c r="O30" s="189"/>
      <c r="P30" s="90"/>
      <c r="Q30" s="90"/>
      <c r="R30" s="90"/>
      <c r="S30" s="90"/>
      <c r="T30" s="90"/>
      <c r="U30" s="90"/>
      <c r="V30" s="90"/>
      <c r="W30" s="90"/>
      <c r="X30" s="90"/>
      <c r="Y30" s="90"/>
      <c r="Z30" s="90"/>
      <c r="AA30" s="90"/>
      <c r="AB30" s="90"/>
      <c r="AC30" s="90"/>
      <c r="AD30" s="90"/>
      <c r="AE30" s="90"/>
      <c r="AF30" s="90"/>
      <c r="AG30" s="90"/>
      <c r="AH30" s="90"/>
      <c r="AI30" s="90"/>
      <c r="AJ30" s="90"/>
      <c r="AK30" s="90"/>
      <c r="AL30" s="90"/>
      <c r="AM30" s="90"/>
      <c r="AN30" s="90"/>
      <c r="AO30" s="90"/>
      <c r="AP30" s="90"/>
      <c r="AQ30" s="90"/>
      <c r="AR30" s="90"/>
      <c r="AS30" s="90"/>
      <c r="AT30" s="90"/>
      <c r="AU30" s="90"/>
      <c r="AV30" s="90"/>
      <c r="AW30" s="90"/>
      <c r="AX30" s="90"/>
      <c r="AY30" s="90"/>
      <c r="AZ30" s="90"/>
      <c r="BA30" s="90"/>
      <c r="BB30" s="90"/>
      <c r="BC30" s="90"/>
      <c r="BD30" s="90"/>
      <c r="BE30" s="90"/>
      <c r="BF30" s="90"/>
      <c r="BG30" s="90"/>
      <c r="BH30" s="90"/>
      <c r="BI30" s="90"/>
      <c r="BJ30" s="90"/>
      <c r="BK30" s="90"/>
      <c r="BL30" s="90"/>
      <c r="BM30" s="90"/>
      <c r="BN30" s="90"/>
      <c r="BO30" s="90"/>
      <c r="BP30" s="90"/>
      <c r="BQ30" s="90"/>
      <c r="BR30" s="90"/>
      <c r="BS30" s="90"/>
      <c r="BT30" s="90"/>
      <c r="BU30" s="90"/>
      <c r="BV30" s="90"/>
      <c r="BW30" s="90"/>
      <c r="BX30" s="90"/>
      <c r="BY30" s="90"/>
      <c r="BZ30" s="90"/>
      <c r="CA30" s="90"/>
      <c r="CB30" s="90"/>
      <c r="CC30" s="90"/>
      <c r="CD30" s="90"/>
      <c r="CE30" s="90"/>
      <c r="CF30" s="90"/>
      <c r="CG30" s="90"/>
      <c r="CH30" s="90"/>
      <c r="CI30" s="90"/>
      <c r="CJ30" s="90"/>
      <c r="CK30" s="90"/>
      <c r="CL30" s="90"/>
      <c r="CM30" s="90"/>
      <c r="CN30" s="90"/>
      <c r="CO30" s="90"/>
      <c r="CP30" s="90"/>
      <c r="CQ30" s="90"/>
      <c r="CR30" s="90"/>
      <c r="CS30" s="90"/>
      <c r="CT30" s="90"/>
      <c r="CU30" s="90"/>
      <c r="CV30" s="90"/>
      <c r="CW30" s="90"/>
      <c r="CX30" s="90"/>
      <c r="CY30" s="90"/>
      <c r="CZ30" s="90"/>
      <c r="DA30" s="90"/>
      <c r="DB30" s="90"/>
      <c r="DC30" s="90"/>
      <c r="DD30" s="90"/>
      <c r="DE30" s="90"/>
      <c r="DF30" s="90"/>
      <c r="DG30" s="90"/>
      <c r="DH30" s="90"/>
      <c r="DI30" s="90"/>
      <c r="DJ30" s="90"/>
      <c r="DK30" s="90"/>
      <c r="DL30" s="90"/>
      <c r="DM30" s="90"/>
      <c r="DN30" s="90"/>
      <c r="DO30" s="90"/>
      <c r="DP30" s="90"/>
      <c r="DQ30" s="90"/>
      <c r="DR30" s="90"/>
      <c r="DS30" s="90"/>
      <c r="DT30" s="90"/>
      <c r="DU30" s="90"/>
      <c r="DV30" s="90"/>
      <c r="DW30" s="90"/>
      <c r="DX30" s="90"/>
      <c r="DY30" s="90"/>
      <c r="DZ30" s="90"/>
      <c r="EA30" s="90"/>
      <c r="EB30" s="90"/>
      <c r="EC30" s="90"/>
      <c r="ED30" s="90"/>
      <c r="EE30" s="90"/>
      <c r="EF30" s="90"/>
      <c r="EG30" s="90"/>
      <c r="EH30" s="90"/>
      <c r="EI30" s="90"/>
      <c r="EJ30" s="90"/>
      <c r="EK30" s="90"/>
      <c r="EL30" s="90"/>
      <c r="EM30" s="90"/>
      <c r="EN30" s="90"/>
      <c r="EO30" s="90"/>
      <c r="EP30" s="90"/>
      <c r="EQ30" s="90"/>
      <c r="ER30" s="90"/>
      <c r="ES30" s="90"/>
      <c r="ET30" s="90"/>
      <c r="EU30" s="90"/>
      <c r="EV30" s="90"/>
      <c r="EW30" s="90"/>
      <c r="EX30" s="90"/>
      <c r="EY30" s="90"/>
      <c r="EZ30" s="90"/>
      <c r="FA30" s="90"/>
      <c r="FB30" s="90"/>
      <c r="FC30" s="90"/>
      <c r="FD30" s="90"/>
      <c r="FE30" s="90"/>
      <c r="FF30" s="90"/>
      <c r="FG30" s="90"/>
      <c r="FH30" s="90"/>
      <c r="FI30" s="90"/>
      <c r="FJ30" s="90"/>
      <c r="FK30" s="90"/>
      <c r="FL30" s="90"/>
      <c r="FM30" s="90"/>
      <c r="FN30" s="90"/>
      <c r="FO30" s="90"/>
      <c r="FP30" s="90"/>
      <c r="FQ30" s="90"/>
      <c r="FR30" s="90"/>
      <c r="FS30" s="90"/>
      <c r="FT30" s="90"/>
      <c r="FU30" s="90"/>
      <c r="FV30" s="90"/>
      <c r="FW30" s="90"/>
      <c r="FX30" s="90"/>
      <c r="FY30" s="90"/>
      <c r="FZ30" s="90"/>
      <c r="GA30" s="90"/>
      <c r="GB30" s="90"/>
      <c r="GC30" s="90"/>
      <c r="GD30" s="90"/>
      <c r="GE30" s="90"/>
      <c r="GF30" s="90"/>
      <c r="GG30" s="90"/>
      <c r="GH30" s="90"/>
      <c r="GI30" s="90"/>
      <c r="GJ30" s="90"/>
      <c r="GK30" s="90"/>
      <c r="GL30" s="90"/>
      <c r="GM30" s="90"/>
      <c r="GN30" s="90"/>
      <c r="GO30" s="90"/>
      <c r="GP30" s="90"/>
      <c r="GQ30" s="90"/>
      <c r="GR30" s="90"/>
      <c r="GS30" s="90"/>
      <c r="GT30" s="90"/>
      <c r="GU30" s="90"/>
      <c r="GV30" s="90"/>
      <c r="GW30" s="90"/>
      <c r="GX30" s="90"/>
      <c r="GY30" s="90"/>
      <c r="GZ30" s="90"/>
      <c r="HA30" s="90"/>
      <c r="HB30" s="90"/>
      <c r="HC30" s="90"/>
      <c r="HD30" s="90"/>
      <c r="HE30" s="90"/>
      <c r="HF30" s="90"/>
      <c r="HG30" s="90"/>
      <c r="HH30" s="90"/>
      <c r="HI30" s="90"/>
      <c r="HJ30" s="90"/>
      <c r="HK30" s="90"/>
      <c r="HL30" s="90"/>
      <c r="HM30" s="90"/>
      <c r="HN30" s="90"/>
      <c r="HO30" s="90"/>
      <c r="HP30" s="90"/>
      <c r="HQ30" s="90"/>
      <c r="HR30" s="90"/>
      <c r="HS30" s="90"/>
      <c r="HT30" s="90"/>
      <c r="HU30" s="90"/>
      <c r="HV30" s="90"/>
      <c r="HW30" s="90"/>
      <c r="HX30" s="90"/>
      <c r="HY30" s="90"/>
      <c r="HZ30" s="90"/>
      <c r="IA30" s="90"/>
      <c r="IB30" s="90"/>
      <c r="IC30" s="90"/>
      <c r="ID30" s="90"/>
      <c r="IE30" s="90"/>
      <c r="IF30" s="90"/>
      <c r="IG30" s="90"/>
      <c r="IH30" s="90"/>
      <c r="II30" s="90"/>
      <c r="IJ30" s="90"/>
      <c r="IK30" s="90"/>
      <c r="IL30" s="90"/>
      <c r="IM30" s="90"/>
      <c r="IN30" s="90"/>
      <c r="IO30" s="90"/>
      <c r="IP30" s="90"/>
      <c r="IQ30" s="90"/>
      <c r="IR30" s="90"/>
      <c r="IS30" s="90"/>
      <c r="IT30" s="90"/>
      <c r="IU30" s="90"/>
      <c r="IV30" s="90"/>
      <c r="IW30" s="90"/>
    </row>
    <row r="31" spans="1:257" s="92" customFormat="1" ht="14.25" customHeight="1">
      <c r="A31" s="167" t="str">
        <f t="shared" ref="A31" si="5">IF(OR(B31&lt;&gt;"",D31&lt;&gt;""),"["&amp;TEXT($B$2,"##")&amp;"-"&amp;TEXT(ROW()-10,"##")&amp;"]","")</f>
        <v>[Admin Module-21]</v>
      </c>
      <c r="B31" s="98" t="s">
        <v>1211</v>
      </c>
      <c r="C31" s="98" t="s">
        <v>966</v>
      </c>
      <c r="D31" s="195" t="s">
        <v>964</v>
      </c>
      <c r="E31" s="196"/>
      <c r="F31" s="98" t="s">
        <v>22</v>
      </c>
      <c r="G31" s="98" t="s">
        <v>22</v>
      </c>
      <c r="H31" s="104" t="s">
        <v>1204</v>
      </c>
      <c r="I31" s="184"/>
      <c r="J31" s="216"/>
      <c r="K31" s="216"/>
      <c r="L31" s="216"/>
      <c r="M31" s="217"/>
      <c r="N31" s="217"/>
      <c r="O31" s="217"/>
      <c r="P31" s="78"/>
      <c r="Q31" s="90"/>
      <c r="R31" s="90"/>
      <c r="S31" s="90"/>
      <c r="T31" s="90"/>
      <c r="U31" s="90"/>
      <c r="V31" s="90"/>
      <c r="W31" s="90"/>
      <c r="X31" s="90"/>
      <c r="Y31" s="90"/>
      <c r="Z31" s="90"/>
      <c r="AA31" s="90"/>
      <c r="AB31" s="90"/>
      <c r="AC31" s="90"/>
      <c r="AD31" s="90"/>
      <c r="AE31" s="90"/>
      <c r="AF31" s="90"/>
      <c r="AG31" s="90"/>
      <c r="AH31" s="90"/>
      <c r="AI31" s="90"/>
      <c r="AJ31" s="90"/>
      <c r="AK31" s="90"/>
      <c r="AL31" s="90"/>
      <c r="AM31" s="90"/>
      <c r="AN31" s="90"/>
      <c r="AO31" s="90"/>
      <c r="AP31" s="90"/>
      <c r="AQ31" s="90"/>
      <c r="AR31" s="90"/>
      <c r="AS31" s="90"/>
      <c r="AT31" s="90"/>
      <c r="AU31" s="90"/>
      <c r="AV31" s="90"/>
      <c r="AW31" s="90"/>
      <c r="AX31" s="90"/>
      <c r="AY31" s="90"/>
      <c r="AZ31" s="90"/>
      <c r="BA31" s="90"/>
      <c r="BB31" s="90"/>
      <c r="BC31" s="90"/>
      <c r="BD31" s="90"/>
      <c r="BE31" s="90"/>
      <c r="BF31" s="90"/>
      <c r="BG31" s="90"/>
      <c r="BH31" s="90"/>
      <c r="BI31" s="90"/>
      <c r="BJ31" s="90"/>
      <c r="BK31" s="90"/>
      <c r="BL31" s="90"/>
      <c r="BM31" s="90"/>
      <c r="BN31" s="90"/>
      <c r="BO31" s="90"/>
      <c r="BP31" s="90"/>
      <c r="BQ31" s="90"/>
      <c r="BR31" s="90"/>
      <c r="BS31" s="90"/>
      <c r="BT31" s="90"/>
      <c r="BU31" s="90"/>
      <c r="BV31" s="90"/>
      <c r="BW31" s="90"/>
      <c r="BX31" s="90"/>
      <c r="BY31" s="90"/>
      <c r="BZ31" s="90"/>
      <c r="CA31" s="90"/>
      <c r="CB31" s="90"/>
      <c r="CC31" s="90"/>
      <c r="CD31" s="90"/>
      <c r="CE31" s="90"/>
      <c r="CF31" s="90"/>
      <c r="CG31" s="90"/>
      <c r="CH31" s="90"/>
      <c r="CI31" s="90"/>
      <c r="CJ31" s="90"/>
      <c r="CK31" s="90"/>
      <c r="CL31" s="90"/>
      <c r="CM31" s="90"/>
      <c r="CN31" s="90"/>
      <c r="CO31" s="90"/>
      <c r="CP31" s="90"/>
      <c r="CQ31" s="90"/>
      <c r="CR31" s="90"/>
      <c r="CS31" s="90"/>
      <c r="CT31" s="90"/>
      <c r="CU31" s="90"/>
      <c r="CV31" s="90"/>
      <c r="CW31" s="90"/>
      <c r="CX31" s="90"/>
      <c r="CY31" s="90"/>
      <c r="CZ31" s="90"/>
      <c r="DA31" s="90"/>
      <c r="DB31" s="90"/>
      <c r="DC31" s="90"/>
      <c r="DD31" s="90"/>
      <c r="DE31" s="90"/>
      <c r="DF31" s="90"/>
      <c r="DG31" s="90"/>
      <c r="DH31" s="90"/>
      <c r="DI31" s="90"/>
      <c r="DJ31" s="90"/>
      <c r="DK31" s="90"/>
      <c r="DL31" s="90"/>
      <c r="DM31" s="90"/>
      <c r="DN31" s="90"/>
      <c r="DO31" s="90"/>
      <c r="DP31" s="90"/>
      <c r="DQ31" s="90"/>
      <c r="DR31" s="90"/>
      <c r="DS31" s="90"/>
      <c r="DT31" s="90"/>
      <c r="DU31" s="90"/>
      <c r="DV31" s="90"/>
      <c r="DW31" s="90"/>
      <c r="DX31" s="90"/>
      <c r="DY31" s="90"/>
      <c r="DZ31" s="90"/>
      <c r="EA31" s="90"/>
      <c r="EB31" s="90"/>
      <c r="EC31" s="90"/>
      <c r="ED31" s="90"/>
      <c r="EE31" s="90"/>
      <c r="EF31" s="90"/>
      <c r="EG31" s="90"/>
      <c r="EH31" s="90"/>
      <c r="EI31" s="90"/>
      <c r="EJ31" s="90"/>
      <c r="EK31" s="90"/>
      <c r="EL31" s="90"/>
      <c r="EM31" s="90"/>
      <c r="EN31" s="90"/>
      <c r="EO31" s="90"/>
      <c r="EP31" s="90"/>
      <c r="EQ31" s="90"/>
      <c r="ER31" s="90"/>
      <c r="ES31" s="90"/>
      <c r="ET31" s="90"/>
      <c r="EU31" s="90"/>
      <c r="EV31" s="90"/>
      <c r="EW31" s="90"/>
      <c r="EX31" s="90"/>
      <c r="EY31" s="90"/>
      <c r="EZ31" s="90"/>
      <c r="FA31" s="90"/>
      <c r="FB31" s="90"/>
      <c r="FC31" s="90"/>
      <c r="FD31" s="90"/>
      <c r="FE31" s="90"/>
      <c r="FF31" s="90"/>
      <c r="FG31" s="90"/>
      <c r="FH31" s="90"/>
      <c r="FI31" s="90"/>
      <c r="FJ31" s="90"/>
      <c r="FK31" s="90"/>
      <c r="FL31" s="90"/>
      <c r="FM31" s="90"/>
      <c r="FN31" s="90"/>
      <c r="FO31" s="90"/>
      <c r="FP31" s="90"/>
      <c r="FQ31" s="90"/>
      <c r="FR31" s="90"/>
      <c r="FS31" s="90"/>
      <c r="FT31" s="90"/>
      <c r="FU31" s="90"/>
      <c r="FV31" s="90"/>
      <c r="FW31" s="90"/>
      <c r="FX31" s="90"/>
      <c r="FY31" s="90"/>
      <c r="FZ31" s="90"/>
      <c r="GA31" s="90"/>
      <c r="GB31" s="90"/>
      <c r="GC31" s="90"/>
      <c r="GD31" s="90"/>
      <c r="GE31" s="90"/>
      <c r="GF31" s="90"/>
      <c r="GG31" s="90"/>
      <c r="GH31" s="90"/>
      <c r="GI31" s="90"/>
      <c r="GJ31" s="90"/>
      <c r="GK31" s="90"/>
      <c r="GL31" s="90"/>
      <c r="GM31" s="90"/>
      <c r="GN31" s="90"/>
      <c r="GO31" s="90"/>
      <c r="GP31" s="90"/>
      <c r="GQ31" s="90"/>
      <c r="GR31" s="90"/>
      <c r="GS31" s="90"/>
      <c r="GT31" s="90"/>
      <c r="GU31" s="90"/>
      <c r="GV31" s="90"/>
      <c r="GW31" s="90"/>
      <c r="GX31" s="90"/>
      <c r="GY31" s="90"/>
      <c r="GZ31" s="90"/>
      <c r="HA31" s="90"/>
      <c r="HB31" s="90"/>
      <c r="HC31" s="90"/>
      <c r="HD31" s="90"/>
      <c r="HE31" s="90"/>
      <c r="HF31" s="90"/>
      <c r="HG31" s="90"/>
      <c r="HH31" s="90"/>
      <c r="HI31" s="90"/>
      <c r="HJ31" s="90"/>
      <c r="HK31" s="90"/>
      <c r="HL31" s="90"/>
      <c r="HM31" s="90"/>
      <c r="HN31" s="90"/>
      <c r="HO31" s="90"/>
      <c r="HP31" s="90"/>
      <c r="HQ31" s="90"/>
      <c r="HR31" s="90"/>
      <c r="HS31" s="90"/>
      <c r="HT31" s="90"/>
      <c r="HU31" s="90"/>
      <c r="HV31" s="90"/>
      <c r="HW31" s="90"/>
      <c r="HX31" s="90"/>
      <c r="HY31" s="90"/>
      <c r="HZ31" s="90"/>
      <c r="IA31" s="90"/>
      <c r="IB31" s="90"/>
      <c r="IC31" s="90"/>
      <c r="ID31" s="90"/>
      <c r="IE31" s="90"/>
      <c r="IF31" s="90"/>
      <c r="IG31" s="90"/>
      <c r="IH31" s="90"/>
      <c r="II31" s="90"/>
      <c r="IJ31" s="90"/>
      <c r="IK31" s="90"/>
      <c r="IL31" s="90"/>
      <c r="IM31" s="90"/>
      <c r="IN31" s="90"/>
      <c r="IO31" s="90"/>
      <c r="IP31" s="90"/>
      <c r="IQ31" s="90"/>
      <c r="IR31" s="90"/>
      <c r="IS31" s="90"/>
      <c r="IT31" s="90"/>
      <c r="IU31" s="90"/>
      <c r="IV31" s="90"/>
      <c r="IW31" s="90"/>
    </row>
    <row r="32" spans="1:257" s="92" customFormat="1" ht="14.25" customHeight="1">
      <c r="A32" s="167" t="str">
        <f t="shared" si="3"/>
        <v>[Admin Module-22]</v>
      </c>
      <c r="B32" s="98" t="s">
        <v>965</v>
      </c>
      <c r="C32" s="98" t="s">
        <v>967</v>
      </c>
      <c r="D32" s="195" t="s">
        <v>968</v>
      </c>
      <c r="E32" s="196"/>
      <c r="F32" s="98" t="s">
        <v>22</v>
      </c>
      <c r="G32" s="98" t="s">
        <v>22</v>
      </c>
      <c r="H32" s="104" t="s">
        <v>1204</v>
      </c>
      <c r="I32" s="184"/>
      <c r="J32" s="216"/>
      <c r="K32" s="216"/>
      <c r="L32" s="216"/>
      <c r="M32" s="217"/>
      <c r="N32" s="217"/>
      <c r="O32" s="217"/>
      <c r="P32" s="90"/>
      <c r="Q32" s="90"/>
      <c r="R32" s="90"/>
      <c r="S32" s="90"/>
      <c r="T32" s="90"/>
      <c r="U32" s="90"/>
      <c r="V32" s="90"/>
      <c r="W32" s="90"/>
      <c r="X32" s="90"/>
      <c r="Y32" s="90"/>
      <c r="Z32" s="90"/>
      <c r="AA32" s="90"/>
      <c r="AB32" s="90"/>
      <c r="AC32" s="90"/>
      <c r="AD32" s="90"/>
      <c r="AE32" s="90"/>
      <c r="AF32" s="90"/>
      <c r="AG32" s="90"/>
      <c r="AH32" s="90"/>
      <c r="AI32" s="90"/>
      <c r="AJ32" s="90"/>
      <c r="AK32" s="90"/>
      <c r="AL32" s="90"/>
      <c r="AM32" s="90"/>
      <c r="AN32" s="90"/>
      <c r="AO32" s="90"/>
      <c r="AP32" s="90"/>
      <c r="AQ32" s="90"/>
      <c r="AR32" s="90"/>
      <c r="AS32" s="90"/>
      <c r="AT32" s="90"/>
      <c r="AU32" s="90"/>
      <c r="AV32" s="90"/>
      <c r="AW32" s="90"/>
      <c r="AX32" s="90"/>
      <c r="AY32" s="90"/>
      <c r="AZ32" s="90"/>
      <c r="BA32" s="90"/>
      <c r="BB32" s="90"/>
      <c r="BC32" s="90"/>
      <c r="BD32" s="90"/>
      <c r="BE32" s="90"/>
      <c r="BF32" s="90"/>
      <c r="BG32" s="90"/>
      <c r="BH32" s="90"/>
      <c r="BI32" s="90"/>
      <c r="BJ32" s="90"/>
      <c r="BK32" s="90"/>
      <c r="BL32" s="90"/>
      <c r="BM32" s="90"/>
      <c r="BN32" s="90"/>
      <c r="BO32" s="90"/>
      <c r="BP32" s="90"/>
      <c r="BQ32" s="90"/>
      <c r="BR32" s="90"/>
      <c r="BS32" s="90"/>
      <c r="BT32" s="90"/>
      <c r="BU32" s="90"/>
      <c r="BV32" s="90"/>
      <c r="BW32" s="90"/>
      <c r="BX32" s="90"/>
      <c r="BY32" s="90"/>
      <c r="BZ32" s="90"/>
      <c r="CA32" s="90"/>
      <c r="CB32" s="90"/>
      <c r="CC32" s="90"/>
      <c r="CD32" s="90"/>
      <c r="CE32" s="90"/>
      <c r="CF32" s="90"/>
      <c r="CG32" s="90"/>
      <c r="CH32" s="90"/>
      <c r="CI32" s="90"/>
      <c r="CJ32" s="90"/>
      <c r="CK32" s="90"/>
      <c r="CL32" s="90"/>
      <c r="CM32" s="90"/>
      <c r="CN32" s="90"/>
      <c r="CO32" s="90"/>
      <c r="CP32" s="90"/>
      <c r="CQ32" s="90"/>
      <c r="CR32" s="90"/>
      <c r="CS32" s="90"/>
      <c r="CT32" s="90"/>
      <c r="CU32" s="90"/>
      <c r="CV32" s="90"/>
      <c r="CW32" s="90"/>
      <c r="CX32" s="90"/>
      <c r="CY32" s="90"/>
      <c r="CZ32" s="90"/>
      <c r="DA32" s="90"/>
      <c r="DB32" s="90"/>
      <c r="DC32" s="90"/>
      <c r="DD32" s="90"/>
      <c r="DE32" s="90"/>
      <c r="DF32" s="90"/>
      <c r="DG32" s="90"/>
      <c r="DH32" s="90"/>
      <c r="DI32" s="90"/>
      <c r="DJ32" s="90"/>
      <c r="DK32" s="90"/>
      <c r="DL32" s="90"/>
      <c r="DM32" s="90"/>
      <c r="DN32" s="90"/>
      <c r="DO32" s="90"/>
      <c r="DP32" s="90"/>
      <c r="DQ32" s="90"/>
      <c r="DR32" s="90"/>
      <c r="DS32" s="90"/>
      <c r="DT32" s="90"/>
      <c r="DU32" s="90"/>
      <c r="DV32" s="90"/>
      <c r="DW32" s="90"/>
      <c r="DX32" s="90"/>
      <c r="DY32" s="90"/>
      <c r="DZ32" s="90"/>
      <c r="EA32" s="90"/>
      <c r="EB32" s="90"/>
      <c r="EC32" s="90"/>
      <c r="ED32" s="90"/>
      <c r="EE32" s="90"/>
      <c r="EF32" s="90"/>
      <c r="EG32" s="90"/>
      <c r="EH32" s="90"/>
      <c r="EI32" s="90"/>
      <c r="EJ32" s="90"/>
      <c r="EK32" s="90"/>
      <c r="EL32" s="90"/>
      <c r="EM32" s="90"/>
      <c r="EN32" s="90"/>
      <c r="EO32" s="90"/>
      <c r="EP32" s="90"/>
      <c r="EQ32" s="90"/>
      <c r="ER32" s="90"/>
      <c r="ES32" s="90"/>
      <c r="ET32" s="90"/>
      <c r="EU32" s="90"/>
      <c r="EV32" s="90"/>
      <c r="EW32" s="90"/>
      <c r="EX32" s="90"/>
      <c r="EY32" s="90"/>
      <c r="EZ32" s="90"/>
      <c r="FA32" s="90"/>
      <c r="FB32" s="90"/>
      <c r="FC32" s="90"/>
      <c r="FD32" s="90"/>
      <c r="FE32" s="90"/>
      <c r="FF32" s="90"/>
      <c r="FG32" s="90"/>
      <c r="FH32" s="90"/>
      <c r="FI32" s="90"/>
      <c r="FJ32" s="90"/>
      <c r="FK32" s="90"/>
      <c r="FL32" s="90"/>
      <c r="FM32" s="90"/>
      <c r="FN32" s="90"/>
      <c r="FO32" s="90"/>
      <c r="FP32" s="90"/>
      <c r="FQ32" s="90"/>
      <c r="FR32" s="90"/>
      <c r="FS32" s="90"/>
      <c r="FT32" s="90"/>
      <c r="FU32" s="90"/>
      <c r="FV32" s="90"/>
      <c r="FW32" s="90"/>
      <c r="FX32" s="90"/>
      <c r="FY32" s="90"/>
      <c r="FZ32" s="90"/>
      <c r="GA32" s="90"/>
      <c r="GB32" s="90"/>
      <c r="GC32" s="90"/>
      <c r="GD32" s="90"/>
      <c r="GE32" s="90"/>
      <c r="GF32" s="90"/>
      <c r="GG32" s="90"/>
      <c r="GH32" s="90"/>
      <c r="GI32" s="90"/>
      <c r="GJ32" s="90"/>
      <c r="GK32" s="90"/>
      <c r="GL32" s="90"/>
      <c r="GM32" s="90"/>
      <c r="GN32" s="90"/>
      <c r="GO32" s="90"/>
      <c r="GP32" s="90"/>
      <c r="GQ32" s="90"/>
      <c r="GR32" s="90"/>
      <c r="GS32" s="90"/>
      <c r="GT32" s="90"/>
      <c r="GU32" s="90"/>
      <c r="GV32" s="90"/>
      <c r="GW32" s="90"/>
      <c r="GX32" s="90"/>
      <c r="GY32" s="90"/>
      <c r="GZ32" s="90"/>
      <c r="HA32" s="90"/>
      <c r="HB32" s="90"/>
      <c r="HC32" s="90"/>
      <c r="HD32" s="90"/>
      <c r="HE32" s="90"/>
      <c r="HF32" s="90"/>
      <c r="HG32" s="90"/>
      <c r="HH32" s="90"/>
      <c r="HI32" s="90"/>
      <c r="HJ32" s="90"/>
      <c r="HK32" s="90"/>
      <c r="HL32" s="90"/>
      <c r="HM32" s="90"/>
      <c r="HN32" s="90"/>
      <c r="HO32" s="90"/>
      <c r="HP32" s="90"/>
      <c r="HQ32" s="90"/>
      <c r="HR32" s="90"/>
      <c r="HS32" s="90"/>
      <c r="HT32" s="90"/>
      <c r="HU32" s="90"/>
      <c r="HV32" s="90"/>
      <c r="HW32" s="90"/>
      <c r="HX32" s="90"/>
      <c r="HY32" s="90"/>
      <c r="HZ32" s="90"/>
      <c r="IA32" s="90"/>
      <c r="IB32" s="90"/>
      <c r="IC32" s="90"/>
      <c r="ID32" s="90"/>
      <c r="IE32" s="90"/>
      <c r="IF32" s="90"/>
      <c r="IG32" s="90"/>
      <c r="IH32" s="90"/>
      <c r="II32" s="90"/>
      <c r="IJ32" s="90"/>
      <c r="IK32" s="90"/>
      <c r="IL32" s="90"/>
      <c r="IM32" s="90"/>
      <c r="IN32" s="90"/>
      <c r="IO32" s="90"/>
      <c r="IP32" s="90"/>
      <c r="IQ32" s="90"/>
      <c r="IR32" s="90"/>
      <c r="IS32" s="90"/>
      <c r="IT32" s="90"/>
      <c r="IU32" s="90"/>
      <c r="IV32" s="90"/>
      <c r="IW32" s="90"/>
    </row>
    <row r="33" spans="1:257" s="92" customFormat="1" ht="14.25" customHeight="1">
      <c r="A33" s="167" t="str">
        <f t="shared" si="3"/>
        <v>[Admin Module-23]</v>
      </c>
      <c r="B33" s="98" t="s">
        <v>969</v>
      </c>
      <c r="C33" s="98" t="s">
        <v>970</v>
      </c>
      <c r="D33" s="195" t="s">
        <v>972</v>
      </c>
      <c r="E33" s="196"/>
      <c r="F33" s="98" t="s">
        <v>22</v>
      </c>
      <c r="G33" s="98" t="s">
        <v>22</v>
      </c>
      <c r="H33" s="104" t="s">
        <v>1204</v>
      </c>
      <c r="I33" s="184"/>
      <c r="J33" s="216"/>
      <c r="K33" s="216"/>
      <c r="L33" s="216"/>
      <c r="M33" s="217"/>
      <c r="N33" s="217"/>
      <c r="O33" s="217"/>
      <c r="P33" s="78"/>
      <c r="Q33" s="90"/>
      <c r="R33" s="90"/>
      <c r="S33" s="90"/>
      <c r="T33" s="90"/>
      <c r="U33" s="90"/>
      <c r="V33" s="90"/>
      <c r="W33" s="90"/>
      <c r="X33" s="90"/>
      <c r="Y33" s="90"/>
      <c r="Z33" s="90"/>
      <c r="AA33" s="90"/>
      <c r="AB33" s="90"/>
      <c r="AC33" s="90"/>
      <c r="AD33" s="90"/>
      <c r="AE33" s="90"/>
      <c r="AF33" s="90"/>
      <c r="AG33" s="90"/>
      <c r="AH33" s="90"/>
      <c r="AI33" s="90"/>
      <c r="AJ33" s="90"/>
      <c r="AK33" s="90"/>
      <c r="AL33" s="90"/>
      <c r="AM33" s="90"/>
      <c r="AN33" s="90"/>
      <c r="AO33" s="90"/>
      <c r="AP33" s="90"/>
      <c r="AQ33" s="90"/>
      <c r="AR33" s="90"/>
      <c r="AS33" s="90"/>
      <c r="AT33" s="90"/>
      <c r="AU33" s="90"/>
      <c r="AV33" s="90"/>
      <c r="AW33" s="90"/>
      <c r="AX33" s="90"/>
      <c r="AY33" s="90"/>
      <c r="AZ33" s="90"/>
      <c r="BA33" s="90"/>
      <c r="BB33" s="90"/>
      <c r="BC33" s="90"/>
      <c r="BD33" s="90"/>
      <c r="BE33" s="90"/>
      <c r="BF33" s="90"/>
      <c r="BG33" s="90"/>
      <c r="BH33" s="90"/>
      <c r="BI33" s="90"/>
      <c r="BJ33" s="90"/>
      <c r="BK33" s="90"/>
      <c r="BL33" s="90"/>
      <c r="BM33" s="90"/>
      <c r="BN33" s="90"/>
      <c r="BO33" s="90"/>
      <c r="BP33" s="90"/>
      <c r="BQ33" s="90"/>
      <c r="BR33" s="90"/>
      <c r="BS33" s="90"/>
      <c r="BT33" s="90"/>
      <c r="BU33" s="90"/>
      <c r="BV33" s="90"/>
      <c r="BW33" s="90"/>
      <c r="BX33" s="90"/>
      <c r="BY33" s="90"/>
      <c r="BZ33" s="90"/>
      <c r="CA33" s="90"/>
      <c r="CB33" s="90"/>
      <c r="CC33" s="90"/>
      <c r="CD33" s="90"/>
      <c r="CE33" s="90"/>
      <c r="CF33" s="90"/>
      <c r="CG33" s="90"/>
      <c r="CH33" s="90"/>
      <c r="CI33" s="90"/>
      <c r="CJ33" s="90"/>
      <c r="CK33" s="90"/>
      <c r="CL33" s="90"/>
      <c r="CM33" s="90"/>
      <c r="CN33" s="90"/>
      <c r="CO33" s="90"/>
      <c r="CP33" s="90"/>
      <c r="CQ33" s="90"/>
      <c r="CR33" s="90"/>
      <c r="CS33" s="90"/>
      <c r="CT33" s="90"/>
      <c r="CU33" s="90"/>
      <c r="CV33" s="90"/>
      <c r="CW33" s="90"/>
      <c r="CX33" s="90"/>
      <c r="CY33" s="90"/>
      <c r="CZ33" s="90"/>
      <c r="DA33" s="90"/>
      <c r="DB33" s="90"/>
      <c r="DC33" s="90"/>
      <c r="DD33" s="90"/>
      <c r="DE33" s="90"/>
      <c r="DF33" s="90"/>
      <c r="DG33" s="90"/>
      <c r="DH33" s="90"/>
      <c r="DI33" s="90"/>
      <c r="DJ33" s="90"/>
      <c r="DK33" s="90"/>
      <c r="DL33" s="90"/>
      <c r="DM33" s="90"/>
      <c r="DN33" s="90"/>
      <c r="DO33" s="90"/>
      <c r="DP33" s="90"/>
      <c r="DQ33" s="90"/>
      <c r="DR33" s="90"/>
      <c r="DS33" s="90"/>
      <c r="DT33" s="90"/>
      <c r="DU33" s="90"/>
      <c r="DV33" s="90"/>
      <c r="DW33" s="90"/>
      <c r="DX33" s="90"/>
      <c r="DY33" s="90"/>
      <c r="DZ33" s="90"/>
      <c r="EA33" s="90"/>
      <c r="EB33" s="90"/>
      <c r="EC33" s="90"/>
      <c r="ED33" s="90"/>
      <c r="EE33" s="90"/>
      <c r="EF33" s="90"/>
      <c r="EG33" s="90"/>
      <c r="EH33" s="90"/>
      <c r="EI33" s="90"/>
      <c r="EJ33" s="90"/>
      <c r="EK33" s="90"/>
      <c r="EL33" s="90"/>
      <c r="EM33" s="90"/>
      <c r="EN33" s="90"/>
      <c r="EO33" s="90"/>
      <c r="EP33" s="90"/>
      <c r="EQ33" s="90"/>
      <c r="ER33" s="90"/>
      <c r="ES33" s="90"/>
      <c r="ET33" s="90"/>
      <c r="EU33" s="90"/>
      <c r="EV33" s="90"/>
      <c r="EW33" s="90"/>
      <c r="EX33" s="90"/>
      <c r="EY33" s="90"/>
      <c r="EZ33" s="90"/>
      <c r="FA33" s="90"/>
      <c r="FB33" s="90"/>
      <c r="FC33" s="90"/>
      <c r="FD33" s="90"/>
      <c r="FE33" s="90"/>
      <c r="FF33" s="90"/>
      <c r="FG33" s="90"/>
      <c r="FH33" s="90"/>
      <c r="FI33" s="90"/>
      <c r="FJ33" s="90"/>
      <c r="FK33" s="90"/>
      <c r="FL33" s="90"/>
      <c r="FM33" s="90"/>
      <c r="FN33" s="90"/>
      <c r="FO33" s="90"/>
      <c r="FP33" s="90"/>
      <c r="FQ33" s="90"/>
      <c r="FR33" s="90"/>
      <c r="FS33" s="90"/>
      <c r="FT33" s="90"/>
      <c r="FU33" s="90"/>
      <c r="FV33" s="90"/>
      <c r="FW33" s="90"/>
      <c r="FX33" s="90"/>
      <c r="FY33" s="90"/>
      <c r="FZ33" s="90"/>
      <c r="GA33" s="90"/>
      <c r="GB33" s="90"/>
      <c r="GC33" s="90"/>
      <c r="GD33" s="90"/>
      <c r="GE33" s="90"/>
      <c r="GF33" s="90"/>
      <c r="GG33" s="90"/>
      <c r="GH33" s="90"/>
      <c r="GI33" s="90"/>
      <c r="GJ33" s="90"/>
      <c r="GK33" s="90"/>
      <c r="GL33" s="90"/>
      <c r="GM33" s="90"/>
      <c r="GN33" s="90"/>
      <c r="GO33" s="90"/>
      <c r="GP33" s="90"/>
      <c r="GQ33" s="90"/>
      <c r="GR33" s="90"/>
      <c r="GS33" s="90"/>
      <c r="GT33" s="90"/>
      <c r="GU33" s="90"/>
      <c r="GV33" s="90"/>
      <c r="GW33" s="90"/>
      <c r="GX33" s="90"/>
      <c r="GY33" s="90"/>
      <c r="GZ33" s="90"/>
      <c r="HA33" s="90"/>
      <c r="HB33" s="90"/>
      <c r="HC33" s="90"/>
      <c r="HD33" s="90"/>
      <c r="HE33" s="90"/>
      <c r="HF33" s="90"/>
      <c r="HG33" s="90"/>
      <c r="HH33" s="90"/>
      <c r="HI33" s="90"/>
      <c r="HJ33" s="90"/>
      <c r="HK33" s="90"/>
      <c r="HL33" s="90"/>
      <c r="HM33" s="90"/>
      <c r="HN33" s="90"/>
      <c r="HO33" s="90"/>
      <c r="HP33" s="90"/>
      <c r="HQ33" s="90"/>
      <c r="HR33" s="90"/>
      <c r="HS33" s="90"/>
      <c r="HT33" s="90"/>
      <c r="HU33" s="90"/>
      <c r="HV33" s="90"/>
      <c r="HW33" s="90"/>
      <c r="HX33" s="90"/>
      <c r="HY33" s="90"/>
      <c r="HZ33" s="90"/>
      <c r="IA33" s="90"/>
      <c r="IB33" s="90"/>
      <c r="IC33" s="90"/>
      <c r="ID33" s="90"/>
      <c r="IE33" s="90"/>
      <c r="IF33" s="90"/>
      <c r="IG33" s="90"/>
      <c r="IH33" s="90"/>
      <c r="II33" s="90"/>
      <c r="IJ33" s="90"/>
      <c r="IK33" s="90"/>
      <c r="IL33" s="90"/>
      <c r="IM33" s="90"/>
      <c r="IN33" s="90"/>
      <c r="IO33" s="90"/>
      <c r="IP33" s="90"/>
      <c r="IQ33" s="90"/>
      <c r="IR33" s="90"/>
      <c r="IS33" s="90"/>
      <c r="IT33" s="90"/>
      <c r="IU33" s="90"/>
      <c r="IV33" s="90"/>
      <c r="IW33" s="90"/>
    </row>
    <row r="34" spans="1:257" s="92" customFormat="1" ht="14.25" customHeight="1">
      <c r="A34" s="167" t="str">
        <f t="shared" si="3"/>
        <v>[Admin Module-24]</v>
      </c>
      <c r="B34" s="98" t="s">
        <v>971</v>
      </c>
      <c r="C34" s="98" t="s">
        <v>975</v>
      </c>
      <c r="D34" s="195" t="s">
        <v>1212</v>
      </c>
      <c r="E34" s="196" t="s">
        <v>1213</v>
      </c>
      <c r="F34" s="98" t="s">
        <v>22</v>
      </c>
      <c r="G34" s="98" t="s">
        <v>22</v>
      </c>
      <c r="H34" s="104" t="s">
        <v>1204</v>
      </c>
      <c r="I34" s="184" t="s">
        <v>1214</v>
      </c>
      <c r="J34" s="216" t="s">
        <v>1067</v>
      </c>
      <c r="K34" s="216" t="s">
        <v>1059</v>
      </c>
      <c r="L34" s="216" t="s">
        <v>1057</v>
      </c>
      <c r="M34" s="217" t="s">
        <v>1204</v>
      </c>
      <c r="N34" s="217">
        <v>42327</v>
      </c>
      <c r="O34" s="217"/>
      <c r="P34" s="90"/>
      <c r="Q34" s="90"/>
      <c r="R34" s="90"/>
      <c r="S34" s="90"/>
      <c r="T34" s="90"/>
      <c r="U34" s="90"/>
      <c r="V34" s="90"/>
      <c r="W34" s="90"/>
      <c r="X34" s="90"/>
      <c r="Y34" s="90"/>
      <c r="Z34" s="90"/>
      <c r="AA34" s="90"/>
      <c r="AB34" s="90"/>
      <c r="AC34" s="90"/>
      <c r="AD34" s="90"/>
      <c r="AE34" s="90"/>
      <c r="AF34" s="90"/>
      <c r="AG34" s="90"/>
      <c r="AH34" s="90"/>
      <c r="AI34" s="90"/>
      <c r="AJ34" s="90"/>
      <c r="AK34" s="90"/>
      <c r="AL34" s="90"/>
      <c r="AM34" s="90"/>
      <c r="AN34" s="90"/>
      <c r="AO34" s="90"/>
      <c r="AP34" s="90"/>
      <c r="AQ34" s="90"/>
      <c r="AR34" s="90"/>
      <c r="AS34" s="90"/>
      <c r="AT34" s="90"/>
      <c r="AU34" s="90"/>
      <c r="AV34" s="90"/>
      <c r="AW34" s="90"/>
      <c r="AX34" s="90"/>
      <c r="AY34" s="90"/>
      <c r="AZ34" s="90"/>
      <c r="BA34" s="90"/>
      <c r="BB34" s="90"/>
      <c r="BC34" s="90"/>
      <c r="BD34" s="90"/>
      <c r="BE34" s="90"/>
      <c r="BF34" s="90"/>
      <c r="BG34" s="90"/>
      <c r="BH34" s="90"/>
      <c r="BI34" s="90"/>
      <c r="BJ34" s="90"/>
      <c r="BK34" s="90"/>
      <c r="BL34" s="90"/>
      <c r="BM34" s="90"/>
      <c r="BN34" s="90"/>
      <c r="BO34" s="90"/>
      <c r="BP34" s="90"/>
      <c r="BQ34" s="90"/>
      <c r="BR34" s="90"/>
      <c r="BS34" s="90"/>
      <c r="BT34" s="90"/>
      <c r="BU34" s="90"/>
      <c r="BV34" s="90"/>
      <c r="BW34" s="90"/>
      <c r="BX34" s="90"/>
      <c r="BY34" s="90"/>
      <c r="BZ34" s="90"/>
      <c r="CA34" s="90"/>
      <c r="CB34" s="90"/>
      <c r="CC34" s="90"/>
      <c r="CD34" s="90"/>
      <c r="CE34" s="90"/>
      <c r="CF34" s="90"/>
      <c r="CG34" s="90"/>
      <c r="CH34" s="90"/>
      <c r="CI34" s="90"/>
      <c r="CJ34" s="90"/>
      <c r="CK34" s="90"/>
      <c r="CL34" s="90"/>
      <c r="CM34" s="90"/>
      <c r="CN34" s="90"/>
      <c r="CO34" s="90"/>
      <c r="CP34" s="90"/>
      <c r="CQ34" s="90"/>
      <c r="CR34" s="90"/>
      <c r="CS34" s="90"/>
      <c r="CT34" s="90"/>
      <c r="CU34" s="90"/>
      <c r="CV34" s="90"/>
      <c r="CW34" s="90"/>
      <c r="CX34" s="90"/>
      <c r="CY34" s="90"/>
      <c r="CZ34" s="90"/>
      <c r="DA34" s="90"/>
      <c r="DB34" s="90"/>
      <c r="DC34" s="90"/>
      <c r="DD34" s="90"/>
      <c r="DE34" s="90"/>
      <c r="DF34" s="90"/>
      <c r="DG34" s="90"/>
      <c r="DH34" s="90"/>
      <c r="DI34" s="90"/>
      <c r="DJ34" s="90"/>
      <c r="DK34" s="90"/>
      <c r="DL34" s="90"/>
      <c r="DM34" s="90"/>
      <c r="DN34" s="90"/>
      <c r="DO34" s="90"/>
      <c r="DP34" s="90"/>
      <c r="DQ34" s="90"/>
      <c r="DR34" s="90"/>
      <c r="DS34" s="90"/>
      <c r="DT34" s="90"/>
      <c r="DU34" s="90"/>
      <c r="DV34" s="90"/>
      <c r="DW34" s="90"/>
      <c r="DX34" s="90"/>
      <c r="DY34" s="90"/>
      <c r="DZ34" s="90"/>
      <c r="EA34" s="90"/>
      <c r="EB34" s="90"/>
      <c r="EC34" s="90"/>
      <c r="ED34" s="90"/>
      <c r="EE34" s="90"/>
      <c r="EF34" s="90"/>
      <c r="EG34" s="90"/>
      <c r="EH34" s="90"/>
      <c r="EI34" s="90"/>
      <c r="EJ34" s="90"/>
      <c r="EK34" s="90"/>
      <c r="EL34" s="90"/>
      <c r="EM34" s="90"/>
      <c r="EN34" s="90"/>
      <c r="EO34" s="90"/>
      <c r="EP34" s="90"/>
      <c r="EQ34" s="90"/>
      <c r="ER34" s="90"/>
      <c r="ES34" s="90"/>
      <c r="ET34" s="90"/>
      <c r="EU34" s="90"/>
      <c r="EV34" s="90"/>
      <c r="EW34" s="90"/>
      <c r="EX34" s="90"/>
      <c r="EY34" s="90"/>
      <c r="EZ34" s="90"/>
      <c r="FA34" s="90"/>
      <c r="FB34" s="90"/>
      <c r="FC34" s="90"/>
      <c r="FD34" s="90"/>
      <c r="FE34" s="90"/>
      <c r="FF34" s="90"/>
      <c r="FG34" s="90"/>
      <c r="FH34" s="90"/>
      <c r="FI34" s="90"/>
      <c r="FJ34" s="90"/>
      <c r="FK34" s="90"/>
      <c r="FL34" s="90"/>
      <c r="FM34" s="90"/>
      <c r="FN34" s="90"/>
      <c r="FO34" s="90"/>
      <c r="FP34" s="90"/>
      <c r="FQ34" s="90"/>
      <c r="FR34" s="90"/>
      <c r="FS34" s="90"/>
      <c r="FT34" s="90"/>
      <c r="FU34" s="90"/>
      <c r="FV34" s="90"/>
      <c r="FW34" s="90"/>
      <c r="FX34" s="90"/>
      <c r="FY34" s="90"/>
      <c r="FZ34" s="90"/>
      <c r="GA34" s="90"/>
      <c r="GB34" s="90"/>
      <c r="GC34" s="90"/>
      <c r="GD34" s="90"/>
      <c r="GE34" s="90"/>
      <c r="GF34" s="90"/>
      <c r="GG34" s="90"/>
      <c r="GH34" s="90"/>
      <c r="GI34" s="90"/>
      <c r="GJ34" s="90"/>
      <c r="GK34" s="90"/>
      <c r="GL34" s="90"/>
      <c r="GM34" s="90"/>
      <c r="GN34" s="90"/>
      <c r="GO34" s="90"/>
      <c r="GP34" s="90"/>
      <c r="GQ34" s="90"/>
      <c r="GR34" s="90"/>
      <c r="GS34" s="90"/>
      <c r="GT34" s="90"/>
      <c r="GU34" s="90"/>
      <c r="GV34" s="90"/>
      <c r="GW34" s="90"/>
      <c r="GX34" s="90"/>
      <c r="GY34" s="90"/>
      <c r="GZ34" s="90"/>
      <c r="HA34" s="90"/>
      <c r="HB34" s="90"/>
      <c r="HC34" s="90"/>
      <c r="HD34" s="90"/>
      <c r="HE34" s="90"/>
      <c r="HF34" s="90"/>
      <c r="HG34" s="90"/>
      <c r="HH34" s="90"/>
      <c r="HI34" s="90"/>
      <c r="HJ34" s="90"/>
      <c r="HK34" s="90"/>
      <c r="HL34" s="90"/>
      <c r="HM34" s="90"/>
      <c r="HN34" s="90"/>
      <c r="HO34" s="90"/>
      <c r="HP34" s="90"/>
      <c r="HQ34" s="90"/>
      <c r="HR34" s="90"/>
      <c r="HS34" s="90"/>
      <c r="HT34" s="90"/>
      <c r="HU34" s="90"/>
      <c r="HV34" s="90"/>
      <c r="HW34" s="90"/>
      <c r="HX34" s="90"/>
      <c r="HY34" s="90"/>
      <c r="HZ34" s="90"/>
      <c r="IA34" s="90"/>
      <c r="IB34" s="90"/>
      <c r="IC34" s="90"/>
      <c r="ID34" s="90"/>
      <c r="IE34" s="90"/>
      <c r="IF34" s="90"/>
      <c r="IG34" s="90"/>
      <c r="IH34" s="90"/>
      <c r="II34" s="90"/>
      <c r="IJ34" s="90"/>
      <c r="IK34" s="90"/>
      <c r="IL34" s="90"/>
      <c r="IM34" s="90"/>
      <c r="IN34" s="90"/>
      <c r="IO34" s="90"/>
      <c r="IP34" s="90"/>
      <c r="IQ34" s="90"/>
      <c r="IR34" s="90"/>
      <c r="IS34" s="90"/>
      <c r="IT34" s="90"/>
      <c r="IU34" s="90"/>
      <c r="IV34" s="90"/>
      <c r="IW34" s="90"/>
    </row>
    <row r="35" spans="1:257" s="92" customFormat="1" ht="14.25" customHeight="1">
      <c r="A35" s="167" t="str">
        <f t="shared" si="3"/>
        <v>[Admin Module-25]</v>
      </c>
      <c r="B35" s="98" t="s">
        <v>973</v>
      </c>
      <c r="C35" s="98" t="s">
        <v>974</v>
      </c>
      <c r="D35" s="195" t="s">
        <v>976</v>
      </c>
      <c r="E35" s="196"/>
      <c r="F35" s="98" t="s">
        <v>22</v>
      </c>
      <c r="G35" s="98" t="s">
        <v>22</v>
      </c>
      <c r="H35" s="104" t="s">
        <v>1204</v>
      </c>
      <c r="I35" s="185"/>
      <c r="J35" s="216"/>
      <c r="K35" s="216"/>
      <c r="L35" s="216"/>
      <c r="M35" s="217"/>
      <c r="N35" s="217"/>
      <c r="O35" s="217"/>
      <c r="P35" s="78"/>
      <c r="Q35" s="90"/>
      <c r="R35" s="90"/>
      <c r="S35" s="90"/>
      <c r="T35" s="90"/>
      <c r="U35" s="90"/>
      <c r="V35" s="90"/>
      <c r="W35" s="90"/>
      <c r="X35" s="90"/>
      <c r="Y35" s="90"/>
      <c r="Z35" s="90"/>
      <c r="AA35" s="90"/>
      <c r="AB35" s="90"/>
      <c r="AC35" s="90"/>
      <c r="AD35" s="90"/>
      <c r="AE35" s="90"/>
      <c r="AF35" s="90"/>
      <c r="AG35" s="90"/>
      <c r="AH35" s="90"/>
      <c r="AI35" s="90"/>
      <c r="AJ35" s="90"/>
      <c r="AK35" s="90"/>
      <c r="AL35" s="90"/>
      <c r="AM35" s="90"/>
      <c r="AN35" s="90"/>
      <c r="AO35" s="90"/>
      <c r="AP35" s="90"/>
      <c r="AQ35" s="90"/>
      <c r="AR35" s="90"/>
      <c r="AS35" s="90"/>
      <c r="AT35" s="90"/>
      <c r="AU35" s="90"/>
      <c r="AV35" s="90"/>
      <c r="AW35" s="90"/>
      <c r="AX35" s="90"/>
      <c r="AY35" s="90"/>
      <c r="AZ35" s="90"/>
      <c r="BA35" s="90"/>
      <c r="BB35" s="90"/>
      <c r="BC35" s="90"/>
      <c r="BD35" s="90"/>
      <c r="BE35" s="90"/>
      <c r="BF35" s="90"/>
      <c r="BG35" s="90"/>
      <c r="BH35" s="90"/>
      <c r="BI35" s="90"/>
      <c r="BJ35" s="90"/>
      <c r="BK35" s="90"/>
      <c r="BL35" s="90"/>
      <c r="BM35" s="90"/>
      <c r="BN35" s="90"/>
      <c r="BO35" s="90"/>
      <c r="BP35" s="90"/>
      <c r="BQ35" s="90"/>
      <c r="BR35" s="90"/>
      <c r="BS35" s="90"/>
      <c r="BT35" s="90"/>
      <c r="BU35" s="90"/>
      <c r="BV35" s="90"/>
      <c r="BW35" s="90"/>
      <c r="BX35" s="90"/>
      <c r="BY35" s="90"/>
      <c r="BZ35" s="90"/>
      <c r="CA35" s="90"/>
      <c r="CB35" s="90"/>
      <c r="CC35" s="90"/>
      <c r="CD35" s="90"/>
      <c r="CE35" s="90"/>
      <c r="CF35" s="90"/>
      <c r="CG35" s="90"/>
      <c r="CH35" s="90"/>
      <c r="CI35" s="90"/>
      <c r="CJ35" s="90"/>
      <c r="CK35" s="90"/>
      <c r="CL35" s="90"/>
      <c r="CM35" s="90"/>
      <c r="CN35" s="90"/>
      <c r="CO35" s="90"/>
      <c r="CP35" s="90"/>
      <c r="CQ35" s="90"/>
      <c r="CR35" s="90"/>
      <c r="CS35" s="90"/>
      <c r="CT35" s="90"/>
      <c r="CU35" s="90"/>
      <c r="CV35" s="90"/>
      <c r="CW35" s="90"/>
      <c r="CX35" s="90"/>
      <c r="CY35" s="90"/>
      <c r="CZ35" s="90"/>
      <c r="DA35" s="90"/>
      <c r="DB35" s="90"/>
      <c r="DC35" s="90"/>
      <c r="DD35" s="90"/>
      <c r="DE35" s="90"/>
      <c r="DF35" s="90"/>
      <c r="DG35" s="90"/>
      <c r="DH35" s="90"/>
      <c r="DI35" s="90"/>
      <c r="DJ35" s="90"/>
      <c r="DK35" s="90"/>
      <c r="DL35" s="90"/>
      <c r="DM35" s="90"/>
      <c r="DN35" s="90"/>
      <c r="DO35" s="90"/>
      <c r="DP35" s="90"/>
      <c r="DQ35" s="90"/>
      <c r="DR35" s="90"/>
      <c r="DS35" s="90"/>
      <c r="DT35" s="90"/>
      <c r="DU35" s="90"/>
      <c r="DV35" s="90"/>
      <c r="DW35" s="90"/>
      <c r="DX35" s="90"/>
      <c r="DY35" s="90"/>
      <c r="DZ35" s="90"/>
      <c r="EA35" s="90"/>
      <c r="EB35" s="90"/>
      <c r="EC35" s="90"/>
      <c r="ED35" s="90"/>
      <c r="EE35" s="90"/>
      <c r="EF35" s="90"/>
      <c r="EG35" s="90"/>
      <c r="EH35" s="90"/>
      <c r="EI35" s="90"/>
      <c r="EJ35" s="90"/>
      <c r="EK35" s="90"/>
      <c r="EL35" s="90"/>
      <c r="EM35" s="90"/>
      <c r="EN35" s="90"/>
      <c r="EO35" s="90"/>
      <c r="EP35" s="90"/>
      <c r="EQ35" s="90"/>
      <c r="ER35" s="90"/>
      <c r="ES35" s="90"/>
      <c r="ET35" s="90"/>
      <c r="EU35" s="90"/>
      <c r="EV35" s="90"/>
      <c r="EW35" s="90"/>
      <c r="EX35" s="90"/>
      <c r="EY35" s="90"/>
      <c r="EZ35" s="90"/>
      <c r="FA35" s="90"/>
      <c r="FB35" s="90"/>
      <c r="FC35" s="90"/>
      <c r="FD35" s="90"/>
      <c r="FE35" s="90"/>
      <c r="FF35" s="90"/>
      <c r="FG35" s="90"/>
      <c r="FH35" s="90"/>
      <c r="FI35" s="90"/>
      <c r="FJ35" s="90"/>
      <c r="FK35" s="90"/>
      <c r="FL35" s="90"/>
      <c r="FM35" s="90"/>
      <c r="FN35" s="90"/>
      <c r="FO35" s="90"/>
      <c r="FP35" s="90"/>
      <c r="FQ35" s="90"/>
      <c r="FR35" s="90"/>
      <c r="FS35" s="90"/>
      <c r="FT35" s="90"/>
      <c r="FU35" s="90"/>
      <c r="FV35" s="90"/>
      <c r="FW35" s="90"/>
      <c r="FX35" s="90"/>
      <c r="FY35" s="90"/>
      <c r="FZ35" s="90"/>
      <c r="GA35" s="90"/>
      <c r="GB35" s="90"/>
      <c r="GC35" s="90"/>
      <c r="GD35" s="90"/>
      <c r="GE35" s="90"/>
      <c r="GF35" s="90"/>
      <c r="GG35" s="90"/>
      <c r="GH35" s="90"/>
      <c r="GI35" s="90"/>
      <c r="GJ35" s="90"/>
      <c r="GK35" s="90"/>
      <c r="GL35" s="90"/>
      <c r="GM35" s="90"/>
      <c r="GN35" s="90"/>
      <c r="GO35" s="90"/>
      <c r="GP35" s="90"/>
      <c r="GQ35" s="90"/>
      <c r="GR35" s="90"/>
      <c r="GS35" s="90"/>
      <c r="GT35" s="90"/>
      <c r="GU35" s="90"/>
      <c r="GV35" s="90"/>
      <c r="GW35" s="90"/>
      <c r="GX35" s="90"/>
      <c r="GY35" s="90"/>
      <c r="GZ35" s="90"/>
      <c r="HA35" s="90"/>
      <c r="HB35" s="90"/>
      <c r="HC35" s="90"/>
      <c r="HD35" s="90"/>
      <c r="HE35" s="90"/>
      <c r="HF35" s="90"/>
      <c r="HG35" s="90"/>
      <c r="HH35" s="90"/>
      <c r="HI35" s="90"/>
      <c r="HJ35" s="90"/>
      <c r="HK35" s="90"/>
      <c r="HL35" s="90"/>
      <c r="HM35" s="90"/>
      <c r="HN35" s="90"/>
      <c r="HO35" s="90"/>
      <c r="HP35" s="90"/>
      <c r="HQ35" s="90"/>
      <c r="HR35" s="90"/>
      <c r="HS35" s="90"/>
      <c r="HT35" s="90"/>
      <c r="HU35" s="90"/>
      <c r="HV35" s="90"/>
      <c r="HW35" s="90"/>
      <c r="HX35" s="90"/>
      <c r="HY35" s="90"/>
      <c r="HZ35" s="90"/>
      <c r="IA35" s="90"/>
      <c r="IB35" s="90"/>
      <c r="IC35" s="90"/>
      <c r="ID35" s="90"/>
      <c r="IE35" s="90"/>
      <c r="IF35" s="90"/>
      <c r="IG35" s="90"/>
      <c r="IH35" s="90"/>
      <c r="II35" s="90"/>
      <c r="IJ35" s="90"/>
      <c r="IK35" s="90"/>
      <c r="IL35" s="90"/>
      <c r="IM35" s="90"/>
      <c r="IN35" s="90"/>
      <c r="IO35" s="90"/>
      <c r="IP35" s="90"/>
      <c r="IQ35" s="90"/>
      <c r="IR35" s="90"/>
      <c r="IS35" s="90"/>
      <c r="IT35" s="90"/>
      <c r="IU35" s="90"/>
      <c r="IV35" s="90"/>
      <c r="IW35" s="90"/>
    </row>
    <row r="36" spans="1:257" s="92" customFormat="1" ht="14.25" customHeight="1">
      <c r="A36" s="167" t="str">
        <f t="shared" si="3"/>
        <v>[Admin Module-26]</v>
      </c>
      <c r="B36" s="98" t="s">
        <v>973</v>
      </c>
      <c r="C36" s="98" t="s">
        <v>977</v>
      </c>
      <c r="D36" s="195" t="s">
        <v>978</v>
      </c>
      <c r="E36" s="196"/>
      <c r="F36" s="98" t="s">
        <v>22</v>
      </c>
      <c r="G36" s="98" t="s">
        <v>22</v>
      </c>
      <c r="H36" s="104" t="s">
        <v>1204</v>
      </c>
      <c r="I36" s="185"/>
      <c r="J36" s="216"/>
      <c r="K36" s="216"/>
      <c r="L36" s="216"/>
      <c r="M36" s="217"/>
      <c r="N36" s="217"/>
      <c r="O36" s="217"/>
      <c r="P36" s="90"/>
      <c r="Q36" s="90"/>
      <c r="R36" s="90"/>
      <c r="S36" s="90"/>
      <c r="T36" s="90"/>
      <c r="U36" s="90"/>
      <c r="V36" s="90"/>
      <c r="W36" s="90"/>
      <c r="X36" s="90"/>
      <c r="Y36" s="90"/>
      <c r="Z36" s="90"/>
      <c r="AA36" s="90"/>
      <c r="AB36" s="90"/>
      <c r="AC36" s="90"/>
      <c r="AD36" s="90"/>
      <c r="AE36" s="90"/>
      <c r="AF36" s="90"/>
      <c r="AG36" s="90"/>
      <c r="AH36" s="90"/>
      <c r="AI36" s="90"/>
      <c r="AJ36" s="90"/>
      <c r="AK36" s="90"/>
      <c r="AL36" s="90"/>
      <c r="AM36" s="90"/>
      <c r="AN36" s="90"/>
      <c r="AO36" s="90"/>
      <c r="AP36" s="90"/>
      <c r="AQ36" s="90"/>
      <c r="AR36" s="90"/>
      <c r="AS36" s="90"/>
      <c r="AT36" s="90"/>
      <c r="AU36" s="90"/>
      <c r="AV36" s="90"/>
      <c r="AW36" s="90"/>
      <c r="AX36" s="90"/>
      <c r="AY36" s="90"/>
      <c r="AZ36" s="90"/>
      <c r="BA36" s="90"/>
      <c r="BB36" s="90"/>
      <c r="BC36" s="90"/>
      <c r="BD36" s="90"/>
      <c r="BE36" s="90"/>
      <c r="BF36" s="90"/>
      <c r="BG36" s="90"/>
      <c r="BH36" s="90"/>
      <c r="BI36" s="90"/>
      <c r="BJ36" s="90"/>
      <c r="BK36" s="90"/>
      <c r="BL36" s="90"/>
      <c r="BM36" s="90"/>
      <c r="BN36" s="90"/>
      <c r="BO36" s="90"/>
      <c r="BP36" s="90"/>
      <c r="BQ36" s="90"/>
      <c r="BR36" s="90"/>
      <c r="BS36" s="90"/>
      <c r="BT36" s="90"/>
      <c r="BU36" s="90"/>
      <c r="BV36" s="90"/>
      <c r="BW36" s="90"/>
      <c r="BX36" s="90"/>
      <c r="BY36" s="90"/>
      <c r="BZ36" s="90"/>
      <c r="CA36" s="90"/>
      <c r="CB36" s="90"/>
      <c r="CC36" s="90"/>
      <c r="CD36" s="90"/>
      <c r="CE36" s="90"/>
      <c r="CF36" s="90"/>
      <c r="CG36" s="90"/>
      <c r="CH36" s="90"/>
      <c r="CI36" s="90"/>
      <c r="CJ36" s="90"/>
      <c r="CK36" s="90"/>
      <c r="CL36" s="90"/>
      <c r="CM36" s="90"/>
      <c r="CN36" s="90"/>
      <c r="CO36" s="90"/>
      <c r="CP36" s="90"/>
      <c r="CQ36" s="90"/>
      <c r="CR36" s="90"/>
      <c r="CS36" s="90"/>
      <c r="CT36" s="90"/>
      <c r="CU36" s="90"/>
      <c r="CV36" s="90"/>
      <c r="CW36" s="90"/>
      <c r="CX36" s="90"/>
      <c r="CY36" s="90"/>
      <c r="CZ36" s="90"/>
      <c r="DA36" s="90"/>
      <c r="DB36" s="90"/>
      <c r="DC36" s="90"/>
      <c r="DD36" s="90"/>
      <c r="DE36" s="90"/>
      <c r="DF36" s="90"/>
      <c r="DG36" s="90"/>
      <c r="DH36" s="90"/>
      <c r="DI36" s="90"/>
      <c r="DJ36" s="90"/>
      <c r="DK36" s="90"/>
      <c r="DL36" s="90"/>
      <c r="DM36" s="90"/>
      <c r="DN36" s="90"/>
      <c r="DO36" s="90"/>
      <c r="DP36" s="90"/>
      <c r="DQ36" s="90"/>
      <c r="DR36" s="90"/>
      <c r="DS36" s="90"/>
      <c r="DT36" s="90"/>
      <c r="DU36" s="90"/>
      <c r="DV36" s="90"/>
      <c r="DW36" s="90"/>
      <c r="DX36" s="90"/>
      <c r="DY36" s="90"/>
      <c r="DZ36" s="90"/>
      <c r="EA36" s="90"/>
      <c r="EB36" s="90"/>
      <c r="EC36" s="90"/>
      <c r="ED36" s="90"/>
      <c r="EE36" s="90"/>
      <c r="EF36" s="90"/>
      <c r="EG36" s="90"/>
      <c r="EH36" s="90"/>
      <c r="EI36" s="90"/>
      <c r="EJ36" s="90"/>
      <c r="EK36" s="90"/>
      <c r="EL36" s="90"/>
      <c r="EM36" s="90"/>
      <c r="EN36" s="90"/>
      <c r="EO36" s="90"/>
      <c r="EP36" s="90"/>
      <c r="EQ36" s="90"/>
      <c r="ER36" s="90"/>
      <c r="ES36" s="90"/>
      <c r="ET36" s="90"/>
      <c r="EU36" s="90"/>
      <c r="EV36" s="90"/>
      <c r="EW36" s="90"/>
      <c r="EX36" s="90"/>
      <c r="EY36" s="90"/>
      <c r="EZ36" s="90"/>
      <c r="FA36" s="90"/>
      <c r="FB36" s="90"/>
      <c r="FC36" s="90"/>
      <c r="FD36" s="90"/>
      <c r="FE36" s="90"/>
      <c r="FF36" s="90"/>
      <c r="FG36" s="90"/>
      <c r="FH36" s="90"/>
      <c r="FI36" s="90"/>
      <c r="FJ36" s="90"/>
      <c r="FK36" s="90"/>
      <c r="FL36" s="90"/>
      <c r="FM36" s="90"/>
      <c r="FN36" s="90"/>
      <c r="FO36" s="90"/>
      <c r="FP36" s="90"/>
      <c r="FQ36" s="90"/>
      <c r="FR36" s="90"/>
      <c r="FS36" s="90"/>
      <c r="FT36" s="90"/>
      <c r="FU36" s="90"/>
      <c r="FV36" s="90"/>
      <c r="FW36" s="90"/>
      <c r="FX36" s="90"/>
      <c r="FY36" s="90"/>
      <c r="FZ36" s="90"/>
      <c r="GA36" s="90"/>
      <c r="GB36" s="90"/>
      <c r="GC36" s="90"/>
      <c r="GD36" s="90"/>
      <c r="GE36" s="90"/>
      <c r="GF36" s="90"/>
      <c r="GG36" s="90"/>
      <c r="GH36" s="90"/>
      <c r="GI36" s="90"/>
      <c r="GJ36" s="90"/>
      <c r="GK36" s="90"/>
      <c r="GL36" s="90"/>
      <c r="GM36" s="90"/>
      <c r="GN36" s="90"/>
      <c r="GO36" s="90"/>
      <c r="GP36" s="90"/>
      <c r="GQ36" s="90"/>
      <c r="GR36" s="90"/>
      <c r="GS36" s="90"/>
      <c r="GT36" s="90"/>
      <c r="GU36" s="90"/>
      <c r="GV36" s="90"/>
      <c r="GW36" s="90"/>
      <c r="GX36" s="90"/>
      <c r="GY36" s="90"/>
      <c r="GZ36" s="90"/>
      <c r="HA36" s="90"/>
      <c r="HB36" s="90"/>
      <c r="HC36" s="90"/>
      <c r="HD36" s="90"/>
      <c r="HE36" s="90"/>
      <c r="HF36" s="90"/>
      <c r="HG36" s="90"/>
      <c r="HH36" s="90"/>
      <c r="HI36" s="90"/>
      <c r="HJ36" s="90"/>
      <c r="HK36" s="90"/>
      <c r="HL36" s="90"/>
      <c r="HM36" s="90"/>
      <c r="HN36" s="90"/>
      <c r="HO36" s="90"/>
      <c r="HP36" s="90"/>
      <c r="HQ36" s="90"/>
      <c r="HR36" s="90"/>
      <c r="HS36" s="90"/>
      <c r="HT36" s="90"/>
      <c r="HU36" s="90"/>
      <c r="HV36" s="90"/>
      <c r="HW36" s="90"/>
      <c r="HX36" s="90"/>
      <c r="HY36" s="90"/>
      <c r="HZ36" s="90"/>
      <c r="IA36" s="90"/>
      <c r="IB36" s="90"/>
      <c r="IC36" s="90"/>
      <c r="ID36" s="90"/>
      <c r="IE36" s="90"/>
      <c r="IF36" s="90"/>
      <c r="IG36" s="90"/>
      <c r="IH36" s="90"/>
      <c r="II36" s="90"/>
      <c r="IJ36" s="90"/>
      <c r="IK36" s="90"/>
      <c r="IL36" s="90"/>
      <c r="IM36" s="90"/>
      <c r="IN36" s="90"/>
      <c r="IO36" s="90"/>
      <c r="IP36" s="90"/>
      <c r="IQ36" s="90"/>
      <c r="IR36" s="90"/>
      <c r="IS36" s="90"/>
      <c r="IT36" s="90"/>
      <c r="IU36" s="90"/>
      <c r="IV36" s="90"/>
      <c r="IW36" s="90"/>
    </row>
    <row r="37" spans="1:257" s="92" customFormat="1" ht="14.25" customHeight="1">
      <c r="A37" s="188"/>
      <c r="B37" s="187" t="s">
        <v>979</v>
      </c>
      <c r="C37" s="188"/>
      <c r="D37" s="188"/>
      <c r="E37" s="188"/>
      <c r="F37" s="188"/>
      <c r="G37" s="188"/>
      <c r="H37" s="188"/>
      <c r="I37" s="189"/>
      <c r="J37" s="189"/>
      <c r="K37" s="189"/>
      <c r="L37" s="189"/>
      <c r="M37" s="189"/>
      <c r="N37" s="189"/>
      <c r="O37" s="189"/>
      <c r="P37" s="78"/>
      <c r="Q37" s="90"/>
      <c r="R37" s="90"/>
      <c r="S37" s="90"/>
      <c r="T37" s="90"/>
      <c r="U37" s="90"/>
      <c r="V37" s="90"/>
      <c r="W37" s="90"/>
      <c r="X37" s="90"/>
      <c r="Y37" s="90"/>
      <c r="Z37" s="90"/>
      <c r="AA37" s="90"/>
      <c r="AB37" s="90"/>
      <c r="AC37" s="90"/>
      <c r="AD37" s="90"/>
      <c r="AE37" s="90"/>
      <c r="AF37" s="90"/>
      <c r="AG37" s="90"/>
      <c r="AH37" s="90"/>
      <c r="AI37" s="90"/>
      <c r="AJ37" s="90"/>
      <c r="AK37" s="90"/>
      <c r="AL37" s="90"/>
      <c r="AM37" s="90"/>
      <c r="AN37" s="90"/>
      <c r="AO37" s="90"/>
      <c r="AP37" s="90"/>
      <c r="AQ37" s="90"/>
      <c r="AR37" s="90"/>
      <c r="AS37" s="90"/>
      <c r="AT37" s="90"/>
      <c r="AU37" s="90"/>
      <c r="AV37" s="90"/>
      <c r="AW37" s="90"/>
      <c r="AX37" s="90"/>
      <c r="AY37" s="90"/>
      <c r="AZ37" s="90"/>
      <c r="BA37" s="90"/>
      <c r="BB37" s="90"/>
      <c r="BC37" s="90"/>
      <c r="BD37" s="90"/>
      <c r="BE37" s="90"/>
      <c r="BF37" s="90"/>
      <c r="BG37" s="90"/>
      <c r="BH37" s="90"/>
      <c r="BI37" s="90"/>
      <c r="BJ37" s="90"/>
      <c r="BK37" s="90"/>
      <c r="BL37" s="90"/>
      <c r="BM37" s="90"/>
      <c r="BN37" s="90"/>
      <c r="BO37" s="90"/>
      <c r="BP37" s="90"/>
      <c r="BQ37" s="90"/>
      <c r="BR37" s="90"/>
      <c r="BS37" s="90"/>
      <c r="BT37" s="90"/>
      <c r="BU37" s="90"/>
      <c r="BV37" s="90"/>
      <c r="BW37" s="90"/>
      <c r="BX37" s="90"/>
      <c r="BY37" s="90"/>
      <c r="BZ37" s="90"/>
      <c r="CA37" s="90"/>
      <c r="CB37" s="90"/>
      <c r="CC37" s="90"/>
      <c r="CD37" s="90"/>
      <c r="CE37" s="90"/>
      <c r="CF37" s="90"/>
      <c r="CG37" s="90"/>
      <c r="CH37" s="90"/>
      <c r="CI37" s="90"/>
      <c r="CJ37" s="90"/>
      <c r="CK37" s="90"/>
      <c r="CL37" s="90"/>
      <c r="CM37" s="90"/>
      <c r="CN37" s="90"/>
      <c r="CO37" s="90"/>
      <c r="CP37" s="90"/>
      <c r="CQ37" s="90"/>
      <c r="CR37" s="90"/>
      <c r="CS37" s="90"/>
      <c r="CT37" s="90"/>
      <c r="CU37" s="90"/>
      <c r="CV37" s="90"/>
      <c r="CW37" s="90"/>
      <c r="CX37" s="90"/>
      <c r="CY37" s="90"/>
      <c r="CZ37" s="90"/>
      <c r="DA37" s="90"/>
      <c r="DB37" s="90"/>
      <c r="DC37" s="90"/>
      <c r="DD37" s="90"/>
      <c r="DE37" s="90"/>
      <c r="DF37" s="90"/>
      <c r="DG37" s="90"/>
      <c r="DH37" s="90"/>
      <c r="DI37" s="90"/>
      <c r="DJ37" s="90"/>
      <c r="DK37" s="90"/>
      <c r="DL37" s="90"/>
      <c r="DM37" s="90"/>
      <c r="DN37" s="90"/>
      <c r="DO37" s="90"/>
      <c r="DP37" s="90"/>
      <c r="DQ37" s="90"/>
      <c r="DR37" s="90"/>
      <c r="DS37" s="90"/>
      <c r="DT37" s="90"/>
      <c r="DU37" s="90"/>
      <c r="DV37" s="90"/>
      <c r="DW37" s="90"/>
      <c r="DX37" s="90"/>
      <c r="DY37" s="90"/>
      <c r="DZ37" s="90"/>
      <c r="EA37" s="90"/>
      <c r="EB37" s="90"/>
      <c r="EC37" s="90"/>
      <c r="ED37" s="90"/>
      <c r="EE37" s="90"/>
      <c r="EF37" s="90"/>
      <c r="EG37" s="90"/>
      <c r="EH37" s="90"/>
      <c r="EI37" s="90"/>
      <c r="EJ37" s="90"/>
      <c r="EK37" s="90"/>
      <c r="EL37" s="90"/>
      <c r="EM37" s="90"/>
      <c r="EN37" s="90"/>
      <c r="EO37" s="90"/>
      <c r="EP37" s="90"/>
      <c r="EQ37" s="90"/>
      <c r="ER37" s="90"/>
      <c r="ES37" s="90"/>
      <c r="ET37" s="90"/>
      <c r="EU37" s="90"/>
      <c r="EV37" s="90"/>
      <c r="EW37" s="90"/>
      <c r="EX37" s="90"/>
      <c r="EY37" s="90"/>
      <c r="EZ37" s="90"/>
      <c r="FA37" s="90"/>
      <c r="FB37" s="90"/>
      <c r="FC37" s="90"/>
      <c r="FD37" s="90"/>
      <c r="FE37" s="90"/>
      <c r="FF37" s="90"/>
      <c r="FG37" s="90"/>
      <c r="FH37" s="90"/>
      <c r="FI37" s="90"/>
      <c r="FJ37" s="90"/>
      <c r="FK37" s="90"/>
      <c r="FL37" s="90"/>
      <c r="FM37" s="90"/>
      <c r="FN37" s="90"/>
      <c r="FO37" s="90"/>
      <c r="FP37" s="90"/>
      <c r="FQ37" s="90"/>
      <c r="FR37" s="90"/>
      <c r="FS37" s="90"/>
      <c r="FT37" s="90"/>
      <c r="FU37" s="90"/>
      <c r="FV37" s="90"/>
      <c r="FW37" s="90"/>
      <c r="FX37" s="90"/>
      <c r="FY37" s="90"/>
      <c r="FZ37" s="90"/>
      <c r="GA37" s="90"/>
      <c r="GB37" s="90"/>
      <c r="GC37" s="90"/>
      <c r="GD37" s="90"/>
      <c r="GE37" s="90"/>
      <c r="GF37" s="90"/>
      <c r="GG37" s="90"/>
      <c r="GH37" s="90"/>
      <c r="GI37" s="90"/>
      <c r="GJ37" s="90"/>
      <c r="GK37" s="90"/>
      <c r="GL37" s="90"/>
      <c r="GM37" s="90"/>
      <c r="GN37" s="90"/>
      <c r="GO37" s="90"/>
      <c r="GP37" s="90"/>
      <c r="GQ37" s="90"/>
      <c r="GR37" s="90"/>
      <c r="GS37" s="90"/>
      <c r="GT37" s="90"/>
      <c r="GU37" s="90"/>
      <c r="GV37" s="90"/>
      <c r="GW37" s="90"/>
      <c r="GX37" s="90"/>
      <c r="GY37" s="90"/>
      <c r="GZ37" s="90"/>
      <c r="HA37" s="90"/>
      <c r="HB37" s="90"/>
      <c r="HC37" s="90"/>
      <c r="HD37" s="90"/>
      <c r="HE37" s="90"/>
      <c r="HF37" s="90"/>
      <c r="HG37" s="90"/>
      <c r="HH37" s="90"/>
      <c r="HI37" s="90"/>
      <c r="HJ37" s="90"/>
      <c r="HK37" s="90"/>
      <c r="HL37" s="90"/>
      <c r="HM37" s="90"/>
      <c r="HN37" s="90"/>
      <c r="HO37" s="90"/>
      <c r="HP37" s="90"/>
      <c r="HQ37" s="90"/>
      <c r="HR37" s="90"/>
      <c r="HS37" s="90"/>
      <c r="HT37" s="90"/>
      <c r="HU37" s="90"/>
      <c r="HV37" s="90"/>
      <c r="HW37" s="90"/>
      <c r="HX37" s="90"/>
      <c r="HY37" s="90"/>
      <c r="HZ37" s="90"/>
      <c r="IA37" s="90"/>
      <c r="IB37" s="90"/>
      <c r="IC37" s="90"/>
      <c r="ID37" s="90"/>
      <c r="IE37" s="90"/>
      <c r="IF37" s="90"/>
      <c r="IG37" s="90"/>
      <c r="IH37" s="90"/>
      <c r="II37" s="90"/>
      <c r="IJ37" s="90"/>
      <c r="IK37" s="90"/>
      <c r="IL37" s="90"/>
      <c r="IM37" s="90"/>
      <c r="IN37" s="90"/>
      <c r="IO37" s="90"/>
      <c r="IP37" s="90"/>
      <c r="IQ37" s="90"/>
      <c r="IR37" s="90"/>
      <c r="IS37" s="90"/>
      <c r="IT37" s="90"/>
      <c r="IU37" s="90"/>
      <c r="IV37" s="90"/>
      <c r="IW37" s="90"/>
    </row>
    <row r="38" spans="1:257" s="92" customFormat="1" ht="14.25" customHeight="1">
      <c r="A38" s="167" t="str">
        <f t="shared" ref="A38:A45" si="6">IF(OR(B38&lt;&gt;"",D38&lt;&gt;""),"["&amp;TEXT($B$2,"##")&amp;"-"&amp;TEXT(ROW()-10,"##")&amp;"]","")</f>
        <v>[Admin Module-28]</v>
      </c>
      <c r="B38" s="98" t="s">
        <v>980</v>
      </c>
      <c r="C38" s="98" t="s">
        <v>1215</v>
      </c>
      <c r="D38" s="195" t="s">
        <v>981</v>
      </c>
      <c r="E38" s="196"/>
      <c r="F38" s="98" t="s">
        <v>22</v>
      </c>
      <c r="G38" s="98" t="s">
        <v>22</v>
      </c>
      <c r="H38" s="104" t="s">
        <v>1204</v>
      </c>
      <c r="I38" s="185"/>
      <c r="J38" s="216"/>
      <c r="K38" s="216"/>
      <c r="L38" s="216"/>
      <c r="M38" s="217"/>
      <c r="N38" s="217"/>
      <c r="O38" s="217"/>
      <c r="P38" s="90"/>
      <c r="Q38" s="90"/>
      <c r="R38" s="90"/>
      <c r="S38" s="90"/>
      <c r="T38" s="90"/>
      <c r="U38" s="90"/>
      <c r="V38" s="90"/>
      <c r="W38" s="90"/>
      <c r="X38" s="90"/>
      <c r="Y38" s="90"/>
      <c r="Z38" s="90"/>
      <c r="AA38" s="90"/>
      <c r="AB38" s="90"/>
      <c r="AC38" s="90"/>
      <c r="AD38" s="90"/>
      <c r="AE38" s="90"/>
      <c r="AF38" s="90"/>
      <c r="AG38" s="90"/>
      <c r="AH38" s="90"/>
      <c r="AI38" s="90"/>
      <c r="AJ38" s="90"/>
      <c r="AK38" s="90"/>
      <c r="AL38" s="90"/>
      <c r="AM38" s="90"/>
      <c r="AN38" s="90"/>
      <c r="AO38" s="90"/>
      <c r="AP38" s="90"/>
      <c r="AQ38" s="90"/>
      <c r="AR38" s="90"/>
      <c r="AS38" s="90"/>
      <c r="AT38" s="90"/>
      <c r="AU38" s="90"/>
      <c r="AV38" s="90"/>
      <c r="AW38" s="90"/>
      <c r="AX38" s="90"/>
      <c r="AY38" s="90"/>
      <c r="AZ38" s="90"/>
      <c r="BA38" s="90"/>
      <c r="BB38" s="90"/>
      <c r="BC38" s="90"/>
      <c r="BD38" s="90"/>
      <c r="BE38" s="90"/>
      <c r="BF38" s="90"/>
      <c r="BG38" s="90"/>
      <c r="BH38" s="90"/>
      <c r="BI38" s="90"/>
      <c r="BJ38" s="90"/>
      <c r="BK38" s="90"/>
      <c r="BL38" s="90"/>
      <c r="BM38" s="90"/>
      <c r="BN38" s="90"/>
      <c r="BO38" s="90"/>
      <c r="BP38" s="90"/>
      <c r="BQ38" s="90"/>
      <c r="BR38" s="90"/>
      <c r="BS38" s="90"/>
      <c r="BT38" s="90"/>
      <c r="BU38" s="90"/>
      <c r="BV38" s="90"/>
      <c r="BW38" s="90"/>
      <c r="BX38" s="90"/>
      <c r="BY38" s="90"/>
      <c r="BZ38" s="90"/>
      <c r="CA38" s="90"/>
      <c r="CB38" s="90"/>
      <c r="CC38" s="90"/>
      <c r="CD38" s="90"/>
      <c r="CE38" s="90"/>
      <c r="CF38" s="90"/>
      <c r="CG38" s="90"/>
      <c r="CH38" s="90"/>
      <c r="CI38" s="90"/>
      <c r="CJ38" s="90"/>
      <c r="CK38" s="90"/>
      <c r="CL38" s="90"/>
      <c r="CM38" s="90"/>
      <c r="CN38" s="90"/>
      <c r="CO38" s="90"/>
      <c r="CP38" s="90"/>
      <c r="CQ38" s="90"/>
      <c r="CR38" s="90"/>
      <c r="CS38" s="90"/>
      <c r="CT38" s="90"/>
      <c r="CU38" s="90"/>
      <c r="CV38" s="90"/>
      <c r="CW38" s="90"/>
      <c r="CX38" s="90"/>
      <c r="CY38" s="90"/>
      <c r="CZ38" s="90"/>
      <c r="DA38" s="90"/>
      <c r="DB38" s="90"/>
      <c r="DC38" s="90"/>
      <c r="DD38" s="90"/>
      <c r="DE38" s="90"/>
      <c r="DF38" s="90"/>
      <c r="DG38" s="90"/>
      <c r="DH38" s="90"/>
      <c r="DI38" s="90"/>
      <c r="DJ38" s="90"/>
      <c r="DK38" s="90"/>
      <c r="DL38" s="90"/>
      <c r="DM38" s="90"/>
      <c r="DN38" s="90"/>
      <c r="DO38" s="90"/>
      <c r="DP38" s="90"/>
      <c r="DQ38" s="90"/>
      <c r="DR38" s="90"/>
      <c r="DS38" s="90"/>
      <c r="DT38" s="90"/>
      <c r="DU38" s="90"/>
      <c r="DV38" s="90"/>
      <c r="DW38" s="90"/>
      <c r="DX38" s="90"/>
      <c r="DY38" s="90"/>
      <c r="DZ38" s="90"/>
      <c r="EA38" s="90"/>
      <c r="EB38" s="90"/>
      <c r="EC38" s="90"/>
      <c r="ED38" s="90"/>
      <c r="EE38" s="90"/>
      <c r="EF38" s="90"/>
      <c r="EG38" s="90"/>
      <c r="EH38" s="90"/>
      <c r="EI38" s="90"/>
      <c r="EJ38" s="90"/>
      <c r="EK38" s="90"/>
      <c r="EL38" s="90"/>
      <c r="EM38" s="90"/>
      <c r="EN38" s="90"/>
      <c r="EO38" s="90"/>
      <c r="EP38" s="90"/>
      <c r="EQ38" s="90"/>
      <c r="ER38" s="90"/>
      <c r="ES38" s="90"/>
      <c r="ET38" s="90"/>
      <c r="EU38" s="90"/>
      <c r="EV38" s="90"/>
      <c r="EW38" s="90"/>
      <c r="EX38" s="90"/>
      <c r="EY38" s="90"/>
      <c r="EZ38" s="90"/>
      <c r="FA38" s="90"/>
      <c r="FB38" s="90"/>
      <c r="FC38" s="90"/>
      <c r="FD38" s="90"/>
      <c r="FE38" s="90"/>
      <c r="FF38" s="90"/>
      <c r="FG38" s="90"/>
      <c r="FH38" s="90"/>
      <c r="FI38" s="90"/>
      <c r="FJ38" s="90"/>
      <c r="FK38" s="90"/>
      <c r="FL38" s="90"/>
      <c r="FM38" s="90"/>
      <c r="FN38" s="90"/>
      <c r="FO38" s="90"/>
      <c r="FP38" s="90"/>
      <c r="FQ38" s="90"/>
      <c r="FR38" s="90"/>
      <c r="FS38" s="90"/>
      <c r="FT38" s="90"/>
      <c r="FU38" s="90"/>
      <c r="FV38" s="90"/>
      <c r="FW38" s="90"/>
      <c r="FX38" s="90"/>
      <c r="FY38" s="90"/>
      <c r="FZ38" s="90"/>
      <c r="GA38" s="90"/>
      <c r="GB38" s="90"/>
      <c r="GC38" s="90"/>
      <c r="GD38" s="90"/>
      <c r="GE38" s="90"/>
      <c r="GF38" s="90"/>
      <c r="GG38" s="90"/>
      <c r="GH38" s="90"/>
      <c r="GI38" s="90"/>
      <c r="GJ38" s="90"/>
      <c r="GK38" s="90"/>
      <c r="GL38" s="90"/>
      <c r="GM38" s="90"/>
      <c r="GN38" s="90"/>
      <c r="GO38" s="90"/>
      <c r="GP38" s="90"/>
      <c r="GQ38" s="90"/>
      <c r="GR38" s="90"/>
      <c r="GS38" s="90"/>
      <c r="GT38" s="90"/>
      <c r="GU38" s="90"/>
      <c r="GV38" s="90"/>
      <c r="GW38" s="90"/>
      <c r="GX38" s="90"/>
      <c r="GY38" s="90"/>
      <c r="GZ38" s="90"/>
      <c r="HA38" s="90"/>
      <c r="HB38" s="90"/>
      <c r="HC38" s="90"/>
      <c r="HD38" s="90"/>
      <c r="HE38" s="90"/>
      <c r="HF38" s="90"/>
      <c r="HG38" s="90"/>
      <c r="HH38" s="90"/>
      <c r="HI38" s="90"/>
      <c r="HJ38" s="90"/>
      <c r="HK38" s="90"/>
      <c r="HL38" s="90"/>
      <c r="HM38" s="90"/>
      <c r="HN38" s="90"/>
      <c r="HO38" s="90"/>
      <c r="HP38" s="90"/>
      <c r="HQ38" s="90"/>
      <c r="HR38" s="90"/>
      <c r="HS38" s="90"/>
      <c r="HT38" s="90"/>
      <c r="HU38" s="90"/>
      <c r="HV38" s="90"/>
      <c r="HW38" s="90"/>
      <c r="HX38" s="90"/>
      <c r="HY38" s="90"/>
      <c r="HZ38" s="90"/>
      <c r="IA38" s="90"/>
      <c r="IB38" s="90"/>
      <c r="IC38" s="90"/>
      <c r="ID38" s="90"/>
      <c r="IE38" s="90"/>
      <c r="IF38" s="90"/>
      <c r="IG38" s="90"/>
      <c r="IH38" s="90"/>
      <c r="II38" s="90"/>
      <c r="IJ38" s="90"/>
      <c r="IK38" s="90"/>
      <c r="IL38" s="90"/>
      <c r="IM38" s="90"/>
      <c r="IN38" s="90"/>
      <c r="IO38" s="90"/>
      <c r="IP38" s="90"/>
      <c r="IQ38" s="90"/>
      <c r="IR38" s="90"/>
      <c r="IS38" s="90"/>
      <c r="IT38" s="90"/>
      <c r="IU38" s="90"/>
      <c r="IV38" s="90"/>
      <c r="IW38" s="90"/>
    </row>
    <row r="39" spans="1:257" s="92" customFormat="1" ht="14.25" customHeight="1">
      <c r="A39" s="167" t="str">
        <f t="shared" si="6"/>
        <v>[Admin Module-29]</v>
      </c>
      <c r="B39" s="98" t="s">
        <v>983</v>
      </c>
      <c r="C39" s="98" t="s">
        <v>982</v>
      </c>
      <c r="D39" s="195" t="s">
        <v>984</v>
      </c>
      <c r="E39" s="196"/>
      <c r="F39" s="98" t="s">
        <v>22</v>
      </c>
      <c r="G39" s="98" t="s">
        <v>22</v>
      </c>
      <c r="H39" s="104" t="s">
        <v>1204</v>
      </c>
      <c r="I39" s="185"/>
      <c r="J39" s="216"/>
      <c r="K39" s="216"/>
      <c r="L39" s="216"/>
      <c r="M39" s="217"/>
      <c r="N39" s="217"/>
      <c r="O39" s="217"/>
      <c r="P39" s="78"/>
      <c r="Q39" s="90"/>
      <c r="R39" s="90"/>
      <c r="S39" s="90"/>
      <c r="T39" s="90"/>
      <c r="U39" s="90"/>
      <c r="V39" s="90"/>
      <c r="W39" s="90"/>
      <c r="X39" s="90"/>
      <c r="Y39" s="90"/>
      <c r="Z39" s="90"/>
      <c r="AA39" s="90"/>
      <c r="AB39" s="90"/>
      <c r="AC39" s="90"/>
      <c r="AD39" s="90"/>
      <c r="AE39" s="90"/>
      <c r="AF39" s="90"/>
      <c r="AG39" s="90"/>
      <c r="AH39" s="90"/>
      <c r="AI39" s="90"/>
      <c r="AJ39" s="90"/>
      <c r="AK39" s="90"/>
      <c r="AL39" s="90"/>
      <c r="AM39" s="90"/>
      <c r="AN39" s="90"/>
      <c r="AO39" s="90"/>
      <c r="AP39" s="90"/>
      <c r="AQ39" s="90"/>
      <c r="AR39" s="90"/>
      <c r="AS39" s="90"/>
      <c r="AT39" s="90"/>
      <c r="AU39" s="90"/>
      <c r="AV39" s="90"/>
      <c r="AW39" s="90"/>
      <c r="AX39" s="90"/>
      <c r="AY39" s="90"/>
      <c r="AZ39" s="90"/>
      <c r="BA39" s="90"/>
      <c r="BB39" s="90"/>
      <c r="BC39" s="90"/>
      <c r="BD39" s="90"/>
      <c r="BE39" s="90"/>
      <c r="BF39" s="90"/>
      <c r="BG39" s="90"/>
      <c r="BH39" s="90"/>
      <c r="BI39" s="90"/>
      <c r="BJ39" s="90"/>
      <c r="BK39" s="90"/>
      <c r="BL39" s="90"/>
      <c r="BM39" s="90"/>
      <c r="BN39" s="90"/>
      <c r="BO39" s="90"/>
      <c r="BP39" s="90"/>
      <c r="BQ39" s="90"/>
      <c r="BR39" s="90"/>
      <c r="BS39" s="90"/>
      <c r="BT39" s="90"/>
      <c r="BU39" s="90"/>
      <c r="BV39" s="90"/>
      <c r="BW39" s="90"/>
      <c r="BX39" s="90"/>
      <c r="BY39" s="90"/>
      <c r="BZ39" s="90"/>
      <c r="CA39" s="90"/>
      <c r="CB39" s="90"/>
      <c r="CC39" s="90"/>
      <c r="CD39" s="90"/>
      <c r="CE39" s="90"/>
      <c r="CF39" s="90"/>
      <c r="CG39" s="90"/>
      <c r="CH39" s="90"/>
      <c r="CI39" s="90"/>
      <c r="CJ39" s="90"/>
      <c r="CK39" s="90"/>
      <c r="CL39" s="90"/>
      <c r="CM39" s="90"/>
      <c r="CN39" s="90"/>
      <c r="CO39" s="90"/>
      <c r="CP39" s="90"/>
      <c r="CQ39" s="90"/>
      <c r="CR39" s="90"/>
      <c r="CS39" s="90"/>
      <c r="CT39" s="90"/>
      <c r="CU39" s="90"/>
      <c r="CV39" s="90"/>
      <c r="CW39" s="90"/>
      <c r="CX39" s="90"/>
      <c r="CY39" s="90"/>
      <c r="CZ39" s="90"/>
      <c r="DA39" s="90"/>
      <c r="DB39" s="90"/>
      <c r="DC39" s="90"/>
      <c r="DD39" s="90"/>
      <c r="DE39" s="90"/>
      <c r="DF39" s="90"/>
      <c r="DG39" s="90"/>
      <c r="DH39" s="90"/>
      <c r="DI39" s="90"/>
      <c r="DJ39" s="90"/>
      <c r="DK39" s="90"/>
      <c r="DL39" s="90"/>
      <c r="DM39" s="90"/>
      <c r="DN39" s="90"/>
      <c r="DO39" s="90"/>
      <c r="DP39" s="90"/>
      <c r="DQ39" s="90"/>
      <c r="DR39" s="90"/>
      <c r="DS39" s="90"/>
      <c r="DT39" s="90"/>
      <c r="DU39" s="90"/>
      <c r="DV39" s="90"/>
      <c r="DW39" s="90"/>
      <c r="DX39" s="90"/>
      <c r="DY39" s="90"/>
      <c r="DZ39" s="90"/>
      <c r="EA39" s="90"/>
      <c r="EB39" s="90"/>
      <c r="EC39" s="90"/>
      <c r="ED39" s="90"/>
      <c r="EE39" s="90"/>
      <c r="EF39" s="90"/>
      <c r="EG39" s="90"/>
      <c r="EH39" s="90"/>
      <c r="EI39" s="90"/>
      <c r="EJ39" s="90"/>
      <c r="EK39" s="90"/>
      <c r="EL39" s="90"/>
      <c r="EM39" s="90"/>
      <c r="EN39" s="90"/>
      <c r="EO39" s="90"/>
      <c r="EP39" s="90"/>
      <c r="EQ39" s="90"/>
      <c r="ER39" s="90"/>
      <c r="ES39" s="90"/>
      <c r="ET39" s="90"/>
      <c r="EU39" s="90"/>
      <c r="EV39" s="90"/>
      <c r="EW39" s="90"/>
      <c r="EX39" s="90"/>
      <c r="EY39" s="90"/>
      <c r="EZ39" s="90"/>
      <c r="FA39" s="90"/>
      <c r="FB39" s="90"/>
      <c r="FC39" s="90"/>
      <c r="FD39" s="90"/>
      <c r="FE39" s="90"/>
      <c r="FF39" s="90"/>
      <c r="FG39" s="90"/>
      <c r="FH39" s="90"/>
      <c r="FI39" s="90"/>
      <c r="FJ39" s="90"/>
      <c r="FK39" s="90"/>
      <c r="FL39" s="90"/>
      <c r="FM39" s="90"/>
      <c r="FN39" s="90"/>
      <c r="FO39" s="90"/>
      <c r="FP39" s="90"/>
      <c r="FQ39" s="90"/>
      <c r="FR39" s="90"/>
      <c r="FS39" s="90"/>
      <c r="FT39" s="90"/>
      <c r="FU39" s="90"/>
      <c r="FV39" s="90"/>
      <c r="FW39" s="90"/>
      <c r="FX39" s="90"/>
      <c r="FY39" s="90"/>
      <c r="FZ39" s="90"/>
      <c r="GA39" s="90"/>
      <c r="GB39" s="90"/>
      <c r="GC39" s="90"/>
      <c r="GD39" s="90"/>
      <c r="GE39" s="90"/>
      <c r="GF39" s="90"/>
      <c r="GG39" s="90"/>
      <c r="GH39" s="90"/>
      <c r="GI39" s="90"/>
      <c r="GJ39" s="90"/>
      <c r="GK39" s="90"/>
      <c r="GL39" s="90"/>
      <c r="GM39" s="90"/>
      <c r="GN39" s="90"/>
      <c r="GO39" s="90"/>
      <c r="GP39" s="90"/>
      <c r="GQ39" s="90"/>
      <c r="GR39" s="90"/>
      <c r="GS39" s="90"/>
      <c r="GT39" s="90"/>
      <c r="GU39" s="90"/>
      <c r="GV39" s="90"/>
      <c r="GW39" s="90"/>
      <c r="GX39" s="90"/>
      <c r="GY39" s="90"/>
      <c r="GZ39" s="90"/>
      <c r="HA39" s="90"/>
      <c r="HB39" s="90"/>
      <c r="HC39" s="90"/>
      <c r="HD39" s="90"/>
      <c r="HE39" s="90"/>
      <c r="HF39" s="90"/>
      <c r="HG39" s="90"/>
      <c r="HH39" s="90"/>
      <c r="HI39" s="90"/>
      <c r="HJ39" s="90"/>
      <c r="HK39" s="90"/>
      <c r="HL39" s="90"/>
      <c r="HM39" s="90"/>
      <c r="HN39" s="90"/>
      <c r="HO39" s="90"/>
      <c r="HP39" s="90"/>
      <c r="HQ39" s="90"/>
      <c r="HR39" s="90"/>
      <c r="HS39" s="90"/>
      <c r="HT39" s="90"/>
      <c r="HU39" s="90"/>
      <c r="HV39" s="90"/>
      <c r="HW39" s="90"/>
      <c r="HX39" s="90"/>
      <c r="HY39" s="90"/>
      <c r="HZ39" s="90"/>
      <c r="IA39" s="90"/>
      <c r="IB39" s="90"/>
      <c r="IC39" s="90"/>
      <c r="ID39" s="90"/>
      <c r="IE39" s="90"/>
      <c r="IF39" s="90"/>
      <c r="IG39" s="90"/>
      <c r="IH39" s="90"/>
      <c r="II39" s="90"/>
      <c r="IJ39" s="90"/>
      <c r="IK39" s="90"/>
      <c r="IL39" s="90"/>
      <c r="IM39" s="90"/>
      <c r="IN39" s="90"/>
      <c r="IO39" s="90"/>
      <c r="IP39" s="90"/>
      <c r="IQ39" s="90"/>
      <c r="IR39" s="90"/>
      <c r="IS39" s="90"/>
      <c r="IT39" s="90"/>
      <c r="IU39" s="90"/>
      <c r="IV39" s="90"/>
      <c r="IW39" s="90"/>
    </row>
    <row r="40" spans="1:257" s="92" customFormat="1" ht="14.25" customHeight="1">
      <c r="A40" s="167" t="str">
        <f t="shared" si="6"/>
        <v>[Admin Module-30]</v>
      </c>
      <c r="B40" s="98" t="s">
        <v>985</v>
      </c>
      <c r="C40" s="98" t="s">
        <v>986</v>
      </c>
      <c r="D40" s="195" t="s">
        <v>987</v>
      </c>
      <c r="E40" s="196" t="s">
        <v>1216</v>
      </c>
      <c r="F40" s="98" t="s">
        <v>22</v>
      </c>
      <c r="G40" s="98" t="s">
        <v>22</v>
      </c>
      <c r="H40" s="104" t="s">
        <v>1204</v>
      </c>
      <c r="I40" s="185"/>
      <c r="J40" s="216"/>
      <c r="K40" s="216"/>
      <c r="L40" s="216"/>
      <c r="M40" s="217"/>
      <c r="N40" s="217"/>
      <c r="O40" s="217"/>
      <c r="P40" s="90"/>
      <c r="Q40" s="90"/>
      <c r="R40" s="90"/>
      <c r="S40" s="90"/>
      <c r="T40" s="90"/>
      <c r="U40" s="90"/>
      <c r="V40" s="90"/>
      <c r="W40" s="90"/>
      <c r="X40" s="90"/>
      <c r="Y40" s="90"/>
      <c r="Z40" s="90"/>
      <c r="AA40" s="90"/>
      <c r="AB40" s="90"/>
      <c r="AC40" s="90"/>
      <c r="AD40" s="90"/>
      <c r="AE40" s="90"/>
      <c r="AF40" s="90"/>
      <c r="AG40" s="90"/>
      <c r="AH40" s="90"/>
      <c r="AI40" s="90"/>
      <c r="AJ40" s="90"/>
      <c r="AK40" s="90"/>
      <c r="AL40" s="90"/>
      <c r="AM40" s="90"/>
      <c r="AN40" s="90"/>
      <c r="AO40" s="90"/>
      <c r="AP40" s="90"/>
      <c r="AQ40" s="90"/>
      <c r="AR40" s="90"/>
      <c r="AS40" s="90"/>
      <c r="AT40" s="90"/>
      <c r="AU40" s="90"/>
      <c r="AV40" s="90"/>
      <c r="AW40" s="90"/>
      <c r="AX40" s="90"/>
      <c r="AY40" s="90"/>
      <c r="AZ40" s="90"/>
      <c r="BA40" s="90"/>
      <c r="BB40" s="90"/>
      <c r="BC40" s="90"/>
      <c r="BD40" s="90"/>
      <c r="BE40" s="90"/>
      <c r="BF40" s="90"/>
      <c r="BG40" s="90"/>
      <c r="BH40" s="90"/>
      <c r="BI40" s="90"/>
      <c r="BJ40" s="90"/>
      <c r="BK40" s="90"/>
      <c r="BL40" s="90"/>
      <c r="BM40" s="90"/>
      <c r="BN40" s="90"/>
      <c r="BO40" s="90"/>
      <c r="BP40" s="90"/>
      <c r="BQ40" s="90"/>
      <c r="BR40" s="90"/>
      <c r="BS40" s="90"/>
      <c r="BT40" s="90"/>
      <c r="BU40" s="90"/>
      <c r="BV40" s="90"/>
      <c r="BW40" s="90"/>
      <c r="BX40" s="90"/>
      <c r="BY40" s="90"/>
      <c r="BZ40" s="90"/>
      <c r="CA40" s="90"/>
      <c r="CB40" s="90"/>
      <c r="CC40" s="90"/>
      <c r="CD40" s="90"/>
      <c r="CE40" s="90"/>
      <c r="CF40" s="90"/>
      <c r="CG40" s="90"/>
      <c r="CH40" s="90"/>
      <c r="CI40" s="90"/>
      <c r="CJ40" s="90"/>
      <c r="CK40" s="90"/>
      <c r="CL40" s="90"/>
      <c r="CM40" s="90"/>
      <c r="CN40" s="90"/>
      <c r="CO40" s="90"/>
      <c r="CP40" s="90"/>
      <c r="CQ40" s="90"/>
      <c r="CR40" s="90"/>
      <c r="CS40" s="90"/>
      <c r="CT40" s="90"/>
      <c r="CU40" s="90"/>
      <c r="CV40" s="90"/>
      <c r="CW40" s="90"/>
      <c r="CX40" s="90"/>
      <c r="CY40" s="90"/>
      <c r="CZ40" s="90"/>
      <c r="DA40" s="90"/>
      <c r="DB40" s="90"/>
      <c r="DC40" s="90"/>
      <c r="DD40" s="90"/>
      <c r="DE40" s="90"/>
      <c r="DF40" s="90"/>
      <c r="DG40" s="90"/>
      <c r="DH40" s="90"/>
      <c r="DI40" s="90"/>
      <c r="DJ40" s="90"/>
      <c r="DK40" s="90"/>
      <c r="DL40" s="90"/>
      <c r="DM40" s="90"/>
      <c r="DN40" s="90"/>
      <c r="DO40" s="90"/>
      <c r="DP40" s="90"/>
      <c r="DQ40" s="90"/>
      <c r="DR40" s="90"/>
      <c r="DS40" s="90"/>
      <c r="DT40" s="90"/>
      <c r="DU40" s="90"/>
      <c r="DV40" s="90"/>
      <c r="DW40" s="90"/>
      <c r="DX40" s="90"/>
      <c r="DY40" s="90"/>
      <c r="DZ40" s="90"/>
      <c r="EA40" s="90"/>
      <c r="EB40" s="90"/>
      <c r="EC40" s="90"/>
      <c r="ED40" s="90"/>
      <c r="EE40" s="90"/>
      <c r="EF40" s="90"/>
      <c r="EG40" s="90"/>
      <c r="EH40" s="90"/>
      <c r="EI40" s="90"/>
      <c r="EJ40" s="90"/>
      <c r="EK40" s="90"/>
      <c r="EL40" s="90"/>
      <c r="EM40" s="90"/>
      <c r="EN40" s="90"/>
      <c r="EO40" s="90"/>
      <c r="EP40" s="90"/>
      <c r="EQ40" s="90"/>
      <c r="ER40" s="90"/>
      <c r="ES40" s="90"/>
      <c r="ET40" s="90"/>
      <c r="EU40" s="90"/>
      <c r="EV40" s="90"/>
      <c r="EW40" s="90"/>
      <c r="EX40" s="90"/>
      <c r="EY40" s="90"/>
      <c r="EZ40" s="90"/>
      <c r="FA40" s="90"/>
      <c r="FB40" s="90"/>
      <c r="FC40" s="90"/>
      <c r="FD40" s="90"/>
      <c r="FE40" s="90"/>
      <c r="FF40" s="90"/>
      <c r="FG40" s="90"/>
      <c r="FH40" s="90"/>
      <c r="FI40" s="90"/>
      <c r="FJ40" s="90"/>
      <c r="FK40" s="90"/>
      <c r="FL40" s="90"/>
      <c r="FM40" s="90"/>
      <c r="FN40" s="90"/>
      <c r="FO40" s="90"/>
      <c r="FP40" s="90"/>
      <c r="FQ40" s="90"/>
      <c r="FR40" s="90"/>
      <c r="FS40" s="90"/>
      <c r="FT40" s="90"/>
      <c r="FU40" s="90"/>
      <c r="FV40" s="90"/>
      <c r="FW40" s="90"/>
      <c r="FX40" s="90"/>
      <c r="FY40" s="90"/>
      <c r="FZ40" s="90"/>
      <c r="GA40" s="90"/>
      <c r="GB40" s="90"/>
      <c r="GC40" s="90"/>
      <c r="GD40" s="90"/>
      <c r="GE40" s="90"/>
      <c r="GF40" s="90"/>
      <c r="GG40" s="90"/>
      <c r="GH40" s="90"/>
      <c r="GI40" s="90"/>
      <c r="GJ40" s="90"/>
      <c r="GK40" s="90"/>
      <c r="GL40" s="90"/>
      <c r="GM40" s="90"/>
      <c r="GN40" s="90"/>
      <c r="GO40" s="90"/>
      <c r="GP40" s="90"/>
      <c r="GQ40" s="90"/>
      <c r="GR40" s="90"/>
      <c r="GS40" s="90"/>
      <c r="GT40" s="90"/>
      <c r="GU40" s="90"/>
      <c r="GV40" s="90"/>
      <c r="GW40" s="90"/>
      <c r="GX40" s="90"/>
      <c r="GY40" s="90"/>
      <c r="GZ40" s="90"/>
      <c r="HA40" s="90"/>
      <c r="HB40" s="90"/>
      <c r="HC40" s="90"/>
      <c r="HD40" s="90"/>
      <c r="HE40" s="90"/>
      <c r="HF40" s="90"/>
      <c r="HG40" s="90"/>
      <c r="HH40" s="90"/>
      <c r="HI40" s="90"/>
      <c r="HJ40" s="90"/>
      <c r="HK40" s="90"/>
      <c r="HL40" s="90"/>
      <c r="HM40" s="90"/>
      <c r="HN40" s="90"/>
      <c r="HO40" s="90"/>
      <c r="HP40" s="90"/>
      <c r="HQ40" s="90"/>
      <c r="HR40" s="90"/>
      <c r="HS40" s="90"/>
      <c r="HT40" s="90"/>
      <c r="HU40" s="90"/>
      <c r="HV40" s="90"/>
      <c r="HW40" s="90"/>
      <c r="HX40" s="90"/>
      <c r="HY40" s="90"/>
      <c r="HZ40" s="90"/>
      <c r="IA40" s="90"/>
      <c r="IB40" s="90"/>
      <c r="IC40" s="90"/>
      <c r="ID40" s="90"/>
      <c r="IE40" s="90"/>
      <c r="IF40" s="90"/>
      <c r="IG40" s="90"/>
      <c r="IH40" s="90"/>
      <c r="II40" s="90"/>
      <c r="IJ40" s="90"/>
      <c r="IK40" s="90"/>
      <c r="IL40" s="90"/>
      <c r="IM40" s="90"/>
      <c r="IN40" s="90"/>
      <c r="IO40" s="90"/>
      <c r="IP40" s="90"/>
      <c r="IQ40" s="90"/>
      <c r="IR40" s="90"/>
      <c r="IS40" s="90"/>
      <c r="IT40" s="90"/>
      <c r="IU40" s="90"/>
      <c r="IV40" s="90"/>
      <c r="IW40" s="90"/>
    </row>
    <row r="41" spans="1:257" s="92" customFormat="1" ht="14.25" customHeight="1">
      <c r="A41" s="167" t="str">
        <f t="shared" si="6"/>
        <v>[Admin Module-31]</v>
      </c>
      <c r="B41" s="98" t="s">
        <v>988</v>
      </c>
      <c r="C41" s="98" t="s">
        <v>989</v>
      </c>
      <c r="D41" s="195" t="s">
        <v>990</v>
      </c>
      <c r="E41" s="196" t="s">
        <v>1217</v>
      </c>
      <c r="F41" s="98" t="s">
        <v>22</v>
      </c>
      <c r="G41" s="98" t="s">
        <v>22</v>
      </c>
      <c r="H41" s="104" t="s">
        <v>1204</v>
      </c>
      <c r="I41" s="185" t="s">
        <v>1218</v>
      </c>
      <c r="J41" s="216" t="s">
        <v>1063</v>
      </c>
      <c r="K41" s="216" t="s">
        <v>1059</v>
      </c>
      <c r="L41" s="216" t="s">
        <v>1057</v>
      </c>
      <c r="M41" s="217" t="s">
        <v>1204</v>
      </c>
      <c r="N41" s="217" t="s">
        <v>1246</v>
      </c>
      <c r="O41" s="234" t="s">
        <v>1219</v>
      </c>
      <c r="P41" s="78"/>
      <c r="Q41" s="90"/>
      <c r="R41" s="90"/>
      <c r="S41" s="90"/>
      <c r="T41" s="90"/>
      <c r="U41" s="90"/>
      <c r="V41" s="90"/>
      <c r="W41" s="90"/>
      <c r="X41" s="90"/>
      <c r="Y41" s="90"/>
      <c r="Z41" s="90"/>
      <c r="AA41" s="90"/>
      <c r="AB41" s="90"/>
      <c r="AC41" s="90"/>
      <c r="AD41" s="90"/>
      <c r="AE41" s="90"/>
      <c r="AF41" s="90"/>
      <c r="AG41" s="90"/>
      <c r="AH41" s="90"/>
      <c r="AI41" s="90"/>
      <c r="AJ41" s="90"/>
      <c r="AK41" s="90"/>
      <c r="AL41" s="90"/>
      <c r="AM41" s="90"/>
      <c r="AN41" s="90"/>
      <c r="AO41" s="90"/>
      <c r="AP41" s="90"/>
      <c r="AQ41" s="90"/>
      <c r="AR41" s="90"/>
      <c r="AS41" s="90"/>
      <c r="AT41" s="90"/>
      <c r="AU41" s="90"/>
      <c r="AV41" s="90"/>
      <c r="AW41" s="90"/>
      <c r="AX41" s="90"/>
      <c r="AY41" s="90"/>
      <c r="AZ41" s="90"/>
      <c r="BA41" s="90"/>
      <c r="BB41" s="90"/>
      <c r="BC41" s="90"/>
      <c r="BD41" s="90"/>
      <c r="BE41" s="90"/>
      <c r="BF41" s="90"/>
      <c r="BG41" s="90"/>
      <c r="BH41" s="90"/>
      <c r="BI41" s="90"/>
      <c r="BJ41" s="90"/>
      <c r="BK41" s="90"/>
      <c r="BL41" s="90"/>
      <c r="BM41" s="90"/>
      <c r="BN41" s="90"/>
      <c r="BO41" s="90"/>
      <c r="BP41" s="90"/>
      <c r="BQ41" s="90"/>
      <c r="BR41" s="90"/>
      <c r="BS41" s="90"/>
      <c r="BT41" s="90"/>
      <c r="BU41" s="90"/>
      <c r="BV41" s="90"/>
      <c r="BW41" s="90"/>
      <c r="BX41" s="90"/>
      <c r="BY41" s="90"/>
      <c r="BZ41" s="90"/>
      <c r="CA41" s="90"/>
      <c r="CB41" s="90"/>
      <c r="CC41" s="90"/>
      <c r="CD41" s="90"/>
      <c r="CE41" s="90"/>
      <c r="CF41" s="90"/>
      <c r="CG41" s="90"/>
      <c r="CH41" s="90"/>
      <c r="CI41" s="90"/>
      <c r="CJ41" s="90"/>
      <c r="CK41" s="90"/>
      <c r="CL41" s="90"/>
      <c r="CM41" s="90"/>
      <c r="CN41" s="90"/>
      <c r="CO41" s="90"/>
      <c r="CP41" s="90"/>
      <c r="CQ41" s="90"/>
      <c r="CR41" s="90"/>
      <c r="CS41" s="90"/>
      <c r="CT41" s="90"/>
      <c r="CU41" s="90"/>
      <c r="CV41" s="90"/>
      <c r="CW41" s="90"/>
      <c r="CX41" s="90"/>
      <c r="CY41" s="90"/>
      <c r="CZ41" s="90"/>
      <c r="DA41" s="90"/>
      <c r="DB41" s="90"/>
      <c r="DC41" s="90"/>
      <c r="DD41" s="90"/>
      <c r="DE41" s="90"/>
      <c r="DF41" s="90"/>
      <c r="DG41" s="90"/>
      <c r="DH41" s="90"/>
      <c r="DI41" s="90"/>
      <c r="DJ41" s="90"/>
      <c r="DK41" s="90"/>
      <c r="DL41" s="90"/>
      <c r="DM41" s="90"/>
      <c r="DN41" s="90"/>
      <c r="DO41" s="90"/>
      <c r="DP41" s="90"/>
      <c r="DQ41" s="90"/>
      <c r="DR41" s="90"/>
      <c r="DS41" s="90"/>
      <c r="DT41" s="90"/>
      <c r="DU41" s="90"/>
      <c r="DV41" s="90"/>
      <c r="DW41" s="90"/>
      <c r="DX41" s="90"/>
      <c r="DY41" s="90"/>
      <c r="DZ41" s="90"/>
      <c r="EA41" s="90"/>
      <c r="EB41" s="90"/>
      <c r="EC41" s="90"/>
      <c r="ED41" s="90"/>
      <c r="EE41" s="90"/>
      <c r="EF41" s="90"/>
      <c r="EG41" s="90"/>
      <c r="EH41" s="90"/>
      <c r="EI41" s="90"/>
      <c r="EJ41" s="90"/>
      <c r="EK41" s="90"/>
      <c r="EL41" s="90"/>
      <c r="EM41" s="90"/>
      <c r="EN41" s="90"/>
      <c r="EO41" s="90"/>
      <c r="EP41" s="90"/>
      <c r="EQ41" s="90"/>
      <c r="ER41" s="90"/>
      <c r="ES41" s="90"/>
      <c r="ET41" s="90"/>
      <c r="EU41" s="90"/>
      <c r="EV41" s="90"/>
      <c r="EW41" s="90"/>
      <c r="EX41" s="90"/>
      <c r="EY41" s="90"/>
      <c r="EZ41" s="90"/>
      <c r="FA41" s="90"/>
      <c r="FB41" s="90"/>
      <c r="FC41" s="90"/>
      <c r="FD41" s="90"/>
      <c r="FE41" s="90"/>
      <c r="FF41" s="90"/>
      <c r="FG41" s="90"/>
      <c r="FH41" s="90"/>
      <c r="FI41" s="90"/>
      <c r="FJ41" s="90"/>
      <c r="FK41" s="90"/>
      <c r="FL41" s="90"/>
      <c r="FM41" s="90"/>
      <c r="FN41" s="90"/>
      <c r="FO41" s="90"/>
      <c r="FP41" s="90"/>
      <c r="FQ41" s="90"/>
      <c r="FR41" s="90"/>
      <c r="FS41" s="90"/>
      <c r="FT41" s="90"/>
      <c r="FU41" s="90"/>
      <c r="FV41" s="90"/>
      <c r="FW41" s="90"/>
      <c r="FX41" s="90"/>
      <c r="FY41" s="90"/>
      <c r="FZ41" s="90"/>
      <c r="GA41" s="90"/>
      <c r="GB41" s="90"/>
      <c r="GC41" s="90"/>
      <c r="GD41" s="90"/>
      <c r="GE41" s="90"/>
      <c r="GF41" s="90"/>
      <c r="GG41" s="90"/>
      <c r="GH41" s="90"/>
      <c r="GI41" s="90"/>
      <c r="GJ41" s="90"/>
      <c r="GK41" s="90"/>
      <c r="GL41" s="90"/>
      <c r="GM41" s="90"/>
      <c r="GN41" s="90"/>
      <c r="GO41" s="90"/>
      <c r="GP41" s="90"/>
      <c r="GQ41" s="90"/>
      <c r="GR41" s="90"/>
      <c r="GS41" s="90"/>
      <c r="GT41" s="90"/>
      <c r="GU41" s="90"/>
      <c r="GV41" s="90"/>
      <c r="GW41" s="90"/>
      <c r="GX41" s="90"/>
      <c r="GY41" s="90"/>
      <c r="GZ41" s="90"/>
      <c r="HA41" s="90"/>
      <c r="HB41" s="90"/>
      <c r="HC41" s="90"/>
      <c r="HD41" s="90"/>
      <c r="HE41" s="90"/>
      <c r="HF41" s="90"/>
      <c r="HG41" s="90"/>
      <c r="HH41" s="90"/>
      <c r="HI41" s="90"/>
      <c r="HJ41" s="90"/>
      <c r="HK41" s="90"/>
      <c r="HL41" s="90"/>
      <c r="HM41" s="90"/>
      <c r="HN41" s="90"/>
      <c r="HO41" s="90"/>
      <c r="HP41" s="90"/>
      <c r="HQ41" s="90"/>
      <c r="HR41" s="90"/>
      <c r="HS41" s="90"/>
      <c r="HT41" s="90"/>
      <c r="HU41" s="90"/>
      <c r="HV41" s="90"/>
      <c r="HW41" s="90"/>
      <c r="HX41" s="90"/>
      <c r="HY41" s="90"/>
      <c r="HZ41" s="90"/>
      <c r="IA41" s="90"/>
      <c r="IB41" s="90"/>
      <c r="IC41" s="90"/>
      <c r="ID41" s="90"/>
      <c r="IE41" s="90"/>
      <c r="IF41" s="90"/>
      <c r="IG41" s="90"/>
      <c r="IH41" s="90"/>
      <c r="II41" s="90"/>
      <c r="IJ41" s="90"/>
      <c r="IK41" s="90"/>
      <c r="IL41" s="90"/>
      <c r="IM41" s="90"/>
      <c r="IN41" s="90"/>
      <c r="IO41" s="90"/>
      <c r="IP41" s="90"/>
      <c r="IQ41" s="90"/>
      <c r="IR41" s="90"/>
      <c r="IS41" s="90"/>
      <c r="IT41" s="90"/>
      <c r="IU41" s="90"/>
      <c r="IV41" s="90"/>
      <c r="IW41" s="90"/>
    </row>
    <row r="42" spans="1:257" s="92" customFormat="1" ht="14.25" customHeight="1">
      <c r="A42" s="167" t="str">
        <f t="shared" si="6"/>
        <v>[Admin Module-32]</v>
      </c>
      <c r="B42" s="98" t="s">
        <v>991</v>
      </c>
      <c r="C42" s="98" t="s">
        <v>1220</v>
      </c>
      <c r="D42" s="195" t="s">
        <v>1221</v>
      </c>
      <c r="E42" s="196" t="s">
        <v>1217</v>
      </c>
      <c r="F42" s="98" t="s">
        <v>22</v>
      </c>
      <c r="G42" s="98" t="s">
        <v>22</v>
      </c>
      <c r="H42" s="104" t="s">
        <v>1204</v>
      </c>
      <c r="I42" s="185"/>
      <c r="J42" s="216"/>
      <c r="K42" s="216"/>
      <c r="L42" s="216"/>
      <c r="M42" s="217"/>
      <c r="N42" s="217"/>
      <c r="O42" s="217"/>
      <c r="P42" s="90"/>
      <c r="Q42" s="90"/>
      <c r="R42" s="90"/>
      <c r="S42" s="90"/>
      <c r="T42" s="90"/>
      <c r="U42" s="90"/>
      <c r="V42" s="90"/>
      <c r="W42" s="90"/>
      <c r="X42" s="90"/>
      <c r="Y42" s="90"/>
      <c r="Z42" s="90"/>
      <c r="AA42" s="90"/>
      <c r="AB42" s="90"/>
      <c r="AC42" s="90"/>
      <c r="AD42" s="90"/>
      <c r="AE42" s="90"/>
      <c r="AF42" s="90"/>
      <c r="AG42" s="90"/>
      <c r="AH42" s="90"/>
      <c r="AI42" s="90"/>
      <c r="AJ42" s="90"/>
      <c r="AK42" s="90"/>
      <c r="AL42" s="90"/>
      <c r="AM42" s="90"/>
      <c r="AN42" s="90"/>
      <c r="AO42" s="90"/>
      <c r="AP42" s="90"/>
      <c r="AQ42" s="90"/>
      <c r="AR42" s="90"/>
      <c r="AS42" s="90"/>
      <c r="AT42" s="90"/>
      <c r="AU42" s="90"/>
      <c r="AV42" s="90"/>
      <c r="AW42" s="90"/>
      <c r="AX42" s="90"/>
      <c r="AY42" s="90"/>
      <c r="AZ42" s="90"/>
      <c r="BA42" s="90"/>
      <c r="BB42" s="90"/>
      <c r="BC42" s="90"/>
      <c r="BD42" s="90"/>
      <c r="BE42" s="90"/>
      <c r="BF42" s="90"/>
      <c r="BG42" s="90"/>
      <c r="BH42" s="90"/>
      <c r="BI42" s="90"/>
      <c r="BJ42" s="90"/>
      <c r="BK42" s="90"/>
      <c r="BL42" s="90"/>
      <c r="BM42" s="90"/>
      <c r="BN42" s="90"/>
      <c r="BO42" s="90"/>
      <c r="BP42" s="90"/>
      <c r="BQ42" s="90"/>
      <c r="BR42" s="90"/>
      <c r="BS42" s="90"/>
      <c r="BT42" s="90"/>
      <c r="BU42" s="90"/>
      <c r="BV42" s="90"/>
      <c r="BW42" s="90"/>
      <c r="BX42" s="90"/>
      <c r="BY42" s="90"/>
      <c r="BZ42" s="90"/>
      <c r="CA42" s="90"/>
      <c r="CB42" s="90"/>
      <c r="CC42" s="90"/>
      <c r="CD42" s="90"/>
      <c r="CE42" s="90"/>
      <c r="CF42" s="90"/>
      <c r="CG42" s="90"/>
      <c r="CH42" s="90"/>
      <c r="CI42" s="90"/>
      <c r="CJ42" s="90"/>
      <c r="CK42" s="90"/>
      <c r="CL42" s="90"/>
      <c r="CM42" s="90"/>
      <c r="CN42" s="90"/>
      <c r="CO42" s="90"/>
      <c r="CP42" s="90"/>
      <c r="CQ42" s="90"/>
      <c r="CR42" s="90"/>
      <c r="CS42" s="90"/>
      <c r="CT42" s="90"/>
      <c r="CU42" s="90"/>
      <c r="CV42" s="90"/>
      <c r="CW42" s="90"/>
      <c r="CX42" s="90"/>
      <c r="CY42" s="90"/>
      <c r="CZ42" s="90"/>
      <c r="DA42" s="90"/>
      <c r="DB42" s="90"/>
      <c r="DC42" s="90"/>
      <c r="DD42" s="90"/>
      <c r="DE42" s="90"/>
      <c r="DF42" s="90"/>
      <c r="DG42" s="90"/>
      <c r="DH42" s="90"/>
      <c r="DI42" s="90"/>
      <c r="DJ42" s="90"/>
      <c r="DK42" s="90"/>
      <c r="DL42" s="90"/>
      <c r="DM42" s="90"/>
      <c r="DN42" s="90"/>
      <c r="DO42" s="90"/>
      <c r="DP42" s="90"/>
      <c r="DQ42" s="90"/>
      <c r="DR42" s="90"/>
      <c r="DS42" s="90"/>
      <c r="DT42" s="90"/>
      <c r="DU42" s="90"/>
      <c r="DV42" s="90"/>
      <c r="DW42" s="90"/>
      <c r="DX42" s="90"/>
      <c r="DY42" s="90"/>
      <c r="DZ42" s="90"/>
      <c r="EA42" s="90"/>
      <c r="EB42" s="90"/>
      <c r="EC42" s="90"/>
      <c r="ED42" s="90"/>
      <c r="EE42" s="90"/>
      <c r="EF42" s="90"/>
      <c r="EG42" s="90"/>
      <c r="EH42" s="90"/>
      <c r="EI42" s="90"/>
      <c r="EJ42" s="90"/>
      <c r="EK42" s="90"/>
      <c r="EL42" s="90"/>
      <c r="EM42" s="90"/>
      <c r="EN42" s="90"/>
      <c r="EO42" s="90"/>
      <c r="EP42" s="90"/>
      <c r="EQ42" s="90"/>
      <c r="ER42" s="90"/>
      <c r="ES42" s="90"/>
      <c r="ET42" s="90"/>
      <c r="EU42" s="90"/>
      <c r="EV42" s="90"/>
      <c r="EW42" s="90"/>
      <c r="EX42" s="90"/>
      <c r="EY42" s="90"/>
      <c r="EZ42" s="90"/>
      <c r="FA42" s="90"/>
      <c r="FB42" s="90"/>
      <c r="FC42" s="90"/>
      <c r="FD42" s="90"/>
      <c r="FE42" s="90"/>
      <c r="FF42" s="90"/>
      <c r="FG42" s="90"/>
      <c r="FH42" s="90"/>
      <c r="FI42" s="90"/>
      <c r="FJ42" s="90"/>
      <c r="FK42" s="90"/>
      <c r="FL42" s="90"/>
      <c r="FM42" s="90"/>
      <c r="FN42" s="90"/>
      <c r="FO42" s="90"/>
      <c r="FP42" s="90"/>
      <c r="FQ42" s="90"/>
      <c r="FR42" s="90"/>
      <c r="FS42" s="90"/>
      <c r="FT42" s="90"/>
      <c r="FU42" s="90"/>
      <c r="FV42" s="90"/>
      <c r="FW42" s="90"/>
      <c r="FX42" s="90"/>
      <c r="FY42" s="90"/>
      <c r="FZ42" s="90"/>
      <c r="GA42" s="90"/>
      <c r="GB42" s="90"/>
      <c r="GC42" s="90"/>
      <c r="GD42" s="90"/>
      <c r="GE42" s="90"/>
      <c r="GF42" s="90"/>
      <c r="GG42" s="90"/>
      <c r="GH42" s="90"/>
      <c r="GI42" s="90"/>
      <c r="GJ42" s="90"/>
      <c r="GK42" s="90"/>
      <c r="GL42" s="90"/>
      <c r="GM42" s="90"/>
      <c r="GN42" s="90"/>
      <c r="GO42" s="90"/>
      <c r="GP42" s="90"/>
      <c r="GQ42" s="90"/>
      <c r="GR42" s="90"/>
      <c r="GS42" s="90"/>
      <c r="GT42" s="90"/>
      <c r="GU42" s="90"/>
      <c r="GV42" s="90"/>
      <c r="GW42" s="90"/>
      <c r="GX42" s="90"/>
      <c r="GY42" s="90"/>
      <c r="GZ42" s="90"/>
      <c r="HA42" s="90"/>
      <c r="HB42" s="90"/>
      <c r="HC42" s="90"/>
      <c r="HD42" s="90"/>
      <c r="HE42" s="90"/>
      <c r="HF42" s="90"/>
      <c r="HG42" s="90"/>
      <c r="HH42" s="90"/>
      <c r="HI42" s="90"/>
      <c r="HJ42" s="90"/>
      <c r="HK42" s="90"/>
      <c r="HL42" s="90"/>
      <c r="HM42" s="90"/>
      <c r="HN42" s="90"/>
      <c r="HO42" s="90"/>
      <c r="HP42" s="90"/>
      <c r="HQ42" s="90"/>
      <c r="HR42" s="90"/>
      <c r="HS42" s="90"/>
      <c r="HT42" s="90"/>
      <c r="HU42" s="90"/>
      <c r="HV42" s="90"/>
      <c r="HW42" s="90"/>
      <c r="HX42" s="90"/>
      <c r="HY42" s="90"/>
      <c r="HZ42" s="90"/>
      <c r="IA42" s="90"/>
      <c r="IB42" s="90"/>
      <c r="IC42" s="90"/>
      <c r="ID42" s="90"/>
      <c r="IE42" s="90"/>
      <c r="IF42" s="90"/>
      <c r="IG42" s="90"/>
      <c r="IH42" s="90"/>
      <c r="II42" s="90"/>
      <c r="IJ42" s="90"/>
      <c r="IK42" s="90"/>
      <c r="IL42" s="90"/>
      <c r="IM42" s="90"/>
      <c r="IN42" s="90"/>
      <c r="IO42" s="90"/>
      <c r="IP42" s="90"/>
      <c r="IQ42" s="90"/>
      <c r="IR42" s="90"/>
      <c r="IS42" s="90"/>
      <c r="IT42" s="90"/>
      <c r="IU42" s="90"/>
      <c r="IV42" s="90"/>
      <c r="IW42" s="90"/>
    </row>
    <row r="43" spans="1:257" s="92" customFormat="1" ht="14.25" customHeight="1">
      <c r="A43" s="167" t="str">
        <f t="shared" si="6"/>
        <v>[Admin Module-33]</v>
      </c>
      <c r="B43" s="98" t="s">
        <v>994</v>
      </c>
      <c r="C43" s="98" t="s">
        <v>1222</v>
      </c>
      <c r="D43" s="195" t="s">
        <v>1223</v>
      </c>
      <c r="E43" s="196" t="s">
        <v>1217</v>
      </c>
      <c r="F43" s="98" t="s">
        <v>22</v>
      </c>
      <c r="G43" s="98" t="s">
        <v>22</v>
      </c>
      <c r="H43" s="104" t="s">
        <v>1204</v>
      </c>
      <c r="I43" s="185"/>
      <c r="J43" s="216"/>
      <c r="K43" s="216"/>
      <c r="L43" s="216"/>
      <c r="M43" s="217"/>
      <c r="N43" s="217"/>
      <c r="O43" s="217"/>
      <c r="P43" s="78"/>
      <c r="Q43" s="90"/>
      <c r="R43" s="90"/>
      <c r="S43" s="90"/>
      <c r="T43" s="90"/>
      <c r="U43" s="90"/>
      <c r="V43" s="90"/>
      <c r="W43" s="90"/>
      <c r="X43" s="90"/>
      <c r="Y43" s="90"/>
      <c r="Z43" s="90"/>
      <c r="AA43" s="90"/>
      <c r="AB43" s="90"/>
      <c r="AC43" s="90"/>
      <c r="AD43" s="90"/>
      <c r="AE43" s="90"/>
      <c r="AF43" s="90"/>
      <c r="AG43" s="90"/>
      <c r="AH43" s="90"/>
      <c r="AI43" s="90"/>
      <c r="AJ43" s="90"/>
      <c r="AK43" s="90"/>
      <c r="AL43" s="90"/>
      <c r="AM43" s="90"/>
      <c r="AN43" s="90"/>
      <c r="AO43" s="90"/>
      <c r="AP43" s="90"/>
      <c r="AQ43" s="90"/>
      <c r="AR43" s="90"/>
      <c r="AS43" s="90"/>
      <c r="AT43" s="90"/>
      <c r="AU43" s="90"/>
      <c r="AV43" s="90"/>
      <c r="AW43" s="90"/>
      <c r="AX43" s="90"/>
      <c r="AY43" s="90"/>
      <c r="AZ43" s="90"/>
      <c r="BA43" s="90"/>
      <c r="BB43" s="90"/>
      <c r="BC43" s="90"/>
      <c r="BD43" s="90"/>
      <c r="BE43" s="90"/>
      <c r="BF43" s="90"/>
      <c r="BG43" s="90"/>
      <c r="BH43" s="90"/>
      <c r="BI43" s="90"/>
      <c r="BJ43" s="90"/>
      <c r="BK43" s="90"/>
      <c r="BL43" s="90"/>
      <c r="BM43" s="90"/>
      <c r="BN43" s="90"/>
      <c r="BO43" s="90"/>
      <c r="BP43" s="90"/>
      <c r="BQ43" s="90"/>
      <c r="BR43" s="90"/>
      <c r="BS43" s="90"/>
      <c r="BT43" s="90"/>
      <c r="BU43" s="90"/>
      <c r="BV43" s="90"/>
      <c r="BW43" s="90"/>
      <c r="BX43" s="90"/>
      <c r="BY43" s="90"/>
      <c r="BZ43" s="90"/>
      <c r="CA43" s="90"/>
      <c r="CB43" s="90"/>
      <c r="CC43" s="90"/>
      <c r="CD43" s="90"/>
      <c r="CE43" s="90"/>
      <c r="CF43" s="90"/>
      <c r="CG43" s="90"/>
      <c r="CH43" s="90"/>
      <c r="CI43" s="90"/>
      <c r="CJ43" s="90"/>
      <c r="CK43" s="90"/>
      <c r="CL43" s="90"/>
      <c r="CM43" s="90"/>
      <c r="CN43" s="90"/>
      <c r="CO43" s="90"/>
      <c r="CP43" s="90"/>
      <c r="CQ43" s="90"/>
      <c r="CR43" s="90"/>
      <c r="CS43" s="90"/>
      <c r="CT43" s="90"/>
      <c r="CU43" s="90"/>
      <c r="CV43" s="90"/>
      <c r="CW43" s="90"/>
      <c r="CX43" s="90"/>
      <c r="CY43" s="90"/>
      <c r="CZ43" s="90"/>
      <c r="DA43" s="90"/>
      <c r="DB43" s="90"/>
      <c r="DC43" s="90"/>
      <c r="DD43" s="90"/>
      <c r="DE43" s="90"/>
      <c r="DF43" s="90"/>
      <c r="DG43" s="90"/>
      <c r="DH43" s="90"/>
      <c r="DI43" s="90"/>
      <c r="DJ43" s="90"/>
      <c r="DK43" s="90"/>
      <c r="DL43" s="90"/>
      <c r="DM43" s="90"/>
      <c r="DN43" s="90"/>
      <c r="DO43" s="90"/>
      <c r="DP43" s="90"/>
      <c r="DQ43" s="90"/>
      <c r="DR43" s="90"/>
      <c r="DS43" s="90"/>
      <c r="DT43" s="90"/>
      <c r="DU43" s="90"/>
      <c r="DV43" s="90"/>
      <c r="DW43" s="90"/>
      <c r="DX43" s="90"/>
      <c r="DY43" s="90"/>
      <c r="DZ43" s="90"/>
      <c r="EA43" s="90"/>
      <c r="EB43" s="90"/>
      <c r="EC43" s="90"/>
      <c r="ED43" s="90"/>
      <c r="EE43" s="90"/>
      <c r="EF43" s="90"/>
      <c r="EG43" s="90"/>
      <c r="EH43" s="90"/>
      <c r="EI43" s="90"/>
      <c r="EJ43" s="90"/>
      <c r="EK43" s="90"/>
      <c r="EL43" s="90"/>
      <c r="EM43" s="90"/>
      <c r="EN43" s="90"/>
      <c r="EO43" s="90"/>
      <c r="EP43" s="90"/>
      <c r="EQ43" s="90"/>
      <c r="ER43" s="90"/>
      <c r="ES43" s="90"/>
      <c r="ET43" s="90"/>
      <c r="EU43" s="90"/>
      <c r="EV43" s="90"/>
      <c r="EW43" s="90"/>
      <c r="EX43" s="90"/>
      <c r="EY43" s="90"/>
      <c r="EZ43" s="90"/>
      <c r="FA43" s="90"/>
      <c r="FB43" s="90"/>
      <c r="FC43" s="90"/>
      <c r="FD43" s="90"/>
      <c r="FE43" s="90"/>
      <c r="FF43" s="90"/>
      <c r="FG43" s="90"/>
      <c r="FH43" s="90"/>
      <c r="FI43" s="90"/>
      <c r="FJ43" s="90"/>
      <c r="FK43" s="90"/>
      <c r="FL43" s="90"/>
      <c r="FM43" s="90"/>
      <c r="FN43" s="90"/>
      <c r="FO43" s="90"/>
      <c r="FP43" s="90"/>
      <c r="FQ43" s="90"/>
      <c r="FR43" s="90"/>
      <c r="FS43" s="90"/>
      <c r="FT43" s="90"/>
      <c r="FU43" s="90"/>
      <c r="FV43" s="90"/>
      <c r="FW43" s="90"/>
      <c r="FX43" s="90"/>
      <c r="FY43" s="90"/>
      <c r="FZ43" s="90"/>
      <c r="GA43" s="90"/>
      <c r="GB43" s="90"/>
      <c r="GC43" s="90"/>
      <c r="GD43" s="90"/>
      <c r="GE43" s="90"/>
      <c r="GF43" s="90"/>
      <c r="GG43" s="90"/>
      <c r="GH43" s="90"/>
      <c r="GI43" s="90"/>
      <c r="GJ43" s="90"/>
      <c r="GK43" s="90"/>
      <c r="GL43" s="90"/>
      <c r="GM43" s="90"/>
      <c r="GN43" s="90"/>
      <c r="GO43" s="90"/>
      <c r="GP43" s="90"/>
      <c r="GQ43" s="90"/>
      <c r="GR43" s="90"/>
      <c r="GS43" s="90"/>
      <c r="GT43" s="90"/>
      <c r="GU43" s="90"/>
      <c r="GV43" s="90"/>
      <c r="GW43" s="90"/>
      <c r="GX43" s="90"/>
      <c r="GY43" s="90"/>
      <c r="GZ43" s="90"/>
      <c r="HA43" s="90"/>
      <c r="HB43" s="90"/>
      <c r="HC43" s="90"/>
      <c r="HD43" s="90"/>
      <c r="HE43" s="90"/>
      <c r="HF43" s="90"/>
      <c r="HG43" s="90"/>
      <c r="HH43" s="90"/>
      <c r="HI43" s="90"/>
      <c r="HJ43" s="90"/>
      <c r="HK43" s="90"/>
      <c r="HL43" s="90"/>
      <c r="HM43" s="90"/>
      <c r="HN43" s="90"/>
      <c r="HO43" s="90"/>
      <c r="HP43" s="90"/>
      <c r="HQ43" s="90"/>
      <c r="HR43" s="90"/>
      <c r="HS43" s="90"/>
      <c r="HT43" s="90"/>
      <c r="HU43" s="90"/>
      <c r="HV43" s="90"/>
      <c r="HW43" s="90"/>
      <c r="HX43" s="90"/>
      <c r="HY43" s="90"/>
      <c r="HZ43" s="90"/>
      <c r="IA43" s="90"/>
      <c r="IB43" s="90"/>
      <c r="IC43" s="90"/>
      <c r="ID43" s="90"/>
      <c r="IE43" s="90"/>
      <c r="IF43" s="90"/>
      <c r="IG43" s="90"/>
      <c r="IH43" s="90"/>
      <c r="II43" s="90"/>
      <c r="IJ43" s="90"/>
      <c r="IK43" s="90"/>
      <c r="IL43" s="90"/>
      <c r="IM43" s="90"/>
      <c r="IN43" s="90"/>
      <c r="IO43" s="90"/>
      <c r="IP43" s="90"/>
      <c r="IQ43" s="90"/>
      <c r="IR43" s="90"/>
      <c r="IS43" s="90"/>
      <c r="IT43" s="90"/>
      <c r="IU43" s="90"/>
      <c r="IV43" s="90"/>
      <c r="IW43" s="90"/>
    </row>
    <row r="44" spans="1:257" s="92" customFormat="1" ht="14.25" customHeight="1">
      <c r="A44" s="167" t="str">
        <f t="shared" si="6"/>
        <v>[Admin Module-34]</v>
      </c>
      <c r="B44" s="98" t="s">
        <v>993</v>
      </c>
      <c r="C44" s="98" t="s">
        <v>1224</v>
      </c>
      <c r="D44" s="195" t="s">
        <v>1225</v>
      </c>
      <c r="E44" s="196" t="s">
        <v>1217</v>
      </c>
      <c r="F44" s="98" t="s">
        <v>22</v>
      </c>
      <c r="G44" s="98" t="s">
        <v>22</v>
      </c>
      <c r="H44" s="104" t="s">
        <v>1204</v>
      </c>
      <c r="I44" s="185"/>
      <c r="J44" s="216"/>
      <c r="K44" s="216"/>
      <c r="L44" s="216"/>
      <c r="M44" s="217"/>
      <c r="N44" s="217"/>
      <c r="O44" s="217"/>
      <c r="P44" s="90"/>
      <c r="Q44" s="90"/>
      <c r="R44" s="90"/>
      <c r="S44" s="90"/>
      <c r="T44" s="90"/>
      <c r="U44" s="90"/>
      <c r="V44" s="90"/>
      <c r="W44" s="90"/>
      <c r="X44" s="90"/>
      <c r="Y44" s="90"/>
      <c r="Z44" s="90"/>
      <c r="AA44" s="90"/>
      <c r="AB44" s="90"/>
      <c r="AC44" s="90"/>
      <c r="AD44" s="90"/>
      <c r="AE44" s="90"/>
      <c r="AF44" s="90"/>
      <c r="AG44" s="90"/>
      <c r="AH44" s="90"/>
      <c r="AI44" s="90"/>
      <c r="AJ44" s="90"/>
      <c r="AK44" s="90"/>
      <c r="AL44" s="90"/>
      <c r="AM44" s="90"/>
      <c r="AN44" s="90"/>
      <c r="AO44" s="90"/>
      <c r="AP44" s="90"/>
      <c r="AQ44" s="90"/>
      <c r="AR44" s="90"/>
      <c r="AS44" s="90"/>
      <c r="AT44" s="90"/>
      <c r="AU44" s="90"/>
      <c r="AV44" s="90"/>
      <c r="AW44" s="90"/>
      <c r="AX44" s="90"/>
      <c r="AY44" s="90"/>
      <c r="AZ44" s="90"/>
      <c r="BA44" s="90"/>
      <c r="BB44" s="90"/>
      <c r="BC44" s="90"/>
      <c r="BD44" s="90"/>
      <c r="BE44" s="90"/>
      <c r="BF44" s="90"/>
      <c r="BG44" s="90"/>
      <c r="BH44" s="90"/>
      <c r="BI44" s="90"/>
      <c r="BJ44" s="90"/>
      <c r="BK44" s="90"/>
      <c r="BL44" s="90"/>
      <c r="BM44" s="90"/>
      <c r="BN44" s="90"/>
      <c r="BO44" s="90"/>
      <c r="BP44" s="90"/>
      <c r="BQ44" s="90"/>
      <c r="BR44" s="90"/>
      <c r="BS44" s="90"/>
      <c r="BT44" s="90"/>
      <c r="BU44" s="90"/>
      <c r="BV44" s="90"/>
      <c r="BW44" s="90"/>
      <c r="BX44" s="90"/>
      <c r="BY44" s="90"/>
      <c r="BZ44" s="90"/>
      <c r="CA44" s="90"/>
      <c r="CB44" s="90"/>
      <c r="CC44" s="90"/>
      <c r="CD44" s="90"/>
      <c r="CE44" s="90"/>
      <c r="CF44" s="90"/>
      <c r="CG44" s="90"/>
      <c r="CH44" s="90"/>
      <c r="CI44" s="90"/>
      <c r="CJ44" s="90"/>
      <c r="CK44" s="90"/>
      <c r="CL44" s="90"/>
      <c r="CM44" s="90"/>
      <c r="CN44" s="90"/>
      <c r="CO44" s="90"/>
      <c r="CP44" s="90"/>
      <c r="CQ44" s="90"/>
      <c r="CR44" s="90"/>
      <c r="CS44" s="90"/>
      <c r="CT44" s="90"/>
      <c r="CU44" s="90"/>
      <c r="CV44" s="90"/>
      <c r="CW44" s="90"/>
      <c r="CX44" s="90"/>
      <c r="CY44" s="90"/>
      <c r="CZ44" s="90"/>
      <c r="DA44" s="90"/>
      <c r="DB44" s="90"/>
      <c r="DC44" s="90"/>
      <c r="DD44" s="90"/>
      <c r="DE44" s="90"/>
      <c r="DF44" s="90"/>
      <c r="DG44" s="90"/>
      <c r="DH44" s="90"/>
      <c r="DI44" s="90"/>
      <c r="DJ44" s="90"/>
      <c r="DK44" s="90"/>
      <c r="DL44" s="90"/>
      <c r="DM44" s="90"/>
      <c r="DN44" s="90"/>
      <c r="DO44" s="90"/>
      <c r="DP44" s="90"/>
      <c r="DQ44" s="90"/>
      <c r="DR44" s="90"/>
      <c r="DS44" s="90"/>
      <c r="DT44" s="90"/>
      <c r="DU44" s="90"/>
      <c r="DV44" s="90"/>
      <c r="DW44" s="90"/>
      <c r="DX44" s="90"/>
      <c r="DY44" s="90"/>
      <c r="DZ44" s="90"/>
      <c r="EA44" s="90"/>
      <c r="EB44" s="90"/>
      <c r="EC44" s="90"/>
      <c r="ED44" s="90"/>
      <c r="EE44" s="90"/>
      <c r="EF44" s="90"/>
      <c r="EG44" s="90"/>
      <c r="EH44" s="90"/>
      <c r="EI44" s="90"/>
      <c r="EJ44" s="90"/>
      <c r="EK44" s="90"/>
      <c r="EL44" s="90"/>
      <c r="EM44" s="90"/>
      <c r="EN44" s="90"/>
      <c r="EO44" s="90"/>
      <c r="EP44" s="90"/>
      <c r="EQ44" s="90"/>
      <c r="ER44" s="90"/>
      <c r="ES44" s="90"/>
      <c r="ET44" s="90"/>
      <c r="EU44" s="90"/>
      <c r="EV44" s="90"/>
      <c r="EW44" s="90"/>
      <c r="EX44" s="90"/>
      <c r="EY44" s="90"/>
      <c r="EZ44" s="90"/>
      <c r="FA44" s="90"/>
      <c r="FB44" s="90"/>
      <c r="FC44" s="90"/>
      <c r="FD44" s="90"/>
      <c r="FE44" s="90"/>
      <c r="FF44" s="90"/>
      <c r="FG44" s="90"/>
      <c r="FH44" s="90"/>
      <c r="FI44" s="90"/>
      <c r="FJ44" s="90"/>
      <c r="FK44" s="90"/>
      <c r="FL44" s="90"/>
      <c r="FM44" s="90"/>
      <c r="FN44" s="90"/>
      <c r="FO44" s="90"/>
      <c r="FP44" s="90"/>
      <c r="FQ44" s="90"/>
      <c r="FR44" s="90"/>
      <c r="FS44" s="90"/>
      <c r="FT44" s="90"/>
      <c r="FU44" s="90"/>
      <c r="FV44" s="90"/>
      <c r="FW44" s="90"/>
      <c r="FX44" s="90"/>
      <c r="FY44" s="90"/>
      <c r="FZ44" s="90"/>
      <c r="GA44" s="90"/>
      <c r="GB44" s="90"/>
      <c r="GC44" s="90"/>
      <c r="GD44" s="90"/>
      <c r="GE44" s="90"/>
      <c r="GF44" s="90"/>
      <c r="GG44" s="90"/>
      <c r="GH44" s="90"/>
      <c r="GI44" s="90"/>
      <c r="GJ44" s="90"/>
      <c r="GK44" s="90"/>
      <c r="GL44" s="90"/>
      <c r="GM44" s="90"/>
      <c r="GN44" s="90"/>
      <c r="GO44" s="90"/>
      <c r="GP44" s="90"/>
      <c r="GQ44" s="90"/>
      <c r="GR44" s="90"/>
      <c r="GS44" s="90"/>
      <c r="GT44" s="90"/>
      <c r="GU44" s="90"/>
      <c r="GV44" s="90"/>
      <c r="GW44" s="90"/>
      <c r="GX44" s="90"/>
      <c r="GY44" s="90"/>
      <c r="GZ44" s="90"/>
      <c r="HA44" s="90"/>
      <c r="HB44" s="90"/>
      <c r="HC44" s="90"/>
      <c r="HD44" s="90"/>
      <c r="HE44" s="90"/>
      <c r="HF44" s="90"/>
      <c r="HG44" s="90"/>
      <c r="HH44" s="90"/>
      <c r="HI44" s="90"/>
      <c r="HJ44" s="90"/>
      <c r="HK44" s="90"/>
      <c r="HL44" s="90"/>
      <c r="HM44" s="90"/>
      <c r="HN44" s="90"/>
      <c r="HO44" s="90"/>
      <c r="HP44" s="90"/>
      <c r="HQ44" s="90"/>
      <c r="HR44" s="90"/>
      <c r="HS44" s="90"/>
      <c r="HT44" s="90"/>
      <c r="HU44" s="90"/>
      <c r="HV44" s="90"/>
      <c r="HW44" s="90"/>
      <c r="HX44" s="90"/>
      <c r="HY44" s="90"/>
      <c r="HZ44" s="90"/>
      <c r="IA44" s="90"/>
      <c r="IB44" s="90"/>
      <c r="IC44" s="90"/>
      <c r="ID44" s="90"/>
      <c r="IE44" s="90"/>
      <c r="IF44" s="90"/>
      <c r="IG44" s="90"/>
      <c r="IH44" s="90"/>
      <c r="II44" s="90"/>
      <c r="IJ44" s="90"/>
      <c r="IK44" s="90"/>
      <c r="IL44" s="90"/>
      <c r="IM44" s="90"/>
      <c r="IN44" s="90"/>
      <c r="IO44" s="90"/>
      <c r="IP44" s="90"/>
      <c r="IQ44" s="90"/>
      <c r="IR44" s="90"/>
      <c r="IS44" s="90"/>
      <c r="IT44" s="90"/>
      <c r="IU44" s="90"/>
      <c r="IV44" s="90"/>
      <c r="IW44" s="90"/>
    </row>
    <row r="45" spans="1:257" s="92" customFormat="1" ht="14.25" customHeight="1">
      <c r="A45" s="167" t="str">
        <f t="shared" si="6"/>
        <v>[Admin Module-35]</v>
      </c>
      <c r="B45" s="98" t="s">
        <v>992</v>
      </c>
      <c r="C45" s="98" t="s">
        <v>1226</v>
      </c>
      <c r="D45" s="195" t="s">
        <v>1227</v>
      </c>
      <c r="E45" s="196" t="s">
        <v>1217</v>
      </c>
      <c r="F45" s="98" t="s">
        <v>22</v>
      </c>
      <c r="G45" s="98" t="s">
        <v>22</v>
      </c>
      <c r="H45" s="104" t="s">
        <v>1204</v>
      </c>
      <c r="I45" s="185"/>
      <c r="J45" s="216"/>
      <c r="K45" s="216"/>
      <c r="L45" s="216"/>
      <c r="M45" s="217"/>
      <c r="N45" s="217"/>
      <c r="O45" s="217"/>
      <c r="P45" s="78"/>
      <c r="Q45" s="90"/>
      <c r="R45" s="90"/>
      <c r="S45" s="90"/>
      <c r="T45" s="90"/>
      <c r="U45" s="90"/>
      <c r="V45" s="90"/>
      <c r="W45" s="90"/>
      <c r="X45" s="90"/>
      <c r="Y45" s="90"/>
      <c r="Z45" s="90"/>
      <c r="AA45" s="90"/>
      <c r="AB45" s="90"/>
      <c r="AC45" s="90"/>
      <c r="AD45" s="90"/>
      <c r="AE45" s="90"/>
      <c r="AF45" s="90"/>
      <c r="AG45" s="90"/>
      <c r="AH45" s="90"/>
      <c r="AI45" s="90"/>
      <c r="AJ45" s="90"/>
      <c r="AK45" s="90"/>
      <c r="AL45" s="90"/>
      <c r="AM45" s="90"/>
      <c r="AN45" s="90"/>
      <c r="AO45" s="90"/>
      <c r="AP45" s="90"/>
      <c r="AQ45" s="90"/>
      <c r="AR45" s="90"/>
      <c r="AS45" s="90"/>
      <c r="AT45" s="90"/>
      <c r="AU45" s="90"/>
      <c r="AV45" s="90"/>
      <c r="AW45" s="90"/>
      <c r="AX45" s="90"/>
      <c r="AY45" s="90"/>
      <c r="AZ45" s="90"/>
      <c r="BA45" s="90"/>
      <c r="BB45" s="90"/>
      <c r="BC45" s="90"/>
      <c r="BD45" s="90"/>
      <c r="BE45" s="90"/>
      <c r="BF45" s="90"/>
      <c r="BG45" s="90"/>
      <c r="BH45" s="90"/>
      <c r="BI45" s="90"/>
      <c r="BJ45" s="90"/>
      <c r="BK45" s="90"/>
      <c r="BL45" s="90"/>
      <c r="BM45" s="90"/>
      <c r="BN45" s="90"/>
      <c r="BO45" s="90"/>
      <c r="BP45" s="90"/>
      <c r="BQ45" s="90"/>
      <c r="BR45" s="90"/>
      <c r="BS45" s="90"/>
      <c r="BT45" s="90"/>
      <c r="BU45" s="90"/>
      <c r="BV45" s="90"/>
      <c r="BW45" s="90"/>
      <c r="BX45" s="90"/>
      <c r="BY45" s="90"/>
      <c r="BZ45" s="90"/>
      <c r="CA45" s="90"/>
      <c r="CB45" s="90"/>
      <c r="CC45" s="90"/>
      <c r="CD45" s="90"/>
      <c r="CE45" s="90"/>
      <c r="CF45" s="90"/>
      <c r="CG45" s="90"/>
      <c r="CH45" s="90"/>
      <c r="CI45" s="90"/>
      <c r="CJ45" s="90"/>
      <c r="CK45" s="90"/>
      <c r="CL45" s="90"/>
      <c r="CM45" s="90"/>
      <c r="CN45" s="90"/>
      <c r="CO45" s="90"/>
      <c r="CP45" s="90"/>
      <c r="CQ45" s="90"/>
      <c r="CR45" s="90"/>
      <c r="CS45" s="90"/>
      <c r="CT45" s="90"/>
      <c r="CU45" s="90"/>
      <c r="CV45" s="90"/>
      <c r="CW45" s="90"/>
      <c r="CX45" s="90"/>
      <c r="CY45" s="90"/>
      <c r="CZ45" s="90"/>
      <c r="DA45" s="90"/>
      <c r="DB45" s="90"/>
      <c r="DC45" s="90"/>
      <c r="DD45" s="90"/>
      <c r="DE45" s="90"/>
      <c r="DF45" s="90"/>
      <c r="DG45" s="90"/>
      <c r="DH45" s="90"/>
      <c r="DI45" s="90"/>
      <c r="DJ45" s="90"/>
      <c r="DK45" s="90"/>
      <c r="DL45" s="90"/>
      <c r="DM45" s="90"/>
      <c r="DN45" s="90"/>
      <c r="DO45" s="90"/>
      <c r="DP45" s="90"/>
      <c r="DQ45" s="90"/>
      <c r="DR45" s="90"/>
      <c r="DS45" s="90"/>
      <c r="DT45" s="90"/>
      <c r="DU45" s="90"/>
      <c r="DV45" s="90"/>
      <c r="DW45" s="90"/>
      <c r="DX45" s="90"/>
      <c r="DY45" s="90"/>
      <c r="DZ45" s="90"/>
      <c r="EA45" s="90"/>
      <c r="EB45" s="90"/>
      <c r="EC45" s="90"/>
      <c r="ED45" s="90"/>
      <c r="EE45" s="90"/>
      <c r="EF45" s="90"/>
      <c r="EG45" s="90"/>
      <c r="EH45" s="90"/>
      <c r="EI45" s="90"/>
      <c r="EJ45" s="90"/>
      <c r="EK45" s="90"/>
      <c r="EL45" s="90"/>
      <c r="EM45" s="90"/>
      <c r="EN45" s="90"/>
      <c r="EO45" s="90"/>
      <c r="EP45" s="90"/>
      <c r="EQ45" s="90"/>
      <c r="ER45" s="90"/>
      <c r="ES45" s="90"/>
      <c r="ET45" s="90"/>
      <c r="EU45" s="90"/>
      <c r="EV45" s="90"/>
      <c r="EW45" s="90"/>
      <c r="EX45" s="90"/>
      <c r="EY45" s="90"/>
      <c r="EZ45" s="90"/>
      <c r="FA45" s="90"/>
      <c r="FB45" s="90"/>
      <c r="FC45" s="90"/>
      <c r="FD45" s="90"/>
      <c r="FE45" s="90"/>
      <c r="FF45" s="90"/>
      <c r="FG45" s="90"/>
      <c r="FH45" s="90"/>
      <c r="FI45" s="90"/>
      <c r="FJ45" s="90"/>
      <c r="FK45" s="90"/>
      <c r="FL45" s="90"/>
      <c r="FM45" s="90"/>
      <c r="FN45" s="90"/>
      <c r="FO45" s="90"/>
      <c r="FP45" s="90"/>
      <c r="FQ45" s="90"/>
      <c r="FR45" s="90"/>
      <c r="FS45" s="90"/>
      <c r="FT45" s="90"/>
      <c r="FU45" s="90"/>
      <c r="FV45" s="90"/>
      <c r="FW45" s="90"/>
      <c r="FX45" s="90"/>
      <c r="FY45" s="90"/>
      <c r="FZ45" s="90"/>
      <c r="GA45" s="90"/>
      <c r="GB45" s="90"/>
      <c r="GC45" s="90"/>
      <c r="GD45" s="90"/>
      <c r="GE45" s="90"/>
      <c r="GF45" s="90"/>
      <c r="GG45" s="90"/>
      <c r="GH45" s="90"/>
      <c r="GI45" s="90"/>
      <c r="GJ45" s="90"/>
      <c r="GK45" s="90"/>
      <c r="GL45" s="90"/>
      <c r="GM45" s="90"/>
      <c r="GN45" s="90"/>
      <c r="GO45" s="90"/>
      <c r="GP45" s="90"/>
      <c r="GQ45" s="90"/>
      <c r="GR45" s="90"/>
      <c r="GS45" s="90"/>
      <c r="GT45" s="90"/>
      <c r="GU45" s="90"/>
      <c r="GV45" s="90"/>
      <c r="GW45" s="90"/>
      <c r="GX45" s="90"/>
      <c r="GY45" s="90"/>
      <c r="GZ45" s="90"/>
      <c r="HA45" s="90"/>
      <c r="HB45" s="90"/>
      <c r="HC45" s="90"/>
      <c r="HD45" s="90"/>
      <c r="HE45" s="90"/>
      <c r="HF45" s="90"/>
      <c r="HG45" s="90"/>
      <c r="HH45" s="90"/>
      <c r="HI45" s="90"/>
      <c r="HJ45" s="90"/>
      <c r="HK45" s="90"/>
      <c r="HL45" s="90"/>
      <c r="HM45" s="90"/>
      <c r="HN45" s="90"/>
      <c r="HO45" s="90"/>
      <c r="HP45" s="90"/>
      <c r="HQ45" s="90"/>
      <c r="HR45" s="90"/>
      <c r="HS45" s="90"/>
      <c r="HT45" s="90"/>
      <c r="HU45" s="90"/>
      <c r="HV45" s="90"/>
      <c r="HW45" s="90"/>
      <c r="HX45" s="90"/>
      <c r="HY45" s="90"/>
      <c r="HZ45" s="90"/>
      <c r="IA45" s="90"/>
      <c r="IB45" s="90"/>
      <c r="IC45" s="90"/>
      <c r="ID45" s="90"/>
      <c r="IE45" s="90"/>
      <c r="IF45" s="90"/>
      <c r="IG45" s="90"/>
      <c r="IH45" s="90"/>
      <c r="II45" s="90"/>
      <c r="IJ45" s="90"/>
      <c r="IK45" s="90"/>
      <c r="IL45" s="90"/>
      <c r="IM45" s="90"/>
      <c r="IN45" s="90"/>
      <c r="IO45" s="90"/>
      <c r="IP45" s="90"/>
      <c r="IQ45" s="90"/>
      <c r="IR45" s="90"/>
      <c r="IS45" s="90"/>
      <c r="IT45" s="90"/>
      <c r="IU45" s="90"/>
      <c r="IV45" s="90"/>
      <c r="IW45" s="90"/>
    </row>
    <row r="46" spans="1:257" s="92" customFormat="1" ht="14.25" customHeight="1">
      <c r="A46" s="188"/>
      <c r="B46" s="187" t="s">
        <v>995</v>
      </c>
      <c r="C46" s="188"/>
      <c r="D46" s="188"/>
      <c r="E46" s="188"/>
      <c r="F46" s="188"/>
      <c r="G46" s="188"/>
      <c r="H46" s="188"/>
      <c r="I46" s="189"/>
      <c r="J46" s="189"/>
      <c r="K46" s="189"/>
      <c r="L46" s="189"/>
      <c r="M46" s="189"/>
      <c r="N46" s="189"/>
      <c r="O46" s="189"/>
      <c r="P46" s="90"/>
      <c r="Q46" s="90"/>
      <c r="R46" s="90"/>
      <c r="S46" s="90"/>
      <c r="T46" s="90"/>
      <c r="U46" s="90"/>
      <c r="V46" s="90"/>
      <c r="W46" s="90"/>
      <c r="X46" s="90"/>
      <c r="Y46" s="90"/>
      <c r="Z46" s="90"/>
      <c r="AA46" s="90"/>
      <c r="AB46" s="90"/>
      <c r="AC46" s="90"/>
      <c r="AD46" s="90"/>
      <c r="AE46" s="90"/>
      <c r="AF46" s="90"/>
      <c r="AG46" s="90"/>
      <c r="AH46" s="90"/>
      <c r="AI46" s="90"/>
      <c r="AJ46" s="90"/>
      <c r="AK46" s="90"/>
      <c r="AL46" s="90"/>
      <c r="AM46" s="90"/>
      <c r="AN46" s="90"/>
      <c r="AO46" s="90"/>
      <c r="AP46" s="90"/>
      <c r="AQ46" s="90"/>
      <c r="AR46" s="90"/>
      <c r="AS46" s="90"/>
      <c r="AT46" s="90"/>
      <c r="AU46" s="90"/>
      <c r="AV46" s="90"/>
      <c r="AW46" s="90"/>
      <c r="AX46" s="90"/>
      <c r="AY46" s="90"/>
      <c r="AZ46" s="90"/>
      <c r="BA46" s="90"/>
      <c r="BB46" s="90"/>
      <c r="BC46" s="90"/>
      <c r="BD46" s="90"/>
      <c r="BE46" s="90"/>
      <c r="BF46" s="90"/>
      <c r="BG46" s="90"/>
      <c r="BH46" s="90"/>
      <c r="BI46" s="90"/>
      <c r="BJ46" s="90"/>
      <c r="BK46" s="90"/>
      <c r="BL46" s="90"/>
      <c r="BM46" s="90"/>
      <c r="BN46" s="90"/>
      <c r="BO46" s="90"/>
      <c r="BP46" s="90"/>
      <c r="BQ46" s="90"/>
      <c r="BR46" s="90"/>
      <c r="BS46" s="90"/>
      <c r="BT46" s="90"/>
      <c r="BU46" s="90"/>
      <c r="BV46" s="90"/>
      <c r="BW46" s="90"/>
      <c r="BX46" s="90"/>
      <c r="BY46" s="90"/>
      <c r="BZ46" s="90"/>
      <c r="CA46" s="90"/>
      <c r="CB46" s="90"/>
      <c r="CC46" s="90"/>
      <c r="CD46" s="90"/>
      <c r="CE46" s="90"/>
      <c r="CF46" s="90"/>
      <c r="CG46" s="90"/>
      <c r="CH46" s="90"/>
      <c r="CI46" s="90"/>
      <c r="CJ46" s="90"/>
      <c r="CK46" s="90"/>
      <c r="CL46" s="90"/>
      <c r="CM46" s="90"/>
      <c r="CN46" s="90"/>
      <c r="CO46" s="90"/>
      <c r="CP46" s="90"/>
      <c r="CQ46" s="90"/>
      <c r="CR46" s="90"/>
      <c r="CS46" s="90"/>
      <c r="CT46" s="90"/>
      <c r="CU46" s="90"/>
      <c r="CV46" s="90"/>
      <c r="CW46" s="90"/>
      <c r="CX46" s="90"/>
      <c r="CY46" s="90"/>
      <c r="CZ46" s="90"/>
      <c r="DA46" s="90"/>
      <c r="DB46" s="90"/>
      <c r="DC46" s="90"/>
      <c r="DD46" s="90"/>
      <c r="DE46" s="90"/>
      <c r="DF46" s="90"/>
      <c r="DG46" s="90"/>
      <c r="DH46" s="90"/>
      <c r="DI46" s="90"/>
      <c r="DJ46" s="90"/>
      <c r="DK46" s="90"/>
      <c r="DL46" s="90"/>
      <c r="DM46" s="90"/>
      <c r="DN46" s="90"/>
      <c r="DO46" s="90"/>
      <c r="DP46" s="90"/>
      <c r="DQ46" s="90"/>
      <c r="DR46" s="90"/>
      <c r="DS46" s="90"/>
      <c r="DT46" s="90"/>
      <c r="DU46" s="90"/>
      <c r="DV46" s="90"/>
      <c r="DW46" s="90"/>
      <c r="DX46" s="90"/>
      <c r="DY46" s="90"/>
      <c r="DZ46" s="90"/>
      <c r="EA46" s="90"/>
      <c r="EB46" s="90"/>
      <c r="EC46" s="90"/>
      <c r="ED46" s="90"/>
      <c r="EE46" s="90"/>
      <c r="EF46" s="90"/>
      <c r="EG46" s="90"/>
      <c r="EH46" s="90"/>
      <c r="EI46" s="90"/>
      <c r="EJ46" s="90"/>
      <c r="EK46" s="90"/>
      <c r="EL46" s="90"/>
      <c r="EM46" s="90"/>
      <c r="EN46" s="90"/>
      <c r="EO46" s="90"/>
      <c r="EP46" s="90"/>
      <c r="EQ46" s="90"/>
      <c r="ER46" s="90"/>
      <c r="ES46" s="90"/>
      <c r="ET46" s="90"/>
      <c r="EU46" s="90"/>
      <c r="EV46" s="90"/>
      <c r="EW46" s="90"/>
      <c r="EX46" s="90"/>
      <c r="EY46" s="90"/>
      <c r="EZ46" s="90"/>
      <c r="FA46" s="90"/>
      <c r="FB46" s="90"/>
      <c r="FC46" s="90"/>
      <c r="FD46" s="90"/>
      <c r="FE46" s="90"/>
      <c r="FF46" s="90"/>
      <c r="FG46" s="90"/>
      <c r="FH46" s="90"/>
      <c r="FI46" s="90"/>
      <c r="FJ46" s="90"/>
      <c r="FK46" s="90"/>
      <c r="FL46" s="90"/>
      <c r="FM46" s="90"/>
      <c r="FN46" s="90"/>
      <c r="FO46" s="90"/>
      <c r="FP46" s="90"/>
      <c r="FQ46" s="90"/>
      <c r="FR46" s="90"/>
      <c r="FS46" s="90"/>
      <c r="FT46" s="90"/>
      <c r="FU46" s="90"/>
      <c r="FV46" s="90"/>
      <c r="FW46" s="90"/>
      <c r="FX46" s="90"/>
      <c r="FY46" s="90"/>
      <c r="FZ46" s="90"/>
      <c r="GA46" s="90"/>
      <c r="GB46" s="90"/>
      <c r="GC46" s="90"/>
      <c r="GD46" s="90"/>
      <c r="GE46" s="90"/>
      <c r="GF46" s="90"/>
      <c r="GG46" s="90"/>
      <c r="GH46" s="90"/>
      <c r="GI46" s="90"/>
      <c r="GJ46" s="90"/>
      <c r="GK46" s="90"/>
      <c r="GL46" s="90"/>
      <c r="GM46" s="90"/>
      <c r="GN46" s="90"/>
      <c r="GO46" s="90"/>
      <c r="GP46" s="90"/>
      <c r="GQ46" s="90"/>
      <c r="GR46" s="90"/>
      <c r="GS46" s="90"/>
      <c r="GT46" s="90"/>
      <c r="GU46" s="90"/>
      <c r="GV46" s="90"/>
      <c r="GW46" s="90"/>
      <c r="GX46" s="90"/>
      <c r="GY46" s="90"/>
      <c r="GZ46" s="90"/>
      <c r="HA46" s="90"/>
      <c r="HB46" s="90"/>
      <c r="HC46" s="90"/>
      <c r="HD46" s="90"/>
      <c r="HE46" s="90"/>
      <c r="HF46" s="90"/>
      <c r="HG46" s="90"/>
      <c r="HH46" s="90"/>
      <c r="HI46" s="90"/>
      <c r="HJ46" s="90"/>
      <c r="HK46" s="90"/>
      <c r="HL46" s="90"/>
      <c r="HM46" s="90"/>
      <c r="HN46" s="90"/>
      <c r="HO46" s="90"/>
      <c r="HP46" s="90"/>
      <c r="HQ46" s="90"/>
      <c r="HR46" s="90"/>
      <c r="HS46" s="90"/>
      <c r="HT46" s="90"/>
      <c r="HU46" s="90"/>
      <c r="HV46" s="90"/>
      <c r="HW46" s="90"/>
      <c r="HX46" s="90"/>
      <c r="HY46" s="90"/>
      <c r="HZ46" s="90"/>
      <c r="IA46" s="90"/>
      <c r="IB46" s="90"/>
      <c r="IC46" s="90"/>
      <c r="ID46" s="90"/>
      <c r="IE46" s="90"/>
      <c r="IF46" s="90"/>
      <c r="IG46" s="90"/>
      <c r="IH46" s="90"/>
      <c r="II46" s="90"/>
      <c r="IJ46" s="90"/>
      <c r="IK46" s="90"/>
      <c r="IL46" s="90"/>
      <c r="IM46" s="90"/>
      <c r="IN46" s="90"/>
      <c r="IO46" s="90"/>
      <c r="IP46" s="90"/>
      <c r="IQ46" s="90"/>
      <c r="IR46" s="90"/>
      <c r="IS46" s="90"/>
      <c r="IT46" s="90"/>
      <c r="IU46" s="90"/>
      <c r="IV46" s="90"/>
      <c r="IW46" s="90"/>
    </row>
    <row r="47" spans="1:257" s="92" customFormat="1" ht="14.25" customHeight="1">
      <c r="A47" s="167" t="str">
        <f t="shared" ref="A47:A48" si="7">IF(OR(B47&lt;&gt;"",D47&lt;&gt;""),"["&amp;TEXT($B$2,"##")&amp;"-"&amp;TEXT(ROW()-10,"##")&amp;"]","")</f>
        <v>[Admin Module-37]</v>
      </c>
      <c r="B47" s="98" t="s">
        <v>996</v>
      </c>
      <c r="C47" s="98" t="s">
        <v>998</v>
      </c>
      <c r="D47" s="195" t="s">
        <v>997</v>
      </c>
      <c r="E47" s="196"/>
      <c r="F47" s="98" t="s">
        <v>22</v>
      </c>
      <c r="G47" s="98" t="s">
        <v>22</v>
      </c>
      <c r="H47" s="104" t="s">
        <v>1204</v>
      </c>
      <c r="I47" s="186"/>
      <c r="J47" s="216"/>
      <c r="K47" s="216"/>
      <c r="L47" s="216"/>
      <c r="M47" s="217"/>
      <c r="N47" s="217"/>
      <c r="O47" s="217"/>
      <c r="P47" s="78"/>
      <c r="Q47" s="90"/>
      <c r="R47" s="90"/>
      <c r="S47" s="90"/>
      <c r="T47" s="90"/>
      <c r="U47" s="90"/>
      <c r="V47" s="90"/>
      <c r="W47" s="90"/>
      <c r="X47" s="90"/>
      <c r="Y47" s="90"/>
      <c r="Z47" s="90"/>
      <c r="AA47" s="90"/>
      <c r="AB47" s="90"/>
      <c r="AC47" s="90"/>
      <c r="AD47" s="90"/>
      <c r="AE47" s="90"/>
      <c r="AF47" s="90"/>
      <c r="AG47" s="90"/>
      <c r="AH47" s="90"/>
      <c r="AI47" s="90"/>
      <c r="AJ47" s="90"/>
      <c r="AK47" s="90"/>
      <c r="AL47" s="90"/>
      <c r="AM47" s="90"/>
      <c r="AN47" s="90"/>
      <c r="AO47" s="90"/>
      <c r="AP47" s="90"/>
      <c r="AQ47" s="90"/>
      <c r="AR47" s="90"/>
      <c r="AS47" s="90"/>
      <c r="AT47" s="90"/>
      <c r="AU47" s="90"/>
      <c r="AV47" s="90"/>
      <c r="AW47" s="90"/>
      <c r="AX47" s="90"/>
      <c r="AY47" s="90"/>
      <c r="AZ47" s="90"/>
      <c r="BA47" s="90"/>
      <c r="BB47" s="90"/>
      <c r="BC47" s="90"/>
      <c r="BD47" s="90"/>
      <c r="BE47" s="90"/>
      <c r="BF47" s="90"/>
      <c r="BG47" s="90"/>
      <c r="BH47" s="90"/>
      <c r="BI47" s="90"/>
      <c r="BJ47" s="90"/>
      <c r="BK47" s="90"/>
      <c r="BL47" s="90"/>
      <c r="BM47" s="90"/>
      <c r="BN47" s="90"/>
      <c r="BO47" s="90"/>
      <c r="BP47" s="90"/>
      <c r="BQ47" s="90"/>
      <c r="BR47" s="90"/>
      <c r="BS47" s="90"/>
      <c r="BT47" s="90"/>
      <c r="BU47" s="90"/>
      <c r="BV47" s="90"/>
      <c r="BW47" s="90"/>
      <c r="BX47" s="90"/>
      <c r="BY47" s="90"/>
      <c r="BZ47" s="90"/>
      <c r="CA47" s="90"/>
      <c r="CB47" s="90"/>
      <c r="CC47" s="90"/>
      <c r="CD47" s="90"/>
      <c r="CE47" s="90"/>
      <c r="CF47" s="90"/>
      <c r="CG47" s="90"/>
      <c r="CH47" s="90"/>
      <c r="CI47" s="90"/>
      <c r="CJ47" s="90"/>
      <c r="CK47" s="90"/>
      <c r="CL47" s="90"/>
      <c r="CM47" s="90"/>
      <c r="CN47" s="90"/>
      <c r="CO47" s="90"/>
      <c r="CP47" s="90"/>
      <c r="CQ47" s="90"/>
      <c r="CR47" s="90"/>
      <c r="CS47" s="90"/>
      <c r="CT47" s="90"/>
      <c r="CU47" s="90"/>
      <c r="CV47" s="90"/>
      <c r="CW47" s="90"/>
      <c r="CX47" s="90"/>
      <c r="CY47" s="90"/>
      <c r="CZ47" s="90"/>
      <c r="DA47" s="90"/>
      <c r="DB47" s="90"/>
      <c r="DC47" s="90"/>
      <c r="DD47" s="90"/>
      <c r="DE47" s="90"/>
      <c r="DF47" s="90"/>
      <c r="DG47" s="90"/>
      <c r="DH47" s="90"/>
      <c r="DI47" s="90"/>
      <c r="DJ47" s="90"/>
      <c r="DK47" s="90"/>
      <c r="DL47" s="90"/>
      <c r="DM47" s="90"/>
      <c r="DN47" s="90"/>
      <c r="DO47" s="90"/>
      <c r="DP47" s="90"/>
      <c r="DQ47" s="90"/>
      <c r="DR47" s="90"/>
      <c r="DS47" s="90"/>
      <c r="DT47" s="90"/>
      <c r="DU47" s="90"/>
      <c r="DV47" s="90"/>
      <c r="DW47" s="90"/>
      <c r="DX47" s="90"/>
      <c r="DY47" s="90"/>
      <c r="DZ47" s="90"/>
      <c r="EA47" s="90"/>
      <c r="EB47" s="90"/>
      <c r="EC47" s="90"/>
      <c r="ED47" s="90"/>
      <c r="EE47" s="90"/>
      <c r="EF47" s="90"/>
      <c r="EG47" s="90"/>
      <c r="EH47" s="90"/>
      <c r="EI47" s="90"/>
      <c r="EJ47" s="90"/>
      <c r="EK47" s="90"/>
      <c r="EL47" s="90"/>
      <c r="EM47" s="90"/>
      <c r="EN47" s="90"/>
      <c r="EO47" s="90"/>
      <c r="EP47" s="90"/>
      <c r="EQ47" s="90"/>
      <c r="ER47" s="90"/>
      <c r="ES47" s="90"/>
      <c r="ET47" s="90"/>
      <c r="EU47" s="90"/>
      <c r="EV47" s="90"/>
      <c r="EW47" s="90"/>
      <c r="EX47" s="90"/>
      <c r="EY47" s="90"/>
      <c r="EZ47" s="90"/>
      <c r="FA47" s="90"/>
      <c r="FB47" s="90"/>
      <c r="FC47" s="90"/>
      <c r="FD47" s="90"/>
      <c r="FE47" s="90"/>
      <c r="FF47" s="90"/>
      <c r="FG47" s="90"/>
      <c r="FH47" s="90"/>
      <c r="FI47" s="90"/>
      <c r="FJ47" s="90"/>
      <c r="FK47" s="90"/>
      <c r="FL47" s="90"/>
      <c r="FM47" s="90"/>
      <c r="FN47" s="90"/>
      <c r="FO47" s="90"/>
      <c r="FP47" s="90"/>
      <c r="FQ47" s="90"/>
      <c r="FR47" s="90"/>
      <c r="FS47" s="90"/>
      <c r="FT47" s="90"/>
      <c r="FU47" s="90"/>
      <c r="FV47" s="90"/>
      <c r="FW47" s="90"/>
      <c r="FX47" s="90"/>
      <c r="FY47" s="90"/>
      <c r="FZ47" s="90"/>
      <c r="GA47" s="90"/>
      <c r="GB47" s="90"/>
      <c r="GC47" s="90"/>
      <c r="GD47" s="90"/>
      <c r="GE47" s="90"/>
      <c r="GF47" s="90"/>
      <c r="GG47" s="90"/>
      <c r="GH47" s="90"/>
      <c r="GI47" s="90"/>
      <c r="GJ47" s="90"/>
      <c r="GK47" s="90"/>
      <c r="GL47" s="90"/>
      <c r="GM47" s="90"/>
      <c r="GN47" s="90"/>
      <c r="GO47" s="90"/>
      <c r="GP47" s="90"/>
      <c r="GQ47" s="90"/>
      <c r="GR47" s="90"/>
      <c r="GS47" s="90"/>
      <c r="GT47" s="90"/>
      <c r="GU47" s="90"/>
      <c r="GV47" s="90"/>
      <c r="GW47" s="90"/>
      <c r="GX47" s="90"/>
      <c r="GY47" s="90"/>
      <c r="GZ47" s="90"/>
      <c r="HA47" s="90"/>
      <c r="HB47" s="90"/>
      <c r="HC47" s="90"/>
      <c r="HD47" s="90"/>
      <c r="HE47" s="90"/>
      <c r="HF47" s="90"/>
      <c r="HG47" s="90"/>
      <c r="HH47" s="90"/>
      <c r="HI47" s="90"/>
      <c r="HJ47" s="90"/>
      <c r="HK47" s="90"/>
      <c r="HL47" s="90"/>
      <c r="HM47" s="90"/>
      <c r="HN47" s="90"/>
      <c r="HO47" s="90"/>
      <c r="HP47" s="90"/>
      <c r="HQ47" s="90"/>
      <c r="HR47" s="90"/>
      <c r="HS47" s="90"/>
      <c r="HT47" s="90"/>
      <c r="HU47" s="90"/>
      <c r="HV47" s="90"/>
      <c r="HW47" s="90"/>
      <c r="HX47" s="90"/>
      <c r="HY47" s="90"/>
      <c r="HZ47" s="90"/>
      <c r="IA47" s="90"/>
      <c r="IB47" s="90"/>
      <c r="IC47" s="90"/>
      <c r="ID47" s="90"/>
      <c r="IE47" s="90"/>
      <c r="IF47" s="90"/>
      <c r="IG47" s="90"/>
      <c r="IH47" s="90"/>
      <c r="II47" s="90"/>
      <c r="IJ47" s="90"/>
      <c r="IK47" s="90"/>
      <c r="IL47" s="90"/>
      <c r="IM47" s="90"/>
      <c r="IN47" s="90"/>
      <c r="IO47" s="90"/>
      <c r="IP47" s="90"/>
      <c r="IQ47" s="90"/>
      <c r="IR47" s="90"/>
      <c r="IS47" s="90"/>
      <c r="IT47" s="90"/>
      <c r="IU47" s="90"/>
      <c r="IV47" s="90"/>
      <c r="IW47" s="90"/>
    </row>
    <row r="48" spans="1:257" s="92" customFormat="1" ht="14.25" customHeight="1">
      <c r="A48" s="167" t="str">
        <f t="shared" si="7"/>
        <v>[Admin Module-38]</v>
      </c>
      <c r="B48" s="98" t="s">
        <v>999</v>
      </c>
      <c r="C48" s="98" t="s">
        <v>1000</v>
      </c>
      <c r="D48" s="195" t="s">
        <v>1001</v>
      </c>
      <c r="E48" s="196"/>
      <c r="F48" s="98" t="s">
        <v>22</v>
      </c>
      <c r="G48" s="98" t="s">
        <v>22</v>
      </c>
      <c r="H48" s="104" t="s">
        <v>1204</v>
      </c>
      <c r="I48" s="186"/>
      <c r="J48" s="216"/>
      <c r="K48" s="216"/>
      <c r="L48" s="216"/>
      <c r="M48" s="217"/>
      <c r="N48" s="217"/>
      <c r="O48" s="217"/>
      <c r="P48" s="90"/>
      <c r="Q48" s="90"/>
      <c r="R48" s="90"/>
      <c r="S48" s="90"/>
      <c r="T48" s="90"/>
      <c r="U48" s="90"/>
      <c r="V48" s="90"/>
      <c r="W48" s="90"/>
      <c r="X48" s="90"/>
      <c r="Y48" s="90"/>
      <c r="Z48" s="90"/>
      <c r="AA48" s="90"/>
      <c r="AB48" s="90"/>
      <c r="AC48" s="90"/>
      <c r="AD48" s="90"/>
      <c r="AE48" s="90"/>
      <c r="AF48" s="90"/>
      <c r="AG48" s="90"/>
      <c r="AH48" s="90"/>
      <c r="AI48" s="90"/>
      <c r="AJ48" s="90"/>
      <c r="AK48" s="90"/>
      <c r="AL48" s="90"/>
      <c r="AM48" s="90"/>
      <c r="AN48" s="90"/>
      <c r="AO48" s="90"/>
      <c r="AP48" s="90"/>
      <c r="AQ48" s="90"/>
      <c r="AR48" s="90"/>
      <c r="AS48" s="90"/>
      <c r="AT48" s="90"/>
      <c r="AU48" s="90"/>
      <c r="AV48" s="90"/>
      <c r="AW48" s="90"/>
      <c r="AX48" s="90"/>
      <c r="AY48" s="90"/>
      <c r="AZ48" s="90"/>
      <c r="BA48" s="90"/>
      <c r="BB48" s="90"/>
      <c r="BC48" s="90"/>
      <c r="BD48" s="90"/>
      <c r="BE48" s="90"/>
      <c r="BF48" s="90"/>
      <c r="BG48" s="90"/>
      <c r="BH48" s="90"/>
      <c r="BI48" s="90"/>
      <c r="BJ48" s="90"/>
      <c r="BK48" s="90"/>
      <c r="BL48" s="90"/>
      <c r="BM48" s="90"/>
      <c r="BN48" s="90"/>
      <c r="BO48" s="90"/>
      <c r="BP48" s="90"/>
      <c r="BQ48" s="90"/>
      <c r="BR48" s="90"/>
      <c r="BS48" s="90"/>
      <c r="BT48" s="90"/>
      <c r="BU48" s="90"/>
      <c r="BV48" s="90"/>
      <c r="BW48" s="90"/>
      <c r="BX48" s="90"/>
      <c r="BY48" s="90"/>
      <c r="BZ48" s="90"/>
      <c r="CA48" s="90"/>
      <c r="CB48" s="90"/>
      <c r="CC48" s="90"/>
      <c r="CD48" s="90"/>
      <c r="CE48" s="90"/>
      <c r="CF48" s="90"/>
      <c r="CG48" s="90"/>
      <c r="CH48" s="90"/>
      <c r="CI48" s="90"/>
      <c r="CJ48" s="90"/>
      <c r="CK48" s="90"/>
      <c r="CL48" s="90"/>
      <c r="CM48" s="90"/>
      <c r="CN48" s="90"/>
      <c r="CO48" s="90"/>
      <c r="CP48" s="90"/>
      <c r="CQ48" s="90"/>
      <c r="CR48" s="90"/>
      <c r="CS48" s="90"/>
      <c r="CT48" s="90"/>
      <c r="CU48" s="90"/>
      <c r="CV48" s="90"/>
      <c r="CW48" s="90"/>
      <c r="CX48" s="90"/>
      <c r="CY48" s="90"/>
      <c r="CZ48" s="90"/>
      <c r="DA48" s="90"/>
      <c r="DB48" s="90"/>
      <c r="DC48" s="90"/>
      <c r="DD48" s="90"/>
      <c r="DE48" s="90"/>
      <c r="DF48" s="90"/>
      <c r="DG48" s="90"/>
      <c r="DH48" s="90"/>
      <c r="DI48" s="90"/>
      <c r="DJ48" s="90"/>
      <c r="DK48" s="90"/>
      <c r="DL48" s="90"/>
      <c r="DM48" s="90"/>
      <c r="DN48" s="90"/>
      <c r="DO48" s="90"/>
      <c r="DP48" s="90"/>
      <c r="DQ48" s="90"/>
      <c r="DR48" s="90"/>
      <c r="DS48" s="90"/>
      <c r="DT48" s="90"/>
      <c r="DU48" s="90"/>
      <c r="DV48" s="90"/>
      <c r="DW48" s="90"/>
      <c r="DX48" s="90"/>
      <c r="DY48" s="90"/>
      <c r="DZ48" s="90"/>
      <c r="EA48" s="90"/>
      <c r="EB48" s="90"/>
      <c r="EC48" s="90"/>
      <c r="ED48" s="90"/>
      <c r="EE48" s="90"/>
      <c r="EF48" s="90"/>
      <c r="EG48" s="90"/>
      <c r="EH48" s="90"/>
      <c r="EI48" s="90"/>
      <c r="EJ48" s="90"/>
      <c r="EK48" s="90"/>
      <c r="EL48" s="90"/>
      <c r="EM48" s="90"/>
      <c r="EN48" s="90"/>
      <c r="EO48" s="90"/>
      <c r="EP48" s="90"/>
      <c r="EQ48" s="90"/>
      <c r="ER48" s="90"/>
      <c r="ES48" s="90"/>
      <c r="ET48" s="90"/>
      <c r="EU48" s="90"/>
      <c r="EV48" s="90"/>
      <c r="EW48" s="90"/>
      <c r="EX48" s="90"/>
      <c r="EY48" s="90"/>
      <c r="EZ48" s="90"/>
      <c r="FA48" s="90"/>
      <c r="FB48" s="90"/>
      <c r="FC48" s="90"/>
      <c r="FD48" s="90"/>
      <c r="FE48" s="90"/>
      <c r="FF48" s="90"/>
      <c r="FG48" s="90"/>
      <c r="FH48" s="90"/>
      <c r="FI48" s="90"/>
      <c r="FJ48" s="90"/>
      <c r="FK48" s="90"/>
      <c r="FL48" s="90"/>
      <c r="FM48" s="90"/>
      <c r="FN48" s="90"/>
      <c r="FO48" s="90"/>
      <c r="FP48" s="90"/>
      <c r="FQ48" s="90"/>
      <c r="FR48" s="90"/>
      <c r="FS48" s="90"/>
      <c r="FT48" s="90"/>
      <c r="FU48" s="90"/>
      <c r="FV48" s="90"/>
      <c r="FW48" s="90"/>
      <c r="FX48" s="90"/>
      <c r="FY48" s="90"/>
      <c r="FZ48" s="90"/>
      <c r="GA48" s="90"/>
      <c r="GB48" s="90"/>
      <c r="GC48" s="90"/>
      <c r="GD48" s="90"/>
      <c r="GE48" s="90"/>
      <c r="GF48" s="90"/>
      <c r="GG48" s="90"/>
      <c r="GH48" s="90"/>
      <c r="GI48" s="90"/>
      <c r="GJ48" s="90"/>
      <c r="GK48" s="90"/>
      <c r="GL48" s="90"/>
      <c r="GM48" s="90"/>
      <c r="GN48" s="90"/>
      <c r="GO48" s="90"/>
      <c r="GP48" s="90"/>
      <c r="GQ48" s="90"/>
      <c r="GR48" s="90"/>
      <c r="GS48" s="90"/>
      <c r="GT48" s="90"/>
      <c r="GU48" s="90"/>
      <c r="GV48" s="90"/>
      <c r="GW48" s="90"/>
      <c r="GX48" s="90"/>
      <c r="GY48" s="90"/>
      <c r="GZ48" s="90"/>
      <c r="HA48" s="90"/>
      <c r="HB48" s="90"/>
      <c r="HC48" s="90"/>
      <c r="HD48" s="90"/>
      <c r="HE48" s="90"/>
      <c r="HF48" s="90"/>
      <c r="HG48" s="90"/>
      <c r="HH48" s="90"/>
      <c r="HI48" s="90"/>
      <c r="HJ48" s="90"/>
      <c r="HK48" s="90"/>
      <c r="HL48" s="90"/>
      <c r="HM48" s="90"/>
      <c r="HN48" s="90"/>
      <c r="HO48" s="90"/>
      <c r="HP48" s="90"/>
      <c r="HQ48" s="90"/>
      <c r="HR48" s="90"/>
      <c r="HS48" s="90"/>
      <c r="HT48" s="90"/>
      <c r="HU48" s="90"/>
      <c r="HV48" s="90"/>
      <c r="HW48" s="90"/>
      <c r="HX48" s="90"/>
      <c r="HY48" s="90"/>
      <c r="HZ48" s="90"/>
      <c r="IA48" s="90"/>
      <c r="IB48" s="90"/>
      <c r="IC48" s="90"/>
      <c r="ID48" s="90"/>
      <c r="IE48" s="90"/>
      <c r="IF48" s="90"/>
      <c r="IG48" s="90"/>
      <c r="IH48" s="90"/>
      <c r="II48" s="90"/>
      <c r="IJ48" s="90"/>
      <c r="IK48" s="90"/>
      <c r="IL48" s="90"/>
      <c r="IM48" s="90"/>
      <c r="IN48" s="90"/>
      <c r="IO48" s="90"/>
      <c r="IP48" s="90"/>
      <c r="IQ48" s="90"/>
      <c r="IR48" s="90"/>
      <c r="IS48" s="90"/>
      <c r="IT48" s="90"/>
      <c r="IU48" s="90"/>
      <c r="IV48" s="90"/>
      <c r="IW48" s="90"/>
    </row>
    <row r="49" spans="1:257" s="92" customFormat="1" ht="14.25" customHeight="1">
      <c r="A49" s="188"/>
      <c r="B49" s="187" t="s">
        <v>1002</v>
      </c>
      <c r="C49" s="188"/>
      <c r="D49" s="188"/>
      <c r="E49" s="188"/>
      <c r="F49" s="188"/>
      <c r="G49" s="188"/>
      <c r="H49" s="188"/>
      <c r="I49" s="189"/>
      <c r="J49" s="189"/>
      <c r="K49" s="189"/>
      <c r="L49" s="189"/>
      <c r="M49" s="189"/>
      <c r="N49" s="189"/>
      <c r="O49" s="189"/>
      <c r="P49" s="78"/>
      <c r="Q49" s="90"/>
      <c r="R49" s="90"/>
      <c r="S49" s="90"/>
      <c r="T49" s="90"/>
      <c r="U49" s="90"/>
      <c r="V49" s="90"/>
      <c r="W49" s="90"/>
      <c r="X49" s="90"/>
      <c r="Y49" s="90"/>
      <c r="Z49" s="90"/>
      <c r="AA49" s="90"/>
      <c r="AB49" s="90"/>
      <c r="AC49" s="90"/>
      <c r="AD49" s="90"/>
      <c r="AE49" s="90"/>
      <c r="AF49" s="90"/>
      <c r="AG49" s="90"/>
      <c r="AH49" s="90"/>
      <c r="AI49" s="90"/>
      <c r="AJ49" s="90"/>
      <c r="AK49" s="90"/>
      <c r="AL49" s="90"/>
      <c r="AM49" s="90"/>
      <c r="AN49" s="90"/>
      <c r="AO49" s="90"/>
      <c r="AP49" s="90"/>
      <c r="AQ49" s="90"/>
      <c r="AR49" s="90"/>
      <c r="AS49" s="90"/>
      <c r="AT49" s="90"/>
      <c r="AU49" s="90"/>
      <c r="AV49" s="90"/>
      <c r="AW49" s="90"/>
      <c r="AX49" s="90"/>
      <c r="AY49" s="90"/>
      <c r="AZ49" s="90"/>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90"/>
      <c r="CC49" s="90"/>
      <c r="CD49" s="90"/>
      <c r="CE49" s="90"/>
      <c r="CF49" s="90"/>
      <c r="CG49" s="90"/>
      <c r="CH49" s="90"/>
      <c r="CI49" s="90"/>
      <c r="CJ49" s="90"/>
      <c r="CK49" s="90"/>
      <c r="CL49" s="90"/>
      <c r="CM49" s="90"/>
      <c r="CN49" s="90"/>
      <c r="CO49" s="90"/>
      <c r="CP49" s="90"/>
      <c r="CQ49" s="90"/>
      <c r="CR49" s="90"/>
      <c r="CS49" s="90"/>
      <c r="CT49" s="90"/>
      <c r="CU49" s="90"/>
      <c r="CV49" s="90"/>
      <c r="CW49" s="90"/>
      <c r="CX49" s="90"/>
      <c r="CY49" s="90"/>
      <c r="CZ49" s="90"/>
      <c r="DA49" s="90"/>
      <c r="DB49" s="90"/>
      <c r="DC49" s="90"/>
      <c r="DD49" s="90"/>
      <c r="DE49" s="90"/>
      <c r="DF49" s="90"/>
      <c r="DG49" s="90"/>
      <c r="DH49" s="90"/>
      <c r="DI49" s="90"/>
      <c r="DJ49" s="90"/>
      <c r="DK49" s="90"/>
      <c r="DL49" s="90"/>
      <c r="DM49" s="90"/>
      <c r="DN49" s="90"/>
      <c r="DO49" s="90"/>
      <c r="DP49" s="90"/>
      <c r="DQ49" s="90"/>
      <c r="DR49" s="90"/>
      <c r="DS49" s="90"/>
      <c r="DT49" s="90"/>
      <c r="DU49" s="90"/>
      <c r="DV49" s="90"/>
      <c r="DW49" s="90"/>
      <c r="DX49" s="90"/>
      <c r="DY49" s="90"/>
      <c r="DZ49" s="90"/>
      <c r="EA49" s="90"/>
      <c r="EB49" s="90"/>
      <c r="EC49" s="90"/>
      <c r="ED49" s="90"/>
      <c r="EE49" s="90"/>
      <c r="EF49" s="90"/>
      <c r="EG49" s="90"/>
      <c r="EH49" s="90"/>
      <c r="EI49" s="90"/>
      <c r="EJ49" s="90"/>
      <c r="EK49" s="90"/>
      <c r="EL49" s="90"/>
      <c r="EM49" s="90"/>
      <c r="EN49" s="90"/>
      <c r="EO49" s="90"/>
      <c r="EP49" s="90"/>
      <c r="EQ49" s="90"/>
      <c r="ER49" s="90"/>
      <c r="ES49" s="90"/>
      <c r="ET49" s="90"/>
      <c r="EU49" s="90"/>
      <c r="EV49" s="90"/>
      <c r="EW49" s="90"/>
      <c r="EX49" s="90"/>
      <c r="EY49" s="90"/>
      <c r="EZ49" s="90"/>
      <c r="FA49" s="90"/>
      <c r="FB49" s="90"/>
      <c r="FC49" s="90"/>
      <c r="FD49" s="90"/>
      <c r="FE49" s="90"/>
      <c r="FF49" s="90"/>
      <c r="FG49" s="90"/>
      <c r="FH49" s="90"/>
      <c r="FI49" s="90"/>
      <c r="FJ49" s="90"/>
      <c r="FK49" s="90"/>
      <c r="FL49" s="90"/>
      <c r="FM49" s="90"/>
      <c r="FN49" s="90"/>
      <c r="FO49" s="90"/>
      <c r="FP49" s="90"/>
      <c r="FQ49" s="90"/>
      <c r="FR49" s="90"/>
      <c r="FS49" s="90"/>
      <c r="FT49" s="90"/>
      <c r="FU49" s="90"/>
      <c r="FV49" s="90"/>
      <c r="FW49" s="90"/>
      <c r="FX49" s="90"/>
      <c r="FY49" s="90"/>
      <c r="FZ49" s="90"/>
      <c r="GA49" s="90"/>
      <c r="GB49" s="90"/>
      <c r="GC49" s="90"/>
      <c r="GD49" s="90"/>
      <c r="GE49" s="90"/>
      <c r="GF49" s="90"/>
      <c r="GG49" s="90"/>
      <c r="GH49" s="90"/>
      <c r="GI49" s="90"/>
      <c r="GJ49" s="90"/>
      <c r="GK49" s="90"/>
      <c r="GL49" s="90"/>
      <c r="GM49" s="90"/>
      <c r="GN49" s="90"/>
      <c r="GO49" s="90"/>
      <c r="GP49" s="90"/>
      <c r="GQ49" s="90"/>
      <c r="GR49" s="90"/>
      <c r="GS49" s="90"/>
      <c r="GT49" s="90"/>
      <c r="GU49" s="90"/>
      <c r="GV49" s="90"/>
      <c r="GW49" s="90"/>
      <c r="GX49" s="90"/>
      <c r="GY49" s="90"/>
      <c r="GZ49" s="90"/>
      <c r="HA49" s="90"/>
      <c r="HB49" s="90"/>
      <c r="HC49" s="90"/>
      <c r="HD49" s="90"/>
      <c r="HE49" s="90"/>
      <c r="HF49" s="90"/>
      <c r="HG49" s="90"/>
      <c r="HH49" s="90"/>
      <c r="HI49" s="90"/>
      <c r="HJ49" s="90"/>
      <c r="HK49" s="90"/>
      <c r="HL49" s="90"/>
      <c r="HM49" s="90"/>
      <c r="HN49" s="90"/>
      <c r="HO49" s="90"/>
      <c r="HP49" s="90"/>
      <c r="HQ49" s="90"/>
      <c r="HR49" s="90"/>
      <c r="HS49" s="90"/>
      <c r="HT49" s="90"/>
      <c r="HU49" s="90"/>
      <c r="HV49" s="90"/>
      <c r="HW49" s="90"/>
      <c r="HX49" s="90"/>
      <c r="HY49" s="90"/>
      <c r="HZ49" s="90"/>
      <c r="IA49" s="90"/>
      <c r="IB49" s="90"/>
      <c r="IC49" s="90"/>
      <c r="ID49" s="90"/>
      <c r="IE49" s="90"/>
      <c r="IF49" s="90"/>
      <c r="IG49" s="90"/>
      <c r="IH49" s="90"/>
      <c r="II49" s="90"/>
      <c r="IJ49" s="90"/>
      <c r="IK49" s="90"/>
      <c r="IL49" s="90"/>
      <c r="IM49" s="90"/>
      <c r="IN49" s="90"/>
      <c r="IO49" s="90"/>
      <c r="IP49" s="90"/>
      <c r="IQ49" s="90"/>
      <c r="IR49" s="90"/>
      <c r="IS49" s="90"/>
      <c r="IT49" s="90"/>
      <c r="IU49" s="90"/>
      <c r="IV49" s="90"/>
      <c r="IW49" s="90"/>
    </row>
    <row r="50" spans="1:257" s="92" customFormat="1" ht="89.25">
      <c r="A50" s="167" t="str">
        <f t="shared" ref="A50:A52" si="8">IF(OR(B50&lt;&gt;"",D50&lt;&gt;""),"["&amp;TEXT($B$2,"##")&amp;"-"&amp;TEXT(ROW()-10,"##")&amp;"]","")</f>
        <v>[Admin Module-40]</v>
      </c>
      <c r="B50" s="98" t="s">
        <v>1003</v>
      </c>
      <c r="C50" s="98" t="s">
        <v>1004</v>
      </c>
      <c r="D50" s="195" t="s">
        <v>1005</v>
      </c>
      <c r="E50" s="196"/>
      <c r="F50" s="98" t="s">
        <v>22</v>
      </c>
      <c r="G50" s="98" t="s">
        <v>22</v>
      </c>
      <c r="H50" s="104" t="s">
        <v>1204</v>
      </c>
      <c r="I50" s="186" t="s">
        <v>1228</v>
      </c>
      <c r="J50" s="216" t="s">
        <v>1062</v>
      </c>
      <c r="K50" s="216" t="s">
        <v>1059</v>
      </c>
      <c r="L50" s="216" t="s">
        <v>1057</v>
      </c>
      <c r="M50" s="217" t="s">
        <v>1204</v>
      </c>
      <c r="N50" s="217">
        <v>42197</v>
      </c>
      <c r="O50" s="234" t="s">
        <v>1219</v>
      </c>
      <c r="P50" s="90"/>
      <c r="Q50" s="90"/>
      <c r="R50" s="90"/>
      <c r="S50" s="90"/>
      <c r="T50" s="90"/>
      <c r="U50" s="90"/>
      <c r="V50" s="90"/>
      <c r="W50" s="90"/>
      <c r="X50" s="90"/>
      <c r="Y50" s="90"/>
      <c r="Z50" s="90"/>
      <c r="AA50" s="90"/>
      <c r="AB50" s="90"/>
      <c r="AC50" s="90"/>
      <c r="AD50" s="90"/>
      <c r="AE50" s="90"/>
      <c r="AF50" s="90"/>
      <c r="AG50" s="90"/>
      <c r="AH50" s="90"/>
      <c r="AI50" s="90"/>
      <c r="AJ50" s="90"/>
      <c r="AK50" s="90"/>
      <c r="AL50" s="90"/>
      <c r="AM50" s="90"/>
      <c r="AN50" s="90"/>
      <c r="AO50" s="90"/>
      <c r="AP50" s="90"/>
      <c r="AQ50" s="90"/>
      <c r="AR50" s="90"/>
      <c r="AS50" s="90"/>
      <c r="AT50" s="90"/>
      <c r="AU50" s="90"/>
      <c r="AV50" s="90"/>
      <c r="AW50" s="90"/>
      <c r="AX50" s="90"/>
      <c r="AY50" s="90"/>
      <c r="AZ50" s="90"/>
      <c r="BA50" s="90"/>
      <c r="BB50" s="90"/>
      <c r="BC50" s="90"/>
      <c r="BD50" s="90"/>
      <c r="BE50" s="90"/>
      <c r="BF50" s="90"/>
      <c r="BG50" s="90"/>
      <c r="BH50" s="90"/>
      <c r="BI50" s="90"/>
      <c r="BJ50" s="90"/>
      <c r="BK50" s="90"/>
      <c r="BL50" s="90"/>
      <c r="BM50" s="90"/>
      <c r="BN50" s="90"/>
      <c r="BO50" s="90"/>
      <c r="BP50" s="90"/>
      <c r="BQ50" s="90"/>
      <c r="BR50" s="90"/>
      <c r="BS50" s="90"/>
      <c r="BT50" s="90"/>
      <c r="BU50" s="90"/>
      <c r="BV50" s="90"/>
      <c r="BW50" s="90"/>
      <c r="BX50" s="90"/>
      <c r="BY50" s="90"/>
      <c r="BZ50" s="90"/>
      <c r="CA50" s="90"/>
      <c r="CB50" s="90"/>
      <c r="CC50" s="90"/>
      <c r="CD50" s="90"/>
      <c r="CE50" s="90"/>
      <c r="CF50" s="90"/>
      <c r="CG50" s="90"/>
      <c r="CH50" s="90"/>
      <c r="CI50" s="90"/>
      <c r="CJ50" s="90"/>
      <c r="CK50" s="90"/>
      <c r="CL50" s="90"/>
      <c r="CM50" s="90"/>
      <c r="CN50" s="90"/>
      <c r="CO50" s="90"/>
      <c r="CP50" s="90"/>
      <c r="CQ50" s="90"/>
      <c r="CR50" s="90"/>
      <c r="CS50" s="90"/>
      <c r="CT50" s="90"/>
      <c r="CU50" s="90"/>
      <c r="CV50" s="90"/>
      <c r="CW50" s="90"/>
      <c r="CX50" s="90"/>
      <c r="CY50" s="90"/>
      <c r="CZ50" s="90"/>
      <c r="DA50" s="90"/>
      <c r="DB50" s="90"/>
      <c r="DC50" s="90"/>
      <c r="DD50" s="90"/>
      <c r="DE50" s="90"/>
      <c r="DF50" s="90"/>
      <c r="DG50" s="90"/>
      <c r="DH50" s="90"/>
      <c r="DI50" s="90"/>
      <c r="DJ50" s="90"/>
      <c r="DK50" s="90"/>
      <c r="DL50" s="90"/>
      <c r="DM50" s="90"/>
      <c r="DN50" s="90"/>
      <c r="DO50" s="90"/>
      <c r="DP50" s="90"/>
      <c r="DQ50" s="90"/>
      <c r="DR50" s="90"/>
      <c r="DS50" s="90"/>
      <c r="DT50" s="90"/>
      <c r="DU50" s="90"/>
      <c r="DV50" s="90"/>
      <c r="DW50" s="90"/>
      <c r="DX50" s="90"/>
      <c r="DY50" s="90"/>
      <c r="DZ50" s="90"/>
      <c r="EA50" s="90"/>
      <c r="EB50" s="90"/>
      <c r="EC50" s="90"/>
      <c r="ED50" s="90"/>
      <c r="EE50" s="90"/>
      <c r="EF50" s="90"/>
      <c r="EG50" s="90"/>
      <c r="EH50" s="90"/>
      <c r="EI50" s="90"/>
      <c r="EJ50" s="90"/>
      <c r="EK50" s="90"/>
      <c r="EL50" s="90"/>
      <c r="EM50" s="90"/>
      <c r="EN50" s="90"/>
      <c r="EO50" s="90"/>
      <c r="EP50" s="90"/>
      <c r="EQ50" s="90"/>
      <c r="ER50" s="90"/>
      <c r="ES50" s="90"/>
      <c r="ET50" s="90"/>
      <c r="EU50" s="90"/>
      <c r="EV50" s="90"/>
      <c r="EW50" s="90"/>
      <c r="EX50" s="90"/>
      <c r="EY50" s="90"/>
      <c r="EZ50" s="90"/>
      <c r="FA50" s="90"/>
      <c r="FB50" s="90"/>
      <c r="FC50" s="90"/>
      <c r="FD50" s="90"/>
      <c r="FE50" s="90"/>
      <c r="FF50" s="90"/>
      <c r="FG50" s="90"/>
      <c r="FH50" s="90"/>
      <c r="FI50" s="90"/>
      <c r="FJ50" s="90"/>
      <c r="FK50" s="90"/>
      <c r="FL50" s="90"/>
      <c r="FM50" s="90"/>
      <c r="FN50" s="90"/>
      <c r="FO50" s="90"/>
      <c r="FP50" s="90"/>
      <c r="FQ50" s="90"/>
      <c r="FR50" s="90"/>
      <c r="FS50" s="90"/>
      <c r="FT50" s="90"/>
      <c r="FU50" s="90"/>
      <c r="FV50" s="90"/>
      <c r="FW50" s="90"/>
      <c r="FX50" s="90"/>
      <c r="FY50" s="90"/>
      <c r="FZ50" s="90"/>
      <c r="GA50" s="90"/>
      <c r="GB50" s="90"/>
      <c r="GC50" s="90"/>
      <c r="GD50" s="90"/>
      <c r="GE50" s="90"/>
      <c r="GF50" s="90"/>
      <c r="GG50" s="90"/>
      <c r="GH50" s="90"/>
      <c r="GI50" s="90"/>
      <c r="GJ50" s="90"/>
      <c r="GK50" s="90"/>
      <c r="GL50" s="90"/>
      <c r="GM50" s="90"/>
      <c r="GN50" s="90"/>
      <c r="GO50" s="90"/>
      <c r="GP50" s="90"/>
      <c r="GQ50" s="90"/>
      <c r="GR50" s="90"/>
      <c r="GS50" s="90"/>
      <c r="GT50" s="90"/>
      <c r="GU50" s="90"/>
      <c r="GV50" s="90"/>
      <c r="GW50" s="90"/>
      <c r="GX50" s="90"/>
      <c r="GY50" s="90"/>
      <c r="GZ50" s="90"/>
      <c r="HA50" s="90"/>
      <c r="HB50" s="90"/>
      <c r="HC50" s="90"/>
      <c r="HD50" s="90"/>
      <c r="HE50" s="90"/>
      <c r="HF50" s="90"/>
      <c r="HG50" s="90"/>
      <c r="HH50" s="90"/>
      <c r="HI50" s="90"/>
      <c r="HJ50" s="90"/>
      <c r="HK50" s="90"/>
      <c r="HL50" s="90"/>
      <c r="HM50" s="90"/>
      <c r="HN50" s="90"/>
      <c r="HO50" s="90"/>
      <c r="HP50" s="90"/>
      <c r="HQ50" s="90"/>
      <c r="HR50" s="90"/>
      <c r="HS50" s="90"/>
      <c r="HT50" s="90"/>
      <c r="HU50" s="90"/>
      <c r="HV50" s="90"/>
      <c r="HW50" s="90"/>
      <c r="HX50" s="90"/>
      <c r="HY50" s="90"/>
      <c r="HZ50" s="90"/>
      <c r="IA50" s="90"/>
      <c r="IB50" s="90"/>
      <c r="IC50" s="90"/>
      <c r="ID50" s="90"/>
      <c r="IE50" s="90"/>
      <c r="IF50" s="90"/>
      <c r="IG50" s="90"/>
      <c r="IH50" s="90"/>
      <c r="II50" s="90"/>
      <c r="IJ50" s="90"/>
      <c r="IK50" s="90"/>
      <c r="IL50" s="90"/>
      <c r="IM50" s="90"/>
      <c r="IN50" s="90"/>
      <c r="IO50" s="90"/>
      <c r="IP50" s="90"/>
      <c r="IQ50" s="90"/>
      <c r="IR50" s="90"/>
      <c r="IS50" s="90"/>
      <c r="IT50" s="90"/>
      <c r="IU50" s="90"/>
      <c r="IV50" s="90"/>
      <c r="IW50" s="90"/>
    </row>
    <row r="51" spans="1:257" s="92" customFormat="1" ht="14.25" customHeight="1">
      <c r="A51" s="167" t="str">
        <f t="shared" si="8"/>
        <v>[Admin Module-41]</v>
      </c>
      <c r="B51" s="98" t="s">
        <v>1006</v>
      </c>
      <c r="C51" s="98" t="s">
        <v>1007</v>
      </c>
      <c r="D51" s="195" t="s">
        <v>1229</v>
      </c>
      <c r="E51" s="196"/>
      <c r="F51" s="98" t="s">
        <v>22</v>
      </c>
      <c r="G51" s="98" t="s">
        <v>22</v>
      </c>
      <c r="H51" s="104" t="s">
        <v>1204</v>
      </c>
      <c r="I51" s="186"/>
      <c r="J51" s="216"/>
      <c r="K51" s="216"/>
      <c r="L51" s="216"/>
      <c r="M51" s="217"/>
      <c r="N51" s="217"/>
      <c r="O51" s="217"/>
      <c r="P51" s="78"/>
      <c r="Q51" s="90"/>
      <c r="R51" s="90"/>
      <c r="S51" s="90"/>
      <c r="T51" s="90"/>
      <c r="U51" s="90"/>
      <c r="V51" s="90"/>
      <c r="W51" s="90"/>
      <c r="X51" s="90"/>
      <c r="Y51" s="90"/>
      <c r="Z51" s="90"/>
      <c r="AA51" s="90"/>
      <c r="AB51" s="90"/>
      <c r="AC51" s="90"/>
      <c r="AD51" s="90"/>
      <c r="AE51" s="90"/>
      <c r="AF51" s="90"/>
      <c r="AG51" s="90"/>
      <c r="AH51" s="90"/>
      <c r="AI51" s="90"/>
      <c r="AJ51" s="90"/>
      <c r="AK51" s="90"/>
      <c r="AL51" s="90"/>
      <c r="AM51" s="90"/>
      <c r="AN51" s="90"/>
      <c r="AO51" s="90"/>
      <c r="AP51" s="90"/>
      <c r="AQ51" s="90"/>
      <c r="AR51" s="90"/>
      <c r="AS51" s="90"/>
      <c r="AT51" s="90"/>
      <c r="AU51" s="90"/>
      <c r="AV51" s="90"/>
      <c r="AW51" s="90"/>
      <c r="AX51" s="90"/>
      <c r="AY51" s="90"/>
      <c r="AZ51" s="90"/>
      <c r="BA51" s="90"/>
      <c r="BB51" s="90"/>
      <c r="BC51" s="90"/>
      <c r="BD51" s="90"/>
      <c r="BE51" s="90"/>
      <c r="BF51" s="90"/>
      <c r="BG51" s="90"/>
      <c r="BH51" s="90"/>
      <c r="BI51" s="90"/>
      <c r="BJ51" s="90"/>
      <c r="BK51" s="90"/>
      <c r="BL51" s="90"/>
      <c r="BM51" s="90"/>
      <c r="BN51" s="90"/>
      <c r="BO51" s="90"/>
      <c r="BP51" s="90"/>
      <c r="BQ51" s="90"/>
      <c r="BR51" s="90"/>
      <c r="BS51" s="90"/>
      <c r="BT51" s="90"/>
      <c r="BU51" s="90"/>
      <c r="BV51" s="90"/>
      <c r="BW51" s="90"/>
      <c r="BX51" s="90"/>
      <c r="BY51" s="90"/>
      <c r="BZ51" s="90"/>
      <c r="CA51" s="90"/>
      <c r="CB51" s="90"/>
      <c r="CC51" s="90"/>
      <c r="CD51" s="90"/>
      <c r="CE51" s="90"/>
      <c r="CF51" s="90"/>
      <c r="CG51" s="90"/>
      <c r="CH51" s="90"/>
      <c r="CI51" s="90"/>
      <c r="CJ51" s="90"/>
      <c r="CK51" s="90"/>
      <c r="CL51" s="90"/>
      <c r="CM51" s="90"/>
      <c r="CN51" s="90"/>
      <c r="CO51" s="90"/>
      <c r="CP51" s="90"/>
      <c r="CQ51" s="90"/>
      <c r="CR51" s="90"/>
      <c r="CS51" s="90"/>
      <c r="CT51" s="90"/>
      <c r="CU51" s="90"/>
      <c r="CV51" s="90"/>
      <c r="CW51" s="90"/>
      <c r="CX51" s="90"/>
      <c r="CY51" s="90"/>
      <c r="CZ51" s="90"/>
      <c r="DA51" s="90"/>
      <c r="DB51" s="90"/>
      <c r="DC51" s="90"/>
      <c r="DD51" s="90"/>
      <c r="DE51" s="90"/>
      <c r="DF51" s="90"/>
      <c r="DG51" s="90"/>
      <c r="DH51" s="90"/>
      <c r="DI51" s="90"/>
      <c r="DJ51" s="90"/>
      <c r="DK51" s="90"/>
      <c r="DL51" s="90"/>
      <c r="DM51" s="90"/>
      <c r="DN51" s="90"/>
      <c r="DO51" s="90"/>
      <c r="DP51" s="90"/>
      <c r="DQ51" s="90"/>
      <c r="DR51" s="90"/>
      <c r="DS51" s="90"/>
      <c r="DT51" s="90"/>
      <c r="DU51" s="90"/>
      <c r="DV51" s="90"/>
      <c r="DW51" s="90"/>
      <c r="DX51" s="90"/>
      <c r="DY51" s="90"/>
      <c r="DZ51" s="90"/>
      <c r="EA51" s="90"/>
      <c r="EB51" s="90"/>
      <c r="EC51" s="90"/>
      <c r="ED51" s="90"/>
      <c r="EE51" s="90"/>
      <c r="EF51" s="90"/>
      <c r="EG51" s="90"/>
      <c r="EH51" s="90"/>
      <c r="EI51" s="90"/>
      <c r="EJ51" s="90"/>
      <c r="EK51" s="90"/>
      <c r="EL51" s="90"/>
      <c r="EM51" s="90"/>
      <c r="EN51" s="90"/>
      <c r="EO51" s="90"/>
      <c r="EP51" s="90"/>
      <c r="EQ51" s="90"/>
      <c r="ER51" s="90"/>
      <c r="ES51" s="90"/>
      <c r="ET51" s="90"/>
      <c r="EU51" s="90"/>
      <c r="EV51" s="90"/>
      <c r="EW51" s="90"/>
      <c r="EX51" s="90"/>
      <c r="EY51" s="90"/>
      <c r="EZ51" s="90"/>
      <c r="FA51" s="90"/>
      <c r="FB51" s="90"/>
      <c r="FC51" s="90"/>
      <c r="FD51" s="90"/>
      <c r="FE51" s="90"/>
      <c r="FF51" s="90"/>
      <c r="FG51" s="90"/>
      <c r="FH51" s="90"/>
      <c r="FI51" s="90"/>
      <c r="FJ51" s="90"/>
      <c r="FK51" s="90"/>
      <c r="FL51" s="90"/>
      <c r="FM51" s="90"/>
      <c r="FN51" s="90"/>
      <c r="FO51" s="90"/>
      <c r="FP51" s="90"/>
      <c r="FQ51" s="90"/>
      <c r="FR51" s="90"/>
      <c r="FS51" s="90"/>
      <c r="FT51" s="90"/>
      <c r="FU51" s="90"/>
      <c r="FV51" s="90"/>
      <c r="FW51" s="90"/>
      <c r="FX51" s="90"/>
      <c r="FY51" s="90"/>
      <c r="FZ51" s="90"/>
      <c r="GA51" s="90"/>
      <c r="GB51" s="90"/>
      <c r="GC51" s="90"/>
      <c r="GD51" s="90"/>
      <c r="GE51" s="90"/>
      <c r="GF51" s="90"/>
      <c r="GG51" s="90"/>
      <c r="GH51" s="90"/>
      <c r="GI51" s="90"/>
      <c r="GJ51" s="90"/>
      <c r="GK51" s="90"/>
      <c r="GL51" s="90"/>
      <c r="GM51" s="90"/>
      <c r="GN51" s="90"/>
      <c r="GO51" s="90"/>
      <c r="GP51" s="90"/>
      <c r="GQ51" s="90"/>
      <c r="GR51" s="90"/>
      <c r="GS51" s="90"/>
      <c r="GT51" s="90"/>
      <c r="GU51" s="90"/>
      <c r="GV51" s="90"/>
      <c r="GW51" s="90"/>
      <c r="GX51" s="90"/>
      <c r="GY51" s="90"/>
      <c r="GZ51" s="90"/>
      <c r="HA51" s="90"/>
      <c r="HB51" s="90"/>
      <c r="HC51" s="90"/>
      <c r="HD51" s="90"/>
      <c r="HE51" s="90"/>
      <c r="HF51" s="90"/>
      <c r="HG51" s="90"/>
      <c r="HH51" s="90"/>
      <c r="HI51" s="90"/>
      <c r="HJ51" s="90"/>
      <c r="HK51" s="90"/>
      <c r="HL51" s="90"/>
      <c r="HM51" s="90"/>
      <c r="HN51" s="90"/>
      <c r="HO51" s="90"/>
      <c r="HP51" s="90"/>
      <c r="HQ51" s="90"/>
      <c r="HR51" s="90"/>
      <c r="HS51" s="90"/>
      <c r="HT51" s="90"/>
      <c r="HU51" s="90"/>
      <c r="HV51" s="90"/>
      <c r="HW51" s="90"/>
      <c r="HX51" s="90"/>
      <c r="HY51" s="90"/>
      <c r="HZ51" s="90"/>
      <c r="IA51" s="90"/>
      <c r="IB51" s="90"/>
      <c r="IC51" s="90"/>
      <c r="ID51" s="90"/>
      <c r="IE51" s="90"/>
      <c r="IF51" s="90"/>
      <c r="IG51" s="90"/>
      <c r="IH51" s="90"/>
      <c r="II51" s="90"/>
      <c r="IJ51" s="90"/>
      <c r="IK51" s="90"/>
      <c r="IL51" s="90"/>
      <c r="IM51" s="90"/>
      <c r="IN51" s="90"/>
      <c r="IO51" s="90"/>
      <c r="IP51" s="90"/>
      <c r="IQ51" s="90"/>
      <c r="IR51" s="90"/>
      <c r="IS51" s="90"/>
      <c r="IT51" s="90"/>
      <c r="IU51" s="90"/>
      <c r="IV51" s="90"/>
      <c r="IW51" s="90"/>
    </row>
    <row r="52" spans="1:257" s="92" customFormat="1" ht="14.25" customHeight="1">
      <c r="A52" s="167" t="str">
        <f t="shared" si="8"/>
        <v>[Admin Module-42]</v>
      </c>
      <c r="B52" s="98" t="s">
        <v>1008</v>
      </c>
      <c r="C52" s="98" t="s">
        <v>1009</v>
      </c>
      <c r="D52" s="195" t="s">
        <v>1010</v>
      </c>
      <c r="E52" s="196"/>
      <c r="F52" s="98" t="s">
        <v>22</v>
      </c>
      <c r="G52" s="98" t="s">
        <v>22</v>
      </c>
      <c r="H52" s="104" t="s">
        <v>1204</v>
      </c>
      <c r="I52" s="186"/>
      <c r="J52" s="216"/>
      <c r="K52" s="216"/>
      <c r="L52" s="216"/>
      <c r="M52" s="217"/>
      <c r="N52" s="217"/>
      <c r="O52" s="217"/>
      <c r="P52" s="90"/>
      <c r="Q52" s="90"/>
      <c r="R52" s="90"/>
      <c r="S52" s="90"/>
      <c r="T52" s="90"/>
      <c r="U52" s="90"/>
      <c r="V52" s="90"/>
      <c r="W52" s="90"/>
      <c r="X52" s="90"/>
      <c r="Y52" s="90"/>
      <c r="Z52" s="90"/>
      <c r="AA52" s="90"/>
      <c r="AB52" s="90"/>
      <c r="AC52" s="90"/>
      <c r="AD52" s="90"/>
      <c r="AE52" s="90"/>
      <c r="AF52" s="90"/>
      <c r="AG52" s="90"/>
      <c r="AH52" s="90"/>
      <c r="AI52" s="90"/>
      <c r="AJ52" s="90"/>
      <c r="AK52" s="90"/>
      <c r="AL52" s="90"/>
      <c r="AM52" s="90"/>
      <c r="AN52" s="90"/>
      <c r="AO52" s="90"/>
      <c r="AP52" s="90"/>
      <c r="AQ52" s="90"/>
      <c r="AR52" s="90"/>
      <c r="AS52" s="90"/>
      <c r="AT52" s="90"/>
      <c r="AU52" s="90"/>
      <c r="AV52" s="90"/>
      <c r="AW52" s="90"/>
      <c r="AX52" s="90"/>
      <c r="AY52" s="90"/>
      <c r="AZ52" s="90"/>
      <c r="BA52" s="90"/>
      <c r="BB52" s="90"/>
      <c r="BC52" s="90"/>
      <c r="BD52" s="90"/>
      <c r="BE52" s="90"/>
      <c r="BF52" s="90"/>
      <c r="BG52" s="90"/>
      <c r="BH52" s="90"/>
      <c r="BI52" s="90"/>
      <c r="BJ52" s="90"/>
      <c r="BK52" s="90"/>
      <c r="BL52" s="90"/>
      <c r="BM52" s="90"/>
      <c r="BN52" s="90"/>
      <c r="BO52" s="90"/>
      <c r="BP52" s="90"/>
      <c r="BQ52" s="90"/>
      <c r="BR52" s="90"/>
      <c r="BS52" s="90"/>
      <c r="BT52" s="90"/>
      <c r="BU52" s="90"/>
      <c r="BV52" s="90"/>
      <c r="BW52" s="90"/>
      <c r="BX52" s="90"/>
      <c r="BY52" s="90"/>
      <c r="BZ52" s="90"/>
      <c r="CA52" s="90"/>
      <c r="CB52" s="90"/>
      <c r="CC52" s="90"/>
      <c r="CD52" s="90"/>
      <c r="CE52" s="90"/>
      <c r="CF52" s="90"/>
      <c r="CG52" s="90"/>
      <c r="CH52" s="90"/>
      <c r="CI52" s="90"/>
      <c r="CJ52" s="90"/>
      <c r="CK52" s="90"/>
      <c r="CL52" s="90"/>
      <c r="CM52" s="90"/>
      <c r="CN52" s="90"/>
      <c r="CO52" s="90"/>
      <c r="CP52" s="90"/>
      <c r="CQ52" s="90"/>
      <c r="CR52" s="90"/>
      <c r="CS52" s="90"/>
      <c r="CT52" s="90"/>
      <c r="CU52" s="90"/>
      <c r="CV52" s="90"/>
      <c r="CW52" s="90"/>
      <c r="CX52" s="90"/>
      <c r="CY52" s="90"/>
      <c r="CZ52" s="90"/>
      <c r="DA52" s="90"/>
      <c r="DB52" s="90"/>
      <c r="DC52" s="90"/>
      <c r="DD52" s="90"/>
      <c r="DE52" s="90"/>
      <c r="DF52" s="90"/>
      <c r="DG52" s="90"/>
      <c r="DH52" s="90"/>
      <c r="DI52" s="90"/>
      <c r="DJ52" s="90"/>
      <c r="DK52" s="90"/>
      <c r="DL52" s="90"/>
      <c r="DM52" s="90"/>
      <c r="DN52" s="90"/>
      <c r="DO52" s="90"/>
      <c r="DP52" s="90"/>
      <c r="DQ52" s="90"/>
      <c r="DR52" s="90"/>
      <c r="DS52" s="90"/>
      <c r="DT52" s="90"/>
      <c r="DU52" s="90"/>
      <c r="DV52" s="90"/>
      <c r="DW52" s="90"/>
      <c r="DX52" s="90"/>
      <c r="DY52" s="90"/>
      <c r="DZ52" s="90"/>
      <c r="EA52" s="90"/>
      <c r="EB52" s="90"/>
      <c r="EC52" s="90"/>
      <c r="ED52" s="90"/>
      <c r="EE52" s="90"/>
      <c r="EF52" s="90"/>
      <c r="EG52" s="90"/>
      <c r="EH52" s="90"/>
      <c r="EI52" s="90"/>
      <c r="EJ52" s="90"/>
      <c r="EK52" s="90"/>
      <c r="EL52" s="90"/>
      <c r="EM52" s="90"/>
      <c r="EN52" s="90"/>
      <c r="EO52" s="90"/>
      <c r="EP52" s="90"/>
      <c r="EQ52" s="90"/>
      <c r="ER52" s="90"/>
      <c r="ES52" s="90"/>
      <c r="ET52" s="90"/>
      <c r="EU52" s="90"/>
      <c r="EV52" s="90"/>
      <c r="EW52" s="90"/>
      <c r="EX52" s="90"/>
      <c r="EY52" s="90"/>
      <c r="EZ52" s="90"/>
      <c r="FA52" s="90"/>
      <c r="FB52" s="90"/>
      <c r="FC52" s="90"/>
      <c r="FD52" s="90"/>
      <c r="FE52" s="90"/>
      <c r="FF52" s="90"/>
      <c r="FG52" s="90"/>
      <c r="FH52" s="90"/>
      <c r="FI52" s="90"/>
      <c r="FJ52" s="90"/>
      <c r="FK52" s="90"/>
      <c r="FL52" s="90"/>
      <c r="FM52" s="90"/>
      <c r="FN52" s="90"/>
      <c r="FO52" s="90"/>
      <c r="FP52" s="90"/>
      <c r="FQ52" s="90"/>
      <c r="FR52" s="90"/>
      <c r="FS52" s="90"/>
      <c r="FT52" s="90"/>
      <c r="FU52" s="90"/>
      <c r="FV52" s="90"/>
      <c r="FW52" s="90"/>
      <c r="FX52" s="90"/>
      <c r="FY52" s="90"/>
      <c r="FZ52" s="90"/>
      <c r="GA52" s="90"/>
      <c r="GB52" s="90"/>
      <c r="GC52" s="90"/>
      <c r="GD52" s="90"/>
      <c r="GE52" s="90"/>
      <c r="GF52" s="90"/>
      <c r="GG52" s="90"/>
      <c r="GH52" s="90"/>
      <c r="GI52" s="90"/>
      <c r="GJ52" s="90"/>
      <c r="GK52" s="90"/>
      <c r="GL52" s="90"/>
      <c r="GM52" s="90"/>
      <c r="GN52" s="90"/>
      <c r="GO52" s="90"/>
      <c r="GP52" s="90"/>
      <c r="GQ52" s="90"/>
      <c r="GR52" s="90"/>
      <c r="GS52" s="90"/>
      <c r="GT52" s="90"/>
      <c r="GU52" s="90"/>
      <c r="GV52" s="90"/>
      <c r="GW52" s="90"/>
      <c r="GX52" s="90"/>
      <c r="GY52" s="90"/>
      <c r="GZ52" s="90"/>
      <c r="HA52" s="90"/>
      <c r="HB52" s="90"/>
      <c r="HC52" s="90"/>
      <c r="HD52" s="90"/>
      <c r="HE52" s="90"/>
      <c r="HF52" s="90"/>
      <c r="HG52" s="90"/>
      <c r="HH52" s="90"/>
      <c r="HI52" s="90"/>
      <c r="HJ52" s="90"/>
      <c r="HK52" s="90"/>
      <c r="HL52" s="90"/>
      <c r="HM52" s="90"/>
      <c r="HN52" s="90"/>
      <c r="HO52" s="90"/>
      <c r="HP52" s="90"/>
      <c r="HQ52" s="90"/>
      <c r="HR52" s="90"/>
      <c r="HS52" s="90"/>
      <c r="HT52" s="90"/>
      <c r="HU52" s="90"/>
      <c r="HV52" s="90"/>
      <c r="HW52" s="90"/>
      <c r="HX52" s="90"/>
      <c r="HY52" s="90"/>
      <c r="HZ52" s="90"/>
      <c r="IA52" s="90"/>
      <c r="IB52" s="90"/>
      <c r="IC52" s="90"/>
      <c r="ID52" s="90"/>
      <c r="IE52" s="90"/>
      <c r="IF52" s="90"/>
      <c r="IG52" s="90"/>
      <c r="IH52" s="90"/>
      <c r="II52" s="90"/>
      <c r="IJ52" s="90"/>
      <c r="IK52" s="90"/>
      <c r="IL52" s="90"/>
      <c r="IM52" s="90"/>
      <c r="IN52" s="90"/>
      <c r="IO52" s="90"/>
      <c r="IP52" s="90"/>
      <c r="IQ52" s="90"/>
      <c r="IR52" s="90"/>
      <c r="IS52" s="90"/>
      <c r="IT52" s="90"/>
      <c r="IU52" s="90"/>
      <c r="IV52" s="90"/>
      <c r="IW52" s="90"/>
    </row>
    <row r="53" spans="1:257" s="92" customFormat="1" ht="14.25" customHeight="1">
      <c r="A53" s="188"/>
      <c r="B53" s="187" t="s">
        <v>1011</v>
      </c>
      <c r="C53" s="188"/>
      <c r="D53" s="188"/>
      <c r="E53" s="188"/>
      <c r="F53" s="188"/>
      <c r="G53" s="188"/>
      <c r="H53" s="188"/>
      <c r="I53" s="189"/>
      <c r="J53" s="189"/>
      <c r="K53" s="189"/>
      <c r="L53" s="189"/>
      <c r="M53" s="189"/>
      <c r="N53" s="189"/>
      <c r="O53" s="189"/>
      <c r="P53" s="78"/>
      <c r="Q53" s="90"/>
      <c r="R53" s="90"/>
      <c r="S53" s="90"/>
      <c r="T53" s="90"/>
      <c r="U53" s="90"/>
      <c r="V53" s="90"/>
      <c r="W53" s="90"/>
      <c r="X53" s="90"/>
      <c r="Y53" s="90"/>
      <c r="Z53" s="90"/>
      <c r="AA53" s="90"/>
      <c r="AB53" s="90"/>
      <c r="AC53" s="90"/>
      <c r="AD53" s="90"/>
      <c r="AE53" s="90"/>
      <c r="AF53" s="90"/>
      <c r="AG53" s="90"/>
      <c r="AH53" s="90"/>
      <c r="AI53" s="90"/>
      <c r="AJ53" s="90"/>
      <c r="AK53" s="90"/>
      <c r="AL53" s="90"/>
      <c r="AM53" s="90"/>
      <c r="AN53" s="90"/>
      <c r="AO53" s="90"/>
      <c r="AP53" s="90"/>
      <c r="AQ53" s="90"/>
      <c r="AR53" s="90"/>
      <c r="AS53" s="90"/>
      <c r="AT53" s="90"/>
      <c r="AU53" s="90"/>
      <c r="AV53" s="90"/>
      <c r="AW53" s="90"/>
      <c r="AX53" s="90"/>
      <c r="AY53" s="90"/>
      <c r="AZ53" s="90"/>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90"/>
      <c r="CC53" s="90"/>
      <c r="CD53" s="90"/>
      <c r="CE53" s="90"/>
      <c r="CF53" s="90"/>
      <c r="CG53" s="90"/>
      <c r="CH53" s="90"/>
      <c r="CI53" s="90"/>
      <c r="CJ53" s="90"/>
      <c r="CK53" s="90"/>
      <c r="CL53" s="90"/>
      <c r="CM53" s="90"/>
      <c r="CN53" s="90"/>
      <c r="CO53" s="90"/>
      <c r="CP53" s="90"/>
      <c r="CQ53" s="90"/>
      <c r="CR53" s="90"/>
      <c r="CS53" s="90"/>
      <c r="CT53" s="90"/>
      <c r="CU53" s="90"/>
      <c r="CV53" s="90"/>
      <c r="CW53" s="90"/>
      <c r="CX53" s="90"/>
      <c r="CY53" s="90"/>
      <c r="CZ53" s="90"/>
      <c r="DA53" s="90"/>
      <c r="DB53" s="90"/>
      <c r="DC53" s="90"/>
      <c r="DD53" s="90"/>
      <c r="DE53" s="90"/>
      <c r="DF53" s="90"/>
      <c r="DG53" s="90"/>
      <c r="DH53" s="90"/>
      <c r="DI53" s="90"/>
      <c r="DJ53" s="90"/>
      <c r="DK53" s="90"/>
      <c r="DL53" s="90"/>
      <c r="DM53" s="90"/>
      <c r="DN53" s="90"/>
      <c r="DO53" s="90"/>
      <c r="DP53" s="90"/>
      <c r="DQ53" s="90"/>
      <c r="DR53" s="90"/>
      <c r="DS53" s="90"/>
      <c r="DT53" s="90"/>
      <c r="DU53" s="90"/>
      <c r="DV53" s="90"/>
      <c r="DW53" s="90"/>
      <c r="DX53" s="90"/>
      <c r="DY53" s="90"/>
      <c r="DZ53" s="90"/>
      <c r="EA53" s="90"/>
      <c r="EB53" s="90"/>
      <c r="EC53" s="90"/>
      <c r="ED53" s="90"/>
      <c r="EE53" s="90"/>
      <c r="EF53" s="90"/>
      <c r="EG53" s="90"/>
      <c r="EH53" s="90"/>
      <c r="EI53" s="90"/>
      <c r="EJ53" s="90"/>
      <c r="EK53" s="90"/>
      <c r="EL53" s="90"/>
      <c r="EM53" s="90"/>
      <c r="EN53" s="90"/>
      <c r="EO53" s="90"/>
      <c r="EP53" s="90"/>
      <c r="EQ53" s="90"/>
      <c r="ER53" s="90"/>
      <c r="ES53" s="90"/>
      <c r="ET53" s="90"/>
      <c r="EU53" s="90"/>
      <c r="EV53" s="90"/>
      <c r="EW53" s="90"/>
      <c r="EX53" s="90"/>
      <c r="EY53" s="90"/>
      <c r="EZ53" s="90"/>
      <c r="FA53" s="90"/>
      <c r="FB53" s="90"/>
      <c r="FC53" s="90"/>
      <c r="FD53" s="90"/>
      <c r="FE53" s="90"/>
      <c r="FF53" s="90"/>
      <c r="FG53" s="90"/>
      <c r="FH53" s="90"/>
      <c r="FI53" s="90"/>
      <c r="FJ53" s="90"/>
      <c r="FK53" s="90"/>
      <c r="FL53" s="90"/>
      <c r="FM53" s="90"/>
      <c r="FN53" s="90"/>
      <c r="FO53" s="90"/>
      <c r="FP53" s="90"/>
      <c r="FQ53" s="90"/>
      <c r="FR53" s="90"/>
      <c r="FS53" s="90"/>
      <c r="FT53" s="90"/>
      <c r="FU53" s="90"/>
      <c r="FV53" s="90"/>
      <c r="FW53" s="90"/>
      <c r="FX53" s="90"/>
      <c r="FY53" s="90"/>
      <c r="FZ53" s="90"/>
      <c r="GA53" s="90"/>
      <c r="GB53" s="90"/>
      <c r="GC53" s="90"/>
      <c r="GD53" s="90"/>
      <c r="GE53" s="90"/>
      <c r="GF53" s="90"/>
      <c r="GG53" s="90"/>
      <c r="GH53" s="90"/>
      <c r="GI53" s="90"/>
      <c r="GJ53" s="90"/>
      <c r="GK53" s="90"/>
      <c r="GL53" s="90"/>
      <c r="GM53" s="90"/>
      <c r="GN53" s="90"/>
      <c r="GO53" s="90"/>
      <c r="GP53" s="90"/>
      <c r="GQ53" s="90"/>
      <c r="GR53" s="90"/>
      <c r="GS53" s="90"/>
      <c r="GT53" s="90"/>
      <c r="GU53" s="90"/>
      <c r="GV53" s="90"/>
      <c r="GW53" s="90"/>
      <c r="GX53" s="90"/>
      <c r="GY53" s="90"/>
      <c r="GZ53" s="90"/>
      <c r="HA53" s="90"/>
      <c r="HB53" s="90"/>
      <c r="HC53" s="90"/>
      <c r="HD53" s="90"/>
      <c r="HE53" s="90"/>
      <c r="HF53" s="90"/>
      <c r="HG53" s="90"/>
      <c r="HH53" s="90"/>
      <c r="HI53" s="90"/>
      <c r="HJ53" s="90"/>
      <c r="HK53" s="90"/>
      <c r="HL53" s="90"/>
      <c r="HM53" s="90"/>
      <c r="HN53" s="90"/>
      <c r="HO53" s="90"/>
      <c r="HP53" s="90"/>
      <c r="HQ53" s="90"/>
      <c r="HR53" s="90"/>
      <c r="HS53" s="90"/>
      <c r="HT53" s="90"/>
      <c r="HU53" s="90"/>
      <c r="HV53" s="90"/>
      <c r="HW53" s="90"/>
      <c r="HX53" s="90"/>
      <c r="HY53" s="90"/>
      <c r="HZ53" s="90"/>
      <c r="IA53" s="90"/>
      <c r="IB53" s="90"/>
      <c r="IC53" s="90"/>
      <c r="ID53" s="90"/>
      <c r="IE53" s="90"/>
      <c r="IF53" s="90"/>
      <c r="IG53" s="90"/>
      <c r="IH53" s="90"/>
      <c r="II53" s="90"/>
      <c r="IJ53" s="90"/>
      <c r="IK53" s="90"/>
      <c r="IL53" s="90"/>
      <c r="IM53" s="90"/>
      <c r="IN53" s="90"/>
      <c r="IO53" s="90"/>
      <c r="IP53" s="90"/>
      <c r="IQ53" s="90"/>
      <c r="IR53" s="90"/>
      <c r="IS53" s="90"/>
      <c r="IT53" s="90"/>
      <c r="IU53" s="90"/>
      <c r="IV53" s="90"/>
      <c r="IW53" s="90"/>
    </row>
    <row r="54" spans="1:257" s="92" customFormat="1" ht="14.25" customHeight="1">
      <c r="A54" s="167" t="str">
        <f t="shared" ref="A54:A56" si="9">IF(OR(B54&lt;&gt;"",D54&lt;&gt;""),"["&amp;TEXT($B$2,"##")&amp;"-"&amp;TEXT(ROW()-10,"##")&amp;"]","")</f>
        <v>[Admin Module-44]</v>
      </c>
      <c r="B54" s="98" t="s">
        <v>1012</v>
      </c>
      <c r="C54" s="98" t="s">
        <v>1013</v>
      </c>
      <c r="D54" s="195" t="s">
        <v>1014</v>
      </c>
      <c r="E54" s="196"/>
      <c r="F54" s="98" t="s">
        <v>22</v>
      </c>
      <c r="G54" s="98" t="s">
        <v>22</v>
      </c>
      <c r="H54" s="104" t="s">
        <v>1204</v>
      </c>
      <c r="I54" s="186"/>
      <c r="J54" s="216"/>
      <c r="K54" s="216"/>
      <c r="L54" s="216"/>
      <c r="M54" s="217"/>
      <c r="N54" s="217"/>
      <c r="O54" s="217"/>
      <c r="P54" s="90"/>
      <c r="Q54" s="90"/>
      <c r="R54" s="90"/>
      <c r="S54" s="90"/>
      <c r="T54" s="90"/>
      <c r="U54" s="90"/>
      <c r="V54" s="90"/>
      <c r="W54" s="90"/>
      <c r="X54" s="90"/>
      <c r="Y54" s="90"/>
      <c r="Z54" s="90"/>
      <c r="AA54" s="90"/>
      <c r="AB54" s="90"/>
      <c r="AC54" s="90"/>
      <c r="AD54" s="90"/>
      <c r="AE54" s="90"/>
      <c r="AF54" s="90"/>
      <c r="AG54" s="90"/>
      <c r="AH54" s="90"/>
      <c r="AI54" s="90"/>
      <c r="AJ54" s="90"/>
      <c r="AK54" s="90"/>
      <c r="AL54" s="90"/>
      <c r="AM54" s="90"/>
      <c r="AN54" s="90"/>
      <c r="AO54" s="90"/>
      <c r="AP54" s="90"/>
      <c r="AQ54" s="90"/>
      <c r="AR54" s="90"/>
      <c r="AS54" s="90"/>
      <c r="AT54" s="90"/>
      <c r="AU54" s="90"/>
      <c r="AV54" s="90"/>
      <c r="AW54" s="90"/>
      <c r="AX54" s="90"/>
      <c r="AY54" s="90"/>
      <c r="AZ54" s="90"/>
      <c r="BA54" s="90"/>
      <c r="BB54" s="90"/>
      <c r="BC54" s="90"/>
      <c r="BD54" s="90"/>
      <c r="BE54" s="90"/>
      <c r="BF54" s="90"/>
      <c r="BG54" s="90"/>
      <c r="BH54" s="90"/>
      <c r="BI54" s="90"/>
      <c r="BJ54" s="90"/>
      <c r="BK54" s="90"/>
      <c r="BL54" s="90"/>
      <c r="BM54" s="90"/>
      <c r="BN54" s="90"/>
      <c r="BO54" s="90"/>
      <c r="BP54" s="90"/>
      <c r="BQ54" s="90"/>
      <c r="BR54" s="90"/>
      <c r="BS54" s="90"/>
      <c r="BT54" s="90"/>
      <c r="BU54" s="90"/>
      <c r="BV54" s="90"/>
      <c r="BW54" s="90"/>
      <c r="BX54" s="90"/>
      <c r="BY54" s="90"/>
      <c r="BZ54" s="90"/>
      <c r="CA54" s="90"/>
      <c r="CB54" s="90"/>
      <c r="CC54" s="90"/>
      <c r="CD54" s="90"/>
      <c r="CE54" s="90"/>
      <c r="CF54" s="90"/>
      <c r="CG54" s="90"/>
      <c r="CH54" s="90"/>
      <c r="CI54" s="90"/>
      <c r="CJ54" s="90"/>
      <c r="CK54" s="90"/>
      <c r="CL54" s="90"/>
      <c r="CM54" s="90"/>
      <c r="CN54" s="90"/>
      <c r="CO54" s="90"/>
      <c r="CP54" s="90"/>
      <c r="CQ54" s="90"/>
      <c r="CR54" s="90"/>
      <c r="CS54" s="90"/>
      <c r="CT54" s="90"/>
      <c r="CU54" s="90"/>
      <c r="CV54" s="90"/>
      <c r="CW54" s="90"/>
      <c r="CX54" s="90"/>
      <c r="CY54" s="90"/>
      <c r="CZ54" s="90"/>
      <c r="DA54" s="90"/>
      <c r="DB54" s="90"/>
      <c r="DC54" s="90"/>
      <c r="DD54" s="90"/>
      <c r="DE54" s="90"/>
      <c r="DF54" s="90"/>
      <c r="DG54" s="90"/>
      <c r="DH54" s="90"/>
      <c r="DI54" s="90"/>
      <c r="DJ54" s="90"/>
      <c r="DK54" s="90"/>
      <c r="DL54" s="90"/>
      <c r="DM54" s="90"/>
      <c r="DN54" s="90"/>
      <c r="DO54" s="90"/>
      <c r="DP54" s="90"/>
      <c r="DQ54" s="90"/>
      <c r="DR54" s="90"/>
      <c r="DS54" s="90"/>
      <c r="DT54" s="90"/>
      <c r="DU54" s="90"/>
      <c r="DV54" s="90"/>
      <c r="DW54" s="90"/>
      <c r="DX54" s="90"/>
      <c r="DY54" s="90"/>
      <c r="DZ54" s="90"/>
      <c r="EA54" s="90"/>
      <c r="EB54" s="90"/>
      <c r="EC54" s="90"/>
      <c r="ED54" s="90"/>
      <c r="EE54" s="90"/>
      <c r="EF54" s="90"/>
      <c r="EG54" s="90"/>
      <c r="EH54" s="90"/>
      <c r="EI54" s="90"/>
      <c r="EJ54" s="90"/>
      <c r="EK54" s="90"/>
      <c r="EL54" s="90"/>
      <c r="EM54" s="90"/>
      <c r="EN54" s="90"/>
      <c r="EO54" s="90"/>
      <c r="EP54" s="90"/>
      <c r="EQ54" s="90"/>
      <c r="ER54" s="90"/>
      <c r="ES54" s="90"/>
      <c r="ET54" s="90"/>
      <c r="EU54" s="90"/>
      <c r="EV54" s="90"/>
      <c r="EW54" s="90"/>
      <c r="EX54" s="90"/>
      <c r="EY54" s="90"/>
      <c r="EZ54" s="90"/>
      <c r="FA54" s="90"/>
      <c r="FB54" s="90"/>
      <c r="FC54" s="90"/>
      <c r="FD54" s="90"/>
      <c r="FE54" s="90"/>
      <c r="FF54" s="90"/>
      <c r="FG54" s="90"/>
      <c r="FH54" s="90"/>
      <c r="FI54" s="90"/>
      <c r="FJ54" s="90"/>
      <c r="FK54" s="90"/>
      <c r="FL54" s="90"/>
      <c r="FM54" s="90"/>
      <c r="FN54" s="90"/>
      <c r="FO54" s="90"/>
      <c r="FP54" s="90"/>
      <c r="FQ54" s="90"/>
      <c r="FR54" s="90"/>
      <c r="FS54" s="90"/>
      <c r="FT54" s="90"/>
      <c r="FU54" s="90"/>
      <c r="FV54" s="90"/>
      <c r="FW54" s="90"/>
      <c r="FX54" s="90"/>
      <c r="FY54" s="90"/>
      <c r="FZ54" s="90"/>
      <c r="GA54" s="90"/>
      <c r="GB54" s="90"/>
      <c r="GC54" s="90"/>
      <c r="GD54" s="90"/>
      <c r="GE54" s="90"/>
      <c r="GF54" s="90"/>
      <c r="GG54" s="90"/>
      <c r="GH54" s="90"/>
      <c r="GI54" s="90"/>
      <c r="GJ54" s="90"/>
      <c r="GK54" s="90"/>
      <c r="GL54" s="90"/>
      <c r="GM54" s="90"/>
      <c r="GN54" s="90"/>
      <c r="GO54" s="90"/>
      <c r="GP54" s="90"/>
      <c r="GQ54" s="90"/>
      <c r="GR54" s="90"/>
      <c r="GS54" s="90"/>
      <c r="GT54" s="90"/>
      <c r="GU54" s="90"/>
      <c r="GV54" s="90"/>
      <c r="GW54" s="90"/>
      <c r="GX54" s="90"/>
      <c r="GY54" s="90"/>
      <c r="GZ54" s="90"/>
      <c r="HA54" s="90"/>
      <c r="HB54" s="90"/>
      <c r="HC54" s="90"/>
      <c r="HD54" s="90"/>
      <c r="HE54" s="90"/>
      <c r="HF54" s="90"/>
      <c r="HG54" s="90"/>
      <c r="HH54" s="90"/>
      <c r="HI54" s="90"/>
      <c r="HJ54" s="90"/>
      <c r="HK54" s="90"/>
      <c r="HL54" s="90"/>
      <c r="HM54" s="90"/>
      <c r="HN54" s="90"/>
      <c r="HO54" s="90"/>
      <c r="HP54" s="90"/>
      <c r="HQ54" s="90"/>
      <c r="HR54" s="90"/>
      <c r="HS54" s="90"/>
      <c r="HT54" s="90"/>
      <c r="HU54" s="90"/>
      <c r="HV54" s="90"/>
      <c r="HW54" s="90"/>
      <c r="HX54" s="90"/>
      <c r="HY54" s="90"/>
      <c r="HZ54" s="90"/>
      <c r="IA54" s="90"/>
      <c r="IB54" s="90"/>
      <c r="IC54" s="90"/>
      <c r="ID54" s="90"/>
      <c r="IE54" s="90"/>
      <c r="IF54" s="90"/>
      <c r="IG54" s="90"/>
      <c r="IH54" s="90"/>
      <c r="II54" s="90"/>
      <c r="IJ54" s="90"/>
      <c r="IK54" s="90"/>
      <c r="IL54" s="90"/>
      <c r="IM54" s="90"/>
      <c r="IN54" s="90"/>
      <c r="IO54" s="90"/>
      <c r="IP54" s="90"/>
      <c r="IQ54" s="90"/>
      <c r="IR54" s="90"/>
      <c r="IS54" s="90"/>
      <c r="IT54" s="90"/>
      <c r="IU54" s="90"/>
      <c r="IV54" s="90"/>
      <c r="IW54" s="90"/>
    </row>
    <row r="55" spans="1:257" s="92" customFormat="1" ht="14.25" customHeight="1">
      <c r="A55" s="167" t="str">
        <f t="shared" si="9"/>
        <v>[Admin Module-45]</v>
      </c>
      <c r="B55" s="98" t="s">
        <v>1015</v>
      </c>
      <c r="C55" s="98" t="s">
        <v>1019</v>
      </c>
      <c r="D55" s="195" t="s">
        <v>1016</v>
      </c>
      <c r="E55" s="196"/>
      <c r="F55" s="98" t="s">
        <v>22</v>
      </c>
      <c r="G55" s="98" t="s">
        <v>22</v>
      </c>
      <c r="H55" s="104" t="s">
        <v>1204</v>
      </c>
      <c r="I55" s="186"/>
      <c r="J55" s="216"/>
      <c r="K55" s="216"/>
      <c r="L55" s="216"/>
      <c r="M55" s="217"/>
      <c r="N55" s="217"/>
      <c r="O55" s="217"/>
      <c r="P55" s="78"/>
      <c r="Q55" s="90"/>
      <c r="R55" s="90"/>
      <c r="S55" s="90"/>
      <c r="T55" s="90"/>
      <c r="U55" s="90"/>
      <c r="V55" s="90"/>
      <c r="W55" s="90"/>
      <c r="X55" s="90"/>
      <c r="Y55" s="90"/>
      <c r="Z55" s="90"/>
      <c r="AA55" s="90"/>
      <c r="AB55" s="90"/>
      <c r="AC55" s="90"/>
      <c r="AD55" s="90"/>
      <c r="AE55" s="90"/>
      <c r="AF55" s="90"/>
      <c r="AG55" s="90"/>
      <c r="AH55" s="90"/>
      <c r="AI55" s="90"/>
      <c r="AJ55" s="90"/>
      <c r="AK55" s="90"/>
      <c r="AL55" s="90"/>
      <c r="AM55" s="90"/>
      <c r="AN55" s="90"/>
      <c r="AO55" s="90"/>
      <c r="AP55" s="90"/>
      <c r="AQ55" s="90"/>
      <c r="AR55" s="90"/>
      <c r="AS55" s="90"/>
      <c r="AT55" s="90"/>
      <c r="AU55" s="90"/>
      <c r="AV55" s="90"/>
      <c r="AW55" s="90"/>
      <c r="AX55" s="90"/>
      <c r="AY55" s="90"/>
      <c r="AZ55" s="90"/>
      <c r="BA55" s="90"/>
      <c r="BB55" s="90"/>
      <c r="BC55" s="90"/>
      <c r="BD55" s="90"/>
      <c r="BE55" s="90"/>
      <c r="BF55" s="90"/>
      <c r="BG55" s="90"/>
      <c r="BH55" s="90"/>
      <c r="BI55" s="90"/>
      <c r="BJ55" s="90"/>
      <c r="BK55" s="90"/>
      <c r="BL55" s="90"/>
      <c r="BM55" s="90"/>
      <c r="BN55" s="90"/>
      <c r="BO55" s="90"/>
      <c r="BP55" s="90"/>
      <c r="BQ55" s="90"/>
      <c r="BR55" s="90"/>
      <c r="BS55" s="90"/>
      <c r="BT55" s="90"/>
      <c r="BU55" s="90"/>
      <c r="BV55" s="90"/>
      <c r="BW55" s="90"/>
      <c r="BX55" s="90"/>
      <c r="BY55" s="90"/>
      <c r="BZ55" s="90"/>
      <c r="CA55" s="90"/>
      <c r="CB55" s="90"/>
      <c r="CC55" s="90"/>
      <c r="CD55" s="90"/>
      <c r="CE55" s="90"/>
      <c r="CF55" s="90"/>
      <c r="CG55" s="90"/>
      <c r="CH55" s="90"/>
      <c r="CI55" s="90"/>
      <c r="CJ55" s="90"/>
      <c r="CK55" s="90"/>
      <c r="CL55" s="90"/>
      <c r="CM55" s="90"/>
      <c r="CN55" s="90"/>
      <c r="CO55" s="90"/>
      <c r="CP55" s="90"/>
      <c r="CQ55" s="90"/>
      <c r="CR55" s="90"/>
      <c r="CS55" s="90"/>
      <c r="CT55" s="90"/>
      <c r="CU55" s="90"/>
      <c r="CV55" s="90"/>
      <c r="CW55" s="90"/>
      <c r="CX55" s="90"/>
      <c r="CY55" s="90"/>
      <c r="CZ55" s="90"/>
      <c r="DA55" s="90"/>
      <c r="DB55" s="90"/>
      <c r="DC55" s="90"/>
      <c r="DD55" s="90"/>
      <c r="DE55" s="90"/>
      <c r="DF55" s="90"/>
      <c r="DG55" s="90"/>
      <c r="DH55" s="90"/>
      <c r="DI55" s="90"/>
      <c r="DJ55" s="90"/>
      <c r="DK55" s="90"/>
      <c r="DL55" s="90"/>
      <c r="DM55" s="90"/>
      <c r="DN55" s="90"/>
      <c r="DO55" s="90"/>
      <c r="DP55" s="90"/>
      <c r="DQ55" s="90"/>
      <c r="DR55" s="90"/>
      <c r="DS55" s="90"/>
      <c r="DT55" s="90"/>
      <c r="DU55" s="90"/>
      <c r="DV55" s="90"/>
      <c r="DW55" s="90"/>
      <c r="DX55" s="90"/>
      <c r="DY55" s="90"/>
      <c r="DZ55" s="90"/>
      <c r="EA55" s="90"/>
      <c r="EB55" s="90"/>
      <c r="EC55" s="90"/>
      <c r="ED55" s="90"/>
      <c r="EE55" s="90"/>
      <c r="EF55" s="90"/>
      <c r="EG55" s="90"/>
      <c r="EH55" s="90"/>
      <c r="EI55" s="90"/>
      <c r="EJ55" s="90"/>
      <c r="EK55" s="90"/>
      <c r="EL55" s="90"/>
      <c r="EM55" s="90"/>
      <c r="EN55" s="90"/>
      <c r="EO55" s="90"/>
      <c r="EP55" s="90"/>
      <c r="EQ55" s="90"/>
      <c r="ER55" s="90"/>
      <c r="ES55" s="90"/>
      <c r="ET55" s="90"/>
      <c r="EU55" s="90"/>
      <c r="EV55" s="90"/>
      <c r="EW55" s="90"/>
      <c r="EX55" s="90"/>
      <c r="EY55" s="90"/>
      <c r="EZ55" s="90"/>
      <c r="FA55" s="90"/>
      <c r="FB55" s="90"/>
      <c r="FC55" s="90"/>
      <c r="FD55" s="90"/>
      <c r="FE55" s="90"/>
      <c r="FF55" s="90"/>
      <c r="FG55" s="90"/>
      <c r="FH55" s="90"/>
      <c r="FI55" s="90"/>
      <c r="FJ55" s="90"/>
      <c r="FK55" s="90"/>
      <c r="FL55" s="90"/>
      <c r="FM55" s="90"/>
      <c r="FN55" s="90"/>
      <c r="FO55" s="90"/>
      <c r="FP55" s="90"/>
      <c r="FQ55" s="90"/>
      <c r="FR55" s="90"/>
      <c r="FS55" s="90"/>
      <c r="FT55" s="90"/>
      <c r="FU55" s="90"/>
      <c r="FV55" s="90"/>
      <c r="FW55" s="90"/>
      <c r="FX55" s="90"/>
      <c r="FY55" s="90"/>
      <c r="FZ55" s="90"/>
      <c r="GA55" s="90"/>
      <c r="GB55" s="90"/>
      <c r="GC55" s="90"/>
      <c r="GD55" s="90"/>
      <c r="GE55" s="90"/>
      <c r="GF55" s="90"/>
      <c r="GG55" s="90"/>
      <c r="GH55" s="90"/>
      <c r="GI55" s="90"/>
      <c r="GJ55" s="90"/>
      <c r="GK55" s="90"/>
      <c r="GL55" s="90"/>
      <c r="GM55" s="90"/>
      <c r="GN55" s="90"/>
      <c r="GO55" s="90"/>
      <c r="GP55" s="90"/>
      <c r="GQ55" s="90"/>
      <c r="GR55" s="90"/>
      <c r="GS55" s="90"/>
      <c r="GT55" s="90"/>
      <c r="GU55" s="90"/>
      <c r="GV55" s="90"/>
      <c r="GW55" s="90"/>
      <c r="GX55" s="90"/>
      <c r="GY55" s="90"/>
      <c r="GZ55" s="90"/>
      <c r="HA55" s="90"/>
      <c r="HB55" s="90"/>
      <c r="HC55" s="90"/>
      <c r="HD55" s="90"/>
      <c r="HE55" s="90"/>
      <c r="HF55" s="90"/>
      <c r="HG55" s="90"/>
      <c r="HH55" s="90"/>
      <c r="HI55" s="90"/>
      <c r="HJ55" s="90"/>
      <c r="HK55" s="90"/>
      <c r="HL55" s="90"/>
      <c r="HM55" s="90"/>
      <c r="HN55" s="90"/>
      <c r="HO55" s="90"/>
      <c r="HP55" s="90"/>
      <c r="HQ55" s="90"/>
      <c r="HR55" s="90"/>
      <c r="HS55" s="90"/>
      <c r="HT55" s="90"/>
      <c r="HU55" s="90"/>
      <c r="HV55" s="90"/>
      <c r="HW55" s="90"/>
      <c r="HX55" s="90"/>
      <c r="HY55" s="90"/>
      <c r="HZ55" s="90"/>
      <c r="IA55" s="90"/>
      <c r="IB55" s="90"/>
      <c r="IC55" s="90"/>
      <c r="ID55" s="90"/>
      <c r="IE55" s="90"/>
      <c r="IF55" s="90"/>
      <c r="IG55" s="90"/>
      <c r="IH55" s="90"/>
      <c r="II55" s="90"/>
      <c r="IJ55" s="90"/>
      <c r="IK55" s="90"/>
      <c r="IL55" s="90"/>
      <c r="IM55" s="90"/>
      <c r="IN55" s="90"/>
      <c r="IO55" s="90"/>
      <c r="IP55" s="90"/>
      <c r="IQ55" s="90"/>
      <c r="IR55" s="90"/>
      <c r="IS55" s="90"/>
      <c r="IT55" s="90"/>
      <c r="IU55" s="90"/>
      <c r="IV55" s="90"/>
      <c r="IW55" s="90"/>
    </row>
    <row r="56" spans="1:257" s="92" customFormat="1" ht="14.25" customHeight="1">
      <c r="A56" s="167" t="str">
        <f t="shared" si="9"/>
        <v>[Admin Module-46]</v>
      </c>
      <c r="B56" s="98" t="s">
        <v>1017</v>
      </c>
      <c r="C56" s="98" t="s">
        <v>1018</v>
      </c>
      <c r="D56" s="195" t="s">
        <v>1020</v>
      </c>
      <c r="E56" s="196"/>
      <c r="F56" s="98" t="s">
        <v>22</v>
      </c>
      <c r="G56" s="98" t="s">
        <v>22</v>
      </c>
      <c r="H56" s="104" t="s">
        <v>1204</v>
      </c>
      <c r="I56" s="186"/>
      <c r="J56" s="216"/>
      <c r="K56" s="216"/>
      <c r="L56" s="216"/>
      <c r="M56" s="217"/>
      <c r="N56" s="217"/>
      <c r="O56" s="217"/>
      <c r="P56" s="90"/>
      <c r="Q56" s="90"/>
      <c r="R56" s="90"/>
      <c r="S56" s="90"/>
      <c r="T56" s="90"/>
      <c r="U56" s="90"/>
      <c r="V56" s="90"/>
      <c r="W56" s="90"/>
      <c r="X56" s="90"/>
      <c r="Y56" s="90"/>
      <c r="Z56" s="90"/>
      <c r="AA56" s="90"/>
      <c r="AB56" s="90"/>
      <c r="AC56" s="90"/>
      <c r="AD56" s="90"/>
      <c r="AE56" s="90"/>
      <c r="AF56" s="90"/>
      <c r="AG56" s="90"/>
      <c r="AH56" s="90"/>
      <c r="AI56" s="90"/>
      <c r="AJ56" s="90"/>
      <c r="AK56" s="90"/>
      <c r="AL56" s="90"/>
      <c r="AM56" s="90"/>
      <c r="AN56" s="90"/>
      <c r="AO56" s="90"/>
      <c r="AP56" s="90"/>
      <c r="AQ56" s="90"/>
      <c r="AR56" s="90"/>
      <c r="AS56" s="90"/>
      <c r="AT56" s="90"/>
      <c r="AU56" s="90"/>
      <c r="AV56" s="90"/>
      <c r="AW56" s="90"/>
      <c r="AX56" s="90"/>
      <c r="AY56" s="90"/>
      <c r="AZ56" s="90"/>
      <c r="BA56" s="90"/>
      <c r="BB56" s="90"/>
      <c r="BC56" s="90"/>
      <c r="BD56" s="90"/>
      <c r="BE56" s="90"/>
      <c r="BF56" s="90"/>
      <c r="BG56" s="90"/>
      <c r="BH56" s="90"/>
      <c r="BI56" s="90"/>
      <c r="BJ56" s="90"/>
      <c r="BK56" s="90"/>
      <c r="BL56" s="90"/>
      <c r="BM56" s="90"/>
      <c r="BN56" s="90"/>
      <c r="BO56" s="90"/>
      <c r="BP56" s="90"/>
      <c r="BQ56" s="90"/>
      <c r="BR56" s="90"/>
      <c r="BS56" s="90"/>
      <c r="BT56" s="90"/>
      <c r="BU56" s="90"/>
      <c r="BV56" s="90"/>
      <c r="BW56" s="90"/>
      <c r="BX56" s="90"/>
      <c r="BY56" s="90"/>
      <c r="BZ56" s="90"/>
      <c r="CA56" s="90"/>
      <c r="CB56" s="90"/>
      <c r="CC56" s="90"/>
      <c r="CD56" s="90"/>
      <c r="CE56" s="90"/>
      <c r="CF56" s="90"/>
      <c r="CG56" s="90"/>
      <c r="CH56" s="90"/>
      <c r="CI56" s="90"/>
      <c r="CJ56" s="90"/>
      <c r="CK56" s="90"/>
      <c r="CL56" s="90"/>
      <c r="CM56" s="90"/>
      <c r="CN56" s="90"/>
      <c r="CO56" s="90"/>
      <c r="CP56" s="90"/>
      <c r="CQ56" s="90"/>
      <c r="CR56" s="90"/>
      <c r="CS56" s="90"/>
      <c r="CT56" s="90"/>
      <c r="CU56" s="90"/>
      <c r="CV56" s="90"/>
      <c r="CW56" s="90"/>
      <c r="CX56" s="90"/>
      <c r="CY56" s="90"/>
      <c r="CZ56" s="90"/>
      <c r="DA56" s="90"/>
      <c r="DB56" s="90"/>
      <c r="DC56" s="90"/>
      <c r="DD56" s="90"/>
      <c r="DE56" s="90"/>
      <c r="DF56" s="90"/>
      <c r="DG56" s="90"/>
      <c r="DH56" s="90"/>
      <c r="DI56" s="90"/>
      <c r="DJ56" s="90"/>
      <c r="DK56" s="90"/>
      <c r="DL56" s="90"/>
      <c r="DM56" s="90"/>
      <c r="DN56" s="90"/>
      <c r="DO56" s="90"/>
      <c r="DP56" s="90"/>
      <c r="DQ56" s="90"/>
      <c r="DR56" s="90"/>
      <c r="DS56" s="90"/>
      <c r="DT56" s="90"/>
      <c r="DU56" s="90"/>
      <c r="DV56" s="90"/>
      <c r="DW56" s="90"/>
      <c r="DX56" s="90"/>
      <c r="DY56" s="90"/>
      <c r="DZ56" s="90"/>
      <c r="EA56" s="90"/>
      <c r="EB56" s="90"/>
      <c r="EC56" s="90"/>
      <c r="ED56" s="90"/>
      <c r="EE56" s="90"/>
      <c r="EF56" s="90"/>
      <c r="EG56" s="90"/>
      <c r="EH56" s="90"/>
      <c r="EI56" s="90"/>
      <c r="EJ56" s="90"/>
      <c r="EK56" s="90"/>
      <c r="EL56" s="90"/>
      <c r="EM56" s="90"/>
      <c r="EN56" s="90"/>
      <c r="EO56" s="90"/>
      <c r="EP56" s="90"/>
      <c r="EQ56" s="90"/>
      <c r="ER56" s="90"/>
      <c r="ES56" s="90"/>
      <c r="ET56" s="90"/>
      <c r="EU56" s="90"/>
      <c r="EV56" s="90"/>
      <c r="EW56" s="90"/>
      <c r="EX56" s="90"/>
      <c r="EY56" s="90"/>
      <c r="EZ56" s="90"/>
      <c r="FA56" s="90"/>
      <c r="FB56" s="90"/>
      <c r="FC56" s="90"/>
      <c r="FD56" s="90"/>
      <c r="FE56" s="90"/>
      <c r="FF56" s="90"/>
      <c r="FG56" s="90"/>
      <c r="FH56" s="90"/>
      <c r="FI56" s="90"/>
      <c r="FJ56" s="90"/>
      <c r="FK56" s="90"/>
      <c r="FL56" s="90"/>
      <c r="FM56" s="90"/>
      <c r="FN56" s="90"/>
      <c r="FO56" s="90"/>
      <c r="FP56" s="90"/>
      <c r="FQ56" s="90"/>
      <c r="FR56" s="90"/>
      <c r="FS56" s="90"/>
      <c r="FT56" s="90"/>
      <c r="FU56" s="90"/>
      <c r="FV56" s="90"/>
      <c r="FW56" s="90"/>
      <c r="FX56" s="90"/>
      <c r="FY56" s="90"/>
      <c r="FZ56" s="90"/>
      <c r="GA56" s="90"/>
      <c r="GB56" s="90"/>
      <c r="GC56" s="90"/>
      <c r="GD56" s="90"/>
      <c r="GE56" s="90"/>
      <c r="GF56" s="90"/>
      <c r="GG56" s="90"/>
      <c r="GH56" s="90"/>
      <c r="GI56" s="90"/>
      <c r="GJ56" s="90"/>
      <c r="GK56" s="90"/>
      <c r="GL56" s="90"/>
      <c r="GM56" s="90"/>
      <c r="GN56" s="90"/>
      <c r="GO56" s="90"/>
      <c r="GP56" s="90"/>
      <c r="GQ56" s="90"/>
      <c r="GR56" s="90"/>
      <c r="GS56" s="90"/>
      <c r="GT56" s="90"/>
      <c r="GU56" s="90"/>
      <c r="GV56" s="90"/>
      <c r="GW56" s="90"/>
      <c r="GX56" s="90"/>
      <c r="GY56" s="90"/>
      <c r="GZ56" s="90"/>
      <c r="HA56" s="90"/>
      <c r="HB56" s="90"/>
      <c r="HC56" s="90"/>
      <c r="HD56" s="90"/>
      <c r="HE56" s="90"/>
      <c r="HF56" s="90"/>
      <c r="HG56" s="90"/>
      <c r="HH56" s="90"/>
      <c r="HI56" s="90"/>
      <c r="HJ56" s="90"/>
      <c r="HK56" s="90"/>
      <c r="HL56" s="90"/>
      <c r="HM56" s="90"/>
      <c r="HN56" s="90"/>
      <c r="HO56" s="90"/>
      <c r="HP56" s="90"/>
      <c r="HQ56" s="90"/>
      <c r="HR56" s="90"/>
      <c r="HS56" s="90"/>
      <c r="HT56" s="90"/>
      <c r="HU56" s="90"/>
      <c r="HV56" s="90"/>
      <c r="HW56" s="90"/>
      <c r="HX56" s="90"/>
      <c r="HY56" s="90"/>
      <c r="HZ56" s="90"/>
      <c r="IA56" s="90"/>
      <c r="IB56" s="90"/>
      <c r="IC56" s="90"/>
      <c r="ID56" s="90"/>
      <c r="IE56" s="90"/>
      <c r="IF56" s="90"/>
      <c r="IG56" s="90"/>
      <c r="IH56" s="90"/>
      <c r="II56" s="90"/>
      <c r="IJ56" s="90"/>
      <c r="IK56" s="90"/>
      <c r="IL56" s="90"/>
      <c r="IM56" s="90"/>
      <c r="IN56" s="90"/>
      <c r="IO56" s="90"/>
      <c r="IP56" s="90"/>
      <c r="IQ56" s="90"/>
      <c r="IR56" s="90"/>
      <c r="IS56" s="90"/>
      <c r="IT56" s="90"/>
      <c r="IU56" s="90"/>
      <c r="IV56" s="90"/>
      <c r="IW56" s="90"/>
    </row>
    <row r="57" spans="1:257" ht="14.25" customHeight="1">
      <c r="A57" s="188"/>
      <c r="B57" s="187" t="s">
        <v>1021</v>
      </c>
      <c r="C57" s="188"/>
      <c r="D57" s="188"/>
      <c r="E57" s="188"/>
      <c r="F57" s="188"/>
      <c r="G57" s="188"/>
      <c r="H57" s="188"/>
      <c r="I57" s="189"/>
      <c r="J57" s="189"/>
      <c r="K57" s="189"/>
      <c r="L57" s="189"/>
      <c r="M57" s="189"/>
      <c r="N57" s="189"/>
      <c r="O57" s="189"/>
      <c r="P57" s="78"/>
    </row>
    <row r="58" spans="1:257" ht="25.5">
      <c r="A58" s="97" t="str">
        <f t="shared" ref="A58:A72" si="10">IF(OR(B58&lt;&gt;"",D58&lt;E57&gt;""),"["&amp;TEXT($B$2,"##")&amp;"-"&amp;TEXT(ROW()-10,"##")&amp;"]","")</f>
        <v>[Admin Module-48]</v>
      </c>
      <c r="B58" s="98" t="s">
        <v>1022</v>
      </c>
      <c r="C58" s="98" t="s">
        <v>871</v>
      </c>
      <c r="D58" s="98" t="s">
        <v>872</v>
      </c>
      <c r="E58" s="196"/>
      <c r="F58" s="98" t="s">
        <v>22</v>
      </c>
      <c r="G58" s="98" t="s">
        <v>22</v>
      </c>
      <c r="H58" s="104" t="s">
        <v>1204</v>
      </c>
      <c r="I58" s="186" t="s">
        <v>1228</v>
      </c>
      <c r="J58" s="216" t="s">
        <v>1062</v>
      </c>
      <c r="K58" s="216" t="s">
        <v>1060</v>
      </c>
      <c r="L58" s="216" t="s">
        <v>1057</v>
      </c>
      <c r="M58" s="217" t="s">
        <v>1204</v>
      </c>
      <c r="N58" s="217" t="s">
        <v>1306</v>
      </c>
      <c r="O58" s="217"/>
    </row>
    <row r="59" spans="1:257" ht="14.25" customHeight="1">
      <c r="A59" s="97" t="str">
        <f t="shared" si="10"/>
        <v>[Admin Module-49]</v>
      </c>
      <c r="B59" s="98" t="s">
        <v>873</v>
      </c>
      <c r="C59" s="98" t="s">
        <v>874</v>
      </c>
      <c r="D59" s="98" t="s">
        <v>875</v>
      </c>
      <c r="E59" s="196"/>
      <c r="F59" s="98" t="s">
        <v>22</v>
      </c>
      <c r="G59" s="98" t="s">
        <v>22</v>
      </c>
      <c r="H59" s="104" t="s">
        <v>1204</v>
      </c>
      <c r="I59" s="186"/>
      <c r="J59" s="216"/>
      <c r="K59" s="216"/>
      <c r="L59" s="216"/>
      <c r="M59" s="217"/>
      <c r="N59" s="217"/>
      <c r="O59" s="217"/>
      <c r="P59" s="78"/>
    </row>
    <row r="60" spans="1:257" ht="14.25" customHeight="1">
      <c r="A60" s="97" t="str">
        <f t="shared" si="10"/>
        <v>[Admin Module-50]</v>
      </c>
      <c r="B60" s="98" t="s">
        <v>876</v>
      </c>
      <c r="C60" s="98" t="s">
        <v>877</v>
      </c>
      <c r="D60" s="98" t="s">
        <v>878</v>
      </c>
      <c r="E60" s="196"/>
      <c r="F60" s="98" t="s">
        <v>22</v>
      </c>
      <c r="G60" s="98" t="s">
        <v>22</v>
      </c>
      <c r="H60" s="104" t="s">
        <v>1204</v>
      </c>
      <c r="I60" s="186"/>
      <c r="J60" s="216"/>
      <c r="K60" s="216"/>
      <c r="L60" s="216"/>
      <c r="M60" s="217"/>
      <c r="N60" s="217"/>
      <c r="O60" s="217"/>
    </row>
    <row r="61" spans="1:257" ht="14.25" customHeight="1">
      <c r="A61" s="97" t="str">
        <f t="shared" si="10"/>
        <v>[Admin Module-51]</v>
      </c>
      <c r="B61" s="98" t="s">
        <v>879</v>
      </c>
      <c r="C61" s="98" t="s">
        <v>880</v>
      </c>
      <c r="D61" s="98" t="s">
        <v>881</v>
      </c>
      <c r="E61" s="196"/>
      <c r="F61" s="98" t="s">
        <v>22</v>
      </c>
      <c r="G61" s="98" t="s">
        <v>22</v>
      </c>
      <c r="H61" s="104" t="s">
        <v>1204</v>
      </c>
      <c r="I61" s="186"/>
      <c r="J61" s="216"/>
      <c r="K61" s="216"/>
      <c r="L61" s="216"/>
      <c r="M61" s="217"/>
      <c r="N61" s="217"/>
      <c r="O61" s="217"/>
      <c r="P61" s="78"/>
    </row>
    <row r="62" spans="1:257" ht="14.25" customHeight="1">
      <c r="A62" s="97" t="str">
        <f t="shared" si="10"/>
        <v>[Admin Module-52]</v>
      </c>
      <c r="B62" s="98" t="s">
        <v>868</v>
      </c>
      <c r="C62" s="98" t="s">
        <v>882</v>
      </c>
      <c r="D62" s="98" t="s">
        <v>1230</v>
      </c>
      <c r="E62" s="196"/>
      <c r="F62" s="98" t="s">
        <v>22</v>
      </c>
      <c r="G62" s="98" t="s">
        <v>22</v>
      </c>
      <c r="H62" s="104" t="s">
        <v>1204</v>
      </c>
      <c r="I62" s="186"/>
      <c r="J62" s="216"/>
      <c r="K62" s="216"/>
      <c r="L62" s="216"/>
      <c r="M62" s="217"/>
      <c r="N62" s="217"/>
      <c r="O62" s="217"/>
    </row>
    <row r="63" spans="1:257" ht="14.25" customHeight="1">
      <c r="A63" s="97" t="str">
        <f t="shared" si="10"/>
        <v>[Admin Module-53]</v>
      </c>
      <c r="B63" s="98" t="s">
        <v>883</v>
      </c>
      <c r="C63" s="98" t="s">
        <v>882</v>
      </c>
      <c r="D63" s="98" t="s">
        <v>1230</v>
      </c>
      <c r="E63" s="196"/>
      <c r="F63" s="98" t="s">
        <v>22</v>
      </c>
      <c r="G63" s="98" t="s">
        <v>22</v>
      </c>
      <c r="H63" s="104" t="s">
        <v>1204</v>
      </c>
      <c r="I63" s="186"/>
      <c r="J63" s="216"/>
      <c r="K63" s="216"/>
      <c r="L63" s="216"/>
      <c r="M63" s="217"/>
      <c r="N63" s="217"/>
      <c r="O63" s="217"/>
      <c r="P63" s="78"/>
    </row>
    <row r="64" spans="1:257" ht="76.5">
      <c r="A64" s="97" t="str">
        <f t="shared" si="10"/>
        <v>[Admin Module-54]</v>
      </c>
      <c r="B64" s="98" t="s">
        <v>885</v>
      </c>
      <c r="C64" s="98" t="s">
        <v>886</v>
      </c>
      <c r="D64" s="98" t="s">
        <v>887</v>
      </c>
      <c r="E64" s="196"/>
      <c r="F64" s="98" t="s">
        <v>22</v>
      </c>
      <c r="G64" s="98" t="s">
        <v>22</v>
      </c>
      <c r="H64" s="104" t="s">
        <v>1204</v>
      </c>
      <c r="I64" s="186"/>
      <c r="J64" s="216"/>
      <c r="K64" s="216"/>
      <c r="L64" s="216"/>
      <c r="M64" s="217"/>
      <c r="N64" s="217"/>
      <c r="O64" s="217"/>
    </row>
    <row r="65" spans="1:16" ht="76.5">
      <c r="A65" s="97" t="str">
        <f t="shared" si="10"/>
        <v>[Admin Module-55]</v>
      </c>
      <c r="B65" s="98" t="s">
        <v>888</v>
      </c>
      <c r="C65" s="98" t="s">
        <v>889</v>
      </c>
      <c r="D65" s="98" t="s">
        <v>887</v>
      </c>
      <c r="E65" s="196"/>
      <c r="F65" s="98" t="s">
        <v>22</v>
      </c>
      <c r="G65" s="98" t="s">
        <v>22</v>
      </c>
      <c r="H65" s="104" t="s">
        <v>1204</v>
      </c>
      <c r="I65" s="186" t="s">
        <v>1231</v>
      </c>
      <c r="J65" s="216" t="s">
        <v>1062</v>
      </c>
      <c r="K65" s="216" t="s">
        <v>1060</v>
      </c>
      <c r="L65" s="216" t="s">
        <v>1057</v>
      </c>
      <c r="M65" s="217" t="s">
        <v>1204</v>
      </c>
      <c r="N65" s="217" t="s">
        <v>1306</v>
      </c>
      <c r="O65" s="217"/>
      <c r="P65" s="78"/>
    </row>
    <row r="66" spans="1:16" ht="14.25" customHeight="1">
      <c r="A66" s="97" t="str">
        <f t="shared" si="10"/>
        <v>[Admin Module-56]</v>
      </c>
      <c r="B66" s="98" t="s">
        <v>892</v>
      </c>
      <c r="C66" s="98" t="s">
        <v>890</v>
      </c>
      <c r="D66" s="98" t="s">
        <v>891</v>
      </c>
      <c r="E66" s="196"/>
      <c r="F66" s="98" t="s">
        <v>22</v>
      </c>
      <c r="G66" s="98" t="s">
        <v>22</v>
      </c>
      <c r="H66" s="104" t="s">
        <v>1204</v>
      </c>
      <c r="I66" s="186"/>
      <c r="J66" s="216"/>
      <c r="K66" s="216"/>
      <c r="L66" s="216"/>
      <c r="M66" s="217"/>
      <c r="N66" s="217"/>
      <c r="O66" s="217"/>
    </row>
    <row r="67" spans="1:16" ht="14.25" customHeight="1">
      <c r="A67" s="97" t="str">
        <f t="shared" si="10"/>
        <v>[Admin Module-57]</v>
      </c>
      <c r="B67" s="98" t="s">
        <v>893</v>
      </c>
      <c r="C67" s="98" t="s">
        <v>871</v>
      </c>
      <c r="D67" s="98" t="s">
        <v>894</v>
      </c>
      <c r="E67" s="196"/>
      <c r="F67" s="98" t="s">
        <v>22</v>
      </c>
      <c r="G67" s="98" t="s">
        <v>22</v>
      </c>
      <c r="H67" s="104" t="s">
        <v>1204</v>
      </c>
      <c r="I67" s="186"/>
      <c r="J67" s="216"/>
      <c r="K67" s="216"/>
      <c r="L67" s="216"/>
      <c r="M67" s="217"/>
      <c r="N67" s="217"/>
      <c r="O67" s="217"/>
      <c r="P67" s="78"/>
    </row>
    <row r="68" spans="1:16" ht="14.25" customHeight="1">
      <c r="A68" s="97" t="str">
        <f t="shared" si="10"/>
        <v>[Admin Module-58]</v>
      </c>
      <c r="B68" s="98" t="s">
        <v>895</v>
      </c>
      <c r="C68" s="98" t="s">
        <v>896</v>
      </c>
      <c r="D68" s="98" t="s">
        <v>897</v>
      </c>
      <c r="E68" s="196"/>
      <c r="F68" s="98" t="s">
        <v>22</v>
      </c>
      <c r="G68" s="98" t="s">
        <v>22</v>
      </c>
      <c r="H68" s="104" t="s">
        <v>1204</v>
      </c>
      <c r="I68" s="186"/>
      <c r="J68" s="216"/>
      <c r="K68" s="216"/>
      <c r="L68" s="216"/>
      <c r="M68" s="217"/>
      <c r="N68" s="217"/>
      <c r="O68" s="217"/>
    </row>
    <row r="69" spans="1:16" ht="14.25" customHeight="1">
      <c r="A69" s="97" t="str">
        <f t="shared" si="10"/>
        <v>[Admin Module-59]</v>
      </c>
      <c r="B69" s="98" t="s">
        <v>902</v>
      </c>
      <c r="C69" s="98" t="s">
        <v>906</v>
      </c>
      <c r="D69" s="98" t="s">
        <v>903</v>
      </c>
      <c r="E69" s="196"/>
      <c r="F69" s="98" t="s">
        <v>22</v>
      </c>
      <c r="G69" s="98" t="s">
        <v>22</v>
      </c>
      <c r="H69" s="104" t="s">
        <v>1204</v>
      </c>
      <c r="I69" s="186"/>
      <c r="J69" s="216"/>
      <c r="K69" s="216"/>
      <c r="L69" s="216"/>
      <c r="M69" s="217"/>
      <c r="N69" s="217"/>
      <c r="O69" s="217"/>
      <c r="P69" s="78"/>
    </row>
    <row r="70" spans="1:16" ht="14.25" customHeight="1">
      <c r="A70" s="97" t="str">
        <f t="shared" si="10"/>
        <v>[Admin Module-60]</v>
      </c>
      <c r="B70" s="98" t="s">
        <v>904</v>
      </c>
      <c r="C70" s="98" t="s">
        <v>1232</v>
      </c>
      <c r="D70" s="98" t="s">
        <v>1233</v>
      </c>
      <c r="E70" s="170"/>
      <c r="F70" s="98" t="s">
        <v>22</v>
      </c>
      <c r="G70" s="98" t="s">
        <v>22</v>
      </c>
      <c r="H70" s="104" t="s">
        <v>1204</v>
      </c>
      <c r="I70" s="170"/>
      <c r="J70" s="216"/>
      <c r="K70" s="216"/>
      <c r="L70" s="216"/>
      <c r="M70" s="217"/>
      <c r="N70" s="217"/>
      <c r="O70" s="217"/>
    </row>
    <row r="71" spans="1:16" ht="14.25" customHeight="1">
      <c r="A71" s="97" t="str">
        <f t="shared" si="10"/>
        <v>[Admin Module-61]</v>
      </c>
      <c r="B71" s="98" t="s">
        <v>912</v>
      </c>
      <c r="C71" s="98" t="s">
        <v>913</v>
      </c>
      <c r="D71" s="98" t="s">
        <v>1234</v>
      </c>
      <c r="E71" s="170"/>
      <c r="F71" s="98" t="s">
        <v>22</v>
      </c>
      <c r="G71" s="98" t="s">
        <v>22</v>
      </c>
      <c r="H71" s="104" t="s">
        <v>1204</v>
      </c>
      <c r="I71" s="170"/>
      <c r="J71" s="216"/>
      <c r="K71" s="216"/>
      <c r="L71" s="216"/>
      <c r="M71" s="217"/>
      <c r="N71" s="217"/>
      <c r="O71" s="217"/>
      <c r="P71" s="78"/>
    </row>
    <row r="72" spans="1:16" ht="14.25" customHeight="1">
      <c r="A72" s="97" t="str">
        <f t="shared" si="10"/>
        <v>[Admin Module-62]</v>
      </c>
      <c r="B72" s="98" t="s">
        <v>916</v>
      </c>
      <c r="C72" s="98" t="s">
        <v>918</v>
      </c>
      <c r="D72" s="98" t="s">
        <v>917</v>
      </c>
      <c r="E72" s="170"/>
      <c r="F72" s="98" t="s">
        <v>22</v>
      </c>
      <c r="G72" s="98" t="s">
        <v>22</v>
      </c>
      <c r="H72" s="104" t="s">
        <v>1204</v>
      </c>
      <c r="I72" s="170"/>
      <c r="J72" s="216"/>
      <c r="K72" s="216"/>
      <c r="L72" s="216"/>
      <c r="M72" s="217"/>
      <c r="N72" s="217"/>
      <c r="O72" s="217"/>
    </row>
    <row r="73" spans="1:16" ht="14.25" customHeight="1">
      <c r="A73" s="188"/>
      <c r="B73" s="187" t="s">
        <v>1023</v>
      </c>
      <c r="C73" s="188"/>
      <c r="D73" s="188"/>
      <c r="E73" s="188"/>
      <c r="F73" s="188"/>
      <c r="G73" s="188"/>
      <c r="H73" s="188"/>
      <c r="I73" s="189"/>
      <c r="J73" s="189"/>
      <c r="K73" s="189"/>
      <c r="L73" s="189"/>
      <c r="M73" s="189"/>
      <c r="N73" s="189"/>
      <c r="O73" s="189"/>
      <c r="P73" s="78"/>
    </row>
    <row r="74" spans="1:16" ht="14.25" customHeight="1">
      <c r="A74" s="167" t="str">
        <f t="shared" ref="A74:A79" si="11">IF(OR(B74&lt;&gt;"",D74&lt;&gt;""),"["&amp;TEXT($B$2,"##")&amp;"-"&amp;TEXT(ROW()-10,"##")&amp;"]","")</f>
        <v>[Admin Module-64]</v>
      </c>
      <c r="B74" s="98" t="s">
        <v>1024</v>
      </c>
      <c r="C74" s="98" t="s">
        <v>1025</v>
      </c>
      <c r="D74" s="195" t="s">
        <v>1026</v>
      </c>
      <c r="E74" s="170"/>
      <c r="F74" s="98" t="s">
        <v>22</v>
      </c>
      <c r="G74" s="98" t="s">
        <v>22</v>
      </c>
      <c r="H74" s="104" t="s">
        <v>1204</v>
      </c>
      <c r="I74" s="170"/>
      <c r="J74" s="216"/>
      <c r="K74" s="216"/>
      <c r="L74" s="216"/>
      <c r="M74" s="217"/>
      <c r="N74" s="217"/>
      <c r="O74" s="217"/>
    </row>
    <row r="75" spans="1:16" ht="14.25" customHeight="1">
      <c r="A75" s="167" t="str">
        <f t="shared" si="11"/>
        <v>[Admin Module-65]</v>
      </c>
      <c r="B75" s="98" t="s">
        <v>1024</v>
      </c>
      <c r="C75" s="98" t="s">
        <v>1027</v>
      </c>
      <c r="D75" s="195" t="s">
        <v>1028</v>
      </c>
      <c r="E75" s="170"/>
      <c r="F75" s="98" t="s">
        <v>22</v>
      </c>
      <c r="G75" s="98" t="s">
        <v>22</v>
      </c>
      <c r="H75" s="104" t="s">
        <v>1204</v>
      </c>
      <c r="I75" s="170"/>
      <c r="J75" s="216"/>
      <c r="K75" s="216"/>
      <c r="L75" s="216"/>
      <c r="M75" s="217"/>
      <c r="N75" s="217"/>
      <c r="O75" s="217"/>
      <c r="P75" s="78"/>
    </row>
    <row r="76" spans="1:16" ht="14.25" customHeight="1">
      <c r="A76" s="167" t="str">
        <f t="shared" si="11"/>
        <v>[Admin Module-66]</v>
      </c>
      <c r="B76" s="98" t="s">
        <v>1029</v>
      </c>
      <c r="C76" s="98" t="s">
        <v>1030</v>
      </c>
      <c r="D76" s="195" t="s">
        <v>1031</v>
      </c>
      <c r="E76" s="170"/>
      <c r="F76" s="98" t="s">
        <v>22</v>
      </c>
      <c r="G76" s="98" t="s">
        <v>22</v>
      </c>
      <c r="H76" s="104" t="s">
        <v>1204</v>
      </c>
      <c r="I76" s="98" t="s">
        <v>1235</v>
      </c>
      <c r="J76" s="216"/>
      <c r="K76" s="216"/>
      <c r="L76" s="216"/>
      <c r="M76" s="217"/>
      <c r="N76" s="217"/>
      <c r="O76" s="217"/>
    </row>
    <row r="77" spans="1:16" ht="14.25" customHeight="1">
      <c r="A77" s="167" t="str">
        <f t="shared" si="11"/>
        <v>[Admin Module-67]</v>
      </c>
      <c r="B77" s="98" t="s">
        <v>1032</v>
      </c>
      <c r="C77" s="98" t="s">
        <v>1033</v>
      </c>
      <c r="D77" s="195" t="s">
        <v>1034</v>
      </c>
      <c r="E77" s="170"/>
      <c r="F77" s="98" t="s">
        <v>22</v>
      </c>
      <c r="G77" s="98" t="s">
        <v>22</v>
      </c>
      <c r="H77" s="104" t="s">
        <v>1204</v>
      </c>
      <c r="I77" s="98" t="s">
        <v>1235</v>
      </c>
      <c r="J77" s="216"/>
      <c r="K77" s="216"/>
      <c r="L77" s="216"/>
      <c r="M77" s="217"/>
      <c r="N77" s="217"/>
      <c r="O77" s="217"/>
      <c r="P77" s="78"/>
    </row>
    <row r="78" spans="1:16" ht="14.25" customHeight="1">
      <c r="A78" s="167" t="str">
        <f t="shared" si="11"/>
        <v>[Admin Module-68]</v>
      </c>
      <c r="B78" s="98" t="s">
        <v>1035</v>
      </c>
      <c r="C78" s="98" t="s">
        <v>1036</v>
      </c>
      <c r="D78" s="195" t="s">
        <v>1037</v>
      </c>
      <c r="E78" s="170"/>
      <c r="F78" s="98" t="s">
        <v>22</v>
      </c>
      <c r="G78" s="98" t="s">
        <v>22</v>
      </c>
      <c r="H78" s="104" t="s">
        <v>1204</v>
      </c>
      <c r="I78" s="98" t="s">
        <v>1235</v>
      </c>
      <c r="J78" s="216"/>
      <c r="K78" s="216"/>
      <c r="L78" s="216"/>
      <c r="M78" s="217"/>
      <c r="N78" s="217"/>
      <c r="O78" s="217"/>
    </row>
    <row r="79" spans="1:16" ht="14.25" customHeight="1">
      <c r="A79" s="167" t="str">
        <f t="shared" si="11"/>
        <v>[Admin Module-69]</v>
      </c>
      <c r="B79" s="98" t="s">
        <v>1038</v>
      </c>
      <c r="C79" s="98" t="s">
        <v>1039</v>
      </c>
      <c r="D79" s="195" t="s">
        <v>1236</v>
      </c>
      <c r="E79" s="170"/>
      <c r="F79" s="98" t="s">
        <v>22</v>
      </c>
      <c r="G79" s="98" t="s">
        <v>22</v>
      </c>
      <c r="H79" s="104" t="s">
        <v>1204</v>
      </c>
      <c r="I79" s="98" t="s">
        <v>1237</v>
      </c>
      <c r="J79" s="216" t="s">
        <v>1062</v>
      </c>
      <c r="K79" s="216" t="s">
        <v>1059</v>
      </c>
      <c r="L79" s="216" t="s">
        <v>1057</v>
      </c>
      <c r="M79" s="217" t="s">
        <v>1204</v>
      </c>
      <c r="N79" s="217">
        <v>42327</v>
      </c>
      <c r="O79" s="217"/>
      <c r="P79" s="78"/>
    </row>
    <row r="80" spans="1:16" ht="14.25" customHeight="1">
      <c r="A80" s="166" t="str">
        <f>IF(OR(B80&lt;&gt;"",D80&lt;&gt;""),"["&amp;TEXT($B$2,"##")&amp;"-"&amp;TEXT(ROW()-10,"##")&amp;"]","")</f>
        <v>[Admin Module-70]</v>
      </c>
      <c r="B80" s="98" t="s">
        <v>1040</v>
      </c>
      <c r="C80" s="98" t="s">
        <v>1042</v>
      </c>
      <c r="D80" s="195" t="s">
        <v>1238</v>
      </c>
      <c r="E80" s="170"/>
      <c r="F80" s="98" t="s">
        <v>22</v>
      </c>
      <c r="G80" s="98" t="s">
        <v>22</v>
      </c>
      <c r="H80" s="104" t="s">
        <v>1204</v>
      </c>
      <c r="I80" s="98" t="s">
        <v>1239</v>
      </c>
      <c r="J80" s="216" t="s">
        <v>1062</v>
      </c>
      <c r="K80" s="216" t="s">
        <v>1059</v>
      </c>
      <c r="L80" s="216" t="s">
        <v>1057</v>
      </c>
      <c r="M80" s="217" t="s">
        <v>1204</v>
      </c>
      <c r="N80" s="217">
        <v>42327</v>
      </c>
      <c r="O80" s="217"/>
    </row>
    <row r="81" spans="1:16" ht="127.5">
      <c r="A81" s="98" t="str">
        <f>IF(OR(B81&lt;&gt;"",D81&lt;&gt;""),"["&amp;TEXT($B$2,"##")&amp;"-"&amp;TEXT(ROW()-10,"##")&amp;"]","")</f>
        <v>[Admin Module-71]</v>
      </c>
      <c r="B81" s="98" t="s">
        <v>1041</v>
      </c>
      <c r="C81" s="98" t="s">
        <v>1043</v>
      </c>
      <c r="D81" s="195" t="s">
        <v>1044</v>
      </c>
      <c r="E81" s="170"/>
      <c r="F81" s="98" t="s">
        <v>22</v>
      </c>
      <c r="G81" s="98" t="s">
        <v>22</v>
      </c>
      <c r="H81" s="104" t="s">
        <v>1204</v>
      </c>
      <c r="I81" s="98" t="s">
        <v>1240</v>
      </c>
      <c r="J81" s="216" t="s">
        <v>1062</v>
      </c>
      <c r="K81" s="216" t="s">
        <v>1060</v>
      </c>
      <c r="L81" s="216" t="s">
        <v>1057</v>
      </c>
      <c r="M81" s="217" t="s">
        <v>1204</v>
      </c>
      <c r="N81" s="217">
        <v>42228</v>
      </c>
      <c r="O81" s="217"/>
      <c r="P81" s="78"/>
    </row>
  </sheetData>
  <autoFilter ref="J10:O81"/>
  <mergeCells count="6">
    <mergeCell ref="B11:I11"/>
    <mergeCell ref="B2:G2"/>
    <mergeCell ref="B3:G3"/>
    <mergeCell ref="B4:G4"/>
    <mergeCell ref="E5:G5"/>
    <mergeCell ref="E6:G6"/>
  </mergeCells>
  <dataValidations count="1">
    <dataValidation type="list" allowBlank="1" showErrorMessage="1" sqref="F38:G45 F54:G56 F58:G72 F50:G52 F47:G48 F31:G36 F29:G29 F24:G27 F12:G22 F74:G81">
      <formula1>$Q$1:$Q$5</formula1>
    </dataValidation>
  </dataValidations>
  <hyperlinks>
    <hyperlink ref="A1" location="'Test Report'!A1" display="Back to Test Report"/>
    <hyperlink ref="O50" r:id="rId1"/>
    <hyperlink ref="O41" r:id="rId2"/>
  </hyperlinks>
  <pageMargins left="0.7" right="0.7" top="0.75" bottom="0.75" header="0.3" footer="0.3"/>
  <pageSetup orientation="portrait" r:id="rId3"/>
  <legacyDrawing r:id="rId4"/>
  <extLst>
    <ext xmlns:x14="http://schemas.microsoft.com/office/spreadsheetml/2009/9/main" uri="{CCE6A557-97BC-4b89-ADB6-D9C93CAAB3DF}">
      <x14:dataValidations xmlns:xm="http://schemas.microsoft.com/office/excel/2006/main" count="3">
        <x14:dataValidation type="list" allowBlank="1" showInputMessage="1" showErrorMessage="1">
          <x14:formula1>
            <xm:f>Calculate!$A$15:$A$20</xm:f>
          </x14:formula1>
          <xm:sqref>J12:J22 J24:J27 J29 J31:J36 J38:J45 J47:J48 J50:J52 J54:J56 J58:J72 J74:J81</xm:sqref>
        </x14:dataValidation>
        <x14:dataValidation type="list" allowBlank="1" showInputMessage="1" showErrorMessage="1">
          <x14:formula1>
            <xm:f>Calculate!$A$11:$A$12</xm:f>
          </x14:formula1>
          <xm:sqref>K12:K22 K24:K27 K29 K31:K36 K38:K45 K47:K48 K50:K52 K54:K56 K58:K72 K74:K81</xm:sqref>
        </x14:dataValidation>
        <x14:dataValidation type="list" allowBlank="1" showInputMessage="1" showErrorMessage="1">
          <x14:formula1>
            <xm:f>Calculate!$B$4:$B$7</xm:f>
          </x14:formula1>
          <xm:sqref>L12:L22 L24:L27 L29 L31:L36 L38:L45 L47:L48 L50:L52 L54:L56 L58:L72 L74:L81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Cover</vt:lpstr>
      <vt:lpstr>Test Report</vt:lpstr>
      <vt:lpstr>Test case List</vt:lpstr>
      <vt:lpstr>Calculate</vt:lpstr>
      <vt:lpstr>Message Rules</vt:lpstr>
      <vt:lpstr>Common</vt:lpstr>
      <vt:lpstr>Display Homepage</vt:lpstr>
      <vt:lpstr>Account management</vt:lpstr>
      <vt:lpstr>Create Edit Project</vt:lpstr>
      <vt:lpstr>Project Detail</vt:lpstr>
      <vt:lpstr>Back Project</vt:lpstr>
      <vt:lpstr>Project management</vt:lpstr>
      <vt:lpstr>Discover</vt:lpstr>
      <vt:lpstr>Statistic</vt:lpstr>
      <vt:lpstr>Message</vt:lpstr>
      <vt:lpstr>Admin Module</vt:lpstr>
    </vt:vector>
  </TitlesOfParts>
  <Company>FSOFT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dc:subject>v1/0</dc:subject>
  <dc:creator>Chinh Vu Cong</dc:creator>
  <dc:description>Updates sheet Cover: Add logo, document code, creator, reviewer/approver._x000d_
Add sheet Test Case List._x000d_
Change Sheet Company, User, Provider to Modules. Add column Inter-test case dependent. Update these sheets._x000d_
Update Test Report</dc:description>
  <cp:lastModifiedBy>Admin</cp:lastModifiedBy>
  <dcterms:created xsi:type="dcterms:W3CDTF">2014-07-15T10:13:31Z</dcterms:created>
  <dcterms:modified xsi:type="dcterms:W3CDTF">2015-12-09T06:49:26Z</dcterms:modified>
  <cp:category>BM</cp:category>
</cp:coreProperties>
</file>