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0490" windowHeight="7755" tabRatio="821" activeTab="6"/>
  </bookViews>
  <sheets>
    <sheet name="Cover" sheetId="1" r:id="rId1"/>
    <sheet name="Test case List" sheetId="2" r:id="rId2"/>
    <sheet name="Test Report" sheetId="5" r:id="rId3"/>
    <sheet name="Calculate" sheetId="12" r:id="rId4"/>
    <sheet name="Message Rules" sheetId="11" r:id="rId5"/>
    <sheet name="User_Function" sheetId="9" r:id="rId6"/>
    <sheet name="Admin_Function" sheetId="10" r:id="rId7"/>
  </sheets>
  <externalReferences>
    <externalReference r:id="rId8"/>
  </externalReferences>
  <definedNames>
    <definedName name="ACTION" localSheetId="3">#REF!</definedName>
    <definedName name="ACTION" localSheetId="4">#REF!</definedName>
    <definedName name="ACTION">#REF!</definedName>
    <definedName name="d">'[1]Search grammar'!$C$45</definedName>
    <definedName name="Defect" comment="fsfsdfs" localSheetId="3">#REF!</definedName>
    <definedName name="Defect" comment="fsfsdfs">#REF!</definedName>
    <definedName name="dfsf" localSheetId="3">#REF!</definedName>
    <definedName name="dfsf">#REF!</definedName>
    <definedName name="Discover" localSheetId="3">#REF!</definedName>
    <definedName name="Discover">#REF!</definedName>
    <definedName name="Lỗi" localSheetId="3">#REF!</definedName>
    <definedName name="Lỗi">#REF!</definedName>
    <definedName name="Pass" localSheetId="3">#REF!</definedName>
    <definedName name="Pass">#REF!</definedName>
    <definedName name="Statistic" comment="fsfsdfs" localSheetId="3">#REF!</definedName>
    <definedName name="Statistic" comment="fsfsdfs">#REF!</definedName>
  </definedNames>
  <calcPr calcId="145621" iterate="1" iterateCount="10000" iterateDelta="1.0000000000000001E-5"/>
</workbook>
</file>

<file path=xl/calcChain.xml><?xml version="1.0" encoding="utf-8"?>
<calcChain xmlns="http://schemas.openxmlformats.org/spreadsheetml/2006/main">
  <c r="A26" i="10" l="1"/>
  <c r="A131" i="9" l="1"/>
  <c r="A130" i="9"/>
  <c r="A129" i="9"/>
  <c r="A128" i="9"/>
  <c r="A127" i="9"/>
  <c r="A126" i="9"/>
  <c r="N7" i="9" l="1"/>
  <c r="M7" i="9"/>
  <c r="L7" i="9"/>
  <c r="K7" i="9"/>
  <c r="J7" i="9"/>
  <c r="N6" i="9"/>
  <c r="M6" i="9"/>
  <c r="L6" i="9"/>
  <c r="K6" i="9"/>
  <c r="J6" i="9"/>
  <c r="N5" i="9"/>
  <c r="M5" i="9"/>
  <c r="L5" i="9"/>
  <c r="K5" i="9"/>
  <c r="J5" i="9"/>
  <c r="N4" i="9"/>
  <c r="M4" i="9"/>
  <c r="L4" i="9"/>
  <c r="K4" i="9"/>
  <c r="J4" i="9"/>
  <c r="N3" i="9"/>
  <c r="M3" i="9"/>
  <c r="L3" i="9"/>
  <c r="K3" i="9"/>
  <c r="J3" i="9"/>
  <c r="N2" i="9"/>
  <c r="M2" i="9"/>
  <c r="L2" i="9"/>
  <c r="K2" i="9"/>
  <c r="J2" i="9"/>
  <c r="N7" i="10"/>
  <c r="M7" i="10"/>
  <c r="L7" i="10"/>
  <c r="K7" i="10"/>
  <c r="J7" i="10"/>
  <c r="N6" i="10"/>
  <c r="M6" i="10"/>
  <c r="L6" i="10"/>
  <c r="K6" i="10"/>
  <c r="J6" i="10"/>
  <c r="N5" i="10"/>
  <c r="M5" i="10"/>
  <c r="L5" i="10"/>
  <c r="K5" i="10"/>
  <c r="J5" i="10"/>
  <c r="N4" i="10"/>
  <c r="M4" i="10"/>
  <c r="L4" i="10"/>
  <c r="K4" i="10"/>
  <c r="J4" i="10"/>
  <c r="N3" i="10"/>
  <c r="M3" i="10"/>
  <c r="L3" i="10"/>
  <c r="K3" i="10"/>
  <c r="J3" i="10"/>
  <c r="N2" i="10"/>
  <c r="M2" i="10"/>
  <c r="L2" i="10"/>
  <c r="K2" i="10"/>
  <c r="J2" i="10"/>
  <c r="D15" i="12" l="1"/>
  <c r="C16" i="12"/>
  <c r="B17" i="12"/>
  <c r="E18" i="12"/>
  <c r="D19" i="12"/>
  <c r="C20" i="12"/>
  <c r="D16" i="12"/>
  <c r="C17" i="12"/>
  <c r="B18" i="12"/>
  <c r="E19" i="12"/>
  <c r="D20" i="12"/>
  <c r="B15" i="12"/>
  <c r="E16" i="12"/>
  <c r="D17" i="12"/>
  <c r="F17" i="12" s="1"/>
  <c r="C18" i="12"/>
  <c r="B19" i="12"/>
  <c r="E20" i="12"/>
  <c r="E17" i="12"/>
  <c r="D18" i="12"/>
  <c r="C19" i="12"/>
  <c r="K8" i="9"/>
  <c r="O3" i="9"/>
  <c r="O7" i="9"/>
  <c r="M8" i="9"/>
  <c r="N8" i="9"/>
  <c r="F19" i="12"/>
  <c r="D21" i="12"/>
  <c r="B20" i="12"/>
  <c r="F20" i="12" s="1"/>
  <c r="B16" i="12"/>
  <c r="E15" i="12"/>
  <c r="E21" i="12" s="1"/>
  <c r="C15" i="12"/>
  <c r="C21" i="12" s="1"/>
  <c r="F18" i="12"/>
  <c r="F16" i="12"/>
  <c r="O5" i="9"/>
  <c r="L8" i="9"/>
  <c r="O4" i="9"/>
  <c r="O2" i="9"/>
  <c r="O6" i="9"/>
  <c r="J8" i="9"/>
  <c r="K8" i="10"/>
  <c r="O3" i="10"/>
  <c r="O7" i="10"/>
  <c r="L8" i="10"/>
  <c r="M8" i="10"/>
  <c r="O2" i="10"/>
  <c r="N8" i="10"/>
  <c r="O4" i="10"/>
  <c r="O5" i="10"/>
  <c r="O6" i="10"/>
  <c r="J8" i="10"/>
  <c r="A75" i="10"/>
  <c r="A74" i="10"/>
  <c r="A73" i="10"/>
  <c r="A72" i="10"/>
  <c r="A71" i="10"/>
  <c r="A70" i="10"/>
  <c r="A69" i="10"/>
  <c r="A68" i="10"/>
  <c r="A66" i="10"/>
  <c r="A65" i="10"/>
  <c r="A64" i="10"/>
  <c r="A63" i="10"/>
  <c r="A62" i="10"/>
  <c r="A61" i="10"/>
  <c r="A60" i="10"/>
  <c r="A59" i="10"/>
  <c r="A58" i="10"/>
  <c r="A57" i="10"/>
  <c r="A56" i="10"/>
  <c r="A55" i="10"/>
  <c r="A54" i="10"/>
  <c r="A53" i="10"/>
  <c r="A52" i="10"/>
  <c r="A50" i="10"/>
  <c r="A49" i="10"/>
  <c r="A48" i="10"/>
  <c r="A46" i="10"/>
  <c r="A45" i="10"/>
  <c r="A44" i="10"/>
  <c r="A42" i="10"/>
  <c r="A41" i="10"/>
  <c r="A40" i="10"/>
  <c r="A39" i="10"/>
  <c r="A38" i="10"/>
  <c r="A37" i="10"/>
  <c r="A36" i="10"/>
  <c r="A35" i="10"/>
  <c r="A33" i="10"/>
  <c r="A32" i="10"/>
  <c r="A31" i="10"/>
  <c r="A30" i="10"/>
  <c r="A29" i="10"/>
  <c r="A28" i="10"/>
  <c r="A24" i="10"/>
  <c r="A23" i="10"/>
  <c r="A22" i="10"/>
  <c r="A20" i="10"/>
  <c r="A19" i="10"/>
  <c r="A18" i="10"/>
  <c r="A17" i="10"/>
  <c r="A16" i="10"/>
  <c r="A15" i="10"/>
  <c r="A14" i="10"/>
  <c r="A13" i="10"/>
  <c r="A12" i="10"/>
  <c r="D6" i="10"/>
  <c r="B6" i="10"/>
  <c r="A6" i="10"/>
  <c r="A121" i="9"/>
  <c r="A122" i="9"/>
  <c r="A123" i="9"/>
  <c r="A117" i="9"/>
  <c r="A113" i="9"/>
  <c r="A114" i="9"/>
  <c r="A112" i="9"/>
  <c r="A115" i="9"/>
  <c r="A124" i="9"/>
  <c r="A120" i="9"/>
  <c r="A119" i="9"/>
  <c r="A118" i="9"/>
  <c r="A116" i="9"/>
  <c r="A105" i="9"/>
  <c r="A99" i="9"/>
  <c r="A100" i="9"/>
  <c r="A110" i="9"/>
  <c r="A109" i="9"/>
  <c r="A108" i="9"/>
  <c r="A107" i="9"/>
  <c r="A106" i="9"/>
  <c r="A104" i="9"/>
  <c r="A103" i="9"/>
  <c r="A102" i="9"/>
  <c r="A101" i="9"/>
  <c r="A91" i="9"/>
  <c r="A86" i="9"/>
  <c r="A98" i="9"/>
  <c r="A97" i="9"/>
  <c r="A96" i="9"/>
  <c r="A95" i="9"/>
  <c r="A94" i="9"/>
  <c r="A93" i="9"/>
  <c r="A92" i="9"/>
  <c r="A90" i="9"/>
  <c r="A89" i="9"/>
  <c r="A88" i="9"/>
  <c r="A87" i="9"/>
  <c r="A76" i="9"/>
  <c r="A77" i="9"/>
  <c r="A84" i="9"/>
  <c r="A83" i="9"/>
  <c r="A82" i="9"/>
  <c r="A81" i="9"/>
  <c r="A80" i="9"/>
  <c r="A79" i="9"/>
  <c r="A78" i="9"/>
  <c r="A75" i="9"/>
  <c r="A74" i="9"/>
  <c r="A70" i="9"/>
  <c r="A69" i="9"/>
  <c r="A66" i="9"/>
  <c r="A65" i="9"/>
  <c r="A61" i="9"/>
  <c r="A60" i="9"/>
  <c r="A62" i="9"/>
  <c r="A63" i="9"/>
  <c r="A64" i="9"/>
  <c r="A71" i="9"/>
  <c r="A72" i="9"/>
  <c r="A67" i="9"/>
  <c r="A68" i="9"/>
  <c r="A59" i="9"/>
  <c r="A57" i="9"/>
  <c r="A56" i="9"/>
  <c r="A55" i="9"/>
  <c r="A58" i="9"/>
  <c r="A54" i="9"/>
  <c r="A52" i="9"/>
  <c r="A51" i="9"/>
  <c r="A50" i="9"/>
  <c r="A49" i="9"/>
  <c r="A48" i="9"/>
  <c r="A47" i="9"/>
  <c r="A46" i="9"/>
  <c r="A45" i="9"/>
  <c r="A44" i="9"/>
  <c r="A43" i="9"/>
  <c r="A42" i="9"/>
  <c r="A40" i="9"/>
  <c r="A39" i="9"/>
  <c r="A38" i="9"/>
  <c r="A36" i="9"/>
  <c r="A31" i="9"/>
  <c r="A32" i="9"/>
  <c r="A33" i="9"/>
  <c r="A29" i="9"/>
  <c r="A28" i="9"/>
  <c r="A27" i="9"/>
  <c r="A25" i="9"/>
  <c r="A35" i="9"/>
  <c r="A6" i="9"/>
  <c r="B6" i="9"/>
  <c r="D6" i="9"/>
  <c r="A12" i="9"/>
  <c r="C4" i="12" l="1"/>
  <c r="C7" i="12"/>
  <c r="C5" i="12"/>
  <c r="B21" i="12"/>
  <c r="C6" i="12"/>
  <c r="F15" i="12"/>
  <c r="F21" i="12" s="1"/>
  <c r="O8" i="9"/>
  <c r="O8" i="10"/>
  <c r="E6" i="10"/>
  <c r="C6" i="10" s="1"/>
  <c r="C8" i="12" l="1"/>
  <c r="C6" i="1"/>
  <c r="G12" i="5" l="1"/>
  <c r="E12" i="5"/>
  <c r="D12" i="5"/>
  <c r="G11" i="5"/>
  <c r="E11" i="5"/>
  <c r="D11" i="5"/>
  <c r="A13" i="9"/>
  <c r="A14" i="9"/>
  <c r="A15" i="9"/>
  <c r="A16" i="9"/>
  <c r="A17" i="9"/>
  <c r="A18" i="9"/>
  <c r="C3" i="5"/>
  <c r="C4" i="5"/>
  <c r="C5" i="5" s="1"/>
  <c r="D3" i="2"/>
  <c r="D4" i="2"/>
  <c r="A134" i="9" l="1"/>
  <c r="G13" i="5"/>
  <c r="D13" i="5"/>
  <c r="E13" i="5"/>
  <c r="H12" i="5"/>
  <c r="A135" i="9" l="1"/>
  <c r="F12" i="5"/>
  <c r="A136" i="9" l="1"/>
  <c r="A137" i="9" l="1"/>
  <c r="A138" i="9" s="1"/>
  <c r="A139" i="9" s="1"/>
  <c r="A141" i="9" l="1"/>
  <c r="A142" i="9" s="1"/>
  <c r="A143" i="9" s="1"/>
  <c r="A144" i="9" l="1"/>
  <c r="A145" i="9" s="1"/>
  <c r="A146" i="9" s="1"/>
  <c r="A147" i="9" s="1"/>
  <c r="A148" i="9" s="1"/>
  <c r="A149" i="9" s="1"/>
  <c r="A150" i="9" s="1"/>
  <c r="A151" i="9" s="1"/>
  <c r="A152" i="9" s="1"/>
  <c r="A153" i="9" s="1"/>
  <c r="E6" i="9" l="1"/>
  <c r="H11" i="5" s="1"/>
  <c r="H13" i="5" s="1"/>
  <c r="C6" i="9" l="1"/>
  <c r="F11" i="5" s="1"/>
  <c r="F13" i="5" s="1"/>
  <c r="E15" i="5"/>
  <c r="E16" i="5"/>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3.xml><?xml version="1.0" encoding="utf-8"?>
<comments xmlns="http://schemas.openxmlformats.org/spreadsheetml/2006/main">
  <authors>
    <author>Chinh Vu Cong</author>
    <author>Tsubaki Yukino</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 ref="B12" authorId="1">
      <text>
        <r>
          <rPr>
            <b/>
            <sz val="9"/>
            <color indexed="81"/>
            <rFont val="Tahoma"/>
            <family val="2"/>
          </rPr>
          <t>Tsubaki Yukino:</t>
        </r>
        <r>
          <rPr>
            <sz val="9"/>
            <color indexed="81"/>
            <rFont val="Tahoma"/>
            <family val="2"/>
          </rPr>
          <t xml:space="preserve">
Test panel view when resize web browser
</t>
        </r>
      </text>
    </comment>
  </commentList>
</comments>
</file>

<file path=xl/sharedStrings.xml><?xml version="1.0" encoding="utf-8"?>
<sst xmlns="http://schemas.openxmlformats.org/spreadsheetml/2006/main" count="1084" uniqueCount="705">
  <si>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</si>
  <si>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</si>
  <si>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</si>
  <si>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</si>
  <si>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</si>
  <si>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</si>
  <si>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</si>
  <si>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</si>
  <si>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</si>
  <si>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</si>
  <si>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</si>
  <si>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</si>
  <si>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</si>
  <si>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</si>
  <si>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</si>
  <si>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</si>
  <si>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</si>
  <si>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</si>
  <si>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</si>
  <si>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</si>
  <si>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</si>
  <si>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</si>
  <si>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</si>
  <si>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</si>
  <si>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</si>
  <si>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</si>
  <si>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</si>
  <si>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</si>
  <si>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</si>
  <si>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</si>
  <si>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</si>
  <si>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</si>
  <si>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</si>
  <si>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</si>
  <si>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</si>
  <si>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</si>
  <si>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</si>
  <si>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</si>
  <si>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</si>
  <si>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</si>
  <si>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</si>
  <si>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</si>
  <si>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</si>
  <si>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</si>
  <si>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</si>
  <si>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</si>
  <si>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</si>
  <si>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Admin_login</t>
  </si>
  <si>
    <t>Admin_function</t>
  </si>
  <si>
    <t>Back to Test Report</t>
  </si>
  <si>
    <t>Admin function</t>
  </si>
  <si>
    <t>User_function</t>
  </si>
  <si>
    <t>Integrating all functions of admin together then execute test</t>
  </si>
  <si>
    <t>User_login</t>
  </si>
  <si>
    <t>This test cases were created to test integration between login with all functions and all functions together</t>
  </si>
  <si>
    <t>Add new</t>
  </si>
  <si>
    <t>Registered User function</t>
  </si>
  <si>
    <t>Integrating all functions of registered user together then execute test</t>
  </si>
  <si>
    <t>Registered_User_function</t>
  </si>
  <si>
    <t>Login</t>
  </si>
  <si>
    <t>Test Login panel view</t>
  </si>
  <si>
    <t>Test Forgot Password hyperlink</t>
  </si>
  <si>
    <t xml:space="preserve">When user login </t>
  </si>
  <si>
    <t>When user login with Facebook</t>
  </si>
  <si>
    <t>When user login with wrong user name</t>
  </si>
  <si>
    <t>When user login with non-existence user name</t>
  </si>
  <si>
    <t>When user login with wrong password</t>
  </si>
  <si>
    <t>Check "Login" button</t>
  </si>
  <si>
    <t>1. Enter the admin page
2. Click on "Login" button</t>
  </si>
  <si>
    <t>When user input correct username and password</t>
  </si>
  <si>
    <t>1.The admin page is displayed 
2. Logged in successfully, The "User management" page is displayed</t>
  </si>
  <si>
    <t>When user input correct username and wrong password</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</si>
  <si>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</si>
  <si>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</si>
  <si>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</si>
  <si>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</si>
  <si>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</si>
  <si>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Verify that password is encoded</t>
  </si>
  <si>
    <t>1. Enter the admin page
2. Input data to "Password" field</t>
  </si>
  <si>
    <t>1.The admin page is displayed 
2. Data is encoded</t>
  </si>
  <si>
    <t>When user search a keyword</t>
  </si>
  <si>
    <t>When user search a blank</t>
  </si>
  <si>
    <t>1.Homepage is displayed 
2. "" is displayed in search text box
3. Search Result page is displayed</t>
  </si>
  <si>
    <t>When user search max length phrase</t>
  </si>
  <si>
    <t>1.Homepage is displayed 
2. Input data is displayed in search text box
3. Search Result page is displayed</t>
  </si>
  <si>
    <t>When user search over max length phrase</t>
  </si>
  <si>
    <t>1.Homepage is displayed 
2. First [maxlength] of input data is displayed in search text box
3. Search Result page is displayed</t>
  </si>
  <si>
    <t>Admin_Function</t>
  </si>
  <si>
    <t>Integration Logout with Login</t>
  </si>
  <si>
    <t>Check user logout when user logout with "Logout" link</t>
  </si>
  <si>
    <t>[Account Management Module- 12]</t>
  </si>
  <si>
    <t>[Account Management Module-15]</t>
  </si>
  <si>
    <t>Forgot Password</t>
  </si>
  <si>
    <t>[Account Management Module-85]</t>
  </si>
  <si>
    <t xml:space="preserve">When user register account </t>
  </si>
  <si>
    <t>When user register account then login system</t>
  </si>
  <si>
    <t>When user login with registered account</t>
  </si>
  <si>
    <t>Integration Register with Login</t>
  </si>
  <si>
    <t>When user forgot password and want to get new password</t>
  </si>
  <si>
    <t>When user forgot password and want to get back</t>
  </si>
  <si>
    <t xml:space="preserve">1.The Homepage is displayed 
2. Login page is displayed
3. Forgot password form is displayed
</t>
  </si>
  <si>
    <t>When user login with new password</t>
  </si>
  <si>
    <t>[User_login- 14]</t>
  </si>
  <si>
    <t>Check "Edit profile" button</t>
  </si>
  <si>
    <t>Dandelion</t>
  </si>
  <si>
    <t>DDL</t>
  </si>
  <si>
    <t>ManhLNSE02619</t>
  </si>
  <si>
    <t>ChinhVCSE02585</t>
  </si>
  <si>
    <t>DDL_User Unit Test Case_v1.0_EN</t>
  </si>
  <si>
    <t xml:space="preserve">List enviroment requires in this system
1. Server: 
2. Database server: Neo4j
3. Browser: Google Chrome 40, Mozzila Firefox 30
4. Operation System: Window 8.1 Professional 64 bit </t>
  </si>
  <si>
    <t>Execute all Registered User unit test cases and passed</t>
  </si>
  <si>
    <t>Execute all Admin unit test cases
 and passed</t>
  </si>
  <si>
    <t>Result Chorme version 40</t>
  </si>
  <si>
    <t>Result Firefox version 30</t>
  </si>
  <si>
    <t>1. Go to dandelion.com
2. Click on Login button in header</t>
  </si>
  <si>
    <t>1. Homepage is displayed
2. Login page is displayed</t>
  </si>
  <si>
    <t>1. Go to dandelion.com
2. Click on Login button in header
3. Click on Forgot Password hyperlink</t>
  </si>
  <si>
    <t>1. Homepage is displayed
2. Login page is displayed
3. Forgot Password page is displayed</t>
  </si>
  <si>
    <t>1. Go to dandelion.com
2. Click on Login button in header
3. Click on Login with Facebook button
4. Click Accept</t>
  </si>
  <si>
    <t>1. Homepage is displayed
2. Login page is displayed
3. Redirect user to Facebook
4. User logged in with facebook and redirect user to homepage</t>
  </si>
  <si>
    <t>Message Rules</t>
  </si>
  <si>
    <t>Description Vietnam</t>
  </si>
  <si>
    <t>Description English</t>
  </si>
  <si>
    <t>MS01</t>
  </si>
  <si>
    <t>Bạn chưa nhập Email</t>
  </si>
  <si>
    <t>MS02</t>
  </si>
  <si>
    <t>Email sai định dạng</t>
  </si>
  <si>
    <t>MS03</t>
  </si>
  <si>
    <t>Bạn chưa nhập tài khoản hoặc email</t>
  </si>
  <si>
    <t>MS04</t>
  </si>
  <si>
    <t>Bạn chưa nhập mật khẩu</t>
  </si>
  <si>
    <t>MS05</t>
  </si>
  <si>
    <t>Mật khẩu không giống nhau</t>
  </si>
  <si>
    <t>MS06</t>
  </si>
  <si>
    <t>Sai mật khẩu hoặc tài khoản không tồn tại</t>
  </si>
  <si>
    <t>MS07</t>
  </si>
  <si>
    <t>Tên tài khoản tối thiểu 8 kí tự</t>
  </si>
  <si>
    <t>MS08</t>
  </si>
  <si>
    <t>Tên tài khoản tối đa 20 kí tự</t>
  </si>
  <si>
    <t>MS09</t>
  </si>
  <si>
    <t>Tên tài khoản chỉ gồm chữ và số</t>
  </si>
  <si>
    <t>MS10</t>
  </si>
  <si>
    <t>Bạn chưa nhập tên</t>
  </si>
  <si>
    <t>MS11</t>
  </si>
  <si>
    <t>Tài khoản bị khóa hoặc chưa xác nhận Email!</t>
  </si>
  <si>
    <t>MS12</t>
  </si>
  <si>
    <t>Mật khẩu phải từ 5 đến 50 kí tự</t>
  </si>
  <si>
    <t>MS13</t>
  </si>
  <si>
    <t>Tên đầy đủ phải từ 6 đến 20 kí tự</t>
  </si>
  <si>
    <t>MS14</t>
  </si>
  <si>
    <t>Tên dự án tối thiểu 10 kí tự</t>
  </si>
  <si>
    <t>MS15</t>
  </si>
  <si>
    <t>Tên dự án tối đa 60 kí tự</t>
  </si>
  <si>
    <t>MS16</t>
  </si>
  <si>
    <t>Bạn chưa nhập tên dự án</t>
  </si>
  <si>
    <t>MS17</t>
  </si>
  <si>
    <t>Phải là chữ số và lớn hơn 1,000,000</t>
  </si>
  <si>
    <t>MS18</t>
  </si>
  <si>
    <t>Bạn chưa nhập số tiền gây quỹ</t>
  </si>
  <si>
    <t>MS19</t>
  </si>
  <si>
    <t>Xin hãy xem lại trang thông tin cơ bản, các trường (kể cả ảnh dự án) PHẢI được điền đầy đủ và hợp lệ
Xin hãy xem lại trang câu chuyện! Các trường PHẢI được nhập đầy đủ (trừ video)</t>
  </si>
  <si>
    <t>MS20</t>
  </si>
  <si>
    <t>Mô tả ngắn phải từ 30 đến 135 kí tự</t>
  </si>
  <si>
    <t>MS21</t>
  </si>
  <si>
    <t>Bạn chưa nhập mô tả ngắn</t>
  </si>
  <si>
    <t>MS22</t>
  </si>
  <si>
    <t>Mô tả ít nhất 135 kí tự</t>
  </si>
  <si>
    <t>MS23</t>
  </si>
  <si>
    <t>Tiêu đề ít nhất 10 ký tự</t>
  </si>
  <si>
    <t>MS24</t>
  </si>
  <si>
    <t>Mô tả ít nhất 30 kí tự</t>
  </si>
  <si>
    <t>MS25</t>
  </si>
  <si>
    <t>Câu hỏi ít nhất 10 ký tự</t>
  </si>
  <si>
    <t>MS26</t>
  </si>
  <si>
    <t>Câu trả lời hỏi ít nhất 10 ký tự</t>
  </si>
  <si>
    <t>MS27</t>
  </si>
  <si>
    <t>Bình luận tối thiểu từ 10 đến 500 kí tự.</t>
  </si>
  <si>
    <t>MS28</t>
  </si>
  <si>
    <t>MS29</t>
  </si>
  <si>
    <t>MS30</t>
  </si>
  <si>
    <t>MS31</t>
  </si>
  <si>
    <r>
      <t xml:space="preserve">1. Homepage is displayed
2. Login panel is displayed
3. Display message: </t>
    </r>
    <r>
      <rPr>
        <b/>
        <sz val="10"/>
        <rFont val="Tahoma"/>
        <family val="2"/>
      </rPr>
      <t>MS02</t>
    </r>
    <r>
      <rPr>
        <sz val="10"/>
        <rFont val="Tahoma"/>
        <family val="2"/>
      </rPr>
      <t xml:space="preserve"> </t>
    </r>
  </si>
  <si>
    <t>1. Go to dandelion.com
2. Click on Login button in header
3. Input:
   - User name: "email0@gmail.com"
   - Password: "a"</t>
  </si>
  <si>
    <t>1. Go to dandelion.com
2. Click on Login button in header
3. Input:
   - User name: "username@gmail.com"
   - Password: "123456"
4. Click Login or press Enter</t>
  </si>
  <si>
    <t>1. Go to dandelion.com
2. Click on Login button in header
3. Input "!@#$%^&amp;*()" to User name text box</t>
  </si>
  <si>
    <r>
      <t xml:space="preserve">1. Homepage is displayed
2. Login page is displayed
3. 
- "username@gmail.com" is displayed in user name text box
- "••••••" is displayed in password text box
3. Display message: </t>
    </r>
    <r>
      <rPr>
        <b/>
        <sz val="10"/>
        <rFont val="Tahoma"/>
        <family val="2"/>
      </rPr>
      <t>MS06</t>
    </r>
    <r>
      <rPr>
        <sz val="10"/>
        <rFont val="Tahoma"/>
        <family val="2"/>
      </rPr>
      <t xml:space="preserve"> </t>
    </r>
  </si>
  <si>
    <r>
      <t xml:space="preserve">1. Homepage is displayed
2. Login page is displayed
3. Display message: </t>
    </r>
    <r>
      <rPr>
        <b/>
        <sz val="10"/>
        <rFont val="Tahoma"/>
        <family val="2"/>
      </rPr>
      <t>MS12</t>
    </r>
    <r>
      <rPr>
        <sz val="10"/>
        <rFont val="Tahoma"/>
        <family val="2"/>
      </rPr>
      <t xml:space="preserve"> </t>
    </r>
  </si>
  <si>
    <t>1.Homepage is displayed 
2. "Dandelion" is displayed in search text box
3. Search Result page is displayed</t>
  </si>
  <si>
    <t>Search-1</t>
  </si>
  <si>
    <t>Search-2</t>
  </si>
  <si>
    <t>Search-3</t>
  </si>
  <si>
    <t>Search-4</t>
  </si>
  <si>
    <t>Search project</t>
  </si>
  <si>
    <t>1. Login the system with Member role.
2. Click or mouse hover Avatar menu in header
3. Click "Logout" link</t>
  </si>
  <si>
    <t>1. The Homepage is displayed
2. Avatar menu is showed
3. Logout user and redirect to Homepage</t>
  </si>
  <si>
    <t>1. Enter the website: dandelion.com
2. Click on Register button in header</t>
  </si>
  <si>
    <t>1.The Homepage is displayed 
2. Register page is displayed with "Register" form</t>
  </si>
  <si>
    <t>1. Enter the website: dandelion.com
2. Click on Register button in header
3. Input correct information
4. Click "Register" button</t>
  </si>
  <si>
    <t>1.The Homepage is displayed 
2. Register page is displayed with "Register" form
4. New account registered sucessfully</t>
  </si>
  <si>
    <t>1. Enter the website: dandelion.com
2. Click on Login button in header
3. Input information's account
4. Click on Login button</t>
  </si>
  <si>
    <t>1.The Homepage is displayed 
3. Login page is displayed
4. Logged in successfully</t>
  </si>
  <si>
    <t xml:space="preserve">1. Enter the website
2. Click on Login button in header
3. Click Forgot password hyperlink
</t>
  </si>
  <si>
    <t>1. Enter the website
2. Click on Login button in header
3. Click on "Forgot password" link
4. Input "chinhvcse02585@fpt.edu.vn"</t>
  </si>
  <si>
    <t>1.The Homepage is displayed 
2. Login page is displayed
3. Forgot password form is displayed
4. New password is sent to email "chinhvcse02585@fpt.edu.vn"</t>
  </si>
  <si>
    <t>1. Enter the website: dandelion.com
2. Click on Login button in header
3. Input: 
Email: "chinhvcse02585@fpt.edu.vn"
Password: Enter password randomly generated and sent to email
4. Click Login button</t>
  </si>
  <si>
    <t>1.The Homepage is displayed 
2. Login page is displayed
4. Logged in successfully</t>
  </si>
  <si>
    <t>1. Enter the website: dandelion.com
2. Click on Login button
3. Input:
+ Email: "chinhvcse02585@fpt.edu.vn"
+ Password: "123456789"
4. Click on Login button
5. Click on Avatar menu
6. Click on Account button</t>
  </si>
  <si>
    <t>1.The Homepage is displayed 
2. The log in page is displayed
4. Logged in successfully
6. The Account page is displayed</t>
  </si>
  <si>
    <t>Check "Account" button</t>
  </si>
  <si>
    <t>1. Enter the website: dandelion.com
2. Click on Login button
3. Input:
+ Email: "chinhvcse02585@fpt.edu.vn"
+ Password: "123456789"
4. Click on Login button
5. Click on Avatar menu
6. Click on Edit profile button</t>
  </si>
  <si>
    <t>1.The Homepage is displayed 
2. The log in page is displayed
4. Logged in successfully
6. The Edit profile page is displayed</t>
  </si>
  <si>
    <t>Integration Login with Account, Edit profile</t>
  </si>
  <si>
    <t>Integration Login with Create Project</t>
  </si>
  <si>
    <t>Integration Login with Edit Project</t>
  </si>
  <si>
    <t>Integration Login with Project detail</t>
  </si>
  <si>
    <t>Integration Login with Back project</t>
  </si>
  <si>
    <t>Integration Login with Project management</t>
  </si>
  <si>
    <t>Integration Login with Message</t>
  </si>
  <si>
    <t>1. Login the website with Member role
2. Click on Create button in header</t>
  </si>
  <si>
    <t xml:space="preserve">1.The Homepage is displayed 
2. The create project page is displayed
</t>
  </si>
  <si>
    <t>Check "Create" button</t>
  </si>
  <si>
    <t>1. The Homepage is displayed
2. The Create Project page is displayed
3. Start button is disabled (locked)</t>
  </si>
  <si>
    <t>Check "Start" button  when user enter NOT enoungh all fields of create project form</t>
  </si>
  <si>
    <t>Check "Start" button  when user enter correct information</t>
  </si>
  <si>
    <t>1. The Homepage is displayed
2. The Create Project page is displayed
3. Project is created successfully and redirect to Edit Project page</t>
  </si>
  <si>
    <t>Test Edit Project Page when user create new project from Create Project Page</t>
  </si>
  <si>
    <r>
      <t xml:space="preserve">1. The Edit Project page is displayed
2. Display error message </t>
    </r>
    <r>
      <rPr>
        <b/>
        <sz val="10"/>
        <rFont val="Tahoma"/>
        <family val="2"/>
      </rPr>
      <t>MS19</t>
    </r>
  </si>
  <si>
    <t>1. The Homepage is displayed
2. The Create Project page is displayed
3. The Edit Project page is displayed with fields filled auto:
+ Category: "Truyện Tranh"
+ Project title: "Truyện Bựa"
+ Project pledge: "50000000"
4. Edit Project page is displayed</t>
  </si>
  <si>
    <t>1. Login the website with Member role
2. Click Create button in Header
3. Click Start button on Create Project Page</t>
  </si>
  <si>
    <t>1. Login the website with Member role
2. Click Create button in Header
3. Input correct  information
+ Category: "Truyện Tranh"
+ Project title: "Truyện Bựa"
+ Project pledge: "50000000"
4. Click "Start" button</t>
  </si>
  <si>
    <t>Check "Submit for review" button when user do NOT enter any fields of Edit Project page</t>
  </si>
  <si>
    <r>
      <t xml:space="preserve">1. The Edit Project page is displayed
3. Display error message </t>
    </r>
    <r>
      <rPr>
        <b/>
        <sz val="10"/>
        <rFont val="Tahoma"/>
        <family val="2"/>
      </rPr>
      <t>MS19</t>
    </r>
  </si>
  <si>
    <t>Check "Submit for review" button when user enter NOT enoungh fields required of edit project form</t>
  </si>
  <si>
    <t>Check "Basic" tab</t>
  </si>
  <si>
    <t>1. Go to the Edit Project page
2. Click Submit for review button</t>
  </si>
  <si>
    <t>1. Go to the Edit Project page
2. Input NOT enough fields is required
3. Click Submit for review button</t>
  </si>
  <si>
    <t xml:space="preserve">1. Go to the Edit Project page
2. Click Basic tab
</t>
  </si>
  <si>
    <t>1. The Edit Project page is displayed
2. Content of Basic tab is displayed</t>
  </si>
  <si>
    <t xml:space="preserve">1. Go to the Edit Project page
2. Click Reward tab
</t>
  </si>
  <si>
    <t xml:space="preserve">1. The Edit Project page is displayed
2. Content of Reward tab is displayed
</t>
  </si>
  <si>
    <t>Check "Reward" tab</t>
  </si>
  <si>
    <t>Check "Story" tab</t>
  </si>
  <si>
    <t>Check "Timeline" tab</t>
  </si>
  <si>
    <t xml:space="preserve">1. Go to the Edit Project page
2. Click Story tab
</t>
  </si>
  <si>
    <t xml:space="preserve">1. The Edit Project page is displayed
2. Content of Story tab is displayed
</t>
  </si>
  <si>
    <t xml:space="preserve">1. Go to the Edit Project page
2. Click Timeline tab
</t>
  </si>
  <si>
    <t xml:space="preserve">1. The Edit Project page is displayed
2. Content of Timeline tab is displayed
</t>
  </si>
  <si>
    <t>Check "Update" tab</t>
  </si>
  <si>
    <t>Check "Q&amp;A" tab</t>
  </si>
  <si>
    <t xml:space="preserve">1. Go to the Edit Project page
2. Click Update tab
</t>
  </si>
  <si>
    <t xml:space="preserve">1. The Edit Project page is displayed
2. Content of Update tab is displayed
</t>
  </si>
  <si>
    <t xml:space="preserve">1. Go to the Edit Project page
2. Click Q&amp;A tab
</t>
  </si>
  <si>
    <t xml:space="preserve">1. The Edit Project page is displayed
2. Content of Q&amp;A tab is displayed
</t>
  </si>
  <si>
    <t>Check "Discard" button</t>
  </si>
  <si>
    <t>Check "Save" button</t>
  </si>
  <si>
    <t xml:space="preserve">1. Go to the Edit Project page
2. Add or edit information
3. Click on Discard button
</t>
  </si>
  <si>
    <t xml:space="preserve">1. The Edit Project page is displayed
2. Discard/Save button is showed
3. Clear all of information recent add or edit information NOT save
</t>
  </si>
  <si>
    <t xml:space="preserve">1. Go to the Edit Project page
2. Add or edit information
3. Click on Save button
</t>
  </si>
  <si>
    <t xml:space="preserve">1. The Edit Project page is displayed
2. Discard/Save button is showed
3. Save all of information added or edited
</t>
  </si>
  <si>
    <t>Check Back this project button when user is NOT logged in</t>
  </si>
  <si>
    <t>Check Back this project button when user logged in</t>
  </si>
  <si>
    <t>Check "Ask a question"button when user logged in website</t>
  </si>
  <si>
    <t>Check "Ask a question" button when user is NOT logged in website</t>
  </si>
  <si>
    <t>Check Remind button when user logged in website</t>
  </si>
  <si>
    <t>Check Remind button when user is NOT logged in website</t>
  </si>
  <si>
    <t>Check creator link when user logged in website</t>
  </si>
  <si>
    <t>Check creator link when user is NOT logged in website</t>
  </si>
  <si>
    <t>Check Comment form when user is NOT logged in website</t>
  </si>
  <si>
    <t>Check Comment form when user logged in website</t>
  </si>
  <si>
    <t>Check "Campaign" tab</t>
  </si>
  <si>
    <t>Check "Comment" tab</t>
  </si>
  <si>
    <t>Check "Schedule" tab</t>
  </si>
  <si>
    <t>Check "List backer" tab</t>
  </si>
  <si>
    <t xml:space="preserve">1. The Project detail page is displayed
2. The Log in page is displayed
</t>
  </si>
  <si>
    <t xml:space="preserve">1. Go to theProject detail page
2. Click on creator link
</t>
  </si>
  <si>
    <t xml:space="preserve">1. Log in website with Member role
2. Go to the Project detail page
3. Click on creator link
</t>
  </si>
  <si>
    <t xml:space="preserve">1. User logged in successfull
2. The Project detail page is displayed
3. The Public Profile page of creator is displayed
</t>
  </si>
  <si>
    <t xml:space="preserve">1. Go to the Project detail page
2. Click on Remind button
</t>
  </si>
  <si>
    <t>1. The Project detail page is displayed
2. A form is displayed info: "Do you want to login to use this feature"
+ Click on Yes button, redirect to Login page
+ Click on No button, this form  will close</t>
  </si>
  <si>
    <t xml:space="preserve">1. Log in website with Member role
2. Go to the Project detail page
3. Click on Remind button
</t>
  </si>
  <si>
    <t>1. User logged in successfull
2. The Project detail page is displayed
3. Project is reminded</t>
  </si>
  <si>
    <t xml:space="preserve">1. Go to the Project detailt page
2. Click on Back this project button
</t>
  </si>
  <si>
    <t xml:space="preserve">1. Log in website with Member role
2. Go to the Project detail page
3. Click on Back this project button
</t>
  </si>
  <si>
    <t>1. User logged in successfull
2. The Project detail page is displayed
3. Back project page is displayed</t>
  </si>
  <si>
    <t xml:space="preserve">1. Go to the Project detail page
2. Click Reward tab
</t>
  </si>
  <si>
    <t xml:space="preserve">1. Go to the Project detail page
2. Click Update tab
</t>
  </si>
  <si>
    <t xml:space="preserve">1. Go to the Project detail page
2. Click Campaign tab
3. Click on "Ask a question" button
</t>
  </si>
  <si>
    <t xml:space="preserve">1. Log in website with Member role
2. Go to the Project detail page
3. Click Campaign tab
4. Click on "Ask a question" button
</t>
  </si>
  <si>
    <t xml:space="preserve">1. Go to the Project detail page
2. Click Comment tab
</t>
  </si>
  <si>
    <t xml:space="preserve">1. Log in website with Member role
2. Go to the Project detail page
3. Click Comment tab
</t>
  </si>
  <si>
    <t>1. User logged in successfull
2. The Project detail page is displayed
3. Content of campaign tab is displayed
+ Comment form is displayed, user can comment</t>
  </si>
  <si>
    <t>1. The Project detail page is displayed
2. Content of comment tab is displayed
+ Comment form is hidden, can not see</t>
  </si>
  <si>
    <t>1. User logged in successfull
2. The Project detail page is displayed
3. Content of campaign tab is displayed
4. Question form is displayed</t>
  </si>
  <si>
    <t>1. The Project detail page is displayed
2. Content of campaign tab is displayed
3. "Ask a question" button is hidden, can not see</t>
  </si>
  <si>
    <t xml:space="preserve">1. The Project detail page is displayed
2. Content of Update tab is displayed
</t>
  </si>
  <si>
    <t xml:space="preserve">1. The Project detail page is displayed
2. Content of Reward tab is displayed
</t>
  </si>
  <si>
    <t xml:space="preserve">1. The Project detail page is displayed
2. Content of Comment tab is displayed
</t>
  </si>
  <si>
    <t xml:space="preserve">1. The Project detail page is displayed
2. Content of Schedule tab is displayed
</t>
  </si>
  <si>
    <t xml:space="preserve">1. Go to the Project detail page
2. Click Shedule tab
</t>
  </si>
  <si>
    <t xml:space="preserve">1. Go to the Project detail page
2. Click List backer tab
</t>
  </si>
  <si>
    <t xml:space="preserve">1. The Project detail page is displayed
2. Content of List backer tab is displayed
</t>
  </si>
  <si>
    <t>Check the select reward when user is NOT logged in website</t>
  </si>
  <si>
    <t>Check the select reward when user logged in website</t>
  </si>
  <si>
    <t>1. The Project detail page is displayed
2. Content of campaign tab is displayed
3. A form is displayed info: "Do you want to login to use this feature"
+ Click on Yes button, redirect to Login page
+ Click on No button, this form  will close</t>
  </si>
  <si>
    <t>1. User logged in successfull
2. The Project detail page is displayed
3. Content of campaign tab is displayed
4. Back project page is displayed</t>
  </si>
  <si>
    <t>1. Log in website with Member role
2. Go to the Project detail page
3. Click Campaign tab
4. Select a reward and click</t>
  </si>
  <si>
    <t>Check "Report this project" button when user is NOT logged in website</t>
  </si>
  <si>
    <t>Check "Report this project" button when user logged in website</t>
  </si>
  <si>
    <t>1. Go to the Project detail page
2. Click Campaign tab
3. Click on Report this project button</t>
  </si>
  <si>
    <t>1. Log in website with Member role
2. Go to the Project detail page
3. Click Campaign tab
4. Click on Report this project button</t>
  </si>
  <si>
    <t>1. Go to the Project detail page
2. Click Campaign tab
3. Select a reward and click it</t>
  </si>
  <si>
    <t>1. User logged in successfull
2. The Project detail page is displayed
3. Content of campaign tab is displayed
4. Report form is displayed</t>
  </si>
  <si>
    <t>Check Continue button</t>
  </si>
  <si>
    <t xml:space="preserve">1. Log in website with Member role
2. Go to the Project detail page
3. Click on Back this project button
4. Select a reward and click Continue button
</t>
  </si>
  <si>
    <t>1. User logged in successfull
2. The Project detail page is displayed
3. Back project page is displayed
4. Payment project  is displayed</t>
  </si>
  <si>
    <t xml:space="preserve">1. Log in website with Member role
2. Go to the Project detail page
3. Click campain tab
4. Select a reward and click it
5. Select a reward and click Continue button
</t>
  </si>
  <si>
    <t>1. User logged in successfull
2. The Project detail page is displayed
3. Content of campain tab is displayed
4. Back project page is displayed
5. Payment project  is displayed</t>
  </si>
  <si>
    <t>Test Payment Project when user NOT fill any field and click Submit button</t>
  </si>
  <si>
    <t>1. Go to Payment Project Pape
2. Click Submit button</t>
  </si>
  <si>
    <r>
      <t xml:space="preserve">1. Payment Project Page is displayed </t>
    </r>
    <r>
      <rPr>
        <b/>
        <sz val="10"/>
        <rFont val="Tahoma"/>
        <family val="2"/>
      </rPr>
      <t xml:space="preserve">
</t>
    </r>
    <r>
      <rPr>
        <sz val="10"/>
        <rFont val="Tahoma"/>
        <family val="2"/>
      </rPr>
      <t>2. Submit button is hidden can not click</t>
    </r>
  </si>
  <si>
    <t>Test Payment Project when user input fullname is empty on "Name" field</t>
  </si>
  <si>
    <t>1. Go to Payment Project Page
2. Input 
+ Name: "Vu Cong Chinh"
3. Edit Input:
+  Name:  ""
4. Click Submit button</t>
  </si>
  <si>
    <r>
      <t xml:space="preserve">1. Payment Project Page is displayed 
3. Display error message </t>
    </r>
    <r>
      <rPr>
        <b/>
        <sz val="10"/>
        <color indexed="8"/>
        <rFont val="Tahoma"/>
        <family val="2"/>
      </rPr>
      <t xml:space="preserve">MS10
</t>
    </r>
    <r>
      <rPr>
        <sz val="10"/>
        <color indexed="8"/>
        <rFont val="Tahoma"/>
        <family val="2"/>
      </rPr>
      <t>4. Submit button is hidden can not click</t>
    </r>
  </si>
  <si>
    <t>Test Payment Project when user input a string smaller than 8 characters on "Name" field</t>
  </si>
  <si>
    <t>1. Go to Payment Project Page
2. Input: 
+ Name: "abc"
3. Click Submit button</t>
  </si>
  <si>
    <r>
      <t>1. Payment Project Page is displayed 
2. Display error message</t>
    </r>
    <r>
      <rPr>
        <b/>
        <sz val="10"/>
        <rFont val="Tahoma"/>
        <family val="2"/>
      </rPr>
      <t xml:space="preserve"> MS13
</t>
    </r>
    <r>
      <rPr>
        <sz val="10"/>
        <rFont val="Tahoma"/>
        <family val="2"/>
      </rPr>
      <t>3. Submit button is hidden can not click</t>
    </r>
  </si>
  <si>
    <t>Test Payment Project  when user input a string more than 20 characters on "Name" field</t>
  </si>
  <si>
    <t xml:space="preserve">1. Go to Payment Project Page
2. Input: 
+ Name: "abc1231231321321231321321313213213213213"
3. Click Submit button
</t>
  </si>
  <si>
    <t>Test Payment Project when user input incorrect format email on Email field</t>
  </si>
  <si>
    <t>1. Go to Payment Project Page
2. Input: 
+ Email: "chinhvcse02585"
3. Click Submit button</t>
  </si>
  <si>
    <r>
      <t>1. Payment Project Page is displayed 
2. Display error message</t>
    </r>
    <r>
      <rPr>
        <b/>
        <sz val="10"/>
        <rFont val="Tahoma"/>
        <family val="2"/>
      </rPr>
      <t xml:space="preserve"> MS02
</t>
    </r>
    <r>
      <rPr>
        <sz val="10"/>
        <rFont val="Tahoma"/>
        <family val="2"/>
      </rPr>
      <t>3. Submit button is hidden can not click</t>
    </r>
  </si>
  <si>
    <t>Test Payment Project  when user input address and phonenumber is empty on "Address" and  "Phonenumber" fields</t>
  </si>
  <si>
    <t>1. Go to Payment Project Page
2. Input 
+ Address: "Tu son Bac ninh"
+ Phonenumber: "01648214714"
3. Edit Input:
+ Address: ""
+ Phonenumber: ""
4. Click Submit button</t>
  </si>
  <si>
    <r>
      <t>1. Payment Project Page is displayed 
3. Display error message</t>
    </r>
    <r>
      <rPr>
        <b/>
        <sz val="10"/>
        <color indexed="8"/>
        <rFont val="Tahoma"/>
        <family val="2"/>
      </rPr>
      <t xml:space="preserve">
</t>
    </r>
    <r>
      <rPr>
        <sz val="10"/>
        <color indexed="8"/>
        <rFont val="Tahoma"/>
        <family val="2"/>
      </rPr>
      <t>4. Submit button is hidden can not click</t>
    </r>
  </si>
  <si>
    <t>Test Payment Project viewing Reward when user choosen a reward at Back Project Page</t>
  </si>
  <si>
    <t>1. Go to Back Project Page
2. Select a rewards
+ Project name: "Dandelion"
+ Creator: "Vu Cong Chinh"
+ Reward content: "Plegde more 100000"
+ Pledge: 120000
+ Amount: 2
3. Click Continue</t>
  </si>
  <si>
    <t>1. Back Project Page is displayed
2. Reward is selected
+ Project name: "Dandelion"
+ Creator: "Vu Cong Chinh"
+ Reward content: "Plegde more 100000"
+ Pledge: 120000
+ Amount: 2
3. Payment Project Page is displayed
+ Project name: "Dandelion"
+ Creator: "Vu Cong Chinh"
+ Reward content: "Plegde more 100000"
+ Pledge amount: "120000 x 2 = 240000"</t>
  </si>
  <si>
    <t>Test Payment Project when user input correct information at all of fields and NOT select method payment</t>
  </si>
  <si>
    <t>1. Go to Payment Project Page
2. Input correct info 
3. NOT select a bank
4. Click Submit button</t>
  </si>
  <si>
    <t>1. Payment Project Page is displayed 
4. Submit button is hidden can not click</t>
  </si>
  <si>
    <t>Test Payment Project when user input correct information at all of fields and select method payment</t>
  </si>
  <si>
    <t>1. Go to Payment Project Page
2. Input correct info 
3. Select a bank to payment
4. Click Submit button</t>
  </si>
  <si>
    <t>1. Payment Project Page is displayed 
4. Redirect to BaoKim Page to Payment</t>
  </si>
  <si>
    <t xml:space="preserve">1. Homepage is displayed 
2. Avatar menu is showed
3. Created projects page is displayed and have not any project. </t>
  </si>
  <si>
    <t>1. Homepage is displayed 
2. Avatar menu is showed
3. Created projects page is displayed in status project draft with 2 projects:
+ Project A
+ Project B</t>
  </si>
  <si>
    <t>1. Homepage is displayed 
2. Avatar menu is showed
3. Created projects page is displayed in status project running with 2 projects:
+ Project C
+ Project D</t>
  </si>
  <si>
    <t>1. Homepage is displayed 
2. Avatar menu is showed
3. Created projects page is displayed in status project backed with 2 projects:
+ Project E
+ Project F</t>
  </si>
  <si>
    <t>1. Homepage is displayed 
2. Create Project Page is displayed
4. Project A is created and Redirect to Edit project Page is displayed
5. Avatar menu is showed
6. Project A is displayed in status projects draft</t>
  </si>
  <si>
    <t>1. Homepage is displayed 
2. Avatar menu is showed
3. Project A is displayed in status projects running</t>
  </si>
  <si>
    <t>1. Homepage is displayed 
2. Avatar menu is showed
3. Project A is displayed in status projects end date</t>
  </si>
  <si>
    <t>1. Homepage is displayed 
2. Avatar menu is showed
3. Created projects page is displayed in status project running with 2 projects:
+ Status draft: Project A, Project B
+ Status running: Project C, Project D
+ Statust end date: Project E, Project F</t>
  </si>
  <si>
    <t>1. Homepage is displayed 
2. Avatar menu is showed
3. Created projects page is displayed
+ Status draft: Project A, Project B, Project C, Project D
+ Show more button is hidden</t>
  </si>
  <si>
    <t>1. Homepage is displayed 
2. Avatar menu is showed
3. Created projects page is displayed
+ Status draft: Project A, Project B, Project C, Project D
+ Show more button is showed
4. 
+ Status draft: Project A, Project B, Project C, Project D, Project E
+ Show more button is hidden</t>
  </si>
  <si>
    <t>1. Homepage is displayed 
2. Avatar menu is showed
3. Created projects page is displayed
+ Status draft: Project A, Project B, Project C, Project D
+ Show more button is showed
4. List Backer Page is displayed
+ List Backer of project A is displayed in List Backer Page</t>
  </si>
  <si>
    <t>1. Homepage is displayed 
2. Avatar menu is showed
3. Created projects page is displayed
+ Status draft: Project A, Project B, Project C, Project D
+ Show more button is showed
4. Edit Project Page is displayed
+ Edit Project of project A is displayed in Edit Project Page</t>
  </si>
  <si>
    <t>Check Created Project when user HAVE NOT projects is created</t>
  </si>
  <si>
    <t>Check Created Project when user have projects is created in status draft in database</t>
  </si>
  <si>
    <t>Check Created Project when user have projects is created in status running in database</t>
  </si>
  <si>
    <t>1. Log in website with Member role
2. Click Avatar menu
3. Click Created projects button</t>
  </si>
  <si>
    <t>1. Log in website with Member role
2. Click Avatar menu
3. Click Created projects button
+ Have 2 project draft: Project A, Project B in database</t>
  </si>
  <si>
    <t>1. Log in website with Member role
2. Click Avatar menu
3. Click Created projects button
+ Have 2 project running: Project C, Project D in database</t>
  </si>
  <si>
    <t>1. Log in website with Member role
2. Click Avatar menu
3. Click Created projects button
+ Have 2 project end date:  Project E, Project F in database</t>
  </si>
  <si>
    <t>1. Log in website with Member role
2. Click Create button
3. Input correct information
+ Name project: project A
+ pledge: 1000000
+ Category: am nhac
4. Click Start button
5. Click Avatar menu
6. Click Created projects button</t>
  </si>
  <si>
    <t>1. Log in website with Member role
2. Click Avatar menu
3. Click Created projects button
+ Project approved by Admin and is NOT end date: Project A</t>
  </si>
  <si>
    <t>1. Log in website with Member role
2. Click Avatar menu
3. Click Created projects button
+ Project approved by Admin and is end date: Project A</t>
  </si>
  <si>
    <t>1. Log in website with Member role
2. Click Avatar menu
3. Click Created projects button
+ Have 2 project draft: Project A, Project B in database
+ Have 2 project running: Project C, Project D in database
+ Have 2 project end date: Project E, Project F in database</t>
  </si>
  <si>
    <t>1. Log in website with Member role
2. Click Avatar menu
3. Click Created projects button
+ Have 4 project draft: Project A, Project B, Project C, Project D in database</t>
  </si>
  <si>
    <t>1. Log in website with Member role
2. Click Avatar menu
3. Click Created projects button
+ Have 4 project draft: Project A, Project B, Project C, Project D, Project E in database
4. Click Show more button</t>
  </si>
  <si>
    <t>1. Log in website with Member role
2. Click Avatar menu
3. Click Created projects button
+ Have 4 project draft: Project A, Project B, Project C, Project D, Project E in database
4. Click Backer list button
+ Click Backer list button in Project A</t>
  </si>
  <si>
    <t>1. Log in website with Member role
2. Click Avatar menu
3. Click Created projects button
+ Have 4 project draft: Project A, Project B, Project C, Project D, Project E in database
4. Click Edit list button
+ Click Edit list button in Project A</t>
  </si>
  <si>
    <t>Check Created Project when user have projects is created in status project end date in database</t>
  </si>
  <si>
    <t>Check Created Project when user create a project at Create project Page but is NOT approve by Admin</t>
  </si>
  <si>
    <t>Check Created Project when user create a project at Create project Page and is approved by Admin</t>
  </si>
  <si>
    <t>Check Created Project when user create a project at Create project Page and is approved but Enddate</t>
  </si>
  <si>
    <t>Check Created Project when user have projects is created in status draft, running, end date in database</t>
  </si>
  <si>
    <t>Check Show more button in Created Project when number of projects is created in a status small less 5</t>
  </si>
  <si>
    <t>Check Show more button in Created Project when number of projects is created in a status more than 5</t>
  </si>
  <si>
    <t>Check Backer List  button in Created Project when user click backer list button in a project</t>
  </si>
  <si>
    <t>Check Edit  button in Created Project when user click edit button in a project</t>
  </si>
  <si>
    <t xml:space="preserve">1. Homepage is displayed 
2. Avatar menu is showed
3. Backed projects page is displayed and have not any project. </t>
  </si>
  <si>
    <t>1. Homepage is displayed 
2. Avatar menu is showed
3. Backed projects page is displayed with 2 projects:
+ Project A
+ Project B</t>
  </si>
  <si>
    <t>1. Homepage is displayed 
2. Avatar menu is showed
3. Backed projects page is displayed
+ Project backed:  Project A, Project B, Project C, Project D
+ Show more button is hidden</t>
  </si>
  <si>
    <t>1. Homepage is displayed 
2. Avatar menu is showed
3. Backed projects page is displayed
+ Project backed: Project A, Project B, Project C, Project D
+ Show more button is showed
4. 
+ Project backed: Project A, Project B, Project C, Project D, Project E
+ Show more button is hidden</t>
  </si>
  <si>
    <t xml:space="preserve">1. Homepage is displayed 
2. Avatar menu is showed
3. Backed projects page is displayed
+ Project backed: Project A, Project B, Project C, Project D
+ Show more button is showed
4. History backed page is displayed
+ Table backed: Project A, Project B, Project C, Project D, Project E
</t>
  </si>
  <si>
    <t>1. Go to Back project page
2. Select reward and Click Continue button
3. Input correct information
+ Name: "Vu Cong Chinh"
+ Email: "chinhvcse02585@fpt.edu.vn"
+ Address: "Tuson,bacninh"
+ Phone: "01648214714"
+ Project back: "Project A"
+ Reward: "More 100000"
+ Content: "abc"
4. Click Avatar menu
5. Click Backed projects button
6. Click History backed button
7. Click icon view in project A</t>
  </si>
  <si>
    <t>1. Back project page is displayed 
2. Payment Page is displayed
4. Avatar menu is showed
5. Backed page is displayed:
+ Have Project A
6. History back page is displayed:
+ Have project A in table
7. Popup about information backed is showed: 
+ Name: "Vu Cong Chinh"
+ Email: "chinhvcse02585@fpt.edu.vn"
+ Address: "Tuson,bacninh"
+ Phone: "01648214714"
+ Project back: "Project A"
+ Reward: "More 100000"
+ Content: "abc"</t>
  </si>
  <si>
    <t>Check Backed Project when user HAVE NOT projects is backed</t>
  </si>
  <si>
    <t>Check Backed Project when user have projects is backed in database</t>
  </si>
  <si>
    <t>Check Show more button in Created Project when number of projects is backed in a status more than 5</t>
  </si>
  <si>
    <t>Check Show more button in Created Project when number of projects is backed in a status small less 5</t>
  </si>
  <si>
    <t>Check Created Project when user click on History backed button</t>
  </si>
  <si>
    <t xml:space="preserve">1. Homepage is displayed 
2. Avatar menu is showed
3. Starred projects page is displayed and have not any project. </t>
  </si>
  <si>
    <t>1. Homepage is displayed 
2. Avatar menu is showed
3. Starred projects page is displayed 2 projects:
+ Project A
+ Project B</t>
  </si>
  <si>
    <t>1. Homepage is displayed 
2. Avatar menu is showed
3. Starred projects page is displayed
+ Project A, Project B, Project C, Project D
+ Show more button is hidden</t>
  </si>
  <si>
    <t>1. Homepage is displayed 
2. Avatar menu is showed
3. Starred projects page is displayed
+ Project A, Project B, Project C, Project D
+ Show more button is showed
4. 
+ Project A, Project B, Project C, Project D, Project E
+ Show more button is hidden</t>
  </si>
  <si>
    <t>1. Homepage is displayed 
2. Avatar menu is showed
3. Starred projects page is displayed
+ Project A, Project B, Project C, Project D
+ Show more button is showed
4. Delete icon is showed in project A
5. Project A is deleted from list starred project
6. Remind button have color grey (#828587)</t>
  </si>
  <si>
    <t>1. Go to Project Detail Page
+ Project details: Project A
2. Remind project:
+ Click Remind button Project A
3. Click Avatar menu
4. Click Starred projects button</t>
  </si>
  <si>
    <t>1. Project Detail Page is displayed 
2. Project is reminded
+ Remind button have color green  (#1abc9c)
3. Avatar menu is showed
4. Starred projects page is displayed
+ Project A is displey in Starred Project Page</t>
  </si>
  <si>
    <t>Check Created Project when user back a project sucessfully at Back project Page</t>
  </si>
  <si>
    <t>Check Starred Project when user is NOT star any project</t>
  </si>
  <si>
    <t>Check Starred Project when user have projects is starred in database</t>
  </si>
  <si>
    <t>1. Log in website with Member role
2. Click Avatar menu
3. Click Backed projects button</t>
  </si>
  <si>
    <t>1. Log in website with Member role
2. Click Avatar menu
3. Click Backed projects button
+ Have 2 project backed: Project A, Project B in database</t>
  </si>
  <si>
    <t>1. Log in website with Member role
2. Click Avatar menu
3. Click Backed projects button
+ Have 4 project backed: Project A, Project B, Project C, Project D in database</t>
  </si>
  <si>
    <t>1. Log in website with Member role
2. Click Avatar menu
3. Click Backed projects button
+ Have 5 project backed: Project A, Project B, Project C, Project D, Project E in database
4. Click Show more button</t>
  </si>
  <si>
    <t>1. Log in website with Member role
2. Click Avatar menu
3. Click Backed projects button
+ Have 5 project backed: Project A, Project B, Project C, Project D, Project E in database
4. Click history backed button</t>
  </si>
  <si>
    <t>1. Log in website with Member role
2. Click Avatar menu
3. Click Starred projects button</t>
  </si>
  <si>
    <t>1. Log in website with Member role
2. Click Avatar menu
3. Click Starred projects button
+ Have 2 project: Project A, Project B in database</t>
  </si>
  <si>
    <t>1. Log in website with Member role
2. Click Avatar menu
3. Click Starred projects button
+ Have 4 project starred:  Project A, Project B, Project C, Project D in database</t>
  </si>
  <si>
    <t>1. Log in website with Member role
2. Click Avatar menu
3. Click Starred projects button
+ Have 5 project starred: Project A, Project B, Project C, Project D, Project E in database
4. Click Show more button</t>
  </si>
  <si>
    <t>1. Log in website with Member role
2. Click Avatar menu
3. Click Starred projects button
+ Have 5 project starred: Project A, Project B, Project C, Project D, Project E in database
4. Mouse over project A
5. Click delete (X) icon
6. Go to Project details of project A</t>
  </si>
  <si>
    <t>1. Go to Message Page
+ Message A: unread
+ Message B: read
+ Message C: unread</t>
  </si>
  <si>
    <t>1. Message Page is displayed with Message Table and sort to unread:
+ Message A: unread (font bold
+ Message C: unread (font bold)
+ Message B: read (font normal)</t>
  </si>
  <si>
    <t>1. Go to Message Page
2. Click on New Message button</t>
  </si>
  <si>
    <t>1. Message Page is displayed.
2. Popup New Message is displayed with the follwing list: 
+ To textbox
+ Title textbox
+ Content textarea
+ Sent button (disabled)</t>
  </si>
  <si>
    <t>1. Go to Message Page
2. Click on New Message button
3. Input:
+ To: "abc@gmail.com"
4. Input:
+ To: ""</t>
  </si>
  <si>
    <t>1. Message Page is displayed.
2. Popup New Message is displayed
+ Sent button (disabled)
4. 
+ Message error
+ Sent button (disabled)</t>
  </si>
  <si>
    <t>1. Go to Message Page
2. Click on New Message button
3. Input:
+ Content: "This is content of message"
4. Input:
+ Content: ""</t>
  </si>
  <si>
    <t>1. Go to Message Page
2. Click on New Message button
3. Input:
+ To: "chinhvcse02585@fpt.edu.vn"
+ Title: "This is title"
+ Content: "This is content of message"
4. Click on Sent button</t>
  </si>
  <si>
    <t>1. Message Page is displayed.
2. Popup New Message is displayed
+ Sent button (disabled)
3. Sent button is showed
4. Message is sent</t>
  </si>
  <si>
    <t>1. Go to Message Page</t>
  </si>
  <si>
    <t>1. Message Page is displayed.
 Receive a message with content:
+ From: "chinhvc"
+ Title: "This is title"
+ Content: "This is content of message"</t>
  </si>
  <si>
    <t xml:space="preserve">1. Go to Message Page
2. Click on Sent button
</t>
  </si>
  <si>
    <t>1. Message Page is displayed.
2. Message table filter message user sent and are displayed on message table
(Test filter message on database)</t>
  </si>
  <si>
    <t xml:space="preserve">1. Go to Message Page
2. Click on Toggle icon button
</t>
  </si>
  <si>
    <t>1. Message Page is displayed.
2. Side Right bar button is minimize only icon</t>
  </si>
  <si>
    <t xml:space="preserve">1. Go to Message Page
2. Click on Refesh icon button
</t>
  </si>
  <si>
    <t>1. Message Page is displayed.
2. Message table is refeshed</t>
  </si>
  <si>
    <t xml:space="preserve">1. Go to Message Page
2. Click on Delete button
</t>
  </si>
  <si>
    <t>1. Message Page is displayed.
2. Popup message is displyaled with no message is sellected</t>
  </si>
  <si>
    <t xml:space="preserve">1. Go to Message Page
2. Select message
+ Message A is selected
+ Message B is selected
3. Click on Delete button
</t>
  </si>
  <si>
    <t xml:space="preserve">1. Message Page is displayed.
2. Message is selected
+ Message A is selected
+ Message B is selected
3. Message is deleted in table and database
+ Message A is deleted in table
+ Message B is deleted in table
</t>
  </si>
  <si>
    <t>Check  Show more button in Starred Project when number of projects is starred in a status small less 5</t>
  </si>
  <si>
    <t>Check Show more button in Starred Project when number of projects is starred in a status more than 5</t>
  </si>
  <si>
    <t>Check  Delete button in Starred Project when user hover and click delete (X) icon of a project is starred</t>
  </si>
  <si>
    <t>Check  Starred Project when user click Remind button in Project Details</t>
  </si>
  <si>
    <t>Check Message view when message have read and unread</t>
  </si>
  <si>
    <t>Check Message when user click New Message button</t>
  </si>
  <si>
    <t>Check Message when user click New Message button and leave black all field</t>
  </si>
  <si>
    <t xml:space="preserve">Check Message with New Message form when user input To textbox is empty </t>
  </si>
  <si>
    <t xml:space="preserve">Check Message with New Message form when user input Content textarea is empty </t>
  </si>
  <si>
    <t>Check Message with New Message form when user input correct all of field in New message form and sent to another user</t>
  </si>
  <si>
    <t xml:space="preserve">Check Message when user receive a message form to another </t>
  </si>
  <si>
    <t>Check Message when user click Sent button</t>
  </si>
  <si>
    <t>Check Message when user click Delete button when user NOT select any message</t>
  </si>
  <si>
    <t>Check Message when user click Delete button when user select Message</t>
  </si>
  <si>
    <t>1. Message Page is displayed with have not record message in Message Table</t>
  </si>
  <si>
    <t>1. Go to Message Page
+ Message A: read
+ Message B: read
+ Message C: read</t>
  </si>
  <si>
    <t>1. Message Page is displayed with Message Table:
+ Message A: read (font bold)
+ Message B: read (font bold)
+ Message C: read (font bold)</t>
  </si>
  <si>
    <t>1. Log in website with Member role
2. Click on Avatar menu in Header
3. Click on Message</t>
  </si>
  <si>
    <t>1. Homepage is displayed 
2. Avatar menu is showed
3. Message Page is displayed</t>
  </si>
  <si>
    <t>Check Message view</t>
  </si>
  <si>
    <t>Check Message view when user HAVE NOT any message</t>
  </si>
  <si>
    <t>Check Message view when all of message are read</t>
  </si>
  <si>
    <t>Check New Message button</t>
  </si>
  <si>
    <t>Check New Message button when leave black all field</t>
  </si>
  <si>
    <t>Check Sent button in New message form when when user input correct all of field and sent to another user</t>
  </si>
  <si>
    <t>Check Sent button in  Message tool</t>
  </si>
  <si>
    <t>Check Toggle button in Message tool</t>
  </si>
  <si>
    <t>Check Refesh button in Message tool</t>
  </si>
  <si>
    <t>Check Delete button in Message when user NOT select any message</t>
  </si>
  <si>
    <t>Check Delete button in Message when user select message</t>
  </si>
  <si>
    <t>Log in</t>
  </si>
  <si>
    <t>1. Enter the admin page</t>
  </si>
  <si>
    <t>1.The admin page view form is displayed with the following informaion:
- "Username" field
- "Password" field
- Remember me button
- "Login" button
- Forgot password hyperlink</t>
  </si>
  <si>
    <t>1.The admin page is displayed 
2. Display error message
"The Username field is required" below the Username textbox
"The Password field is required" below the Password textbox</t>
  </si>
  <si>
    <t>Check "Username" textbox</t>
  </si>
  <si>
    <t>1. Enter the admin page
2. Click "Username" field</t>
  </si>
  <si>
    <t>1.The admin page is displayed 
2. Pointer is flickered in "Username" textbox</t>
  </si>
  <si>
    <t>Check "Password" textbox</t>
  </si>
  <si>
    <t>1. Enter the admin page
2. Click "Password" field</t>
  </si>
  <si>
    <t>1.The admin page is displayed 
2. Pointer is flickered in "Password" textbox</t>
  </si>
  <si>
    <t>1. Enter the admin page
2. Input username "email0@gmail.com" password "123456", then click "Login" button</t>
  </si>
  <si>
    <t>1. Enter the admin page
2. Input username "email0@gmail.com" and password "fsdfs", then click "Login" button</t>
  </si>
  <si>
    <t>Admin Common module</t>
  </si>
  <si>
    <t xml:space="preserve">1. Admin Page is displayed with the following list:
- Header
- Right Side bar:
+ Avatar image
+ Logout button
+ Dashboard
+ User
+ Project
+ Backing
+ Category
+ Slider
+ Message
+ Report
- Content details left
+ Dashboard (default)
</t>
  </si>
  <si>
    <t>1. Enter the admin page
2. Click logout button in Right Slide bar</t>
  </si>
  <si>
    <t xml:space="preserve">1. Admin Page is displayed
2. Log in Page is displayed
</t>
  </si>
  <si>
    <t>1. Enter the admin page
2. Click Sidebar toggle button in Right Slide bar
3. Click Sidebar toggle button in Right Slide bar</t>
  </si>
  <si>
    <t>1. Admin Page is displayed
2. Sidebar is hidden
3. Siderbar is showed</t>
  </si>
  <si>
    <t>Admin Dashboard module</t>
  </si>
  <si>
    <t xml:space="preserve">1. Enter the admin page
2. Click Dashboard button in Right Slide bar
</t>
  </si>
  <si>
    <t>User Management module</t>
  </si>
  <si>
    <t>1. Enter the admin page
2. Click User button in Right Slide bar
3. Click Dashboard button in User menu</t>
  </si>
  <si>
    <t>1. Enter the admin page
2. Click User button in Right Slide bar
3. Click User list button in User menu</t>
  </si>
  <si>
    <t>1. Enter the admin page
2. Click User button in Right Slide bar
3. Click User list button in User menu
4. Select a user and click View button</t>
  </si>
  <si>
    <t>1. Enter the Userprofle Page
2. Click tab Profile
3. Click Active/Deactive button</t>
  </si>
  <si>
    <t>1. Enter the Userprofle Page
2. Click tab backed</t>
  </si>
  <si>
    <t>1. Userprofile Page is displayed
2. Project is backed by this user is displayed with table</t>
  </si>
  <si>
    <t>1. Enter the Userprofle Page
2. Click tab created</t>
  </si>
  <si>
    <t>1. Userprofile Page is displayed
2. Project is created by this user is displayed with table</t>
  </si>
  <si>
    <t>Project Management module</t>
  </si>
  <si>
    <t>1. Enter the admin page
2. Click Project button in Right Slide bar
3. Click Dashboard button in User menu</t>
  </si>
  <si>
    <t>1. Enter the admin page
2. Click Project button in Right Slide bar
3. Click Projects list  button in Project menu</t>
  </si>
  <si>
    <t>1. Enter the admin page
2. Click Project button in Right Slide bar
3. Click Project list button in Project menu
4. Select a project and click View button</t>
  </si>
  <si>
    <t>1. Admin Page is displayed
2. Dropdowlist is displayed
3. Content of Projects list is displayed
4. Projec detail Page is displayed with the folowing list: 
- 4 tabs: Overview(actived), Campaign, updates, comment</t>
  </si>
  <si>
    <t>1. Enter the Project details Page
2. Click  Approve/Suspend button</t>
  </si>
  <si>
    <t>1. Project detail Page is displayed
2. Project is approved/suspended and return Projects  list Page</t>
  </si>
  <si>
    <t>1. Enter the Userprofle Page
2. Click tab overview</t>
  </si>
  <si>
    <t>1. Userprofile Page is displayed
2. Overview of project is displayed</t>
  </si>
  <si>
    <t>1. Enter the Userprofle Page
2. Click tab campaign</t>
  </si>
  <si>
    <t>1. Userprofile Page is displayed
2. Campaign of project is displayed</t>
  </si>
  <si>
    <t>1. Enter the Userprofle Page
2. Click tab update</t>
  </si>
  <si>
    <t>1. Userprofile Page is displayed
2. Updates of project is displayed</t>
  </si>
  <si>
    <t>1. Enter the Userprofle Page
2. Click tab comment</t>
  </si>
  <si>
    <t>1. Userprofile Page is displayed
2. Comment of project is displayed</t>
  </si>
  <si>
    <t>Category Management module</t>
  </si>
  <si>
    <t>1. Enter the admin page
2. Click Category button in Right Slide bar</t>
  </si>
  <si>
    <t>1. Enter the admin page
2. Click Category button in Right Slide bar
3. Click Add New Category button
4. Fill correct information
5. Click Add button</t>
  </si>
  <si>
    <t>1. Enter the admin page
2. Click Category button in Right Slide bar
3. Click Active/Deactive button in a categroy</t>
  </si>
  <si>
    <t>Slider Management module</t>
  </si>
  <si>
    <t>1. Enter the admin page
2. Click Slider button in Right Slide bar</t>
  </si>
  <si>
    <t>1. Enter the admin page
2. Click Slider  button in Right Slide bar
3. Click Add New Slider button
4. Fill correct information
5. Click Add button</t>
  </si>
  <si>
    <t>1. Enter the admin page
2. Click Slider button in Right Slide bar
3. Click Active/Deactive button in a slider</t>
  </si>
  <si>
    <t>Message Management module</t>
  </si>
  <si>
    <t>1. Go to Message Page
+ Message A: unread
+ Message B: unread
+ Message C: unread</t>
  </si>
  <si>
    <t>1. Message Page is displayed with Message Table:
+ Message A: read (font normal)
+ Message B: read (font normal)
+ Message C: read (font normal)</t>
  </si>
  <si>
    <t xml:space="preserve">1. Go to Message Conversation Page
2. Click on title message A
3. Click on title message A
</t>
  </si>
  <si>
    <t xml:space="preserve">1. Message Conversation Page is displayed 2. Show content message A is showed
3. Show content message A is hidden
</t>
  </si>
  <si>
    <t>1. Go to Message Conversation Page
2. Click on title message A
3. Input: "abc"
4. Click sent button</t>
  </si>
  <si>
    <t>1. Message Conversation Page is displayed 2. Show content message A is showed
3. "abc" is displayed on textarea
4. Message is sent
(Check on database)</t>
  </si>
  <si>
    <t>Report Management module</t>
  </si>
  <si>
    <t>1. Enter the admin page
2. Click Report button in Right Slide bar
3. Click User button in Report menu</t>
  </si>
  <si>
    <t>1. Enter the admin page
2. Click Report button in Right Slide bar
3. Click Project button in Report menu</t>
  </si>
  <si>
    <t xml:space="preserve">1. Enter the admin page
2. Click Report button in Right Slide bar
3. Click User button in Report menu
4. Click View button in a record </t>
  </si>
  <si>
    <t xml:space="preserve">1. Enter the admin page
2. Click Report button in Right Slide bar
3. Click User button in Report menu
4. Click Confirmed button in a record </t>
  </si>
  <si>
    <t xml:space="preserve">1. Enter the admin page
2. Click Report button in Right Slide bar
3. Click User button in Report menu
4. Click Cancel button in a record </t>
  </si>
  <si>
    <t xml:space="preserve">1. Enter the admin page
2. Click Report button in Right Slide bar
3. Click Project button in Report menu
4. Click View button in a record </t>
  </si>
  <si>
    <t xml:space="preserve">1. Enter the admin page
2. Click Report button in Right Slide bar
3. Click Project button in Report menu
4. Click Confirmed button in a record </t>
  </si>
  <si>
    <t xml:space="preserve">1. Enter the admin page
2. Click Report button in Right Slide bar
3. Click Project button in Report menu
4. Click Cancel button in a record </t>
  </si>
  <si>
    <t>Back to Check Report</t>
  </si>
  <si>
    <t>Check requirement</t>
  </si>
  <si>
    <t>This Check cases were created to Check integration between login with all functions and all functions together</t>
  </si>
  <si>
    <t>Checker</t>
  </si>
  <si>
    <t>UnChecked</t>
  </si>
  <si>
    <t>Number of Check cases</t>
  </si>
  <si>
    <t>Check Case Description</t>
  </si>
  <si>
    <t>Check Case Procedure</t>
  </si>
  <si>
    <t>Inter-Check case Dependence</t>
  </si>
  <si>
    <t>Check date</t>
  </si>
  <si>
    <t>Check viewing "Login" form</t>
  </si>
  <si>
    <t>Check Admin view</t>
  </si>
  <si>
    <t>Check Logout button</t>
  </si>
  <si>
    <t>Check  Slidebar toggle button</t>
  </si>
  <si>
    <t>Check Admin when admin click Dashboard button in sidebar</t>
  </si>
  <si>
    <t>Check Active/Deactive User</t>
  </si>
  <si>
    <t>Check Tab backed in userprofile</t>
  </si>
  <si>
    <t>Check Approve/Suspend a project</t>
  </si>
  <si>
    <t>Check Tab overview in project detail</t>
  </si>
  <si>
    <t>Check Tab Campagin in project detail</t>
  </si>
  <si>
    <t>Check Tab updates in project detail</t>
  </si>
  <si>
    <t>Check Tab commnents in project detail</t>
  </si>
  <si>
    <t>Check Active/Deactive a Category</t>
  </si>
  <si>
    <t>1. Admin Page is displayed
2. Content about Slider is displayed with list following:
- Slider list Table
- Add new Slider
(Use database to Check data is correct/false)</t>
  </si>
  <si>
    <t>Check Active/Deactive a Slider</t>
  </si>
  <si>
    <t>Check Message view when admin HAVE NOT any message</t>
  </si>
  <si>
    <t>Check Message view when all of message are not read</t>
  </si>
  <si>
    <t>1. Message Page is displayed.
2. Message table filter message user sent and are displayed on message table
(Check filter message on database)</t>
  </si>
  <si>
    <t>Check Message Conversation when user click on a title message content</t>
  </si>
  <si>
    <t>Check Message Conversation when user input content and click sent button</t>
  </si>
  <si>
    <t>1. Admin Page is displayed
2. Dropdowlist is displayed with:
+ User
+ Project
3. Content about user report is displayed with list following:
- Report user table
(Use database to Check data is correct/false)
4. Redirect to userprofile</t>
  </si>
  <si>
    <t>Check Admin when admin click View in Project List table</t>
  </si>
  <si>
    <t>Check Admin when admin click Cancel button in Projects  list table</t>
  </si>
  <si>
    <t>1. Admin Page is displayed
2. Content about dashboard is displayed</t>
  </si>
  <si>
    <t>Check  User button in sidebar</t>
  </si>
  <si>
    <t>Check  User list button in User menu</t>
  </si>
  <si>
    <t>1. Admin Page is displayed
2. Dropdowlist is displayed with:
+ Dashboard
+ User list
3. Content about dashboard of user is displayed</t>
  </si>
  <si>
    <t>1. Admin Page is displayed
2. Dropdowlist is displayed with:
+ Dashboard
+ User list
3. Content of User list is displayed</t>
  </si>
  <si>
    <t>Check View button in Users list table</t>
  </si>
  <si>
    <t>1. Admin Page is displayed
2. Dropdowlist is displayed with:
3. Content of Users list is displayed
4. Userprofile Page is displayed</t>
  </si>
  <si>
    <t>Check Project button in sidebar</t>
  </si>
  <si>
    <t>Check Projects List button in Project menu</t>
  </si>
  <si>
    <t>1. Admin Page is displayed
2. Dropdowlist is displayed with:
+ Dashboard
+ Projects list
3. Content about dashboard of project is displayed</t>
  </si>
  <si>
    <t>1. Admin Page is displayed
2. Dropdowlist is displayed with:
+ Dashboard
+ Projects list
3. Content about projects lists of project is displayed</t>
  </si>
  <si>
    <t>Check View button in Project list table</t>
  </si>
  <si>
    <t>Check Category button in sidebar</t>
  </si>
  <si>
    <t>Check Add new category button</t>
  </si>
  <si>
    <t>1. Admin Page is displayed
2. Content about Category is displayed</t>
  </si>
  <si>
    <t>1. Admin Page is displayed
2. Content about Category is displayed with list following:
- Category list Table
- Add new category
3. Popup Add new category form is displayed
5. Category is add to table</t>
  </si>
  <si>
    <t>1. Project detail Page is displayed
2. Project is approved/suspended and return Projects  list Page
3. Category is Actived/Deactived in a categroy table</t>
  </si>
  <si>
    <t>Check Slider button in sidebar</t>
  </si>
  <si>
    <t>Check Add new slider button</t>
  </si>
  <si>
    <t xml:space="preserve">1. Admin Page is displayed
2. Content about Slider is displayed with list following:
- Slider list Table
- Add new slider
3. Popup Add new category form is displayed
5. Slider is add to table
</t>
  </si>
  <si>
    <t xml:space="preserve">1. Admin Page is displayed
2. Content about Slider is displayed
3. Slider is Actived/Deactived in a slider table
</t>
  </si>
  <si>
    <t>Check Report button in sidebar</t>
  </si>
  <si>
    <t>1. Admin Page is displayed
2. Dropdowlist is displayed with:
+ User
+ Project
3. Content about users report is displayed</t>
  </si>
  <si>
    <t>1. Admin Page is displayed
2. Dropdowlist is displayed with:
+ User
+ Project
3. Content about projects report is displayed</t>
  </si>
  <si>
    <t>Check View button in Users List table</t>
  </si>
  <si>
    <t>Check Confirmed button in Users list table</t>
  </si>
  <si>
    <t xml:space="preserve">1. Admin Page is displayed
2. Dropdowlist is displayed with:
+ User
+ Project
3. Content about user report is displayed 
4. Sent message to user to warning </t>
  </si>
  <si>
    <t>Check Cancel button in Users list table</t>
  </si>
  <si>
    <t>1. Admin Page is displayed
2. Dropdowlist is displayed with:
+ User
+ Project
3. Content about user report is displayed
4.Cancel this report from user</t>
  </si>
  <si>
    <t>1. Admin Page is displayed
2. Dropdowlist is displayed with:
+ User
+ Project
3. Content about project report is displayed
4. Redirect to project detail</t>
  </si>
  <si>
    <t>Check Admin when admin click Confirmed button in Projects list table</t>
  </si>
  <si>
    <t xml:space="preserve">1. Admin Page is displayed
2. Dropdowlist is displayed with:
+ User
+ Project
3. Content about project report is displayed
4. Sent message to creator to warning </t>
  </si>
  <si>
    <t>1. Admin Page is displayed
2. Dropdowlist is displayed with:
+ User
+ Project
3. Content about project report is displayed
4.Cancel this report from user</t>
  </si>
  <si>
    <t>∑</t>
  </si>
  <si>
    <t>ChinhVC</t>
  </si>
  <si>
    <t>MaiCTP</t>
  </si>
  <si>
    <t>TrungVN</t>
  </si>
  <si>
    <t>AnhDD</t>
  </si>
  <si>
    <t>HuyNM</t>
  </si>
  <si>
    <t>ManhNL</t>
  </si>
  <si>
    <t>Total</t>
  </si>
  <si>
    <t>Closed</t>
  </si>
  <si>
    <t>Ready for Test</t>
  </si>
  <si>
    <t>Accepted</t>
  </si>
  <si>
    <t>Open</t>
  </si>
  <si>
    <t>Developer</t>
  </si>
  <si>
    <t>STATUS</t>
  </si>
  <si>
    <t>Defects</t>
  </si>
  <si>
    <t>Assignee</t>
  </si>
  <si>
    <t>Status</t>
  </si>
  <si>
    <t>Open Date</t>
  </si>
  <si>
    <t>Close Date</t>
  </si>
  <si>
    <t>Evident</t>
  </si>
  <si>
    <t>Empty</t>
  </si>
  <si>
    <t>Check clicking on link on Home page screen</t>
  </si>
  <si>
    <t>1. Go to Home page  
2.1. Click on link 'Âm nhạc'
2.2. Click on Project's name link
2.3. Click on Project's Picture link</t>
  </si>
  <si>
    <t xml:space="preserve">1. Homepage is displayed 
2.1. Display Search page result for 'Âm nhạc' category
2.2. Display Project detail page of this project
2.3.Display Project detail page of this project </t>
  </si>
  <si>
    <t>Common</t>
  </si>
  <si>
    <t>Check 'Thoát'  when user login successfully</t>
  </si>
  <si>
    <t xml:space="preserve">1. Login successfully
2. Click on avatar at right side screen
3. Click on 'Thoát' </t>
  </si>
  <si>
    <t xml:space="preserve">1. Log out successfully
2. Homepage is displayed </t>
  </si>
  <si>
    <t>Check order of pointer when enter Tab</t>
  </si>
  <si>
    <t>1. Go to the page have field need to fill in (Login, register, Create Project, Update Project, ...)
2. From one text field, enter Tab</t>
  </si>
  <si>
    <t>1. This page is diaplayed
2. Pointer is move to next textfield with order from left to right and up to down</t>
  </si>
  <si>
    <t>Click on 'Danh mục'</t>
  </si>
  <si>
    <t>1.Go to Discover page</t>
  </si>
  <si>
    <t>Check click on 'Danh mục'</t>
  </si>
  <si>
    <t>Check click on 'Tạo mới'</t>
  </si>
  <si>
    <t>Click on 'Tạo mới'</t>
  </si>
  <si>
    <t>1. Go to CreateProject page</t>
  </si>
  <si>
    <t>Check click on 'Dandelion'</t>
  </si>
  <si>
    <t>Click on 'Dandelion'</t>
  </si>
  <si>
    <t>1. Go to Homepage</t>
  </si>
  <si>
    <t>Security</t>
  </si>
  <si>
    <t>Check copy &amp; paste link to other browser</t>
  </si>
  <si>
    <t>Homepage</t>
  </si>
  <si>
    <t>1. Login on one browser
2. Copy link
3. Change to other browser
4. Paste link and press Enter</t>
  </si>
  <si>
    <t>Login screen is displayed.</t>
  </si>
  <si>
    <t>OK</t>
  </si>
  <si>
    <t>ManhLN
LYLT
ThaoNTP8
HoaCT1</t>
  </si>
  <si>
    <t>LinhCP
LYLT
ThaoNTP8
HoaCT1</t>
  </si>
  <si>
    <t>UI</t>
  </si>
  <si>
    <t>Check displaying default language of the system when open website</t>
  </si>
  <si>
    <t>Check width of browser &lt; 800x600  px</t>
  </si>
  <si>
    <t>Check width of page</t>
  </si>
  <si>
    <t>- Width of page is 800x600
- Scrollbar of browser is displayed</t>
  </si>
  <si>
    <r>
      <t xml:space="preserve">Check width of browser </t>
    </r>
    <r>
      <rPr>
        <sz val="12"/>
        <rFont val="Calibri"/>
        <family val="2"/>
      </rPr>
      <t>≥</t>
    </r>
    <r>
      <rPr>
        <sz val="12"/>
        <rFont val="ＭＳ Ｐゴシック"/>
        <family val="3"/>
        <charset val="128"/>
      </rPr>
      <t xml:space="preserve"> 800x600  px</t>
    </r>
  </si>
  <si>
    <t>- Width of page is equal to width of browser
- Scrollbar of browser is not displayed</t>
  </si>
  <si>
    <t>Check display greeting when user login successfully</t>
  </si>
  <si>
    <t>1. Login successfully
2. Confirm display greeting</t>
  </si>
  <si>
    <t>Check header of screen</t>
  </si>
  <si>
    <t>Confirm header of screen</t>
  </si>
  <si>
    <t xml:space="preserve">Display header that has font, layout &amp; spelling is the same as design    </t>
  </si>
  <si>
    <t>Check footer of screen</t>
  </si>
  <si>
    <t>Confirm footer of screen</t>
  </si>
  <si>
    <t xml:space="preserve">Display footer that has font, layout &amp; spelling is the same as design:
</t>
  </si>
  <si>
    <t>Check title of screen</t>
  </si>
  <si>
    <t>Confirm title of screen</t>
  </si>
  <si>
    <t>Display title that has font, layout &amp; spelling is the same as design</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</si>
  <si>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</si>
  <si>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</si>
  <si>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</si>
  <si>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</si>
  <si>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</si>
  <si>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</si>
  <si>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</si>
  <si>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</si>
  <si>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</si>
  <si>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</si>
  <si>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</si>
  <si>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</si>
  <si>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</si>
  <si>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</si>
  <si>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</si>
  <si>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</si>
  <si>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</si>
  <si>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</si>
  <si>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LinhCP
ThuyVTP
LYLT
ThaoNTP8
HoaCT1</t>
  </si>
  <si>
    <t>Backed List</t>
  </si>
  <si>
    <t>1. Login on one browser
2. Click Dự án đã ủng hộ
3. Copy link
4. Change to other browser
5. Paste link and press Enter</t>
  </si>
  <si>
    <t>Starred List</t>
  </si>
  <si>
    <t>1. Login on one browser
2. Click Dự án theo dõi
3. Copy link
4. Change to other browser
5. Paste link and press Enter</t>
  </si>
  <si>
    <t>Created List</t>
  </si>
  <si>
    <t>1. Login on one browser
2. Click Dự án đã tạo
3. Copy link
4. Change to other browser
5. Paste link and press Enter</t>
  </si>
  <si>
    <t>Message</t>
  </si>
  <si>
    <t>1. Login on one browser
2. Click Tin nhắn
3. Copy link
4. Change to other browser
5. Paste link and press Enter</t>
  </si>
  <si>
    <t>Account</t>
  </si>
  <si>
    <t>1. Login on one browser
2. Click Tài khoản
3. Copy link
4. Change to other browser
5. Paste link and press Enter</t>
  </si>
  <si>
    <t>1. Set language of Browser isVietnamese
2. Start system from browser
3. Confirm displaying language of system</t>
  </si>
  <si>
    <t>Language of system is Vietnamese</t>
  </si>
  <si>
    <t xml:space="preserve">Display Homepage with name and avatar of user </t>
  </si>
  <si>
    <t>1. Go to dandelion.com
2. Click on Login button in header
3. Enter Email and Password:
 - acctest00
- 1234567890
4. Click on 'Đăng nhập' button</t>
  </si>
  <si>
    <t>1. Homepage is displayed
2. Login page is displayed
3. 
- "acctest00" is displayed in user name text box
- "••••••••••" is displayed in password text box
4. User is logged in</t>
  </si>
  <si>
    <t>1. Enter the website
2. Input "Dandelion" into search text box
3. Press Enter</t>
  </si>
  <si>
    <t>1. Enter the website
2. Input "" into search text box
3. Press Enter</t>
  </si>
  <si>
    <t>1. Enter the website
2. Input [maxlength] characters into search text box
3.Press Enter</t>
  </si>
  <si>
    <t>1. Enter the website
2. Input [maxlength+1] characters into search text box
3. Press Enter</t>
  </si>
  <si>
    <t>Don't know maxlength</t>
  </si>
  <si>
    <t>1. Message Page is displayed with Message Table and sort to unread:
+ Message A: unread (font bold)
+ Message C: unread (font bold)
+ Message B: read (font normal)</t>
  </si>
  <si>
    <t>[Admin_login-2]</t>
  </si>
  <si>
    <t>[Admin_login-7]</t>
  </si>
  <si>
    <t>1. Userprofile Page is displayed
2. Profile of user is displayed 
3. User is active/Deactive and return Users list Page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</si>
</sst>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409]mmmm\ d\,\ yyyy;@"/>
  </numFmts>
  <fonts count="37">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0"/>
      <name val="Tahoma"/>
      <family val="2"/>
      <charset val="163"/>
    </font>
    <font>
      <sz val="11"/>
      <name val="ＭＳ Ｐゴシック"/>
      <family val="3"/>
      <charset val="128"/>
    </font>
    <font>
      <b/>
      <u/>
      <sz val="9"/>
      <color indexed="12"/>
      <name val="Tahoma"/>
      <family val="2"/>
    </font>
    <font>
      <sz val="9"/>
      <color indexed="81"/>
      <name val="Tahoma"/>
      <family val="2"/>
    </font>
    <font>
      <b/>
      <sz val="9"/>
      <color indexed="81"/>
      <name val="Tahoma"/>
      <family val="2"/>
    </font>
    <font>
      <sz val="10"/>
      <color theme="1"/>
      <name val="Tahoma"/>
      <family val="2"/>
    </font>
    <font>
      <b/>
      <sz val="10"/>
      <color theme="1"/>
      <name val="Tahoma"/>
      <family val="2"/>
    </font>
    <font>
      <sz val="10"/>
      <color theme="0"/>
      <name val="Tahoma"/>
      <family val="2"/>
    </font>
    <font>
      <b/>
      <sz val="16"/>
      <name val="Times New Roman"/>
      <family val="1"/>
    </font>
    <font>
      <sz val="11"/>
      <name val="Times New Roman"/>
      <family val="1"/>
    </font>
    <font>
      <b/>
      <sz val="11"/>
      <name val="Times New Roman"/>
      <family val="1"/>
    </font>
    <font>
      <b/>
      <sz val="10"/>
      <color theme="0"/>
      <name val="Tahoma"/>
      <family val="2"/>
    </font>
    <font>
      <sz val="12"/>
      <name val="ＭＳ Ｐゴシック"/>
      <family val="3"/>
      <charset val="128"/>
    </font>
    <font>
      <b/>
      <sz val="14"/>
      <name val="ＭＳ Ｐゴシック"/>
    </font>
    <font>
      <sz val="12"/>
      <name val="Calibri"/>
      <family val="2"/>
    </font>
  </fonts>
  <fills count="17">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theme="0" tint="-0.14999847407452621"/>
        <bgColor indexed="64"/>
      </patternFill>
    </fill>
    <fill>
      <patternFill patternType="solid">
        <fgColor rgb="FFFF0000"/>
        <bgColor indexed="32"/>
      </patternFill>
    </fill>
    <fill>
      <patternFill patternType="solid">
        <fgColor rgb="FFFF0000"/>
        <bgColor indexed="26"/>
      </patternFill>
    </fill>
    <fill>
      <patternFill patternType="solid">
        <fgColor theme="2"/>
        <bgColor indexed="26"/>
      </patternFill>
    </fill>
    <fill>
      <patternFill patternType="solid">
        <fgColor rgb="FFFFFF00"/>
        <bgColor indexed="64"/>
      </patternFill>
    </fill>
    <fill>
      <patternFill patternType="solid">
        <fgColor indexed="9"/>
        <bgColor indexed="64"/>
      </patternFill>
    </fill>
  </fills>
  <borders count="64">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style="thin">
        <color indexed="8"/>
      </right>
      <top/>
      <bottom/>
      <diagonal/>
    </border>
    <border>
      <left style="thin">
        <color indexed="8"/>
      </left>
      <right/>
      <top/>
      <bottom/>
      <diagonal/>
    </border>
    <border>
      <left style="thin">
        <color indexed="64"/>
      </left>
      <right style="thin">
        <color indexed="64"/>
      </right>
      <top style="thin">
        <color indexed="64"/>
      </top>
      <bottom/>
      <diagonal/>
    </border>
    <border>
      <left style="thin">
        <color indexed="8"/>
      </left>
      <right/>
      <top style="thin">
        <color indexed="64"/>
      </top>
      <bottom/>
      <diagonal/>
    </border>
    <border>
      <left/>
      <right/>
      <top style="thin">
        <color indexed="64"/>
      </top>
      <bottom/>
      <diagonal/>
    </border>
    <border>
      <left/>
      <right style="thin">
        <color indexed="8"/>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s>
  <cellStyleXfs count="8">
    <xf numFmtId="0" fontId="0" fillId="0" borderId="0"/>
    <xf numFmtId="0" fontId="16" fillId="0" borderId="0" applyNumberFormat="0" applyFill="0" applyBorder="0" applyAlignment="0" applyProtection="0"/>
    <xf numFmtId="0" fontId="23" fillId="0" borderId="0"/>
    <xf numFmtId="0" fontId="21" fillId="0" borderId="0"/>
    <xf numFmtId="0" fontId="21" fillId="0" borderId="0"/>
    <xf numFmtId="0" fontId="2" fillId="0" borderId="0"/>
    <xf numFmtId="0" fontId="1" fillId="0" borderId="0"/>
    <xf numFmtId="0" fontId="1" fillId="0" borderId="0"/>
  </cellStyleXfs>
  <cellXfs count="276">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5" borderId="1" xfId="4" applyFont="1" applyFill="1" applyBorder="1" applyAlignment="1">
      <alignment horizontal="left" vertical="center"/>
    </xf>
    <xf numFmtId="0" fontId="14" fillId="5" borderId="15" xfId="4" applyFont="1" applyFill="1" applyBorder="1" applyAlignment="1">
      <alignment horizontal="left" vertical="center"/>
    </xf>
    <xf numFmtId="0" fontId="14" fillId="5" borderId="3" xfId="4" applyFont="1" applyFill="1" applyBorder="1" applyAlignment="1">
      <alignment horizontal="left" vertical="center"/>
    </xf>
    <xf numFmtId="0" fontId="3" fillId="2" borderId="2" xfId="4" applyFont="1" applyFill="1" applyBorder="1" applyAlignment="1">
      <alignment vertical="top" wrapText="1"/>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6"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7" xfId="0" applyNumberFormat="1" applyFont="1" applyFill="1" applyBorder="1" applyAlignment="1">
      <alignment horizontal="center" wrapText="1"/>
    </xf>
    <xf numFmtId="0" fontId="3" fillId="2" borderId="16" xfId="0" applyFont="1" applyFill="1" applyBorder="1"/>
    <xf numFmtId="0" fontId="3" fillId="2" borderId="7" xfId="0" applyNumberFormat="1" applyFont="1" applyFill="1" applyBorder="1" applyAlignment="1">
      <alignment horizontal="center"/>
    </xf>
    <xf numFmtId="0" fontId="3" fillId="2" borderId="18"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19" fillId="3" borderId="19"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3" fillId="6" borderId="2" xfId="4" applyFont="1" applyFill="1" applyBorder="1" applyAlignment="1">
      <alignment vertical="top" wrapText="1"/>
    </xf>
    <xf numFmtId="0" fontId="18" fillId="2" borderId="20" xfId="2" applyFont="1" applyFill="1" applyBorder="1" applyAlignment="1">
      <alignment wrapText="1"/>
    </xf>
    <xf numFmtId="0" fontId="3" fillId="2" borderId="20"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21" xfId="2" applyFont="1" applyFill="1" applyBorder="1" applyAlignment="1">
      <alignment horizontal="center" vertical="center"/>
    </xf>
    <xf numFmtId="0" fontId="18" fillId="2" borderId="22" xfId="2" applyFont="1" applyFill="1" applyBorder="1" applyAlignment="1">
      <alignment horizontal="center" vertical="center"/>
    </xf>
    <xf numFmtId="0" fontId="18" fillId="2" borderId="0" xfId="2" applyFont="1" applyFill="1" applyBorder="1" applyAlignment="1">
      <alignment horizontal="center" wrapText="1"/>
    </xf>
    <xf numFmtId="0" fontId="18" fillId="2" borderId="2" xfId="2" applyFont="1" applyFill="1" applyBorder="1" applyAlignment="1">
      <alignment horizontal="left" vertical="top" wrapText="1"/>
    </xf>
    <xf numFmtId="0" fontId="3" fillId="2" borderId="0" xfId="2" applyFont="1" applyFill="1"/>
    <xf numFmtId="0" fontId="27" fillId="2" borderId="2" xfId="4" applyFont="1" applyFill="1" applyBorder="1" applyAlignment="1">
      <alignment vertical="top" wrapText="1"/>
    </xf>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18" fillId="6" borderId="0" xfId="0" applyFont="1" applyFill="1" applyAlignment="1">
      <alignment vertical="top"/>
    </xf>
    <xf numFmtId="14" fontId="3" fillId="6" borderId="2" xfId="4" applyNumberFormat="1" applyFont="1" applyFill="1" applyBorder="1" applyAlignment="1">
      <alignment vertical="top" wrapText="1"/>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3" xfId="4" applyFont="1" applyFill="1" applyBorder="1" applyAlignment="1">
      <alignment vertical="top" wrapText="1"/>
    </xf>
    <xf numFmtId="0" fontId="18" fillId="6" borderId="23" xfId="2" applyFont="1" applyFill="1" applyBorder="1" applyAlignment="1">
      <alignment horizontal="left" vertical="top" wrapText="1"/>
    </xf>
    <xf numFmtId="14" fontId="3" fillId="6" borderId="23" xfId="4" applyNumberFormat="1" applyFont="1" applyFill="1" applyBorder="1" applyAlignment="1">
      <alignment vertical="top" wrapText="1"/>
    </xf>
    <xf numFmtId="0" fontId="3" fillId="6" borderId="23" xfId="2" applyFont="1" applyFill="1" applyBorder="1" applyAlignment="1">
      <alignment vertical="top" wrapText="1"/>
    </xf>
    <xf numFmtId="0" fontId="3" fillId="6" borderId="24" xfId="4" applyFont="1" applyFill="1" applyBorder="1" applyAlignment="1">
      <alignment vertical="top" wrapText="1"/>
    </xf>
    <xf numFmtId="0" fontId="18" fillId="6" borderId="24" xfId="2" applyFont="1" applyFill="1" applyBorder="1" applyAlignment="1">
      <alignment horizontal="left" vertical="top" wrapText="1"/>
    </xf>
    <xf numFmtId="0" fontId="3" fillId="6" borderId="24" xfId="2" applyFont="1" applyFill="1" applyBorder="1" applyAlignment="1">
      <alignment vertical="top" wrapText="1"/>
    </xf>
    <xf numFmtId="0" fontId="3" fillId="6" borderId="14" xfId="4" applyFont="1" applyFill="1" applyBorder="1" applyAlignment="1">
      <alignment vertical="top" wrapText="1"/>
    </xf>
    <xf numFmtId="0" fontId="27" fillId="7" borderId="23" xfId="0" applyFont="1" applyFill="1" applyBorder="1"/>
    <xf numFmtId="0" fontId="28" fillId="7" borderId="23" xfId="0" applyFont="1" applyFill="1" applyBorder="1" applyAlignment="1">
      <alignment horizontal="left" vertical="center"/>
    </xf>
    <xf numFmtId="0" fontId="24" fillId="2" borderId="20" xfId="1" applyNumberFormat="1" applyFont="1" applyFill="1" applyBorder="1" applyAlignment="1"/>
    <xf numFmtId="0" fontId="14" fillId="2" borderId="25" xfId="4" applyNumberFormat="1" applyFont="1" applyFill="1" applyBorder="1" applyAlignment="1">
      <alignment horizontal="left" wrapText="1"/>
    </xf>
    <xf numFmtId="0" fontId="14" fillId="2" borderId="26" xfId="4" applyNumberFormat="1" applyFont="1" applyFill="1" applyBorder="1" applyAlignment="1">
      <alignment horizontal="left" wrapText="1"/>
    </xf>
    <xf numFmtId="0" fontId="12" fillId="2" borderId="26" xfId="2" applyNumberFormat="1" applyFont="1" applyFill="1" applyBorder="1" applyAlignment="1">
      <alignment horizontal="center" vertical="center"/>
    </xf>
    <xf numFmtId="0" fontId="18" fillId="2" borderId="27"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14" fillId="5" borderId="1" xfId="4" applyNumberFormat="1" applyFont="1" applyFill="1" applyBorder="1" applyAlignment="1">
      <alignment horizontal="left" vertical="center"/>
    </xf>
    <xf numFmtId="0" fontId="3" fillId="6" borderId="23" xfId="4" applyNumberFormat="1" applyFont="1" applyFill="1" applyBorder="1" applyAlignment="1">
      <alignment vertical="top" wrapText="1"/>
    </xf>
    <xf numFmtId="0" fontId="3" fillId="2" borderId="0" xfId="2" applyNumberFormat="1" applyFont="1" applyFill="1"/>
    <xf numFmtId="0" fontId="18" fillId="2" borderId="2" xfId="0" applyFont="1" applyFill="1" applyBorder="1" applyAlignment="1">
      <alignment horizontal="left" vertical="top" wrapText="1"/>
    </xf>
    <xf numFmtId="0" fontId="0" fillId="7" borderId="0" xfId="0" applyFill="1"/>
    <xf numFmtId="0" fontId="24" fillId="6" borderId="20" xfId="1" applyFont="1" applyFill="1" applyBorder="1" applyAlignment="1"/>
    <xf numFmtId="0" fontId="18" fillId="6" borderId="20" xfId="0" applyFont="1" applyFill="1" applyBorder="1" applyAlignment="1">
      <alignment wrapText="1"/>
    </xf>
    <xf numFmtId="0" fontId="3" fillId="6" borderId="20" xfId="0" applyFont="1" applyFill="1" applyBorder="1" applyAlignment="1">
      <alignment wrapText="1"/>
    </xf>
    <xf numFmtId="0" fontId="14" fillId="6" borderId="25" xfId="4" applyFont="1" applyFill="1" applyBorder="1" applyAlignment="1">
      <alignment horizontal="left" wrapText="1"/>
    </xf>
    <xf numFmtId="0" fontId="14" fillId="6" borderId="26" xfId="4" applyFont="1" applyFill="1" applyBorder="1" applyAlignment="1">
      <alignment horizontal="left" wrapText="1"/>
    </xf>
    <xf numFmtId="0" fontId="12" fillId="6" borderId="26" xfId="0" applyFont="1" applyFill="1" applyBorder="1" applyAlignment="1">
      <alignment horizontal="center" vertical="center"/>
    </xf>
    <xf numFmtId="0" fontId="12" fillId="6" borderId="2"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18" fillId="6" borderId="2" xfId="2" applyFont="1" applyFill="1" applyBorder="1" applyAlignment="1">
      <alignment horizontal="left" vertical="top" wrapText="1"/>
    </xf>
    <xf numFmtId="0" fontId="18" fillId="6" borderId="14" xfId="2" applyFont="1" applyFill="1" applyBorder="1" applyAlignment="1">
      <alignment horizontal="left" vertical="top" wrapText="1"/>
    </xf>
    <xf numFmtId="14" fontId="3" fillId="6" borderId="14" xfId="4" applyNumberFormat="1" applyFont="1" applyFill="1" applyBorder="1" applyAlignment="1">
      <alignment vertical="top" wrapText="1"/>
    </xf>
    <xf numFmtId="0" fontId="3" fillId="6" borderId="14" xfId="2" applyFont="1" applyFill="1" applyBorder="1" applyAlignment="1">
      <alignment vertical="top" wrapText="1"/>
    </xf>
    <xf numFmtId="0" fontId="29" fillId="6" borderId="0" xfId="2" applyFont="1" applyFill="1" applyAlignment="1" applyProtection="1">
      <alignment wrapText="1"/>
    </xf>
    <xf numFmtId="0" fontId="29" fillId="6" borderId="0" xfId="2" applyFont="1" applyFill="1" applyBorder="1" applyAlignment="1">
      <alignment horizontal="left" wrapText="1"/>
    </xf>
    <xf numFmtId="0" fontId="15" fillId="0" borderId="7" xfId="1" applyFont="1" applyBorder="1"/>
    <xf numFmtId="0" fontId="9" fillId="3" borderId="28" xfId="0" applyNumberFormat="1" applyFont="1" applyFill="1" applyBorder="1" applyAlignment="1">
      <alignment horizontal="center"/>
    </xf>
    <xf numFmtId="0" fontId="3" fillId="2" borderId="29" xfId="0" applyNumberFormat="1" applyFont="1" applyFill="1" applyBorder="1" applyAlignment="1">
      <alignment horizontal="center"/>
    </xf>
    <xf numFmtId="0" fontId="19" fillId="3" borderId="30"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31" fillId="0" borderId="0" xfId="0" applyFont="1"/>
    <xf numFmtId="0" fontId="32" fillId="8" borderId="34" xfId="0" applyFont="1" applyFill="1" applyBorder="1" applyAlignment="1">
      <alignment horizontal="center" vertical="center" wrapText="1"/>
    </xf>
    <xf numFmtId="0" fontId="32" fillId="8" borderId="35" xfId="0" applyFont="1" applyFill="1" applyBorder="1" applyAlignment="1">
      <alignment horizontal="center" vertical="center" wrapText="1"/>
    </xf>
    <xf numFmtId="0" fontId="32" fillId="8" borderId="23" xfId="0" applyFont="1" applyFill="1" applyBorder="1" applyAlignment="1">
      <alignment horizontal="center" vertical="center" wrapText="1"/>
    </xf>
    <xf numFmtId="0" fontId="32" fillId="0" borderId="23" xfId="0" applyFont="1" applyBorder="1" applyAlignment="1">
      <alignment horizontal="left" vertical="center" wrapText="1" indent="1"/>
    </xf>
    <xf numFmtId="0" fontId="31" fillId="0" borderId="23" xfId="0" applyFont="1" applyBorder="1"/>
    <xf numFmtId="0" fontId="31" fillId="0" borderId="36" xfId="0" applyFont="1" applyBorder="1" applyAlignment="1">
      <alignment vertical="center" wrapText="1"/>
    </xf>
    <xf numFmtId="0" fontId="31" fillId="0" borderId="23" xfId="0" applyFont="1" applyBorder="1" applyAlignment="1">
      <alignment wrapText="1"/>
    </xf>
    <xf numFmtId="0" fontId="32" fillId="0" borderId="36" xfId="0" applyFont="1" applyBorder="1" applyAlignment="1">
      <alignment horizontal="left" vertical="center" wrapText="1" indent="1"/>
    </xf>
    <xf numFmtId="0" fontId="14" fillId="5" borderId="23" xfId="4" applyFont="1" applyFill="1" applyBorder="1" applyAlignment="1">
      <alignment horizontal="left" vertical="center"/>
    </xf>
    <xf numFmtId="0" fontId="3" fillId="2" borderId="23" xfId="4" applyFont="1" applyFill="1" applyBorder="1" applyAlignment="1">
      <alignment vertical="top" wrapText="1"/>
    </xf>
    <xf numFmtId="0" fontId="18" fillId="2" borderId="23" xfId="2" applyFont="1" applyFill="1" applyBorder="1" applyAlignment="1">
      <alignment horizontal="left" vertical="top" wrapText="1"/>
    </xf>
    <xf numFmtId="0" fontId="3" fillId="2" borderId="23" xfId="2" applyFont="1" applyFill="1" applyBorder="1" applyAlignment="1">
      <alignment vertical="top" wrapText="1"/>
    </xf>
    <xf numFmtId="0" fontId="3" fillId="6" borderId="1" xfId="4" applyFont="1" applyFill="1" applyBorder="1" applyAlignment="1">
      <alignment vertical="top" wrapText="1"/>
    </xf>
    <xf numFmtId="0" fontId="3" fillId="6" borderId="37" xfId="4" applyFont="1" applyFill="1" applyBorder="1" applyAlignment="1">
      <alignment vertical="top" wrapText="1"/>
    </xf>
    <xf numFmtId="0" fontId="3" fillId="6" borderId="15" xfId="4" applyFont="1" applyFill="1" applyBorder="1" applyAlignment="1">
      <alignment vertical="top" wrapText="1"/>
    </xf>
    <xf numFmtId="0" fontId="18" fillId="2" borderId="1" xfId="2" applyFont="1" applyFill="1" applyBorder="1" applyAlignment="1">
      <alignment horizontal="left" vertical="top" wrapText="1"/>
    </xf>
    <xf numFmtId="0" fontId="14" fillId="5" borderId="37" xfId="4" applyFont="1" applyFill="1" applyBorder="1" applyAlignment="1">
      <alignment horizontal="left" vertical="center"/>
    </xf>
    <xf numFmtId="0" fontId="14" fillId="5" borderId="38" xfId="4" applyFont="1" applyFill="1" applyBorder="1" applyAlignment="1">
      <alignment horizontal="left" vertical="center"/>
    </xf>
    <xf numFmtId="0" fontId="3" fillId="2" borderId="23" xfId="2" applyFont="1" applyFill="1" applyBorder="1"/>
    <xf numFmtId="0" fontId="3" fillId="2" borderId="23" xfId="2" applyFont="1" applyFill="1" applyBorder="1" applyAlignment="1"/>
    <xf numFmtId="0" fontId="14" fillId="5" borderId="0" xfId="4" applyFont="1" applyFill="1" applyBorder="1" applyAlignment="1">
      <alignment horizontal="left" vertical="center"/>
    </xf>
    <xf numFmtId="0" fontId="3" fillId="2" borderId="14" xfId="2" applyFont="1" applyFill="1" applyBorder="1" applyAlignment="1">
      <alignment vertical="top" wrapText="1"/>
    </xf>
    <xf numFmtId="0" fontId="14" fillId="5" borderId="40" xfId="4" applyFont="1" applyFill="1" applyBorder="1" applyAlignment="1">
      <alignment horizontal="left" vertical="center"/>
    </xf>
    <xf numFmtId="0" fontId="14" fillId="5" borderId="41" xfId="4" applyFont="1" applyFill="1" applyBorder="1" applyAlignment="1">
      <alignment horizontal="left" vertical="center"/>
    </xf>
    <xf numFmtId="14" fontId="3" fillId="6" borderId="42" xfId="4" applyNumberFormat="1" applyFont="1" applyFill="1" applyBorder="1" applyAlignment="1">
      <alignment vertical="top" wrapText="1"/>
    </xf>
    <xf numFmtId="0" fontId="3" fillId="2" borderId="42" xfId="2" applyFont="1" applyFill="1" applyBorder="1" applyAlignment="1">
      <alignment vertical="top" wrapText="1"/>
    </xf>
    <xf numFmtId="0" fontId="3" fillId="2" borderId="14" xfId="4" applyFont="1" applyFill="1" applyBorder="1" applyAlignment="1">
      <alignment vertical="top" wrapText="1"/>
    </xf>
    <xf numFmtId="0" fontId="3" fillId="6" borderId="39" xfId="4" applyFont="1" applyFill="1" applyBorder="1" applyAlignment="1">
      <alignment vertical="top" wrapText="1"/>
    </xf>
    <xf numFmtId="0" fontId="3" fillId="6" borderId="38" xfId="4" applyFont="1" applyFill="1" applyBorder="1" applyAlignment="1">
      <alignment vertical="top" wrapText="1"/>
    </xf>
    <xf numFmtId="0" fontId="3" fillId="6" borderId="42" xfId="4" applyFont="1" applyFill="1" applyBorder="1" applyAlignment="1">
      <alignment vertical="top" wrapText="1"/>
    </xf>
    <xf numFmtId="0" fontId="18" fillId="2" borderId="42" xfId="2" applyFont="1" applyFill="1" applyBorder="1" applyAlignment="1">
      <alignment horizontal="left" vertical="top" wrapText="1"/>
    </xf>
    <xf numFmtId="0" fontId="3" fillId="2" borderId="42" xfId="4" applyFont="1" applyFill="1" applyBorder="1" applyAlignment="1">
      <alignment vertical="top" wrapText="1"/>
    </xf>
    <xf numFmtId="0" fontId="14" fillId="5" borderId="43" xfId="4" applyFont="1" applyFill="1" applyBorder="1" applyAlignment="1">
      <alignment horizontal="left" vertical="center"/>
    </xf>
    <xf numFmtId="0" fontId="14" fillId="5" borderId="44" xfId="4" applyFont="1" applyFill="1" applyBorder="1" applyAlignment="1">
      <alignment horizontal="left" vertical="center"/>
    </xf>
    <xf numFmtId="0" fontId="14" fillId="5" borderId="45" xfId="4" applyFont="1" applyFill="1" applyBorder="1" applyAlignment="1">
      <alignment horizontal="left" vertical="center"/>
    </xf>
    <xf numFmtId="0" fontId="18" fillId="6" borderId="2" xfId="0" applyFont="1" applyFill="1" applyBorder="1" applyAlignment="1">
      <alignment horizontal="left" vertical="top" wrapText="1"/>
    </xf>
    <xf numFmtId="0" fontId="18" fillId="6" borderId="1" xfId="0" applyFont="1" applyFill="1" applyBorder="1" applyAlignment="1">
      <alignment horizontal="left" vertical="top" wrapText="1"/>
    </xf>
    <xf numFmtId="0" fontId="3" fillId="2" borderId="36" xfId="2" applyFont="1" applyFill="1" applyBorder="1" applyAlignment="1">
      <alignment wrapText="1"/>
    </xf>
    <xf numFmtId="0" fontId="3" fillId="6" borderId="36" xfId="4" applyFont="1" applyFill="1" applyBorder="1" applyAlignment="1">
      <alignment vertical="top" wrapText="1"/>
    </xf>
    <xf numFmtId="0" fontId="14" fillId="9" borderId="36" xfId="4" applyFont="1" applyFill="1" applyBorder="1" applyAlignment="1">
      <alignment horizontal="left" vertical="center"/>
    </xf>
    <xf numFmtId="0" fontId="8" fillId="2" borderId="23" xfId="7" applyFont="1" applyFill="1" applyBorder="1" applyAlignment="1">
      <alignment horizontal="left" vertical="top" wrapText="1"/>
    </xf>
    <xf numFmtId="0" fontId="18" fillId="2" borderId="23" xfId="7" applyFont="1" applyFill="1" applyBorder="1" applyAlignment="1">
      <alignment vertical="top" wrapText="1"/>
    </xf>
    <xf numFmtId="0" fontId="22" fillId="2" borderId="23" xfId="7" applyFont="1" applyFill="1" applyBorder="1" applyAlignment="1">
      <alignment horizontal="left" vertical="top" wrapText="1"/>
    </xf>
    <xf numFmtId="0" fontId="3" fillId="7" borderId="23" xfId="0" applyFont="1" applyFill="1" applyBorder="1"/>
    <xf numFmtId="0" fontId="3" fillId="7" borderId="23" xfId="0" applyFont="1" applyFill="1" applyBorder="1" applyAlignment="1">
      <alignment vertical="top" wrapText="1"/>
    </xf>
    <xf numFmtId="0" fontId="14" fillId="5" borderId="46" xfId="4" applyFont="1" applyFill="1" applyBorder="1" applyAlignment="1">
      <alignment horizontal="left" vertical="center"/>
    </xf>
    <xf numFmtId="0" fontId="14" fillId="5" borderId="36" xfId="4" applyFont="1" applyFill="1" applyBorder="1" applyAlignment="1">
      <alignment horizontal="left" vertical="center"/>
    </xf>
    <xf numFmtId="0" fontId="14" fillId="5" borderId="47" xfId="4" applyFont="1" applyFill="1" applyBorder="1" applyAlignment="1">
      <alignment horizontal="left" vertical="center"/>
    </xf>
    <xf numFmtId="0" fontId="22" fillId="2" borderId="23" xfId="0" applyFont="1" applyFill="1" applyBorder="1" applyAlignment="1">
      <alignment horizontal="left" vertical="top" wrapText="1"/>
    </xf>
    <xf numFmtId="0" fontId="18" fillId="2" borderId="23" xfId="0" applyFont="1" applyFill="1" applyBorder="1" applyAlignment="1">
      <alignment horizontal="left" vertical="top" wrapText="1"/>
    </xf>
    <xf numFmtId="0" fontId="28" fillId="7" borderId="23" xfId="0" applyFont="1" applyFill="1" applyBorder="1" applyAlignment="1">
      <alignment horizontal="left" vertical="top"/>
    </xf>
    <xf numFmtId="0" fontId="32" fillId="0" borderId="23" xfId="0" applyFont="1" applyBorder="1"/>
    <xf numFmtId="0" fontId="31" fillId="0" borderId="23" xfId="0" applyNumberFormat="1" applyFont="1" applyFill="1" applyBorder="1" applyAlignment="1">
      <alignment vertical="center"/>
    </xf>
    <xf numFmtId="1" fontId="32" fillId="11" borderId="23" xfId="0" applyNumberFormat="1" applyFont="1" applyFill="1" applyBorder="1" applyAlignment="1">
      <alignment horizontal="center"/>
    </xf>
    <xf numFmtId="0" fontId="31" fillId="0" borderId="0" xfId="0" applyFont="1" applyFill="1" applyBorder="1"/>
    <xf numFmtId="0" fontId="31" fillId="0" borderId="0" xfId="0" applyNumberFormat="1" applyFont="1" applyFill="1" applyBorder="1" applyAlignment="1">
      <alignment horizontal="center"/>
    </xf>
    <xf numFmtId="0" fontId="31" fillId="0" borderId="0" xfId="0" applyNumberFormat="1" applyFont="1" applyFill="1" applyBorder="1" applyAlignment="1">
      <alignment vertical="center"/>
    </xf>
    <xf numFmtId="1" fontId="31" fillId="0" borderId="0" xfId="0" applyNumberFormat="1" applyFont="1" applyFill="1" applyBorder="1" applyAlignment="1">
      <alignment horizontal="center"/>
    </xf>
    <xf numFmtId="0" fontId="31" fillId="7" borderId="48" xfId="0" applyNumberFormat="1" applyFont="1" applyFill="1" applyBorder="1" applyAlignment="1">
      <alignment horizontal="center"/>
    </xf>
    <xf numFmtId="165" fontId="31" fillId="0" borderId="49" xfId="0" applyNumberFormat="1" applyFont="1" applyBorder="1" applyAlignment="1">
      <alignment horizontal="left"/>
    </xf>
    <xf numFmtId="0" fontId="3" fillId="2" borderId="23" xfId="0" applyFont="1" applyFill="1" applyBorder="1" applyAlignment="1">
      <alignment horizontal="center"/>
    </xf>
    <xf numFmtId="1" fontId="31" fillId="0" borderId="51" xfId="0" applyNumberFormat="1" applyFont="1" applyFill="1" applyBorder="1" applyAlignment="1">
      <alignment horizontal="left"/>
    </xf>
    <xf numFmtId="0" fontId="31" fillId="7" borderId="53" xfId="0" applyNumberFormat="1" applyFont="1" applyFill="1" applyBorder="1" applyAlignment="1">
      <alignment horizontal="center"/>
    </xf>
    <xf numFmtId="1" fontId="31" fillId="0" borderId="54" xfId="0" applyNumberFormat="1" applyFont="1" applyFill="1" applyBorder="1" applyAlignment="1">
      <alignment horizontal="left"/>
    </xf>
    <xf numFmtId="1" fontId="31" fillId="11" borderId="55" xfId="0" applyNumberFormat="1" applyFont="1" applyFill="1" applyBorder="1" applyAlignment="1">
      <alignment horizontal="center"/>
    </xf>
    <xf numFmtId="1" fontId="32" fillId="11" borderId="56" xfId="0" applyNumberFormat="1" applyFont="1" applyFill="1" applyBorder="1" applyAlignment="1">
      <alignment horizontal="center"/>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9" fillId="12" borderId="23" xfId="4" applyFont="1" applyFill="1" applyBorder="1" applyAlignment="1">
      <alignment horizontal="center" vertical="center" wrapText="1"/>
    </xf>
    <xf numFmtId="0" fontId="33" fillId="12" borderId="23" xfId="4" applyFont="1" applyFill="1" applyBorder="1" applyAlignment="1">
      <alignment horizontal="center" vertical="center" wrapText="1"/>
    </xf>
    <xf numFmtId="0" fontId="33" fillId="13" borderId="23" xfId="4" applyFont="1" applyFill="1" applyBorder="1" applyAlignment="1">
      <alignment horizontal="center" vertical="center" wrapText="1"/>
    </xf>
    <xf numFmtId="0" fontId="3" fillId="14" borderId="23" xfId="2" applyFont="1" applyFill="1" applyBorder="1" applyAlignment="1">
      <alignment vertical="top" wrapText="1"/>
    </xf>
    <xf numFmtId="14" fontId="3" fillId="14" borderId="23" xfId="2" applyNumberFormat="1" applyFont="1" applyFill="1" applyBorder="1" applyAlignment="1">
      <alignment vertical="top" wrapText="1"/>
    </xf>
    <xf numFmtId="0" fontId="9" fillId="12" borderId="57" xfId="4" applyFont="1" applyFill="1" applyBorder="1" applyAlignment="1">
      <alignment horizontal="center" vertical="center" wrapText="1"/>
    </xf>
    <xf numFmtId="0" fontId="9" fillId="12" borderId="58" xfId="4" applyFont="1" applyFill="1" applyBorder="1" applyAlignment="1">
      <alignment horizontal="center" vertical="center" wrapText="1"/>
    </xf>
    <xf numFmtId="0" fontId="9" fillId="12" borderId="59" xfId="4" applyFont="1" applyFill="1" applyBorder="1" applyAlignment="1">
      <alignment horizontal="center" vertical="center" wrapText="1"/>
    </xf>
    <xf numFmtId="0" fontId="31" fillId="0" borderId="60" xfId="0" applyNumberFormat="1" applyFont="1" applyFill="1" applyBorder="1" applyAlignment="1">
      <alignment vertical="center"/>
    </xf>
    <xf numFmtId="0" fontId="32" fillId="0" borderId="61" xfId="0" applyNumberFormat="1" applyFont="1" applyFill="1" applyBorder="1" applyAlignment="1">
      <alignment vertical="center"/>
    </xf>
    <xf numFmtId="0" fontId="32" fillId="0" borderId="61" xfId="0" applyFont="1" applyBorder="1"/>
    <xf numFmtId="0" fontId="32" fillId="0" borderId="62" xfId="0" applyFont="1" applyBorder="1"/>
    <xf numFmtId="0" fontId="32" fillId="0" borderId="63" xfId="0" applyFont="1" applyBorder="1"/>
    <xf numFmtId="0" fontId="34" fillId="0" borderId="0" xfId="0" applyFont="1" applyAlignment="1">
      <alignment wrapText="1"/>
    </xf>
    <xf numFmtId="0" fontId="34" fillId="15" borderId="36" xfId="0" applyFont="1" applyFill="1" applyBorder="1" applyAlignment="1">
      <alignment horizontal="center" vertical="center" wrapText="1"/>
    </xf>
    <xf numFmtId="0" fontId="35" fillId="15" borderId="46" xfId="0" applyFont="1" applyFill="1" applyBorder="1" applyAlignment="1">
      <alignment horizontal="left" vertical="center"/>
    </xf>
    <xf numFmtId="0" fontId="34" fillId="15" borderId="46" xfId="0" applyFont="1" applyFill="1" applyBorder="1" applyAlignment="1">
      <alignment horizontal="center" vertical="center" wrapText="1"/>
    </xf>
    <xf numFmtId="49" fontId="34" fillId="15" borderId="47" xfId="0" applyNumberFormat="1" applyFont="1" applyFill="1" applyBorder="1" applyAlignment="1">
      <alignment horizontal="center" vertical="center" wrapText="1"/>
    </xf>
    <xf numFmtId="0" fontId="34" fillId="7" borderId="23" xfId="0" applyFont="1" applyFill="1" applyBorder="1" applyAlignment="1">
      <alignment horizontal="center" vertical="center" wrapText="1"/>
    </xf>
    <xf numFmtId="14" fontId="34" fillId="7" borderId="23" xfId="0" applyNumberFormat="1" applyFont="1" applyFill="1" applyBorder="1" applyAlignment="1">
      <alignment horizontal="center" vertical="center" wrapText="1"/>
    </xf>
    <xf numFmtId="49" fontId="34" fillId="0" borderId="23" xfId="0" applyNumberFormat="1" applyFont="1" applyFill="1" applyBorder="1" applyAlignment="1">
      <alignment horizontal="left" vertical="top" wrapText="1"/>
    </xf>
    <xf numFmtId="0" fontId="34" fillId="0" borderId="0" xfId="0" applyFont="1" applyFill="1" applyAlignment="1">
      <alignment wrapText="1"/>
    </xf>
    <xf numFmtId="14" fontId="34" fillId="0" borderId="23" xfId="0" applyNumberFormat="1" applyFont="1" applyFill="1" applyBorder="1" applyAlignment="1">
      <alignment horizontal="center" vertical="center" wrapText="1"/>
    </xf>
    <xf numFmtId="49" fontId="34" fillId="16" borderId="23" xfId="0" applyNumberFormat="1" applyFont="1" applyFill="1" applyBorder="1" applyAlignment="1">
      <alignment horizontal="left" vertical="top" wrapText="1"/>
    </xf>
    <xf numFmtId="0" fontId="34" fillId="16" borderId="0" xfId="0" applyFont="1" applyFill="1" applyAlignment="1">
      <alignment wrapText="1"/>
    </xf>
    <xf numFmtId="0" fontId="34" fillId="0" borderId="23" xfId="0" applyFont="1" applyFill="1" applyBorder="1" applyAlignment="1">
      <alignment horizontal="center" vertical="center" wrapText="1"/>
    </xf>
    <xf numFmtId="49" fontId="34" fillId="0" borderId="23" xfId="0" applyNumberFormat="1" applyFont="1" applyBorder="1" applyAlignment="1">
      <alignment horizontal="center" vertical="center"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1" fontId="32" fillId="7" borderId="34" xfId="0" applyNumberFormat="1" applyFont="1" applyFill="1" applyBorder="1" applyAlignment="1">
      <alignment horizontal="center" vertical="center" textRotation="90"/>
    </xf>
    <xf numFmtId="1" fontId="32" fillId="7" borderId="52" xfId="0" applyNumberFormat="1" applyFont="1" applyFill="1" applyBorder="1" applyAlignment="1">
      <alignment horizontal="center" vertical="center" textRotation="90"/>
    </xf>
    <xf numFmtId="1" fontId="32" fillId="7" borderId="50" xfId="0" applyNumberFormat="1" applyFont="1" applyFill="1" applyBorder="1" applyAlignment="1">
      <alignment horizontal="center" vertical="center" textRotation="90"/>
    </xf>
    <xf numFmtId="0" fontId="30" fillId="0" borderId="0" xfId="0" applyFont="1" applyAlignment="1">
      <alignment horizontal="left" vertical="center"/>
    </xf>
    <xf numFmtId="0" fontId="8" fillId="6" borderId="31" xfId="4" applyFont="1" applyFill="1" applyBorder="1" applyAlignment="1">
      <alignment horizontal="left" wrapText="1"/>
    </xf>
    <xf numFmtId="0" fontId="8" fillId="6" borderId="32" xfId="4" applyFont="1" applyFill="1" applyBorder="1" applyAlignment="1">
      <alignment horizontal="left" wrapText="1"/>
    </xf>
    <xf numFmtId="0" fontId="12" fillId="2" borderId="31" xfId="2" applyFont="1" applyFill="1" applyBorder="1" applyAlignment="1">
      <alignment horizontal="center" vertical="center" wrapText="1"/>
    </xf>
    <xf numFmtId="0" fontId="18" fillId="2" borderId="33" xfId="2" applyFont="1" applyFill="1" applyBorder="1" applyAlignment="1">
      <alignment horizontal="center" vertical="center" wrapText="1"/>
    </xf>
    <xf numFmtId="0" fontId="28" fillId="10" borderId="23" xfId="0" applyFont="1" applyFill="1" applyBorder="1" applyAlignment="1">
      <alignment horizontal="left" vertical="top" wrapText="1"/>
    </xf>
    <xf numFmtId="0" fontId="12" fillId="6" borderId="31" xfId="0" applyFont="1" applyFill="1" applyBorder="1" applyAlignment="1">
      <alignment horizontal="center" vertical="center" wrapText="1"/>
    </xf>
  </cellXfs>
  <cellStyles count="8">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J16" sqref="J16"/>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28.875" style="1" customWidth="1"/>
    <col min="7" max="7" width="31" style="1" customWidth="1"/>
    <col min="8" max="16384" width="9" style="1"/>
  </cols>
  <sheetData>
    <row r="2" spans="1:7" s="5" customFormat="1" ht="75.75" customHeight="1">
      <c r="A2" s="3"/>
      <c r="B2" s="4"/>
      <c r="C2" s="255" t="s">
        <v>0</v>
      </c>
      <c r="D2" s="255"/>
      <c r="E2" s="255"/>
      <c r="F2" s="255"/>
      <c r="G2" s="255"/>
    </row>
    <row r="3" spans="1:7">
      <c r="B3" s="6"/>
      <c r="C3" s="7"/>
      <c r="F3" s="8"/>
    </row>
    <row r="4" spans="1:7" ht="14.25" customHeight="1">
      <c r="B4" s="9" t="s">
        <v>1</v>
      </c>
      <c r="C4" s="256" t="s">
        <v>104</v>
      </c>
      <c r="D4" s="256"/>
      <c r="E4" s="256"/>
      <c r="F4" s="9" t="s">
        <v>2</v>
      </c>
      <c r="G4" s="10" t="s">
        <v>107</v>
      </c>
    </row>
    <row r="5" spans="1:7" ht="14.25" customHeight="1">
      <c r="B5" s="9" t="s">
        <v>3</v>
      </c>
      <c r="C5" s="256" t="s">
        <v>105</v>
      </c>
      <c r="D5" s="256"/>
      <c r="E5" s="256"/>
      <c r="F5" s="9" t="s">
        <v>4</v>
      </c>
      <c r="G5" s="10" t="s">
        <v>106</v>
      </c>
    </row>
    <row r="6" spans="1:7" ht="15.75" customHeight="1">
      <c r="B6" s="257" t="s">
        <v>5</v>
      </c>
      <c r="C6" s="258" t="str">
        <f>C5&amp;"_"&amp;"Integration Test Case"&amp;"_"&amp;"v1.0"</f>
        <v>DDL_Integration Test Case_v1.0</v>
      </c>
      <c r="D6" s="258"/>
      <c r="E6" s="258"/>
      <c r="F6" s="9" t="s">
        <v>6</v>
      </c>
      <c r="G6" s="86">
        <v>42305</v>
      </c>
    </row>
    <row r="7" spans="1:7" ht="13.5" customHeight="1">
      <c r="B7" s="257"/>
      <c r="C7" s="258"/>
      <c r="D7" s="258"/>
      <c r="E7" s="258"/>
      <c r="F7" s="9" t="s">
        <v>7</v>
      </c>
      <c r="G7" s="157" t="s">
        <v>45</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87">
        <v>42305</v>
      </c>
      <c r="C12" s="88" t="s">
        <v>45</v>
      </c>
      <c r="D12" s="89"/>
      <c r="E12" s="89" t="s">
        <v>46</v>
      </c>
      <c r="F12" s="116" t="s">
        <v>55</v>
      </c>
      <c r="G12" s="22" t="s">
        <v>108</v>
      </c>
    </row>
    <row r="13" spans="1:7" s="19" customFormat="1" ht="21.75" customHeight="1">
      <c r="B13" s="87"/>
      <c r="C13" s="88"/>
      <c r="D13" s="21"/>
      <c r="E13" s="89"/>
      <c r="F13" s="21"/>
      <c r="G13" s="24"/>
    </row>
    <row r="14" spans="1:7" s="19" customFormat="1" ht="19.5" customHeight="1">
      <c r="B14" s="87"/>
      <c r="C14" s="88"/>
      <c r="D14" s="21"/>
      <c r="E14" s="89"/>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topLeftCell="A4" workbookViewId="0">
      <selection activeCell="E13" sqref="E13"/>
    </sheetView>
  </sheetViews>
  <sheetFormatPr defaultRowHeight="12.75"/>
  <cols>
    <col min="1" max="1" width="1.375" style="8" customWidth="1"/>
    <col min="2" max="2" width="11.75" style="29" customWidth="1"/>
    <col min="3" max="3" width="26.5" style="30" customWidth="1"/>
    <col min="4" max="4" width="18.75" style="30" customWidth="1"/>
    <col min="5" max="5" width="28.125" style="30" customWidth="1"/>
    <col min="6" max="6" width="30.625" style="30" customWidth="1"/>
    <col min="7" max="16384" width="9" style="8"/>
  </cols>
  <sheetData>
    <row r="1" spans="2:6" ht="25.5">
      <c r="B1" s="31"/>
      <c r="D1" s="32" t="s">
        <v>14</v>
      </c>
      <c r="E1" s="33"/>
    </row>
    <row r="2" spans="2:6" ht="13.5" customHeight="1">
      <c r="B2" s="31"/>
      <c r="D2" s="34"/>
      <c r="E2" s="34"/>
    </row>
    <row r="3" spans="2:6">
      <c r="B3" s="261" t="s">
        <v>1</v>
      </c>
      <c r="C3" s="261"/>
      <c r="D3" s="262" t="str">
        <f>Cover!C4</f>
        <v>Dandelion</v>
      </c>
      <c r="E3" s="262"/>
      <c r="F3" s="262"/>
    </row>
    <row r="4" spans="2:6">
      <c r="B4" s="261" t="s">
        <v>3</v>
      </c>
      <c r="C4" s="261"/>
      <c r="D4" s="262" t="str">
        <f>Cover!C5</f>
        <v>DDL</v>
      </c>
      <c r="E4" s="262"/>
      <c r="F4" s="262"/>
    </row>
    <row r="5" spans="2:6" s="35" customFormat="1" ht="72" customHeight="1">
      <c r="B5" s="259" t="s">
        <v>15</v>
      </c>
      <c r="C5" s="259"/>
      <c r="D5" s="260" t="s">
        <v>109</v>
      </c>
      <c r="E5" s="260"/>
      <c r="F5" s="260"/>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25.5">
      <c r="B9" s="46">
        <v>1</v>
      </c>
      <c r="C9" s="47" t="s">
        <v>56</v>
      </c>
      <c r="D9" s="153" t="s">
        <v>51</v>
      </c>
      <c r="E9" s="114" t="s">
        <v>57</v>
      </c>
      <c r="F9" s="113" t="s">
        <v>110</v>
      </c>
    </row>
    <row r="10" spans="2:6" ht="25.5">
      <c r="B10" s="46">
        <v>2</v>
      </c>
      <c r="C10" s="47" t="s">
        <v>50</v>
      </c>
      <c r="D10" s="153" t="s">
        <v>48</v>
      </c>
      <c r="E10" s="114" t="s">
        <v>52</v>
      </c>
      <c r="F10" s="113" t="s">
        <v>111</v>
      </c>
    </row>
    <row r="11" spans="2:6" ht="13.5">
      <c r="B11" s="46"/>
      <c r="C11" s="47"/>
      <c r="D11" s="90"/>
      <c r="E11" s="48"/>
      <c r="F11" s="49"/>
    </row>
    <row r="12" spans="2:6" ht="13.5">
      <c r="B12" s="46"/>
      <c r="C12" s="47"/>
      <c r="D12" s="90"/>
      <c r="E12" s="48"/>
      <c r="F12" s="49"/>
    </row>
    <row r="13" spans="2:6" ht="13.5">
      <c r="B13" s="46"/>
      <c r="C13" s="47"/>
      <c r="D13" s="110"/>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46"/>
      <c r="C18" s="47"/>
      <c r="D18" s="50"/>
      <c r="E18" s="50"/>
      <c r="F18" s="49"/>
    </row>
    <row r="19" spans="2:6">
      <c r="B19" s="46"/>
      <c r="C19" s="47"/>
      <c r="D19" s="50"/>
      <c r="E19" s="50"/>
      <c r="F19" s="49"/>
    </row>
    <row r="20" spans="2:6">
      <c r="B20" s="51"/>
      <c r="C20" s="52"/>
      <c r="D20" s="53"/>
      <c r="E20" s="53"/>
      <c r="F20" s="54"/>
    </row>
  </sheetData>
  <mergeCells count="6">
    <mergeCell ref="B5:C5"/>
    <mergeCell ref="D5:F5"/>
    <mergeCell ref="B3:C3"/>
    <mergeCell ref="D3:F3"/>
    <mergeCell ref="B4:C4"/>
    <mergeCell ref="D4:F4"/>
  </mergeCells>
  <phoneticPr fontId="0" type="noConversion"/>
  <hyperlinks>
    <hyperlink ref="D10" location="Admin_Function!A1" display="Admin_function"/>
    <hyperlink ref="D9" location="User_Function!A1" display="User_function"/>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H11" sqref="H11"/>
    </sheetView>
  </sheetViews>
  <sheetFormatPr defaultRowHeight="12.75"/>
  <cols>
    <col min="1" max="1" width="9" style="8"/>
    <col min="2" max="2" width="13.5" style="8" customWidth="1"/>
    <col min="3" max="3" width="23.25" style="8" customWidth="1"/>
    <col min="4" max="7" width="9" style="8"/>
    <col min="8" max="9" width="33.125" style="8" customWidth="1"/>
    <col min="10" max="16384" width="9" style="8"/>
  </cols>
  <sheetData>
    <row r="1" spans="1:8" ht="25.5" customHeight="1">
      <c r="B1" s="265" t="s">
        <v>37</v>
      </c>
      <c r="C1" s="265"/>
      <c r="D1" s="265"/>
      <c r="E1" s="265"/>
      <c r="F1" s="265"/>
      <c r="G1" s="265"/>
      <c r="H1" s="265"/>
    </row>
    <row r="2" spans="1:8" ht="14.25" customHeight="1">
      <c r="A2" s="62"/>
      <c r="B2" s="62"/>
      <c r="C2" s="63"/>
      <c r="D2" s="63"/>
      <c r="E2" s="63"/>
      <c r="F2" s="63"/>
      <c r="G2" s="63"/>
      <c r="H2" s="64"/>
    </row>
    <row r="3" spans="1:8" ht="12" customHeight="1">
      <c r="B3" s="11" t="s">
        <v>1</v>
      </c>
      <c r="C3" s="262" t="str">
        <f>Cover!C4</f>
        <v>Dandelion</v>
      </c>
      <c r="D3" s="262"/>
      <c r="E3" s="263" t="s">
        <v>2</v>
      </c>
      <c r="F3" s="263"/>
      <c r="G3" s="10" t="s">
        <v>107</v>
      </c>
      <c r="H3" s="65"/>
    </row>
    <row r="4" spans="1:8" ht="12" customHeight="1">
      <c r="B4" s="11" t="s">
        <v>3</v>
      </c>
      <c r="C4" s="262" t="str">
        <f>Cover!C5</f>
        <v>DDL</v>
      </c>
      <c r="D4" s="262"/>
      <c r="E4" s="263" t="s">
        <v>4</v>
      </c>
      <c r="F4" s="263"/>
      <c r="G4" s="10" t="s">
        <v>106</v>
      </c>
      <c r="H4" s="65"/>
    </row>
    <row r="5" spans="1:8" ht="12" customHeight="1">
      <c r="B5" s="66" t="s">
        <v>5</v>
      </c>
      <c r="C5" s="262" t="str">
        <f>C4&amp;"_"&amp;"Integration Test Report"&amp;"_"&amp;"v1.0"</f>
        <v>DDL_Integration Test Report_v1.0</v>
      </c>
      <c r="D5" s="262"/>
      <c r="E5" s="263" t="s">
        <v>6</v>
      </c>
      <c r="F5" s="263"/>
      <c r="G5" s="115"/>
      <c r="H5" s="67"/>
    </row>
    <row r="6" spans="1:8" ht="21.75" customHeight="1">
      <c r="A6" s="62"/>
      <c r="B6" s="66" t="s">
        <v>38</v>
      </c>
      <c r="C6" s="264"/>
      <c r="D6" s="264"/>
      <c r="E6" s="264"/>
      <c r="F6" s="264"/>
      <c r="G6" s="264"/>
      <c r="H6" s="264"/>
    </row>
    <row r="7" spans="1:8" ht="14.25" customHeight="1">
      <c r="A7" s="62"/>
      <c r="B7" s="68"/>
      <c r="C7" s="69"/>
      <c r="D7" s="63"/>
      <c r="E7" s="63"/>
      <c r="F7" s="63"/>
      <c r="G7" s="63"/>
      <c r="H7" s="64"/>
    </row>
    <row r="8" spans="1:8">
      <c r="B8" s="68"/>
      <c r="C8" s="69"/>
      <c r="D8" s="63"/>
      <c r="E8" s="63"/>
      <c r="F8" s="63"/>
      <c r="G8" s="63"/>
      <c r="H8" s="64"/>
    </row>
    <row r="9" spans="1:8">
      <c r="A9" s="70"/>
      <c r="B9" s="70"/>
      <c r="C9" s="70"/>
      <c r="D9" s="70"/>
      <c r="E9" s="70"/>
      <c r="F9" s="70"/>
      <c r="G9" s="70"/>
      <c r="H9" s="70"/>
    </row>
    <row r="10" spans="1:8">
      <c r="A10" s="71"/>
      <c r="B10" s="154" t="s">
        <v>16</v>
      </c>
      <c r="C10" s="72" t="s">
        <v>39</v>
      </c>
      <c r="D10" s="73" t="s">
        <v>22</v>
      </c>
      <c r="E10" s="72" t="s">
        <v>24</v>
      </c>
      <c r="F10" s="72" t="s">
        <v>26</v>
      </c>
      <c r="G10" s="72" t="s">
        <v>27</v>
      </c>
      <c r="H10" s="74" t="s">
        <v>40</v>
      </c>
    </row>
    <row r="11" spans="1:8">
      <c r="A11" s="71"/>
      <c r="B11" s="155">
        <v>1</v>
      </c>
      <c r="C11" s="153" t="s">
        <v>58</v>
      </c>
      <c r="D11" s="76">
        <f>User_Function!A6</f>
        <v>97</v>
      </c>
      <c r="E11" s="76">
        <f>User_Function!B6</f>
        <v>0</v>
      </c>
      <c r="F11" s="76">
        <f>User_Function!C6</f>
        <v>153</v>
      </c>
      <c r="G11" s="76">
        <f>User_Function!D6</f>
        <v>4</v>
      </c>
      <c r="H11" s="77">
        <f>User_Function!E6</f>
        <v>254</v>
      </c>
    </row>
    <row r="12" spans="1:8">
      <c r="A12" s="75"/>
      <c r="B12" s="155">
        <v>2</v>
      </c>
      <c r="C12" s="153" t="s">
        <v>87</v>
      </c>
      <c r="D12" s="76">
        <f>Admin_Function!A6</f>
        <v>19</v>
      </c>
      <c r="E12" s="76">
        <f>Admin_Function!B6</f>
        <v>0</v>
      </c>
      <c r="F12" s="76">
        <f>Admin_Function!C6</f>
        <v>93</v>
      </c>
      <c r="G12" s="76">
        <f>Admin_Function!D6</f>
        <v>0</v>
      </c>
      <c r="H12" s="77">
        <f>Admin_Function!E6</f>
        <v>112</v>
      </c>
    </row>
    <row r="13" spans="1:8">
      <c r="A13" s="75"/>
      <c r="B13" s="156"/>
      <c r="C13" s="78" t="s">
        <v>41</v>
      </c>
      <c r="D13" s="79">
        <f>SUM(D9:D12)</f>
        <v>116</v>
      </c>
      <c r="E13" s="79">
        <f>SUM(E9:E12)</f>
        <v>0</v>
      </c>
      <c r="F13" s="79">
        <f>SUM(F9:F12)</f>
        <v>246</v>
      </c>
      <c r="G13" s="79">
        <f>SUM(G9:G12)</f>
        <v>4</v>
      </c>
      <c r="H13" s="80">
        <f>SUM(H9:H12)</f>
        <v>366</v>
      </c>
    </row>
    <row r="14" spans="1:8">
      <c r="A14" s="70"/>
      <c r="B14" s="81"/>
      <c r="C14" s="70"/>
      <c r="D14" s="82"/>
      <c r="E14" s="83"/>
      <c r="F14" s="83"/>
      <c r="G14" s="83"/>
      <c r="H14" s="83"/>
    </row>
    <row r="15" spans="1:8">
      <c r="A15" s="70"/>
      <c r="B15" s="70"/>
      <c r="C15" s="84" t="s">
        <v>42</v>
      </c>
      <c r="D15" s="70"/>
      <c r="E15" s="85">
        <f>(D13+E13)*100/(H13-G13)</f>
        <v>32.044198895027627</v>
      </c>
      <c r="F15" s="70" t="s">
        <v>43</v>
      </c>
      <c r="G15" s="70"/>
      <c r="H15" s="55"/>
    </row>
    <row r="16" spans="1:8">
      <c r="A16" s="70"/>
      <c r="B16" s="70"/>
      <c r="C16" s="84" t="s">
        <v>44</v>
      </c>
      <c r="D16" s="70"/>
      <c r="E16" s="85">
        <f>D13*100/(H13-G13)</f>
        <v>32.044198895027627</v>
      </c>
      <c r="F16" s="70" t="s">
        <v>43</v>
      </c>
      <c r="G16" s="70"/>
      <c r="H16" s="55"/>
    </row>
    <row r="17" spans="3:4">
      <c r="C17" s="70"/>
      <c r="D17" s="70"/>
    </row>
  </sheetData>
  <mergeCells count="8">
    <mergeCell ref="C5:D5"/>
    <mergeCell ref="E5:F5"/>
    <mergeCell ref="C6:H6"/>
    <mergeCell ref="B1:H1"/>
    <mergeCell ref="C3:D3"/>
    <mergeCell ref="E3:F3"/>
    <mergeCell ref="C4:D4"/>
    <mergeCell ref="E4:F4"/>
  </mergeCells>
  <phoneticPr fontId="0" type="noConversion"/>
  <hyperlinks>
    <hyperlink ref="C12" location="Admin_Function!A1" display="Admin_function"/>
    <hyperlink ref="C11" location="User_Function!A1" display="User_function"/>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1"/>
  <sheetViews>
    <sheetView zoomScaleNormal="100" workbookViewId="0">
      <selection activeCell="E9" sqref="E9"/>
    </sheetView>
  </sheetViews>
  <sheetFormatPr defaultRowHeight="15"/>
  <cols>
    <col min="1" max="1" width="9" style="158"/>
    <col min="2" max="2" width="12.375" style="158" customWidth="1"/>
    <col min="3" max="3" width="9" style="158" customWidth="1"/>
    <col min="4" max="4" width="13.375" style="158" customWidth="1"/>
    <col min="5" max="6" width="9" style="158" customWidth="1"/>
    <col min="7" max="7" width="13" style="158" customWidth="1"/>
    <col min="8" max="8" width="14.25" style="158" customWidth="1"/>
    <col min="9" max="16384" width="9" style="158"/>
  </cols>
  <sheetData>
    <row r="2" spans="1:6" ht="15.75" thickBot="1"/>
    <row r="3" spans="1:6" ht="15.75" thickBot="1">
      <c r="B3" s="224" t="s">
        <v>610</v>
      </c>
      <c r="C3" s="223" t="s">
        <v>603</v>
      </c>
    </row>
    <row r="4" spans="1:6" ht="15" customHeight="1">
      <c r="A4" s="266" t="s">
        <v>609</v>
      </c>
      <c r="B4" s="222" t="s">
        <v>607</v>
      </c>
      <c r="C4" s="221">
        <f>User_Function!J8 + Admin_Function!J8</f>
        <v>0</v>
      </c>
    </row>
    <row r="5" spans="1:6">
      <c r="A5" s="267"/>
      <c r="B5" s="220" t="s">
        <v>606</v>
      </c>
      <c r="C5" s="219">
        <f>User_Function!K8 + Admin_Function!K8</f>
        <v>0</v>
      </c>
    </row>
    <row r="6" spans="1:6">
      <c r="A6" s="267"/>
      <c r="B6" s="220" t="s">
        <v>605</v>
      </c>
      <c r="C6" s="219">
        <f>User_Function!L8 + Admin_Function!L8</f>
        <v>0</v>
      </c>
    </row>
    <row r="7" spans="1:6">
      <c r="A7" s="267"/>
      <c r="B7" s="220" t="s">
        <v>604</v>
      </c>
      <c r="C7" s="219">
        <f>User_Function!M8 + Admin_Function!M8</f>
        <v>0</v>
      </c>
    </row>
    <row r="8" spans="1:6" ht="15.75" thickBot="1">
      <c r="A8" s="268"/>
      <c r="B8" s="218" t="s">
        <v>596</v>
      </c>
      <c r="C8" s="217">
        <f>SUM(C4:C7)</f>
        <v>0</v>
      </c>
    </row>
    <row r="9" spans="1:6">
      <c r="A9" s="213"/>
      <c r="B9" s="213"/>
      <c r="C9" s="213"/>
      <c r="D9" s="213"/>
      <c r="E9" s="213"/>
    </row>
    <row r="10" spans="1:6">
      <c r="A10" s="212" t="s">
        <v>25</v>
      </c>
      <c r="B10" s="215"/>
      <c r="C10" s="215"/>
      <c r="D10" s="216"/>
      <c r="E10" s="213"/>
    </row>
    <row r="11" spans="1:6">
      <c r="A11" s="211" t="s">
        <v>597</v>
      </c>
      <c r="B11" s="215"/>
      <c r="C11" s="215"/>
      <c r="D11" s="214"/>
      <c r="E11" s="213"/>
    </row>
    <row r="12" spans="1:6">
      <c r="A12" s="211" t="s">
        <v>598</v>
      </c>
      <c r="B12" s="215"/>
      <c r="C12" s="215"/>
      <c r="D12" s="214"/>
      <c r="E12" s="213"/>
    </row>
    <row r="13" spans="1:6">
      <c r="B13" s="215"/>
      <c r="C13" s="215"/>
      <c r="D13" s="214"/>
      <c r="E13" s="213"/>
    </row>
    <row r="14" spans="1:6">
      <c r="A14" s="212" t="s">
        <v>608</v>
      </c>
      <c r="B14" s="212" t="s">
        <v>607</v>
      </c>
      <c r="C14" s="212" t="s">
        <v>606</v>
      </c>
      <c r="D14" s="212" t="s">
        <v>605</v>
      </c>
      <c r="E14" s="212" t="s">
        <v>604</v>
      </c>
      <c r="F14" s="212" t="s">
        <v>603</v>
      </c>
    </row>
    <row r="15" spans="1:6">
      <c r="A15" s="211" t="s">
        <v>602</v>
      </c>
      <c r="B15" s="211">
        <f>User_Function!J2 + Admin_Function!J2</f>
        <v>0</v>
      </c>
      <c r="C15" s="211">
        <f>User_Function!K2 + Admin_Function!K2</f>
        <v>0</v>
      </c>
      <c r="D15" s="211">
        <f>User_Function!L2 + Admin_Function!L2</f>
        <v>0</v>
      </c>
      <c r="E15" s="211">
        <f>User_Function!M2 + Admin_Function!M2</f>
        <v>0</v>
      </c>
      <c r="F15" s="210">
        <f t="shared" ref="F15:F20" si="0">SUM(B15:E15)</f>
        <v>0</v>
      </c>
    </row>
    <row r="16" spans="1:6">
      <c r="A16" s="211" t="s">
        <v>601</v>
      </c>
      <c r="B16" s="211">
        <f>User_Function!J3 + Admin_Function!J3</f>
        <v>0</v>
      </c>
      <c r="C16" s="211">
        <f>User_Function!K3 + Admin_Function!K3</f>
        <v>0</v>
      </c>
      <c r="D16" s="211">
        <f>User_Function!L3 + Admin_Function!L3</f>
        <v>0</v>
      </c>
      <c r="E16" s="211">
        <f>User_Function!M3 + Admin_Function!M3</f>
        <v>0</v>
      </c>
      <c r="F16" s="210">
        <f t="shared" si="0"/>
        <v>0</v>
      </c>
    </row>
    <row r="17" spans="1:6">
      <c r="A17" s="211" t="s">
        <v>600</v>
      </c>
      <c r="B17" s="211">
        <f>User_Function!J4 + Admin_Function!J4</f>
        <v>0</v>
      </c>
      <c r="C17" s="211">
        <f>User_Function!K4 + Admin_Function!K4</f>
        <v>0</v>
      </c>
      <c r="D17" s="211">
        <f>User_Function!L4 + Admin_Function!L4</f>
        <v>0</v>
      </c>
      <c r="E17" s="211">
        <f>User_Function!M4 + Admin_Function!M4</f>
        <v>0</v>
      </c>
      <c r="F17" s="210">
        <f t="shared" si="0"/>
        <v>0</v>
      </c>
    </row>
    <row r="18" spans="1:6">
      <c r="A18" s="211" t="s">
        <v>599</v>
      </c>
      <c r="B18" s="211">
        <f>User_Function!J5 + Admin_Function!J5</f>
        <v>0</v>
      </c>
      <c r="C18" s="211">
        <f>User_Function!K5 + Admin_Function!K5</f>
        <v>0</v>
      </c>
      <c r="D18" s="211">
        <f>User_Function!L5 + Admin_Function!L5</f>
        <v>0</v>
      </c>
      <c r="E18" s="211">
        <f>User_Function!M5 + Admin_Function!M5</f>
        <v>0</v>
      </c>
      <c r="F18" s="210">
        <f t="shared" si="0"/>
        <v>0</v>
      </c>
    </row>
    <row r="19" spans="1:6">
      <c r="A19" s="211" t="s">
        <v>598</v>
      </c>
      <c r="B19" s="211">
        <f>User_Function!J6 + Admin_Function!J6</f>
        <v>0</v>
      </c>
      <c r="C19" s="211">
        <f>User_Function!K6 + Admin_Function!K6</f>
        <v>0</v>
      </c>
      <c r="D19" s="211">
        <f>User_Function!L6 + Admin_Function!L6</f>
        <v>0</v>
      </c>
      <c r="E19" s="211">
        <f>User_Function!M6 + Admin_Function!M6</f>
        <v>0</v>
      </c>
      <c r="F19" s="210">
        <f t="shared" si="0"/>
        <v>0</v>
      </c>
    </row>
    <row r="20" spans="1:6">
      <c r="A20" s="211" t="s">
        <v>597</v>
      </c>
      <c r="B20" s="211">
        <f>User_Function!J7 + Admin_Function!J7</f>
        <v>0</v>
      </c>
      <c r="C20" s="211">
        <f>User_Function!K7 + Admin_Function!K7</f>
        <v>0</v>
      </c>
      <c r="D20" s="211">
        <f>User_Function!L7 + Admin_Function!L7</f>
        <v>0</v>
      </c>
      <c r="E20" s="211">
        <f>User_Function!M7 + Admin_Function!M7</f>
        <v>0</v>
      </c>
      <c r="F20" s="210">
        <f t="shared" si="0"/>
        <v>0</v>
      </c>
    </row>
    <row r="21" spans="1:6">
      <c r="A21" s="210" t="s">
        <v>596</v>
      </c>
      <c r="B21" s="210">
        <f>SUM(B15:B20)</f>
        <v>0</v>
      </c>
      <c r="C21" s="210">
        <f>SUM(C15:C20)</f>
        <v>0</v>
      </c>
      <c r="D21" s="210">
        <f>SUM(D15:D20)</f>
        <v>0</v>
      </c>
      <c r="E21" s="210">
        <f>SUM(E15:E20)</f>
        <v>0</v>
      </c>
      <c r="F21" s="210">
        <f>SUM(F15:F20)</f>
        <v>0</v>
      </c>
    </row>
  </sheetData>
  <mergeCells count="1">
    <mergeCell ref="A4:A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election activeCell="B15" sqref="B15"/>
    </sheetView>
  </sheetViews>
  <sheetFormatPr defaultRowHeight="14.25" customHeight="1"/>
  <cols>
    <col min="1" max="1" width="14.25" style="158" customWidth="1"/>
    <col min="2" max="2" width="52.875" style="158" customWidth="1"/>
    <col min="3" max="3" width="37.5" style="158" customWidth="1"/>
    <col min="4" max="16384" width="9" style="158"/>
  </cols>
  <sheetData>
    <row r="1" spans="1:3" ht="14.25" customHeight="1">
      <c r="A1" s="269" t="s">
        <v>120</v>
      </c>
      <c r="B1" s="269"/>
      <c r="C1" s="269"/>
    </row>
    <row r="2" spans="1:3" ht="14.25" customHeight="1" thickBot="1"/>
    <row r="3" spans="1:3" ht="15">
      <c r="A3" s="159" t="s">
        <v>16</v>
      </c>
      <c r="B3" s="160" t="s">
        <v>121</v>
      </c>
      <c r="C3" s="161" t="s">
        <v>122</v>
      </c>
    </row>
    <row r="4" spans="1:3" ht="15">
      <c r="A4" s="162" t="s">
        <v>123</v>
      </c>
      <c r="B4" s="163" t="s">
        <v>124</v>
      </c>
      <c r="C4" s="163"/>
    </row>
    <row r="5" spans="1:3" ht="15">
      <c r="A5" s="162" t="s">
        <v>125</v>
      </c>
      <c r="B5" s="163" t="s">
        <v>126</v>
      </c>
      <c r="C5" s="163"/>
    </row>
    <row r="6" spans="1:3" ht="15">
      <c r="A6" s="162" t="s">
        <v>127</v>
      </c>
      <c r="B6" s="163" t="s">
        <v>128</v>
      </c>
      <c r="C6" s="163"/>
    </row>
    <row r="7" spans="1:3" ht="15">
      <c r="A7" s="162" t="s">
        <v>129</v>
      </c>
      <c r="B7" s="163" t="s">
        <v>130</v>
      </c>
      <c r="C7" s="163"/>
    </row>
    <row r="8" spans="1:3" ht="15">
      <c r="A8" s="162" t="s">
        <v>131</v>
      </c>
      <c r="B8" s="163" t="s">
        <v>132</v>
      </c>
      <c r="C8" s="163"/>
    </row>
    <row r="9" spans="1:3" ht="15">
      <c r="A9" s="162" t="s">
        <v>133</v>
      </c>
      <c r="B9" s="163" t="s">
        <v>134</v>
      </c>
      <c r="C9" s="163"/>
    </row>
    <row r="10" spans="1:3" ht="15">
      <c r="A10" s="162" t="s">
        <v>135</v>
      </c>
      <c r="B10" s="163" t="s">
        <v>136</v>
      </c>
      <c r="C10" s="163"/>
    </row>
    <row r="11" spans="1:3" ht="15">
      <c r="A11" s="162" t="s">
        <v>137</v>
      </c>
      <c r="B11" s="163" t="s">
        <v>138</v>
      </c>
      <c r="C11" s="163"/>
    </row>
    <row r="12" spans="1:3" ht="15">
      <c r="A12" s="162" t="s">
        <v>139</v>
      </c>
      <c r="B12" s="163" t="s">
        <v>140</v>
      </c>
      <c r="C12" s="163"/>
    </row>
    <row r="13" spans="1:3" ht="15">
      <c r="A13" s="162" t="s">
        <v>141</v>
      </c>
      <c r="B13" s="163" t="s">
        <v>142</v>
      </c>
      <c r="C13" s="163"/>
    </row>
    <row r="14" spans="1:3" ht="15">
      <c r="A14" s="162" t="s">
        <v>143</v>
      </c>
      <c r="B14" s="164" t="s">
        <v>144</v>
      </c>
      <c r="C14" s="163"/>
    </row>
    <row r="15" spans="1:3" ht="15">
      <c r="A15" s="162" t="s">
        <v>145</v>
      </c>
      <c r="B15" s="163" t="s">
        <v>146</v>
      </c>
      <c r="C15" s="163"/>
    </row>
    <row r="16" spans="1:3" ht="15">
      <c r="A16" s="162" t="s">
        <v>147</v>
      </c>
      <c r="B16" s="163" t="s">
        <v>148</v>
      </c>
      <c r="C16" s="163"/>
    </row>
    <row r="17" spans="1:3" ht="15">
      <c r="A17" s="162" t="s">
        <v>149</v>
      </c>
      <c r="B17" s="163" t="s">
        <v>150</v>
      </c>
      <c r="C17" s="163"/>
    </row>
    <row r="18" spans="1:3" ht="15">
      <c r="A18" s="162" t="s">
        <v>151</v>
      </c>
      <c r="B18" s="163" t="s">
        <v>152</v>
      </c>
      <c r="C18" s="163"/>
    </row>
    <row r="19" spans="1:3" ht="15">
      <c r="A19" s="162" t="s">
        <v>153</v>
      </c>
      <c r="B19" s="164" t="s">
        <v>154</v>
      </c>
      <c r="C19" s="163"/>
    </row>
    <row r="20" spans="1:3" ht="15">
      <c r="A20" s="162" t="s">
        <v>155</v>
      </c>
      <c r="B20" s="164" t="s">
        <v>156</v>
      </c>
      <c r="C20" s="163"/>
    </row>
    <row r="21" spans="1:3" ht="15">
      <c r="A21" s="162" t="s">
        <v>157</v>
      </c>
      <c r="B21" s="164" t="s">
        <v>158</v>
      </c>
      <c r="C21" s="163"/>
    </row>
    <row r="22" spans="1:3" ht="60">
      <c r="A22" s="162" t="s">
        <v>159</v>
      </c>
      <c r="B22" s="165" t="s">
        <v>160</v>
      </c>
      <c r="C22" s="163"/>
    </row>
    <row r="23" spans="1:3" ht="15">
      <c r="A23" s="162" t="s">
        <v>161</v>
      </c>
      <c r="B23" s="163" t="s">
        <v>162</v>
      </c>
      <c r="C23" s="163"/>
    </row>
    <row r="24" spans="1:3" ht="15">
      <c r="A24" s="162" t="s">
        <v>163</v>
      </c>
      <c r="B24" s="163" t="s">
        <v>164</v>
      </c>
      <c r="C24" s="163"/>
    </row>
    <row r="25" spans="1:3" ht="15">
      <c r="A25" s="162" t="s">
        <v>165</v>
      </c>
      <c r="B25" s="163" t="s">
        <v>166</v>
      </c>
      <c r="C25" s="163"/>
    </row>
    <row r="26" spans="1:3" ht="15">
      <c r="A26" s="166" t="s">
        <v>167</v>
      </c>
      <c r="B26" s="163" t="s">
        <v>168</v>
      </c>
      <c r="C26" s="163"/>
    </row>
    <row r="27" spans="1:3" ht="15">
      <c r="A27" s="166" t="s">
        <v>169</v>
      </c>
      <c r="B27" s="163" t="s">
        <v>170</v>
      </c>
      <c r="C27" s="163"/>
    </row>
    <row r="28" spans="1:3" ht="15">
      <c r="A28" s="166" t="s">
        <v>171</v>
      </c>
      <c r="B28" s="163" t="s">
        <v>172</v>
      </c>
      <c r="C28" s="163"/>
    </row>
    <row r="29" spans="1:3" ht="15">
      <c r="A29" s="166" t="s">
        <v>173</v>
      </c>
      <c r="B29" s="163" t="s">
        <v>174</v>
      </c>
      <c r="C29" s="163"/>
    </row>
    <row r="30" spans="1:3" ht="15">
      <c r="A30" s="166" t="s">
        <v>175</v>
      </c>
      <c r="B30" s="163" t="s">
        <v>176</v>
      </c>
      <c r="C30" s="163"/>
    </row>
    <row r="31" spans="1:3" ht="15">
      <c r="A31" s="166" t="s">
        <v>177</v>
      </c>
      <c r="B31" s="163"/>
      <c r="C31" s="163"/>
    </row>
    <row r="32" spans="1:3" ht="15">
      <c r="A32" s="166" t="s">
        <v>178</v>
      </c>
      <c r="B32" s="163"/>
      <c r="C32" s="163"/>
    </row>
    <row r="33" spans="1:3" ht="15">
      <c r="A33" s="166" t="s">
        <v>179</v>
      </c>
      <c r="B33" s="163"/>
      <c r="C33" s="163"/>
    </row>
    <row r="34" spans="1:3" ht="15">
      <c r="A34" s="166" t="s">
        <v>180</v>
      </c>
      <c r="B34" s="163"/>
      <c r="C34" s="163"/>
    </row>
  </sheetData>
  <mergeCells count="1">
    <mergeCell ref="A1:C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53"/>
  <sheetViews>
    <sheetView topLeftCell="A138" zoomScaleNormal="100" workbookViewId="0">
      <selection activeCell="E141" sqref="E141:H153"/>
    </sheetView>
  </sheetViews>
  <sheetFormatPr defaultColWidth="15.25" defaultRowHeight="13.5" customHeight="1"/>
  <cols>
    <col min="1" max="1" width="15.125" style="136" customWidth="1"/>
    <col min="2" max="2" width="42.125" style="105" customWidth="1"/>
    <col min="3" max="3" width="33" style="105" customWidth="1"/>
    <col min="4" max="4" width="30.625" style="105" customWidth="1"/>
    <col min="5" max="5" width="15.25" style="105" customWidth="1"/>
    <col min="6" max="6" width="8.25" style="105" customWidth="1"/>
    <col min="7" max="7" width="7.375" style="105" customWidth="1"/>
    <col min="8" max="8" width="15.25" style="109" customWidth="1"/>
    <col min="9" max="9" width="15.25" style="105" customWidth="1"/>
    <col min="10" max="10" width="13.875" style="108" customWidth="1"/>
    <col min="11" max="11" width="15.25" style="105" customWidth="1"/>
    <col min="12" max="16" width="15.25" style="105"/>
    <col min="17" max="17" width="0" style="105" hidden="1" customWidth="1"/>
    <col min="18" max="16384" width="15.25" style="105"/>
  </cols>
  <sheetData>
    <row r="1" spans="1:257" ht="13.5" customHeight="1" thickTop="1" thickBot="1">
      <c r="A1" s="127" t="s">
        <v>49</v>
      </c>
      <c r="B1" s="92"/>
      <c r="C1" s="92"/>
      <c r="D1" s="92"/>
      <c r="E1" s="92"/>
      <c r="F1" s="92"/>
      <c r="G1" s="93"/>
      <c r="H1" s="94"/>
      <c r="I1" s="233" t="s">
        <v>608</v>
      </c>
      <c r="J1" s="234" t="s">
        <v>607</v>
      </c>
      <c r="K1" s="234" t="s">
        <v>606</v>
      </c>
      <c r="L1" s="234" t="s">
        <v>605</v>
      </c>
      <c r="M1" s="234" t="s">
        <v>604</v>
      </c>
      <c r="N1" s="234" t="s">
        <v>616</v>
      </c>
      <c r="O1" s="235" t="s">
        <v>603</v>
      </c>
      <c r="P1" s="95"/>
      <c r="Q1" s="95"/>
      <c r="R1" s="95"/>
      <c r="S1" s="95"/>
      <c r="T1" s="95"/>
      <c r="U1" s="95"/>
      <c r="V1" s="95"/>
      <c r="W1" s="95"/>
      <c r="X1" s="95"/>
      <c r="Y1" s="95"/>
      <c r="Z1" s="95"/>
      <c r="AA1" s="95"/>
      <c r="AB1" s="95"/>
      <c r="AC1" s="95"/>
      <c r="AD1" s="95"/>
      <c r="AE1" s="95"/>
      <c r="AF1" s="95"/>
      <c r="AG1" s="95"/>
      <c r="AH1" s="95"/>
      <c r="AI1" s="95"/>
      <c r="AJ1" s="95"/>
      <c r="AK1" s="95"/>
      <c r="AL1" s="95"/>
      <c r="AM1" s="95"/>
      <c r="AN1" s="95"/>
      <c r="AO1" s="95"/>
      <c r="AP1" s="95"/>
      <c r="AQ1" s="95"/>
      <c r="AR1" s="95"/>
      <c r="AS1" s="95"/>
      <c r="AT1" s="95"/>
      <c r="AU1" s="95"/>
      <c r="AV1" s="95"/>
      <c r="AW1" s="95"/>
      <c r="AX1" s="95"/>
      <c r="AY1" s="95"/>
      <c r="AZ1" s="95"/>
      <c r="BA1" s="95"/>
      <c r="BB1" s="95"/>
      <c r="BC1" s="95"/>
      <c r="BD1" s="95"/>
      <c r="BE1" s="95"/>
      <c r="BF1" s="95"/>
      <c r="BG1" s="95"/>
      <c r="BH1" s="95"/>
      <c r="BI1" s="95"/>
      <c r="BJ1" s="95"/>
      <c r="BK1" s="95"/>
      <c r="BL1" s="95"/>
      <c r="BM1" s="95"/>
      <c r="BN1" s="95"/>
      <c r="BO1" s="95"/>
      <c r="BP1" s="95"/>
      <c r="BQ1" s="95"/>
      <c r="BR1" s="95"/>
      <c r="BS1" s="95"/>
      <c r="BT1" s="95"/>
      <c r="BU1" s="95"/>
      <c r="BV1" s="95"/>
      <c r="BW1" s="95"/>
      <c r="BX1" s="95"/>
      <c r="BY1" s="95"/>
      <c r="BZ1" s="95"/>
      <c r="CA1" s="95"/>
      <c r="CB1" s="95"/>
      <c r="CC1" s="95"/>
      <c r="CD1" s="95"/>
      <c r="CE1" s="95"/>
      <c r="CF1" s="95"/>
      <c r="CG1" s="95"/>
      <c r="CH1" s="95"/>
      <c r="CI1" s="95"/>
      <c r="CJ1" s="95"/>
      <c r="CK1" s="95"/>
      <c r="CL1" s="95"/>
      <c r="CM1" s="95"/>
      <c r="CN1" s="95"/>
      <c r="CO1" s="95"/>
      <c r="CP1" s="95"/>
      <c r="CQ1" s="95"/>
      <c r="CR1" s="95"/>
      <c r="CS1" s="95"/>
      <c r="CT1" s="95"/>
      <c r="CU1" s="95"/>
      <c r="CV1" s="95"/>
      <c r="CW1" s="95"/>
      <c r="CX1" s="95"/>
      <c r="CY1" s="95"/>
      <c r="CZ1" s="95"/>
      <c r="DA1" s="95"/>
      <c r="DB1" s="95"/>
      <c r="DC1" s="95"/>
      <c r="DD1" s="95"/>
      <c r="DE1" s="95"/>
      <c r="DF1" s="95"/>
      <c r="DG1" s="95"/>
      <c r="DH1" s="95"/>
      <c r="DI1" s="95"/>
      <c r="DJ1" s="95"/>
      <c r="DK1" s="95"/>
      <c r="DL1" s="95"/>
      <c r="DM1" s="95"/>
      <c r="DN1" s="95"/>
      <c r="DO1" s="95"/>
      <c r="DP1" s="95"/>
      <c r="DQ1" s="95"/>
      <c r="DR1" s="95"/>
      <c r="DS1" s="95"/>
      <c r="DT1" s="95"/>
      <c r="DU1" s="95"/>
      <c r="DV1" s="95"/>
      <c r="DW1" s="95"/>
      <c r="DX1" s="95"/>
      <c r="DY1" s="95"/>
      <c r="DZ1" s="95"/>
      <c r="EA1" s="95"/>
      <c r="EB1" s="95"/>
      <c r="EC1" s="95"/>
      <c r="ED1" s="95"/>
      <c r="EE1" s="95"/>
      <c r="EF1" s="95"/>
      <c r="EG1" s="95"/>
      <c r="EH1" s="95"/>
      <c r="EI1" s="95"/>
      <c r="EJ1" s="95"/>
      <c r="EK1" s="95"/>
      <c r="EL1" s="95"/>
      <c r="EM1" s="95"/>
      <c r="EN1" s="95"/>
      <c r="EO1" s="95"/>
      <c r="EP1" s="95"/>
      <c r="EQ1" s="95"/>
      <c r="ER1" s="95"/>
      <c r="ES1" s="95"/>
      <c r="ET1" s="95"/>
      <c r="EU1" s="95"/>
      <c r="EV1" s="95"/>
      <c r="EW1" s="95"/>
      <c r="EX1" s="95"/>
      <c r="EY1" s="95"/>
      <c r="EZ1" s="95"/>
      <c r="FA1" s="95"/>
      <c r="FB1" s="95"/>
      <c r="FC1" s="95"/>
      <c r="FD1" s="95"/>
      <c r="FE1" s="95"/>
      <c r="FF1" s="95"/>
      <c r="FG1" s="95"/>
      <c r="FH1" s="95"/>
      <c r="FI1" s="95"/>
      <c r="FJ1" s="95"/>
      <c r="FK1" s="95"/>
      <c r="FL1" s="95"/>
      <c r="FM1" s="95"/>
      <c r="FN1" s="95"/>
      <c r="FO1" s="95"/>
      <c r="FP1" s="95"/>
      <c r="FQ1" s="95"/>
      <c r="FR1" s="95"/>
      <c r="FS1" s="95"/>
      <c r="FT1" s="95"/>
      <c r="FU1" s="95"/>
      <c r="FV1" s="95"/>
      <c r="FW1" s="95"/>
      <c r="FX1" s="95"/>
      <c r="FY1" s="95"/>
      <c r="FZ1" s="95"/>
      <c r="GA1" s="95"/>
      <c r="GB1" s="95"/>
      <c r="GC1" s="95"/>
      <c r="GD1" s="95"/>
      <c r="GE1" s="95"/>
      <c r="GF1" s="95"/>
      <c r="GG1" s="95"/>
      <c r="GH1" s="95"/>
      <c r="GI1" s="95"/>
      <c r="GJ1" s="95"/>
      <c r="GK1" s="95"/>
      <c r="GL1" s="95"/>
      <c r="GM1" s="95"/>
      <c r="GN1" s="95"/>
      <c r="GO1" s="95"/>
      <c r="GP1" s="95"/>
      <c r="GQ1" s="95"/>
      <c r="GR1" s="95"/>
      <c r="GS1" s="95"/>
      <c r="GT1" s="95"/>
      <c r="GU1" s="95"/>
      <c r="GV1" s="95"/>
      <c r="GW1" s="95"/>
      <c r="GX1" s="95"/>
      <c r="GY1" s="95"/>
      <c r="GZ1" s="95"/>
      <c r="HA1" s="95"/>
      <c r="HB1" s="95"/>
      <c r="HC1" s="95"/>
      <c r="HD1" s="95"/>
      <c r="HE1" s="95"/>
      <c r="HF1" s="95"/>
      <c r="HG1" s="95"/>
      <c r="HH1" s="95"/>
      <c r="HI1" s="95"/>
      <c r="HJ1" s="95"/>
      <c r="HK1" s="95"/>
      <c r="HL1" s="95"/>
      <c r="HM1" s="95"/>
      <c r="HN1" s="95"/>
      <c r="HO1" s="95"/>
      <c r="HP1" s="95"/>
      <c r="HQ1" s="95"/>
      <c r="HR1" s="95"/>
      <c r="HS1" s="95"/>
      <c r="HT1" s="95"/>
      <c r="HU1" s="95"/>
      <c r="HV1" s="95"/>
      <c r="HW1" s="95"/>
      <c r="HX1" s="95"/>
      <c r="HY1" s="95"/>
      <c r="HZ1" s="95"/>
      <c r="IA1" s="95"/>
      <c r="IB1" s="95"/>
      <c r="IC1" s="95"/>
      <c r="ID1" s="95"/>
      <c r="IE1" s="95"/>
      <c r="IF1" s="95"/>
      <c r="IG1" s="95"/>
      <c r="IH1" s="95"/>
      <c r="II1" s="95"/>
      <c r="IJ1" s="95"/>
      <c r="IK1" s="95"/>
      <c r="IL1" s="95"/>
      <c r="IM1" s="95"/>
      <c r="IN1" s="95"/>
      <c r="IO1" s="95"/>
      <c r="IP1" s="95"/>
      <c r="IQ1" s="95"/>
      <c r="IR1" s="95"/>
      <c r="IS1" s="95"/>
      <c r="IT1" s="95"/>
      <c r="IU1" s="95"/>
      <c r="IV1" s="95"/>
      <c r="IW1" s="95"/>
    </row>
    <row r="2" spans="1:257" ht="13.5" customHeight="1">
      <c r="A2" s="128" t="s">
        <v>21</v>
      </c>
      <c r="B2" s="270" t="s">
        <v>53</v>
      </c>
      <c r="C2" s="270"/>
      <c r="D2" s="270"/>
      <c r="E2" s="270"/>
      <c r="F2" s="270"/>
      <c r="G2" s="270"/>
      <c r="H2" s="151" t="s">
        <v>22</v>
      </c>
      <c r="I2" s="236" t="s">
        <v>602</v>
      </c>
      <c r="J2" s="211">
        <f>COUNTIFS(J12:J174,"ManhNL",L12:L174,"Open")</f>
        <v>0</v>
      </c>
      <c r="K2" s="211">
        <f>COUNTIFS(J12:J174,"ManhNL",L12:L174,"Accepted")</f>
        <v>0</v>
      </c>
      <c r="L2" s="211">
        <f>COUNTIFS(J12:J174,"ManhNL",L12:L174,"Ready for test")</f>
        <v>0</v>
      </c>
      <c r="M2" s="211">
        <f>COUNTIFS(J12:J174,"ManhNL",L12:L174,"Closed")</f>
        <v>0</v>
      </c>
      <c r="N2" s="211">
        <f>COUNTIFS(J12:J174,"ManhNL",L12:L174,"")</f>
        <v>0</v>
      </c>
      <c r="O2" s="237">
        <f t="shared" ref="O2:O7" si="0">SUM(J2:N2)</f>
        <v>0</v>
      </c>
      <c r="P2" s="95"/>
      <c r="Q2" s="95" t="s">
        <v>22</v>
      </c>
      <c r="R2" s="95"/>
      <c r="S2" s="95"/>
      <c r="T2" s="95"/>
      <c r="U2" s="95"/>
      <c r="V2" s="95"/>
      <c r="W2" s="95"/>
      <c r="X2" s="95"/>
      <c r="Y2" s="95"/>
      <c r="Z2" s="95"/>
      <c r="AA2" s="95"/>
      <c r="AB2" s="95"/>
      <c r="AC2" s="95"/>
      <c r="AD2" s="95"/>
      <c r="AE2" s="95"/>
      <c r="AF2" s="95"/>
      <c r="AG2" s="95"/>
      <c r="AH2" s="95"/>
      <c r="AI2" s="95"/>
      <c r="AJ2" s="95"/>
      <c r="AK2" s="95"/>
      <c r="AL2" s="95"/>
      <c r="AM2" s="95"/>
      <c r="AN2" s="95"/>
      <c r="AO2" s="95"/>
      <c r="AP2" s="95"/>
      <c r="AQ2" s="95"/>
      <c r="AR2" s="95"/>
      <c r="AS2" s="95"/>
      <c r="AT2" s="95"/>
      <c r="AU2" s="95"/>
      <c r="AV2" s="95"/>
      <c r="AW2" s="95"/>
      <c r="AX2" s="95"/>
      <c r="AY2" s="95"/>
      <c r="AZ2" s="95"/>
      <c r="BA2" s="95"/>
      <c r="BB2" s="95"/>
      <c r="BC2" s="95"/>
      <c r="BD2" s="95"/>
      <c r="BE2" s="95"/>
      <c r="BF2" s="95"/>
      <c r="BG2" s="95"/>
      <c r="BH2" s="95"/>
      <c r="BI2" s="95"/>
      <c r="BJ2" s="95"/>
      <c r="BK2" s="95"/>
      <c r="BL2" s="95"/>
      <c r="BM2" s="95"/>
      <c r="BN2" s="95"/>
      <c r="BO2" s="95"/>
      <c r="BP2" s="95"/>
      <c r="BQ2" s="95"/>
      <c r="BR2" s="95"/>
      <c r="BS2" s="95"/>
      <c r="BT2" s="95"/>
      <c r="BU2" s="95"/>
      <c r="BV2" s="95"/>
      <c r="BW2" s="95"/>
      <c r="BX2" s="95"/>
      <c r="BY2" s="95"/>
      <c r="BZ2" s="95"/>
      <c r="CA2" s="95"/>
      <c r="CB2" s="95"/>
      <c r="CC2" s="95"/>
      <c r="CD2" s="95"/>
      <c r="CE2" s="95"/>
      <c r="CF2" s="95"/>
      <c r="CG2" s="95"/>
      <c r="CH2" s="95"/>
      <c r="CI2" s="95"/>
      <c r="CJ2" s="95"/>
      <c r="CK2" s="95"/>
      <c r="CL2" s="95"/>
      <c r="CM2" s="95"/>
      <c r="CN2" s="95"/>
      <c r="CO2" s="95"/>
      <c r="CP2" s="95"/>
      <c r="CQ2" s="95"/>
      <c r="CR2" s="95"/>
      <c r="CS2" s="95"/>
      <c r="CT2" s="95"/>
      <c r="CU2" s="95"/>
      <c r="CV2" s="95"/>
      <c r="CW2" s="95"/>
      <c r="CX2" s="95"/>
      <c r="CY2" s="95"/>
      <c r="CZ2" s="95"/>
      <c r="DA2" s="95"/>
      <c r="DB2" s="95"/>
      <c r="DC2" s="95"/>
      <c r="DD2" s="95"/>
      <c r="DE2" s="95"/>
      <c r="DF2" s="95"/>
      <c r="DG2" s="95"/>
      <c r="DH2" s="95"/>
      <c r="DI2" s="95"/>
      <c r="DJ2" s="95"/>
      <c r="DK2" s="95"/>
      <c r="DL2" s="95"/>
      <c r="DM2" s="95"/>
      <c r="DN2" s="95"/>
      <c r="DO2" s="95"/>
      <c r="DP2" s="95"/>
      <c r="DQ2" s="95"/>
      <c r="DR2" s="95"/>
      <c r="DS2" s="95"/>
      <c r="DT2" s="95"/>
      <c r="DU2" s="95"/>
      <c r="DV2" s="95"/>
      <c r="DW2" s="95"/>
      <c r="DX2" s="95"/>
      <c r="DY2" s="95"/>
      <c r="DZ2" s="95"/>
      <c r="EA2" s="95"/>
      <c r="EB2" s="95"/>
      <c r="EC2" s="95"/>
      <c r="ED2" s="95"/>
      <c r="EE2" s="95"/>
      <c r="EF2" s="95"/>
      <c r="EG2" s="95"/>
      <c r="EH2" s="95"/>
      <c r="EI2" s="95"/>
      <c r="EJ2" s="95"/>
      <c r="EK2" s="95"/>
      <c r="EL2" s="95"/>
      <c r="EM2" s="95"/>
      <c r="EN2" s="95"/>
      <c r="EO2" s="95"/>
      <c r="EP2" s="95"/>
      <c r="EQ2" s="95"/>
      <c r="ER2" s="95"/>
      <c r="ES2" s="95"/>
      <c r="ET2" s="95"/>
      <c r="EU2" s="95"/>
      <c r="EV2" s="95"/>
      <c r="EW2" s="95"/>
      <c r="EX2" s="95"/>
      <c r="EY2" s="95"/>
      <c r="EZ2" s="95"/>
      <c r="FA2" s="95"/>
      <c r="FB2" s="95"/>
      <c r="FC2" s="95"/>
      <c r="FD2" s="95"/>
      <c r="FE2" s="95"/>
      <c r="FF2" s="95"/>
      <c r="FG2" s="95"/>
      <c r="FH2" s="95"/>
      <c r="FI2" s="95"/>
      <c r="FJ2" s="95"/>
      <c r="FK2" s="95"/>
      <c r="FL2" s="95"/>
      <c r="FM2" s="95"/>
      <c r="FN2" s="95"/>
      <c r="FO2" s="95"/>
      <c r="FP2" s="95"/>
      <c r="FQ2" s="95"/>
      <c r="FR2" s="95"/>
      <c r="FS2" s="95"/>
      <c r="FT2" s="95"/>
      <c r="FU2" s="95"/>
      <c r="FV2" s="95"/>
      <c r="FW2" s="95"/>
      <c r="FX2" s="95"/>
      <c r="FY2" s="95"/>
      <c r="FZ2" s="95"/>
      <c r="GA2" s="95"/>
      <c r="GB2" s="95"/>
      <c r="GC2" s="95"/>
      <c r="GD2" s="95"/>
      <c r="GE2" s="95"/>
      <c r="GF2" s="95"/>
      <c r="GG2" s="95"/>
      <c r="GH2" s="95"/>
      <c r="GI2" s="95"/>
      <c r="GJ2" s="95"/>
      <c r="GK2" s="95"/>
      <c r="GL2" s="95"/>
      <c r="GM2" s="95"/>
      <c r="GN2" s="95"/>
      <c r="GO2" s="95"/>
      <c r="GP2" s="95"/>
      <c r="GQ2" s="95"/>
      <c r="GR2" s="95"/>
      <c r="GS2" s="95"/>
      <c r="GT2" s="95"/>
      <c r="GU2" s="95"/>
      <c r="GV2" s="95"/>
      <c r="GW2" s="95"/>
      <c r="GX2" s="95"/>
      <c r="GY2" s="95"/>
      <c r="GZ2" s="95"/>
      <c r="HA2" s="95"/>
      <c r="HB2" s="95"/>
      <c r="HC2" s="95"/>
      <c r="HD2" s="95"/>
      <c r="HE2" s="95"/>
      <c r="HF2" s="95"/>
      <c r="HG2" s="95"/>
      <c r="HH2" s="95"/>
      <c r="HI2" s="95"/>
      <c r="HJ2" s="95"/>
      <c r="HK2" s="95"/>
      <c r="HL2" s="95"/>
      <c r="HM2" s="95"/>
      <c r="HN2" s="95"/>
      <c r="HO2" s="95"/>
      <c r="HP2" s="95"/>
      <c r="HQ2" s="95"/>
      <c r="HR2" s="95"/>
      <c r="HS2" s="95"/>
      <c r="HT2" s="95"/>
      <c r="HU2" s="95"/>
      <c r="HV2" s="95"/>
      <c r="HW2" s="95"/>
      <c r="HX2" s="95"/>
      <c r="HY2" s="95"/>
      <c r="HZ2" s="95"/>
      <c r="IA2" s="95"/>
      <c r="IB2" s="95"/>
      <c r="IC2" s="95"/>
      <c r="ID2" s="95"/>
      <c r="IE2" s="95"/>
      <c r="IF2" s="95"/>
      <c r="IG2" s="95"/>
      <c r="IH2" s="95"/>
      <c r="II2" s="95"/>
      <c r="IJ2" s="95"/>
      <c r="IK2" s="95"/>
      <c r="IL2" s="95"/>
      <c r="IM2" s="95"/>
      <c r="IN2" s="95"/>
      <c r="IO2" s="95"/>
      <c r="IP2" s="95"/>
      <c r="IQ2" s="95"/>
      <c r="IR2" s="95"/>
      <c r="IS2" s="95"/>
      <c r="IT2" s="95"/>
      <c r="IU2" s="95"/>
      <c r="IV2" s="95"/>
      <c r="IW2" s="95"/>
    </row>
    <row r="3" spans="1:257" ht="13.5" customHeight="1">
      <c r="A3" s="129" t="s">
        <v>23</v>
      </c>
      <c r="B3" s="270" t="s">
        <v>54</v>
      </c>
      <c r="C3" s="270"/>
      <c r="D3" s="270"/>
      <c r="E3" s="270"/>
      <c r="F3" s="270"/>
      <c r="G3" s="270"/>
      <c r="H3" s="151" t="s">
        <v>24</v>
      </c>
      <c r="I3" s="236" t="s">
        <v>601</v>
      </c>
      <c r="J3" s="211">
        <f>COUNTIFS(J12:J174,"HuyNM",L12:L174,"Open")</f>
        <v>0</v>
      </c>
      <c r="K3" s="211">
        <f>COUNTIFS(J12:J174,"HuyNM",L12:L174,"Accepted")</f>
        <v>0</v>
      </c>
      <c r="L3" s="211">
        <f>COUNTIFS(J12:J174,"HuyNM",L12:L174,"Ready for test")</f>
        <v>0</v>
      </c>
      <c r="M3" s="211">
        <f>COUNTIFS(J12:J174,"HuyNM",L12:L174,"Closed")</f>
        <v>0</v>
      </c>
      <c r="N3" s="211">
        <f>COUNTIFS(J12:J174,"HuyNM",L12:L174,"")</f>
        <v>0</v>
      </c>
      <c r="O3" s="238">
        <f t="shared" si="0"/>
        <v>0</v>
      </c>
      <c r="P3" s="95"/>
      <c r="Q3" s="95" t="s">
        <v>24</v>
      </c>
      <c r="R3" s="95"/>
      <c r="S3" s="95"/>
      <c r="T3" s="95"/>
      <c r="U3" s="95"/>
      <c r="V3" s="95"/>
      <c r="W3" s="95"/>
      <c r="X3" s="95"/>
      <c r="Y3" s="95"/>
      <c r="Z3" s="95"/>
      <c r="AA3" s="95"/>
      <c r="AB3" s="95"/>
      <c r="AC3" s="95"/>
      <c r="AD3" s="95"/>
      <c r="AE3" s="95"/>
      <c r="AF3" s="95"/>
      <c r="AG3" s="95"/>
      <c r="AH3" s="95"/>
      <c r="AI3" s="95"/>
      <c r="AJ3" s="95"/>
      <c r="AK3" s="95"/>
      <c r="AL3" s="95"/>
      <c r="AM3" s="95"/>
      <c r="AN3" s="95"/>
      <c r="AO3" s="95"/>
      <c r="AP3" s="95"/>
      <c r="AQ3" s="95"/>
      <c r="AR3" s="95"/>
      <c r="AS3" s="95"/>
      <c r="AT3" s="95"/>
      <c r="AU3" s="95"/>
      <c r="AV3" s="95"/>
      <c r="AW3" s="95"/>
      <c r="AX3" s="95"/>
      <c r="AY3" s="95"/>
      <c r="AZ3" s="95"/>
      <c r="BA3" s="95"/>
      <c r="BB3" s="95"/>
      <c r="BC3" s="95"/>
      <c r="BD3" s="95"/>
      <c r="BE3" s="95"/>
      <c r="BF3" s="95"/>
      <c r="BG3" s="95"/>
      <c r="BH3" s="95"/>
      <c r="BI3" s="95"/>
      <c r="BJ3" s="95"/>
      <c r="BK3" s="95"/>
      <c r="BL3" s="95"/>
      <c r="BM3" s="95"/>
      <c r="BN3" s="95"/>
      <c r="BO3" s="95"/>
      <c r="BP3" s="95"/>
      <c r="BQ3" s="95"/>
      <c r="BR3" s="95"/>
      <c r="BS3" s="95"/>
      <c r="BT3" s="95"/>
      <c r="BU3" s="95"/>
      <c r="BV3" s="95"/>
      <c r="BW3" s="95"/>
      <c r="BX3" s="95"/>
      <c r="BY3" s="95"/>
      <c r="BZ3" s="95"/>
      <c r="CA3" s="95"/>
      <c r="CB3" s="95"/>
      <c r="CC3" s="95"/>
      <c r="CD3" s="95"/>
      <c r="CE3" s="95"/>
      <c r="CF3" s="95"/>
      <c r="CG3" s="95"/>
      <c r="CH3" s="95"/>
      <c r="CI3" s="95"/>
      <c r="CJ3" s="95"/>
      <c r="CK3" s="95"/>
      <c r="CL3" s="95"/>
      <c r="CM3" s="95"/>
      <c r="CN3" s="95"/>
      <c r="CO3" s="95"/>
      <c r="CP3" s="95"/>
      <c r="CQ3" s="95"/>
      <c r="CR3" s="95"/>
      <c r="CS3" s="95"/>
      <c r="CT3" s="95"/>
      <c r="CU3" s="95"/>
      <c r="CV3" s="95"/>
      <c r="CW3" s="95"/>
      <c r="CX3" s="95"/>
      <c r="CY3" s="95"/>
      <c r="CZ3" s="95"/>
      <c r="DA3" s="95"/>
      <c r="DB3" s="95"/>
      <c r="DC3" s="95"/>
      <c r="DD3" s="95"/>
      <c r="DE3" s="95"/>
      <c r="DF3" s="95"/>
      <c r="DG3" s="95"/>
      <c r="DH3" s="95"/>
      <c r="DI3" s="95"/>
      <c r="DJ3" s="95"/>
      <c r="DK3" s="95"/>
      <c r="DL3" s="95"/>
      <c r="DM3" s="95"/>
      <c r="DN3" s="95"/>
      <c r="DO3" s="95"/>
      <c r="DP3" s="95"/>
      <c r="DQ3" s="95"/>
      <c r="DR3" s="95"/>
      <c r="DS3" s="95"/>
      <c r="DT3" s="95"/>
      <c r="DU3" s="95"/>
      <c r="DV3" s="95"/>
      <c r="DW3" s="95"/>
      <c r="DX3" s="95"/>
      <c r="DY3" s="95"/>
      <c r="DZ3" s="95"/>
      <c r="EA3" s="95"/>
      <c r="EB3" s="95"/>
      <c r="EC3" s="95"/>
      <c r="ED3" s="95"/>
      <c r="EE3" s="95"/>
      <c r="EF3" s="95"/>
      <c r="EG3" s="95"/>
      <c r="EH3" s="95"/>
      <c r="EI3" s="95"/>
      <c r="EJ3" s="95"/>
      <c r="EK3" s="95"/>
      <c r="EL3" s="95"/>
      <c r="EM3" s="95"/>
      <c r="EN3" s="95"/>
      <c r="EO3" s="95"/>
      <c r="EP3" s="95"/>
      <c r="EQ3" s="95"/>
      <c r="ER3" s="95"/>
      <c r="ES3" s="95"/>
      <c r="ET3" s="95"/>
      <c r="EU3" s="95"/>
      <c r="EV3" s="95"/>
      <c r="EW3" s="95"/>
      <c r="EX3" s="95"/>
      <c r="EY3" s="95"/>
      <c r="EZ3" s="95"/>
      <c r="FA3" s="95"/>
      <c r="FB3" s="95"/>
      <c r="FC3" s="95"/>
      <c r="FD3" s="95"/>
      <c r="FE3" s="95"/>
      <c r="FF3" s="95"/>
      <c r="FG3" s="95"/>
      <c r="FH3" s="95"/>
      <c r="FI3" s="95"/>
      <c r="FJ3" s="95"/>
      <c r="FK3" s="95"/>
      <c r="FL3" s="95"/>
      <c r="FM3" s="95"/>
      <c r="FN3" s="95"/>
      <c r="FO3" s="95"/>
      <c r="FP3" s="95"/>
      <c r="FQ3" s="95"/>
      <c r="FR3" s="95"/>
      <c r="FS3" s="95"/>
      <c r="FT3" s="95"/>
      <c r="FU3" s="95"/>
      <c r="FV3" s="95"/>
      <c r="FW3" s="95"/>
      <c r="FX3" s="95"/>
      <c r="FY3" s="95"/>
      <c r="FZ3" s="95"/>
      <c r="GA3" s="95"/>
      <c r="GB3" s="95"/>
      <c r="GC3" s="95"/>
      <c r="GD3" s="95"/>
      <c r="GE3" s="95"/>
      <c r="GF3" s="95"/>
      <c r="GG3" s="95"/>
      <c r="GH3" s="95"/>
      <c r="GI3" s="95"/>
      <c r="GJ3" s="95"/>
      <c r="GK3" s="95"/>
      <c r="GL3" s="95"/>
      <c r="GM3" s="95"/>
      <c r="GN3" s="95"/>
      <c r="GO3" s="95"/>
      <c r="GP3" s="95"/>
      <c r="GQ3" s="95"/>
      <c r="GR3" s="95"/>
      <c r="GS3" s="95"/>
      <c r="GT3" s="95"/>
      <c r="GU3" s="95"/>
      <c r="GV3" s="95"/>
      <c r="GW3" s="95"/>
      <c r="GX3" s="95"/>
      <c r="GY3" s="95"/>
      <c r="GZ3" s="95"/>
      <c r="HA3" s="95"/>
      <c r="HB3" s="95"/>
      <c r="HC3" s="95"/>
      <c r="HD3" s="95"/>
      <c r="HE3" s="95"/>
      <c r="HF3" s="95"/>
      <c r="HG3" s="95"/>
      <c r="HH3" s="95"/>
      <c r="HI3" s="95"/>
      <c r="HJ3" s="95"/>
      <c r="HK3" s="95"/>
      <c r="HL3" s="95"/>
      <c r="HM3" s="95"/>
      <c r="HN3" s="95"/>
      <c r="HO3" s="95"/>
      <c r="HP3" s="95"/>
      <c r="HQ3" s="95"/>
      <c r="HR3" s="95"/>
      <c r="HS3" s="95"/>
      <c r="HT3" s="95"/>
      <c r="HU3" s="95"/>
      <c r="HV3" s="95"/>
      <c r="HW3" s="95"/>
      <c r="HX3" s="95"/>
      <c r="HY3" s="95"/>
      <c r="HZ3" s="95"/>
      <c r="IA3" s="95"/>
      <c r="IB3" s="95"/>
      <c r="IC3" s="95"/>
      <c r="ID3" s="95"/>
      <c r="IE3" s="95"/>
      <c r="IF3" s="95"/>
      <c r="IG3" s="95"/>
      <c r="IH3" s="95"/>
      <c r="II3" s="95"/>
      <c r="IJ3" s="95"/>
      <c r="IK3" s="95"/>
      <c r="IL3" s="95"/>
      <c r="IM3" s="95"/>
      <c r="IN3" s="95"/>
      <c r="IO3" s="95"/>
      <c r="IP3" s="95"/>
      <c r="IQ3" s="95"/>
      <c r="IR3" s="95"/>
      <c r="IS3" s="95"/>
      <c r="IT3" s="95"/>
      <c r="IU3" s="95"/>
      <c r="IV3" s="95"/>
      <c r="IW3" s="95"/>
    </row>
    <row r="4" spans="1:257" ht="13.5" customHeight="1">
      <c r="A4" s="128" t="s">
        <v>25</v>
      </c>
      <c r="B4" s="271" t="s">
        <v>107</v>
      </c>
      <c r="C4" s="271"/>
      <c r="D4" s="271"/>
      <c r="E4" s="271"/>
      <c r="F4" s="271"/>
      <c r="G4" s="271"/>
      <c r="H4" s="151" t="s">
        <v>27</v>
      </c>
      <c r="I4" s="236" t="s">
        <v>600</v>
      </c>
      <c r="J4" s="211">
        <f>COUNTIFS(J12:J174,"AnhDD",L12:L174,"Open")</f>
        <v>0</v>
      </c>
      <c r="K4" s="211">
        <f>COUNTIFS(J12:J174,"AnhDD",L12:L174,"Accepted")</f>
        <v>0</v>
      </c>
      <c r="L4" s="211">
        <f>COUNTIFS(J12:J174,"AnhDD",L12:L174,"Ready for test")</f>
        <v>0</v>
      </c>
      <c r="M4" s="211">
        <f>COUNTIFS(J12:J174,"AnhDD",L12:L174,"Closed")</f>
        <v>0</v>
      </c>
      <c r="N4" s="211">
        <f>COUNTIFS(J12:J174,"AnhDD",L12:L174,"")</f>
        <v>0</v>
      </c>
      <c r="O4" s="238">
        <f t="shared" si="0"/>
        <v>0</v>
      </c>
      <c r="P4" s="95"/>
      <c r="Q4" s="96"/>
      <c r="R4" s="95"/>
      <c r="S4" s="95"/>
      <c r="T4" s="95"/>
      <c r="U4" s="95"/>
      <c r="V4" s="95"/>
      <c r="W4" s="95"/>
      <c r="X4" s="95"/>
      <c r="Y4" s="95"/>
      <c r="Z4" s="95"/>
      <c r="AA4" s="95"/>
      <c r="AB4" s="95"/>
      <c r="AC4" s="95"/>
      <c r="AD4" s="95"/>
      <c r="AE4" s="95"/>
      <c r="AF4" s="95"/>
      <c r="AG4" s="95"/>
      <c r="AH4" s="95"/>
      <c r="AI4" s="95"/>
      <c r="AJ4" s="95"/>
      <c r="AK4" s="95"/>
      <c r="AL4" s="95"/>
      <c r="AM4" s="95"/>
      <c r="AN4" s="95"/>
      <c r="AO4" s="95"/>
      <c r="AP4" s="95"/>
      <c r="AQ4" s="95"/>
      <c r="AR4" s="95"/>
      <c r="AS4" s="95"/>
      <c r="AT4" s="95"/>
      <c r="AU4" s="95"/>
      <c r="AV4" s="95"/>
      <c r="AW4" s="95"/>
      <c r="AX4" s="95"/>
      <c r="AY4" s="95"/>
      <c r="AZ4" s="95"/>
      <c r="BA4" s="95"/>
      <c r="BB4" s="95"/>
      <c r="BC4" s="95"/>
      <c r="BD4" s="95"/>
      <c r="BE4" s="95"/>
      <c r="BF4" s="95"/>
      <c r="BG4" s="95"/>
      <c r="BH4" s="95"/>
      <c r="BI4" s="95"/>
      <c r="BJ4" s="95"/>
      <c r="BK4" s="95"/>
      <c r="BL4" s="95"/>
      <c r="BM4" s="95"/>
      <c r="BN4" s="95"/>
      <c r="BO4" s="95"/>
      <c r="BP4" s="95"/>
      <c r="BQ4" s="95"/>
      <c r="BR4" s="95"/>
      <c r="BS4" s="95"/>
      <c r="BT4" s="95"/>
      <c r="BU4" s="95"/>
      <c r="BV4" s="95"/>
      <c r="BW4" s="95"/>
      <c r="BX4" s="95"/>
      <c r="BY4" s="95"/>
      <c r="BZ4" s="95"/>
      <c r="CA4" s="95"/>
      <c r="CB4" s="95"/>
      <c r="CC4" s="95"/>
      <c r="CD4" s="95"/>
      <c r="CE4" s="95"/>
      <c r="CF4" s="95"/>
      <c r="CG4" s="95"/>
      <c r="CH4" s="95"/>
      <c r="CI4" s="95"/>
      <c r="CJ4" s="95"/>
      <c r="CK4" s="95"/>
      <c r="CL4" s="95"/>
      <c r="CM4" s="95"/>
      <c r="CN4" s="95"/>
      <c r="CO4" s="95"/>
      <c r="CP4" s="95"/>
      <c r="CQ4" s="95"/>
      <c r="CR4" s="95"/>
      <c r="CS4" s="95"/>
      <c r="CT4" s="95"/>
      <c r="CU4" s="95"/>
      <c r="CV4" s="95"/>
      <c r="CW4" s="95"/>
      <c r="CX4" s="95"/>
      <c r="CY4" s="95"/>
      <c r="CZ4" s="95"/>
      <c r="DA4" s="95"/>
      <c r="DB4" s="95"/>
      <c r="DC4" s="95"/>
      <c r="DD4" s="95"/>
      <c r="DE4" s="95"/>
      <c r="DF4" s="95"/>
      <c r="DG4" s="95"/>
      <c r="DH4" s="95"/>
      <c r="DI4" s="95"/>
      <c r="DJ4" s="95"/>
      <c r="DK4" s="95"/>
      <c r="DL4" s="95"/>
      <c r="DM4" s="95"/>
      <c r="DN4" s="95"/>
      <c r="DO4" s="95"/>
      <c r="DP4" s="95"/>
      <c r="DQ4" s="95"/>
      <c r="DR4" s="95"/>
      <c r="DS4" s="95"/>
      <c r="DT4" s="95"/>
      <c r="DU4" s="95"/>
      <c r="DV4" s="95"/>
      <c r="DW4" s="95"/>
      <c r="DX4" s="95"/>
      <c r="DY4" s="95"/>
      <c r="DZ4" s="95"/>
      <c r="EA4" s="95"/>
      <c r="EB4" s="95"/>
      <c r="EC4" s="95"/>
      <c r="ED4" s="95"/>
      <c r="EE4" s="95"/>
      <c r="EF4" s="95"/>
      <c r="EG4" s="95"/>
      <c r="EH4" s="95"/>
      <c r="EI4" s="95"/>
      <c r="EJ4" s="95"/>
      <c r="EK4" s="95"/>
      <c r="EL4" s="95"/>
      <c r="EM4" s="95"/>
      <c r="EN4" s="95"/>
      <c r="EO4" s="95"/>
      <c r="EP4" s="95"/>
      <c r="EQ4" s="95"/>
      <c r="ER4" s="95"/>
      <c r="ES4" s="95"/>
      <c r="ET4" s="95"/>
      <c r="EU4" s="95"/>
      <c r="EV4" s="95"/>
      <c r="EW4" s="95"/>
      <c r="EX4" s="95"/>
      <c r="EY4" s="95"/>
      <c r="EZ4" s="95"/>
      <c r="FA4" s="95"/>
      <c r="FB4" s="95"/>
      <c r="FC4" s="95"/>
      <c r="FD4" s="95"/>
      <c r="FE4" s="95"/>
      <c r="FF4" s="95"/>
      <c r="FG4" s="95"/>
      <c r="FH4" s="95"/>
      <c r="FI4" s="95"/>
      <c r="FJ4" s="95"/>
      <c r="FK4" s="95"/>
      <c r="FL4" s="95"/>
      <c r="FM4" s="95"/>
      <c r="FN4" s="95"/>
      <c r="FO4" s="95"/>
      <c r="FP4" s="95"/>
      <c r="FQ4" s="95"/>
      <c r="FR4" s="95"/>
      <c r="FS4" s="95"/>
      <c r="FT4" s="95"/>
      <c r="FU4" s="95"/>
      <c r="FV4" s="95"/>
      <c r="FW4" s="95"/>
      <c r="FX4" s="95"/>
      <c r="FY4" s="95"/>
      <c r="FZ4" s="95"/>
      <c r="GA4" s="95"/>
      <c r="GB4" s="95"/>
      <c r="GC4" s="95"/>
      <c r="GD4" s="95"/>
      <c r="GE4" s="95"/>
      <c r="GF4" s="95"/>
      <c r="GG4" s="95"/>
      <c r="GH4" s="95"/>
      <c r="GI4" s="95"/>
      <c r="GJ4" s="95"/>
      <c r="GK4" s="95"/>
      <c r="GL4" s="95"/>
      <c r="GM4" s="95"/>
      <c r="GN4" s="95"/>
      <c r="GO4" s="95"/>
      <c r="GP4" s="95"/>
      <c r="GQ4" s="95"/>
      <c r="GR4" s="95"/>
      <c r="GS4" s="95"/>
      <c r="GT4" s="95"/>
      <c r="GU4" s="95"/>
      <c r="GV4" s="95"/>
      <c r="GW4" s="95"/>
      <c r="GX4" s="95"/>
      <c r="GY4" s="95"/>
      <c r="GZ4" s="95"/>
      <c r="HA4" s="95"/>
      <c r="HB4" s="95"/>
      <c r="HC4" s="95"/>
      <c r="HD4" s="95"/>
      <c r="HE4" s="95"/>
      <c r="HF4" s="95"/>
      <c r="HG4" s="95"/>
      <c r="HH4" s="95"/>
      <c r="HI4" s="95"/>
      <c r="HJ4" s="95"/>
      <c r="HK4" s="95"/>
      <c r="HL4" s="95"/>
      <c r="HM4" s="95"/>
      <c r="HN4" s="95"/>
      <c r="HO4" s="95"/>
      <c r="HP4" s="95"/>
      <c r="HQ4" s="95"/>
      <c r="HR4" s="95"/>
      <c r="HS4" s="95"/>
      <c r="HT4" s="95"/>
      <c r="HU4" s="95"/>
      <c r="HV4" s="95"/>
      <c r="HW4" s="95"/>
      <c r="HX4" s="95"/>
      <c r="HY4" s="95"/>
      <c r="HZ4" s="95"/>
      <c r="IA4" s="95"/>
      <c r="IB4" s="95"/>
      <c r="IC4" s="95"/>
      <c r="ID4" s="95"/>
      <c r="IE4" s="95"/>
      <c r="IF4" s="95"/>
      <c r="IG4" s="95"/>
      <c r="IH4" s="95"/>
      <c r="II4" s="95"/>
      <c r="IJ4" s="95"/>
      <c r="IK4" s="95"/>
      <c r="IL4" s="95"/>
      <c r="IM4" s="95"/>
      <c r="IN4" s="95"/>
      <c r="IO4" s="95"/>
      <c r="IP4" s="95"/>
      <c r="IQ4" s="95"/>
      <c r="IR4" s="95"/>
      <c r="IS4" s="95"/>
      <c r="IT4" s="95"/>
      <c r="IU4" s="95"/>
      <c r="IV4" s="95"/>
      <c r="IW4" s="95"/>
    </row>
    <row r="5" spans="1:257" ht="13.5" customHeight="1">
      <c r="A5" s="130" t="s">
        <v>22</v>
      </c>
      <c r="B5" s="97" t="s">
        <v>24</v>
      </c>
      <c r="C5" s="97" t="s">
        <v>26</v>
      </c>
      <c r="D5" s="98" t="s">
        <v>27</v>
      </c>
      <c r="E5" s="272" t="s">
        <v>28</v>
      </c>
      <c r="F5" s="272"/>
      <c r="G5" s="272"/>
      <c r="H5" s="152" t="s">
        <v>26</v>
      </c>
      <c r="I5" s="236" t="s">
        <v>599</v>
      </c>
      <c r="J5" s="211">
        <f>COUNTIFS(J12:J174,"TrungVN",L12:L174,"Open")</f>
        <v>0</v>
      </c>
      <c r="K5" s="211">
        <f>COUNTIFS(J12:J174,"TrungVN",L12:L174,"Accepted")</f>
        <v>0</v>
      </c>
      <c r="L5" s="211">
        <f>COUNTIFS(J12:J174,"TrungVN",L12:L174,"Ready for test")</f>
        <v>0</v>
      </c>
      <c r="M5" s="211">
        <f>COUNTIFS(J12:J174,"TrungVN",L12:L174,"Closed")</f>
        <v>0</v>
      </c>
      <c r="N5" s="211">
        <f>COUNTIFS(J12:J174,"TrungVN",L12:L174,"")</f>
        <v>0</v>
      </c>
      <c r="O5" s="238">
        <f t="shared" si="0"/>
        <v>0</v>
      </c>
      <c r="P5" s="95"/>
      <c r="Q5" s="95" t="s">
        <v>29</v>
      </c>
      <c r="R5" s="95"/>
      <c r="S5" s="95"/>
      <c r="T5" s="95"/>
      <c r="U5" s="95"/>
      <c r="V5" s="95"/>
      <c r="W5" s="95"/>
      <c r="X5" s="95"/>
      <c r="Y5" s="95"/>
      <c r="Z5" s="95"/>
      <c r="AA5" s="95"/>
      <c r="AB5" s="95"/>
      <c r="AC5" s="95"/>
      <c r="AD5" s="95"/>
      <c r="AE5" s="95"/>
      <c r="AF5" s="95"/>
      <c r="AG5" s="95"/>
      <c r="AH5" s="95"/>
      <c r="AI5" s="95"/>
      <c r="AJ5" s="95"/>
      <c r="AK5" s="95"/>
      <c r="AL5" s="95"/>
      <c r="AM5" s="95"/>
      <c r="AN5" s="95"/>
      <c r="AO5" s="95"/>
      <c r="AP5" s="95"/>
      <c r="AQ5" s="95"/>
      <c r="AR5" s="95"/>
      <c r="AS5" s="95"/>
      <c r="AT5" s="95"/>
      <c r="AU5" s="95"/>
      <c r="AV5" s="95"/>
      <c r="AW5" s="95"/>
      <c r="AX5" s="95"/>
      <c r="AY5" s="95"/>
      <c r="AZ5" s="95"/>
      <c r="BA5" s="95"/>
      <c r="BB5" s="95"/>
      <c r="BC5" s="95"/>
      <c r="BD5" s="95"/>
      <c r="BE5" s="95"/>
      <c r="BF5" s="95"/>
      <c r="BG5" s="95"/>
      <c r="BH5" s="95"/>
      <c r="BI5" s="95"/>
      <c r="BJ5" s="95"/>
      <c r="BK5" s="95"/>
      <c r="BL5" s="95"/>
      <c r="BM5" s="95"/>
      <c r="BN5" s="95"/>
      <c r="BO5" s="95"/>
      <c r="BP5" s="95"/>
      <c r="BQ5" s="95"/>
      <c r="BR5" s="95"/>
      <c r="BS5" s="95"/>
      <c r="BT5" s="95"/>
      <c r="BU5" s="95"/>
      <c r="BV5" s="95"/>
      <c r="BW5" s="95"/>
      <c r="BX5" s="95"/>
      <c r="BY5" s="95"/>
      <c r="BZ5" s="95"/>
      <c r="CA5" s="95"/>
      <c r="CB5" s="95"/>
      <c r="CC5" s="95"/>
      <c r="CD5" s="95"/>
      <c r="CE5" s="95"/>
      <c r="CF5" s="95"/>
      <c r="CG5" s="95"/>
      <c r="CH5" s="95"/>
      <c r="CI5" s="95"/>
      <c r="CJ5" s="95"/>
      <c r="CK5" s="95"/>
      <c r="CL5" s="95"/>
      <c r="CM5" s="95"/>
      <c r="CN5" s="95"/>
      <c r="CO5" s="95"/>
      <c r="CP5" s="95"/>
      <c r="CQ5" s="95"/>
      <c r="CR5" s="95"/>
      <c r="CS5" s="95"/>
      <c r="CT5" s="95"/>
      <c r="CU5" s="95"/>
      <c r="CV5" s="95"/>
      <c r="CW5" s="95"/>
      <c r="CX5" s="95"/>
      <c r="CY5" s="95"/>
      <c r="CZ5" s="95"/>
      <c r="DA5" s="95"/>
      <c r="DB5" s="95"/>
      <c r="DC5" s="95"/>
      <c r="DD5" s="95"/>
      <c r="DE5" s="95"/>
      <c r="DF5" s="95"/>
      <c r="DG5" s="95"/>
      <c r="DH5" s="95"/>
      <c r="DI5" s="95"/>
      <c r="DJ5" s="95"/>
      <c r="DK5" s="95"/>
      <c r="DL5" s="95"/>
      <c r="DM5" s="95"/>
      <c r="DN5" s="95"/>
      <c r="DO5" s="95"/>
      <c r="DP5" s="95"/>
      <c r="DQ5" s="95"/>
      <c r="DR5" s="95"/>
      <c r="DS5" s="95"/>
      <c r="DT5" s="95"/>
      <c r="DU5" s="95"/>
      <c r="DV5" s="95"/>
      <c r="DW5" s="95"/>
      <c r="DX5" s="95"/>
      <c r="DY5" s="95"/>
      <c r="DZ5" s="95"/>
      <c r="EA5" s="95"/>
      <c r="EB5" s="95"/>
      <c r="EC5" s="95"/>
      <c r="ED5" s="95"/>
      <c r="EE5" s="95"/>
      <c r="EF5" s="95"/>
      <c r="EG5" s="95"/>
      <c r="EH5" s="95"/>
      <c r="EI5" s="95"/>
      <c r="EJ5" s="95"/>
      <c r="EK5" s="95"/>
      <c r="EL5" s="95"/>
      <c r="EM5" s="95"/>
      <c r="EN5" s="95"/>
      <c r="EO5" s="95"/>
      <c r="EP5" s="95"/>
      <c r="EQ5" s="95"/>
      <c r="ER5" s="95"/>
      <c r="ES5" s="95"/>
      <c r="ET5" s="95"/>
      <c r="EU5" s="95"/>
      <c r="EV5" s="95"/>
      <c r="EW5" s="95"/>
      <c r="EX5" s="95"/>
      <c r="EY5" s="95"/>
      <c r="EZ5" s="95"/>
      <c r="FA5" s="95"/>
      <c r="FB5" s="95"/>
      <c r="FC5" s="95"/>
      <c r="FD5" s="95"/>
      <c r="FE5" s="95"/>
      <c r="FF5" s="95"/>
      <c r="FG5" s="95"/>
      <c r="FH5" s="95"/>
      <c r="FI5" s="95"/>
      <c r="FJ5" s="95"/>
      <c r="FK5" s="95"/>
      <c r="FL5" s="95"/>
      <c r="FM5" s="95"/>
      <c r="FN5" s="95"/>
      <c r="FO5" s="95"/>
      <c r="FP5" s="95"/>
      <c r="FQ5" s="95"/>
      <c r="FR5" s="95"/>
      <c r="FS5" s="95"/>
      <c r="FT5" s="95"/>
      <c r="FU5" s="95"/>
      <c r="FV5" s="95"/>
      <c r="FW5" s="95"/>
      <c r="FX5" s="95"/>
      <c r="FY5" s="95"/>
      <c r="FZ5" s="95"/>
      <c r="GA5" s="95"/>
      <c r="GB5" s="95"/>
      <c r="GC5" s="95"/>
      <c r="GD5" s="95"/>
      <c r="GE5" s="95"/>
      <c r="GF5" s="95"/>
      <c r="GG5" s="95"/>
      <c r="GH5" s="95"/>
      <c r="GI5" s="95"/>
      <c r="GJ5" s="95"/>
      <c r="GK5" s="95"/>
      <c r="GL5" s="95"/>
      <c r="GM5" s="95"/>
      <c r="GN5" s="95"/>
      <c r="GO5" s="95"/>
      <c r="GP5" s="95"/>
      <c r="GQ5" s="95"/>
      <c r="GR5" s="95"/>
      <c r="GS5" s="95"/>
      <c r="GT5" s="95"/>
      <c r="GU5" s="95"/>
      <c r="GV5" s="95"/>
      <c r="GW5" s="95"/>
      <c r="GX5" s="95"/>
      <c r="GY5" s="95"/>
      <c r="GZ5" s="95"/>
      <c r="HA5" s="95"/>
      <c r="HB5" s="95"/>
      <c r="HC5" s="95"/>
      <c r="HD5" s="95"/>
      <c r="HE5" s="95"/>
      <c r="HF5" s="95"/>
      <c r="HG5" s="95"/>
      <c r="HH5" s="95"/>
      <c r="HI5" s="95"/>
      <c r="HJ5" s="95"/>
      <c r="HK5" s="95"/>
      <c r="HL5" s="95"/>
      <c r="HM5" s="95"/>
      <c r="HN5" s="95"/>
      <c r="HO5" s="95"/>
      <c r="HP5" s="95"/>
      <c r="HQ5" s="95"/>
      <c r="HR5" s="95"/>
      <c r="HS5" s="95"/>
      <c r="HT5" s="95"/>
      <c r="HU5" s="95"/>
      <c r="HV5" s="95"/>
      <c r="HW5" s="95"/>
      <c r="HX5" s="95"/>
      <c r="HY5" s="95"/>
      <c r="HZ5" s="95"/>
      <c r="IA5" s="95"/>
      <c r="IB5" s="95"/>
      <c r="IC5" s="95"/>
      <c r="ID5" s="95"/>
      <c r="IE5" s="95"/>
      <c r="IF5" s="95"/>
      <c r="IG5" s="95"/>
      <c r="IH5" s="95"/>
      <c r="II5" s="95"/>
      <c r="IJ5" s="95"/>
      <c r="IK5" s="95"/>
      <c r="IL5" s="95"/>
      <c r="IM5" s="95"/>
      <c r="IN5" s="95"/>
      <c r="IO5" s="95"/>
      <c r="IP5" s="95"/>
      <c r="IQ5" s="95"/>
      <c r="IR5" s="95"/>
      <c r="IS5" s="95"/>
      <c r="IT5" s="95"/>
      <c r="IU5" s="95"/>
      <c r="IV5" s="95"/>
      <c r="IW5" s="95"/>
    </row>
    <row r="6" spans="1:257" ht="13.5" customHeight="1" thickBot="1">
      <c r="A6" s="131">
        <f>COUNTIF(F11:G312,"Pass")</f>
        <v>97</v>
      </c>
      <c r="B6" s="101">
        <f>COUNTIF(F11:G759,"Fail")</f>
        <v>0</v>
      </c>
      <c r="C6" s="101">
        <f>E6-D6-B6-A6</f>
        <v>153</v>
      </c>
      <c r="D6" s="102">
        <f>COUNTIF(F11:G759,"N/A")</f>
        <v>4</v>
      </c>
      <c r="E6" s="273">
        <f>COUNTA(A11:A316)*2</f>
        <v>254</v>
      </c>
      <c r="F6" s="273"/>
      <c r="G6" s="273"/>
      <c r="H6" s="99"/>
      <c r="I6" s="236" t="s">
        <v>598</v>
      </c>
      <c r="J6" s="211">
        <f>COUNTIFS(J12:J174,"MaiCTP",L12:L174,"Open")</f>
        <v>0</v>
      </c>
      <c r="K6" s="211">
        <f>COUNTIFS(J12:J174,"MaiCTP",L12:L174,"Accepted")</f>
        <v>0</v>
      </c>
      <c r="L6" s="211">
        <f>COUNTIFS(J12:J174,"MaiCTP",L12:L174,"Ready for test")</f>
        <v>0</v>
      </c>
      <c r="M6" s="211">
        <f>COUNTIFS(J12:J174,"MaiCTP",L12:L174,"Closed")</f>
        <v>0</v>
      </c>
      <c r="N6" s="211">
        <f>COUNTIFS(J12:J174,"MaiCTP",L12:L174,"")</f>
        <v>0</v>
      </c>
      <c r="O6" s="238">
        <f t="shared" si="0"/>
        <v>0</v>
      </c>
      <c r="P6" s="95"/>
      <c r="Q6" s="95" t="s">
        <v>27</v>
      </c>
      <c r="R6" s="95"/>
      <c r="S6" s="95"/>
      <c r="T6" s="95"/>
      <c r="U6" s="95"/>
      <c r="V6" s="95"/>
      <c r="W6" s="95"/>
      <c r="X6" s="95"/>
      <c r="Y6" s="95"/>
      <c r="Z6" s="95"/>
      <c r="AA6" s="95"/>
      <c r="AB6" s="95"/>
      <c r="AC6" s="95"/>
      <c r="AD6" s="95"/>
      <c r="AE6" s="95"/>
      <c r="AF6" s="95"/>
      <c r="AG6" s="95"/>
      <c r="AH6" s="95"/>
      <c r="AI6" s="95"/>
      <c r="AJ6" s="95"/>
      <c r="AK6" s="95"/>
      <c r="AL6" s="95"/>
      <c r="AM6" s="95"/>
      <c r="AN6" s="95"/>
      <c r="AO6" s="95"/>
      <c r="AP6" s="95"/>
      <c r="AQ6" s="95"/>
      <c r="AR6" s="95"/>
      <c r="AS6" s="95"/>
      <c r="AT6" s="95"/>
      <c r="AU6" s="95"/>
      <c r="AV6" s="95"/>
      <c r="AW6" s="95"/>
      <c r="AX6" s="95"/>
      <c r="AY6" s="95"/>
      <c r="AZ6" s="95"/>
      <c r="BA6" s="95"/>
      <c r="BB6" s="95"/>
      <c r="BC6" s="95"/>
      <c r="BD6" s="95"/>
      <c r="BE6" s="95"/>
      <c r="BF6" s="95"/>
      <c r="BG6" s="95"/>
      <c r="BH6" s="95"/>
      <c r="BI6" s="95"/>
      <c r="BJ6" s="95"/>
      <c r="BK6" s="95"/>
      <c r="BL6" s="95"/>
      <c r="BM6" s="95"/>
      <c r="BN6" s="95"/>
      <c r="BO6" s="95"/>
      <c r="BP6" s="95"/>
      <c r="BQ6" s="95"/>
      <c r="BR6" s="95"/>
      <c r="BS6" s="95"/>
      <c r="BT6" s="95"/>
      <c r="BU6" s="95"/>
      <c r="BV6" s="95"/>
      <c r="BW6" s="95"/>
      <c r="BX6" s="95"/>
      <c r="BY6" s="95"/>
      <c r="BZ6" s="95"/>
      <c r="CA6" s="95"/>
      <c r="CB6" s="95"/>
      <c r="CC6" s="95"/>
      <c r="CD6" s="95"/>
      <c r="CE6" s="95"/>
      <c r="CF6" s="95"/>
      <c r="CG6" s="95"/>
      <c r="CH6" s="95"/>
      <c r="CI6" s="95"/>
      <c r="CJ6" s="95"/>
      <c r="CK6" s="95"/>
      <c r="CL6" s="95"/>
      <c r="CM6" s="95"/>
      <c r="CN6" s="95"/>
      <c r="CO6" s="95"/>
      <c r="CP6" s="95"/>
      <c r="CQ6" s="95"/>
      <c r="CR6" s="95"/>
      <c r="CS6" s="95"/>
      <c r="CT6" s="95"/>
      <c r="CU6" s="95"/>
      <c r="CV6" s="95"/>
      <c r="CW6" s="95"/>
      <c r="CX6" s="95"/>
      <c r="CY6" s="95"/>
      <c r="CZ6" s="95"/>
      <c r="DA6" s="95"/>
      <c r="DB6" s="95"/>
      <c r="DC6" s="95"/>
      <c r="DD6" s="95"/>
      <c r="DE6" s="95"/>
      <c r="DF6" s="95"/>
      <c r="DG6" s="95"/>
      <c r="DH6" s="95"/>
      <c r="DI6" s="95"/>
      <c r="DJ6" s="95"/>
      <c r="DK6" s="95"/>
      <c r="DL6" s="95"/>
      <c r="DM6" s="95"/>
      <c r="DN6" s="95"/>
      <c r="DO6" s="95"/>
      <c r="DP6" s="95"/>
      <c r="DQ6" s="95"/>
      <c r="DR6" s="95"/>
      <c r="DS6" s="95"/>
      <c r="DT6" s="95"/>
      <c r="DU6" s="95"/>
      <c r="DV6" s="95"/>
      <c r="DW6" s="95"/>
      <c r="DX6" s="95"/>
      <c r="DY6" s="95"/>
      <c r="DZ6" s="95"/>
      <c r="EA6" s="95"/>
      <c r="EB6" s="95"/>
      <c r="EC6" s="95"/>
      <c r="ED6" s="95"/>
      <c r="EE6" s="95"/>
      <c r="EF6" s="95"/>
      <c r="EG6" s="95"/>
      <c r="EH6" s="95"/>
      <c r="EI6" s="95"/>
      <c r="EJ6" s="95"/>
      <c r="EK6" s="95"/>
      <c r="EL6" s="95"/>
      <c r="EM6" s="95"/>
      <c r="EN6" s="95"/>
      <c r="EO6" s="95"/>
      <c r="EP6" s="95"/>
      <c r="EQ6" s="95"/>
      <c r="ER6" s="95"/>
      <c r="ES6" s="95"/>
      <c r="ET6" s="95"/>
      <c r="EU6" s="95"/>
      <c r="EV6" s="95"/>
      <c r="EW6" s="95"/>
      <c r="EX6" s="95"/>
      <c r="EY6" s="95"/>
      <c r="EZ6" s="95"/>
      <c r="FA6" s="95"/>
      <c r="FB6" s="95"/>
      <c r="FC6" s="95"/>
      <c r="FD6" s="95"/>
      <c r="FE6" s="95"/>
      <c r="FF6" s="95"/>
      <c r="FG6" s="95"/>
      <c r="FH6" s="95"/>
      <c r="FI6" s="95"/>
      <c r="FJ6" s="95"/>
      <c r="FK6" s="95"/>
      <c r="FL6" s="95"/>
      <c r="FM6" s="95"/>
      <c r="FN6" s="95"/>
      <c r="FO6" s="95"/>
      <c r="FP6" s="95"/>
      <c r="FQ6" s="95"/>
      <c r="FR6" s="95"/>
      <c r="FS6" s="95"/>
      <c r="FT6" s="95"/>
      <c r="FU6" s="95"/>
      <c r="FV6" s="95"/>
      <c r="FW6" s="95"/>
      <c r="FX6" s="95"/>
      <c r="FY6" s="95"/>
      <c r="FZ6" s="95"/>
      <c r="GA6" s="95"/>
      <c r="GB6" s="95"/>
      <c r="GC6" s="95"/>
      <c r="GD6" s="95"/>
      <c r="GE6" s="95"/>
      <c r="GF6" s="95"/>
      <c r="GG6" s="95"/>
      <c r="GH6" s="95"/>
      <c r="GI6" s="95"/>
      <c r="GJ6" s="95"/>
      <c r="GK6" s="95"/>
      <c r="GL6" s="95"/>
      <c r="GM6" s="95"/>
      <c r="GN6" s="95"/>
      <c r="GO6" s="95"/>
      <c r="GP6" s="95"/>
      <c r="GQ6" s="95"/>
      <c r="GR6" s="95"/>
      <c r="GS6" s="95"/>
      <c r="GT6" s="95"/>
      <c r="GU6" s="95"/>
      <c r="GV6" s="95"/>
      <c r="GW6" s="95"/>
      <c r="GX6" s="95"/>
      <c r="GY6" s="95"/>
      <c r="GZ6" s="95"/>
      <c r="HA6" s="95"/>
      <c r="HB6" s="95"/>
      <c r="HC6" s="95"/>
      <c r="HD6" s="95"/>
      <c r="HE6" s="95"/>
      <c r="HF6" s="95"/>
      <c r="HG6" s="95"/>
      <c r="HH6" s="95"/>
      <c r="HI6" s="95"/>
      <c r="HJ6" s="95"/>
      <c r="HK6" s="95"/>
      <c r="HL6" s="95"/>
      <c r="HM6" s="95"/>
      <c r="HN6" s="95"/>
      <c r="HO6" s="95"/>
      <c r="HP6" s="95"/>
      <c r="HQ6" s="95"/>
      <c r="HR6" s="95"/>
      <c r="HS6" s="95"/>
      <c r="HT6" s="95"/>
      <c r="HU6" s="95"/>
      <c r="HV6" s="95"/>
      <c r="HW6" s="95"/>
      <c r="HX6" s="95"/>
      <c r="HY6" s="95"/>
      <c r="HZ6" s="95"/>
      <c r="IA6" s="95"/>
      <c r="IB6" s="95"/>
      <c r="IC6" s="95"/>
      <c r="ID6" s="95"/>
      <c r="IE6" s="95"/>
      <c r="IF6" s="95"/>
      <c r="IG6" s="95"/>
      <c r="IH6" s="95"/>
      <c r="II6" s="95"/>
      <c r="IJ6" s="95"/>
      <c r="IK6" s="95"/>
      <c r="IL6" s="95"/>
      <c r="IM6" s="95"/>
      <c r="IN6" s="95"/>
      <c r="IO6" s="95"/>
      <c r="IP6" s="95"/>
      <c r="IQ6" s="95"/>
      <c r="IR6" s="95"/>
      <c r="IS6" s="95"/>
      <c r="IT6" s="95"/>
      <c r="IU6" s="95"/>
      <c r="IV6" s="95"/>
      <c r="IW6" s="95"/>
    </row>
    <row r="7" spans="1:257" ht="13.5" customHeight="1">
      <c r="A7" s="225"/>
      <c r="B7" s="226"/>
      <c r="C7" s="226"/>
      <c r="D7" s="226"/>
      <c r="E7" s="227"/>
      <c r="F7" s="227"/>
      <c r="G7" s="227"/>
      <c r="H7" s="99"/>
      <c r="I7" s="236" t="s">
        <v>597</v>
      </c>
      <c r="J7" s="211">
        <f>COUNTIFS(J12:J174,"ChinhVC",L12:L174,"Open")</f>
        <v>0</v>
      </c>
      <c r="K7" s="211">
        <f>COUNTIFS(J12:J174,"ChinhVC",L12:L174,"Accepted")</f>
        <v>0</v>
      </c>
      <c r="L7" s="211">
        <f>COUNTIFS(J12:J174,"ChinhVC",L12:L174,"Ready for test")</f>
        <v>0</v>
      </c>
      <c r="M7" s="211">
        <f>COUNTIFS(J12:J174,"ChinhVC",L12:L174,"Closed")</f>
        <v>0</v>
      </c>
      <c r="N7" s="211">
        <f>COUNTIFS(J12:J174,"ChinhVC",L12:L174,"")</f>
        <v>0</v>
      </c>
      <c r="O7" s="238">
        <f t="shared" si="0"/>
        <v>0</v>
      </c>
      <c r="P7" s="95"/>
      <c r="Q7" s="95"/>
      <c r="R7" s="95"/>
      <c r="S7" s="95"/>
      <c r="T7" s="95"/>
      <c r="U7" s="95"/>
      <c r="V7" s="95"/>
      <c r="W7" s="95"/>
      <c r="X7" s="95"/>
      <c r="Y7" s="95"/>
      <c r="Z7" s="95"/>
      <c r="AA7" s="95"/>
      <c r="AB7" s="95"/>
      <c r="AC7" s="95"/>
      <c r="AD7" s="95"/>
      <c r="AE7" s="95"/>
      <c r="AF7" s="95"/>
      <c r="AG7" s="95"/>
      <c r="AH7" s="95"/>
      <c r="AI7" s="95"/>
      <c r="AJ7" s="95"/>
      <c r="AK7" s="95"/>
      <c r="AL7" s="95"/>
      <c r="AM7" s="95"/>
      <c r="AN7" s="95"/>
      <c r="AO7" s="95"/>
      <c r="AP7" s="95"/>
      <c r="AQ7" s="95"/>
      <c r="AR7" s="95"/>
      <c r="AS7" s="95"/>
      <c r="AT7" s="95"/>
      <c r="AU7" s="95"/>
      <c r="AV7" s="95"/>
      <c r="AW7" s="95"/>
      <c r="AX7" s="95"/>
      <c r="AY7" s="95"/>
      <c r="AZ7" s="95"/>
      <c r="BA7" s="95"/>
      <c r="BB7" s="95"/>
      <c r="BC7" s="95"/>
      <c r="BD7" s="95"/>
      <c r="BE7" s="95"/>
      <c r="BF7" s="95"/>
      <c r="BG7" s="95"/>
      <c r="BH7" s="95"/>
      <c r="BI7" s="95"/>
      <c r="BJ7" s="95"/>
      <c r="BK7" s="95"/>
      <c r="BL7" s="95"/>
      <c r="BM7" s="95"/>
      <c r="BN7" s="95"/>
      <c r="BO7" s="95"/>
      <c r="BP7" s="95"/>
      <c r="BQ7" s="95"/>
      <c r="BR7" s="95"/>
      <c r="BS7" s="95"/>
      <c r="BT7" s="95"/>
      <c r="BU7" s="95"/>
      <c r="BV7" s="95"/>
      <c r="BW7" s="95"/>
      <c r="BX7" s="95"/>
      <c r="BY7" s="95"/>
      <c r="BZ7" s="95"/>
      <c r="CA7" s="95"/>
      <c r="CB7" s="95"/>
      <c r="CC7" s="95"/>
      <c r="CD7" s="95"/>
      <c r="CE7" s="95"/>
      <c r="CF7" s="95"/>
      <c r="CG7" s="95"/>
      <c r="CH7" s="95"/>
      <c r="CI7" s="95"/>
      <c r="CJ7" s="95"/>
      <c r="CK7" s="95"/>
      <c r="CL7" s="95"/>
      <c r="CM7" s="95"/>
      <c r="CN7" s="95"/>
      <c r="CO7" s="95"/>
      <c r="CP7" s="95"/>
      <c r="CQ7" s="95"/>
      <c r="CR7" s="95"/>
      <c r="CS7" s="95"/>
      <c r="CT7" s="95"/>
      <c r="CU7" s="95"/>
      <c r="CV7" s="95"/>
      <c r="CW7" s="95"/>
      <c r="CX7" s="95"/>
      <c r="CY7" s="95"/>
      <c r="CZ7" s="95"/>
      <c r="DA7" s="95"/>
      <c r="DB7" s="95"/>
      <c r="DC7" s="95"/>
      <c r="DD7" s="95"/>
      <c r="DE7" s="95"/>
      <c r="DF7" s="95"/>
      <c r="DG7" s="95"/>
      <c r="DH7" s="95"/>
      <c r="DI7" s="95"/>
      <c r="DJ7" s="95"/>
      <c r="DK7" s="95"/>
      <c r="DL7" s="95"/>
      <c r="DM7" s="95"/>
      <c r="DN7" s="95"/>
      <c r="DO7" s="95"/>
      <c r="DP7" s="95"/>
      <c r="DQ7" s="95"/>
      <c r="DR7" s="95"/>
      <c r="DS7" s="95"/>
      <c r="DT7" s="95"/>
      <c r="DU7" s="95"/>
      <c r="DV7" s="95"/>
      <c r="DW7" s="95"/>
      <c r="DX7" s="95"/>
      <c r="DY7" s="95"/>
      <c r="DZ7" s="95"/>
      <c r="EA7" s="95"/>
      <c r="EB7" s="95"/>
      <c r="EC7" s="95"/>
      <c r="ED7" s="95"/>
      <c r="EE7" s="95"/>
      <c r="EF7" s="95"/>
      <c r="EG7" s="95"/>
      <c r="EH7" s="95"/>
      <c r="EI7" s="95"/>
      <c r="EJ7" s="95"/>
      <c r="EK7" s="95"/>
      <c r="EL7" s="95"/>
      <c r="EM7" s="95"/>
      <c r="EN7" s="95"/>
      <c r="EO7" s="95"/>
      <c r="EP7" s="95"/>
      <c r="EQ7" s="95"/>
      <c r="ER7" s="95"/>
      <c r="ES7" s="95"/>
      <c r="ET7" s="95"/>
      <c r="EU7" s="95"/>
      <c r="EV7" s="95"/>
      <c r="EW7" s="95"/>
      <c r="EX7" s="95"/>
      <c r="EY7" s="95"/>
      <c r="EZ7" s="95"/>
      <c r="FA7" s="95"/>
      <c r="FB7" s="95"/>
      <c r="FC7" s="95"/>
      <c r="FD7" s="95"/>
      <c r="FE7" s="95"/>
      <c r="FF7" s="95"/>
      <c r="FG7" s="95"/>
      <c r="FH7" s="95"/>
      <c r="FI7" s="95"/>
      <c r="FJ7" s="95"/>
      <c r="FK7" s="95"/>
      <c r="FL7" s="95"/>
      <c r="FM7" s="95"/>
      <c r="FN7" s="95"/>
      <c r="FO7" s="95"/>
      <c r="FP7" s="95"/>
      <c r="FQ7" s="95"/>
      <c r="FR7" s="95"/>
      <c r="FS7" s="95"/>
      <c r="FT7" s="95"/>
      <c r="FU7" s="95"/>
      <c r="FV7" s="95"/>
      <c r="FW7" s="95"/>
      <c r="FX7" s="95"/>
      <c r="FY7" s="95"/>
      <c r="FZ7" s="95"/>
      <c r="GA7" s="95"/>
      <c r="GB7" s="95"/>
      <c r="GC7" s="95"/>
      <c r="GD7" s="95"/>
      <c r="GE7" s="95"/>
      <c r="GF7" s="95"/>
      <c r="GG7" s="95"/>
      <c r="GH7" s="95"/>
      <c r="GI7" s="95"/>
      <c r="GJ7" s="95"/>
      <c r="GK7" s="95"/>
      <c r="GL7" s="95"/>
      <c r="GM7" s="95"/>
      <c r="GN7" s="95"/>
      <c r="GO7" s="95"/>
      <c r="GP7" s="95"/>
      <c r="GQ7" s="95"/>
      <c r="GR7" s="95"/>
      <c r="GS7" s="95"/>
      <c r="GT7" s="95"/>
      <c r="GU7" s="95"/>
      <c r="GV7" s="95"/>
      <c r="GW7" s="95"/>
      <c r="GX7" s="95"/>
      <c r="GY7" s="95"/>
      <c r="GZ7" s="95"/>
      <c r="HA7" s="95"/>
      <c r="HB7" s="95"/>
      <c r="HC7" s="95"/>
      <c r="HD7" s="95"/>
      <c r="HE7" s="95"/>
      <c r="HF7" s="95"/>
      <c r="HG7" s="95"/>
      <c r="HH7" s="95"/>
      <c r="HI7" s="95"/>
      <c r="HJ7" s="95"/>
      <c r="HK7" s="95"/>
      <c r="HL7" s="95"/>
      <c r="HM7" s="95"/>
      <c r="HN7" s="95"/>
      <c r="HO7" s="95"/>
      <c r="HP7" s="95"/>
      <c r="HQ7" s="95"/>
      <c r="HR7" s="95"/>
      <c r="HS7" s="95"/>
      <c r="HT7" s="95"/>
      <c r="HU7" s="95"/>
      <c r="HV7" s="95"/>
      <c r="HW7" s="95"/>
      <c r="HX7" s="95"/>
      <c r="HY7" s="95"/>
      <c r="HZ7" s="95"/>
      <c r="IA7" s="95"/>
      <c r="IB7" s="95"/>
      <c r="IC7" s="95"/>
      <c r="ID7" s="95"/>
      <c r="IE7" s="95"/>
      <c r="IF7" s="95"/>
      <c r="IG7" s="95"/>
      <c r="IH7" s="95"/>
      <c r="II7" s="95"/>
      <c r="IJ7" s="95"/>
      <c r="IK7" s="95"/>
      <c r="IL7" s="95"/>
      <c r="IM7" s="95"/>
      <c r="IN7" s="95"/>
      <c r="IO7" s="95"/>
      <c r="IP7" s="95"/>
      <c r="IQ7" s="95"/>
      <c r="IR7" s="95"/>
      <c r="IS7" s="95"/>
      <c r="IT7" s="95"/>
      <c r="IU7" s="95"/>
      <c r="IV7" s="95"/>
      <c r="IW7" s="95"/>
    </row>
    <row r="8" spans="1:257" ht="13.5" customHeight="1" thickBot="1">
      <c r="A8" s="225"/>
      <c r="B8" s="226"/>
      <c r="C8" s="226"/>
      <c r="D8" s="226"/>
      <c r="E8" s="227"/>
      <c r="F8" s="227"/>
      <c r="G8" s="227"/>
      <c r="H8" s="99"/>
      <c r="I8" s="239" t="s">
        <v>596</v>
      </c>
      <c r="J8" s="240">
        <f>SUM(J2:J7)</f>
        <v>0</v>
      </c>
      <c r="K8" s="240">
        <f t="shared" ref="K8:O8" si="1">SUM(K2:K7)</f>
        <v>0</v>
      </c>
      <c r="L8" s="240">
        <f t="shared" si="1"/>
        <v>0</v>
      </c>
      <c r="M8" s="240">
        <f t="shared" si="1"/>
        <v>0</v>
      </c>
      <c r="N8" s="240">
        <f t="shared" si="1"/>
        <v>0</v>
      </c>
      <c r="O8" s="240">
        <f t="shared" si="1"/>
        <v>0</v>
      </c>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5"/>
      <c r="AU8" s="95"/>
      <c r="AV8" s="95"/>
      <c r="AW8" s="95"/>
      <c r="AX8" s="95"/>
      <c r="AY8" s="95"/>
      <c r="AZ8" s="95"/>
      <c r="BA8" s="95"/>
      <c r="BB8" s="95"/>
      <c r="BC8" s="95"/>
      <c r="BD8" s="95"/>
      <c r="BE8" s="95"/>
      <c r="BF8" s="95"/>
      <c r="BG8" s="95"/>
      <c r="BH8" s="95"/>
      <c r="BI8" s="95"/>
      <c r="BJ8" s="95"/>
      <c r="BK8" s="95"/>
      <c r="BL8" s="95"/>
      <c r="BM8" s="95"/>
      <c r="BN8" s="95"/>
      <c r="BO8" s="95"/>
      <c r="BP8" s="95"/>
      <c r="BQ8" s="95"/>
      <c r="BR8" s="95"/>
      <c r="BS8" s="95"/>
      <c r="BT8" s="95"/>
      <c r="BU8" s="95"/>
      <c r="BV8" s="95"/>
      <c r="BW8" s="95"/>
      <c r="BX8" s="95"/>
      <c r="BY8" s="95"/>
      <c r="BZ8" s="95"/>
      <c r="CA8" s="95"/>
      <c r="CB8" s="95"/>
      <c r="CC8" s="95"/>
      <c r="CD8" s="95"/>
      <c r="CE8" s="95"/>
      <c r="CF8" s="95"/>
      <c r="CG8" s="95"/>
      <c r="CH8" s="95"/>
      <c r="CI8" s="95"/>
      <c r="CJ8" s="95"/>
      <c r="CK8" s="95"/>
      <c r="CL8" s="95"/>
      <c r="CM8" s="95"/>
      <c r="CN8" s="95"/>
      <c r="CO8" s="95"/>
      <c r="CP8" s="95"/>
      <c r="CQ8" s="95"/>
      <c r="CR8" s="95"/>
      <c r="CS8" s="95"/>
      <c r="CT8" s="95"/>
      <c r="CU8" s="95"/>
      <c r="CV8" s="95"/>
      <c r="CW8" s="95"/>
      <c r="CX8" s="95"/>
      <c r="CY8" s="95"/>
      <c r="CZ8" s="95"/>
      <c r="DA8" s="95"/>
      <c r="DB8" s="95"/>
      <c r="DC8" s="95"/>
      <c r="DD8" s="95"/>
      <c r="DE8" s="95"/>
      <c r="DF8" s="95"/>
      <c r="DG8" s="95"/>
      <c r="DH8" s="95"/>
      <c r="DI8" s="95"/>
      <c r="DJ8" s="95"/>
      <c r="DK8" s="95"/>
      <c r="DL8" s="95"/>
      <c r="DM8" s="95"/>
      <c r="DN8" s="95"/>
      <c r="DO8" s="95"/>
      <c r="DP8" s="95"/>
      <c r="DQ8" s="95"/>
      <c r="DR8" s="95"/>
      <c r="DS8" s="95"/>
      <c r="DT8" s="95"/>
      <c r="DU8" s="95"/>
      <c r="DV8" s="95"/>
      <c r="DW8" s="95"/>
      <c r="DX8" s="95"/>
      <c r="DY8" s="95"/>
      <c r="DZ8" s="95"/>
      <c r="EA8" s="95"/>
      <c r="EB8" s="95"/>
      <c r="EC8" s="95"/>
      <c r="ED8" s="95"/>
      <c r="EE8" s="95"/>
      <c r="EF8" s="95"/>
      <c r="EG8" s="95"/>
      <c r="EH8" s="95"/>
      <c r="EI8" s="95"/>
      <c r="EJ8" s="95"/>
      <c r="EK8" s="95"/>
      <c r="EL8" s="95"/>
      <c r="EM8" s="95"/>
      <c r="EN8" s="95"/>
      <c r="EO8" s="95"/>
      <c r="EP8" s="95"/>
      <c r="EQ8" s="95"/>
      <c r="ER8" s="95"/>
      <c r="ES8" s="95"/>
      <c r="ET8" s="95"/>
      <c r="EU8" s="95"/>
      <c r="EV8" s="95"/>
      <c r="EW8" s="95"/>
      <c r="EX8" s="95"/>
      <c r="EY8" s="95"/>
      <c r="EZ8" s="95"/>
      <c r="FA8" s="95"/>
      <c r="FB8" s="95"/>
      <c r="FC8" s="95"/>
      <c r="FD8" s="95"/>
      <c r="FE8" s="95"/>
      <c r="FF8" s="95"/>
      <c r="FG8" s="95"/>
      <c r="FH8" s="95"/>
      <c r="FI8" s="95"/>
      <c r="FJ8" s="95"/>
      <c r="FK8" s="95"/>
      <c r="FL8" s="95"/>
      <c r="FM8" s="95"/>
      <c r="FN8" s="95"/>
      <c r="FO8" s="95"/>
      <c r="FP8" s="95"/>
      <c r="FQ8" s="95"/>
      <c r="FR8" s="95"/>
      <c r="FS8" s="95"/>
      <c r="FT8" s="95"/>
      <c r="FU8" s="95"/>
      <c r="FV8" s="95"/>
      <c r="FW8" s="95"/>
      <c r="FX8" s="95"/>
      <c r="FY8" s="95"/>
      <c r="FZ8" s="95"/>
      <c r="GA8" s="95"/>
      <c r="GB8" s="95"/>
      <c r="GC8" s="95"/>
      <c r="GD8" s="95"/>
      <c r="GE8" s="95"/>
      <c r="GF8" s="95"/>
      <c r="GG8" s="95"/>
      <c r="GH8" s="95"/>
      <c r="GI8" s="95"/>
      <c r="GJ8" s="95"/>
      <c r="GK8" s="95"/>
      <c r="GL8" s="95"/>
      <c r="GM8" s="95"/>
      <c r="GN8" s="95"/>
      <c r="GO8" s="95"/>
      <c r="GP8" s="95"/>
      <c r="GQ8" s="95"/>
      <c r="GR8" s="95"/>
      <c r="GS8" s="95"/>
      <c r="GT8" s="95"/>
      <c r="GU8" s="95"/>
      <c r="GV8" s="95"/>
      <c r="GW8" s="95"/>
      <c r="GX8" s="95"/>
      <c r="GY8" s="95"/>
      <c r="GZ8" s="95"/>
      <c r="HA8" s="95"/>
      <c r="HB8" s="95"/>
      <c r="HC8" s="95"/>
      <c r="HD8" s="95"/>
      <c r="HE8" s="95"/>
      <c r="HF8" s="95"/>
      <c r="HG8" s="95"/>
      <c r="HH8" s="95"/>
      <c r="HI8" s="95"/>
      <c r="HJ8" s="95"/>
      <c r="HK8" s="95"/>
      <c r="HL8" s="95"/>
      <c r="HM8" s="95"/>
      <c r="HN8" s="95"/>
      <c r="HO8" s="95"/>
      <c r="HP8" s="95"/>
      <c r="HQ8" s="95"/>
      <c r="HR8" s="95"/>
      <c r="HS8" s="95"/>
      <c r="HT8" s="95"/>
      <c r="HU8" s="95"/>
      <c r="HV8" s="95"/>
      <c r="HW8" s="95"/>
      <c r="HX8" s="95"/>
      <c r="HY8" s="95"/>
      <c r="HZ8" s="95"/>
      <c r="IA8" s="95"/>
      <c r="IB8" s="95"/>
      <c r="IC8" s="95"/>
      <c r="ID8" s="95"/>
      <c r="IE8" s="95"/>
      <c r="IF8" s="95"/>
      <c r="IG8" s="95"/>
      <c r="IH8" s="95"/>
      <c r="II8" s="95"/>
      <c r="IJ8" s="95"/>
      <c r="IK8" s="95"/>
      <c r="IL8" s="95"/>
      <c r="IM8" s="95"/>
      <c r="IN8" s="95"/>
      <c r="IO8" s="95"/>
      <c r="IP8" s="95"/>
      <c r="IQ8" s="95"/>
      <c r="IR8" s="95"/>
      <c r="IS8" s="95"/>
      <c r="IT8" s="95"/>
      <c r="IU8" s="95"/>
      <c r="IV8" s="95"/>
      <c r="IW8" s="95"/>
    </row>
    <row r="9" spans="1:257" ht="13.5" customHeight="1" thickTop="1">
      <c r="A9" s="132"/>
      <c r="B9" s="95"/>
      <c r="C9" s="95"/>
      <c r="D9" s="103"/>
      <c r="E9" s="103"/>
      <c r="F9" s="103"/>
      <c r="G9" s="99"/>
      <c r="H9" s="99"/>
      <c r="I9" s="99"/>
      <c r="J9" s="100"/>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c r="AR9" s="95"/>
      <c r="AS9" s="95"/>
      <c r="AT9" s="95"/>
      <c r="AU9" s="95"/>
      <c r="AV9" s="95"/>
      <c r="AW9" s="95"/>
      <c r="AX9" s="95"/>
      <c r="AY9" s="95"/>
      <c r="AZ9" s="95"/>
      <c r="BA9" s="95"/>
      <c r="BB9" s="95"/>
      <c r="BC9" s="95"/>
      <c r="BD9" s="95"/>
      <c r="BE9" s="95"/>
      <c r="BF9" s="95"/>
      <c r="BG9" s="95"/>
      <c r="BH9" s="95"/>
      <c r="BI9" s="95"/>
      <c r="BJ9" s="95"/>
      <c r="BK9" s="95"/>
      <c r="BL9" s="95"/>
      <c r="BM9" s="95"/>
      <c r="BN9" s="95"/>
      <c r="BO9" s="95"/>
      <c r="BP9" s="95"/>
      <c r="BQ9" s="95"/>
      <c r="BR9" s="95"/>
      <c r="BS9" s="95"/>
      <c r="BT9" s="95"/>
      <c r="BU9" s="95"/>
      <c r="BV9" s="95"/>
      <c r="BW9" s="95"/>
      <c r="BX9" s="95"/>
      <c r="BY9" s="95"/>
      <c r="BZ9" s="95"/>
      <c r="CA9" s="95"/>
      <c r="CB9" s="95"/>
      <c r="CC9" s="95"/>
      <c r="CD9" s="95"/>
      <c r="CE9" s="95"/>
      <c r="CF9" s="95"/>
      <c r="CG9" s="95"/>
      <c r="CH9" s="95"/>
      <c r="CI9" s="95"/>
      <c r="CJ9" s="95"/>
      <c r="CK9" s="95"/>
      <c r="CL9" s="95"/>
      <c r="CM9" s="95"/>
      <c r="CN9" s="95"/>
      <c r="CO9" s="95"/>
      <c r="CP9" s="95"/>
      <c r="CQ9" s="95"/>
      <c r="CR9" s="95"/>
      <c r="CS9" s="95"/>
      <c r="CT9" s="95"/>
      <c r="CU9" s="95"/>
      <c r="CV9" s="95"/>
      <c r="CW9" s="95"/>
      <c r="CX9" s="95"/>
      <c r="CY9" s="95"/>
      <c r="CZ9" s="95"/>
      <c r="DA9" s="95"/>
      <c r="DB9" s="95"/>
      <c r="DC9" s="95"/>
      <c r="DD9" s="95"/>
      <c r="DE9" s="95"/>
      <c r="DF9" s="95"/>
      <c r="DG9" s="95"/>
      <c r="DH9" s="95"/>
      <c r="DI9" s="95"/>
      <c r="DJ9" s="95"/>
      <c r="DK9" s="95"/>
      <c r="DL9" s="95"/>
      <c r="DM9" s="95"/>
      <c r="DN9" s="95"/>
      <c r="DO9" s="95"/>
      <c r="DP9" s="95"/>
      <c r="DQ9" s="95"/>
      <c r="DR9" s="95"/>
      <c r="DS9" s="95"/>
      <c r="DT9" s="95"/>
      <c r="DU9" s="95"/>
      <c r="DV9" s="95"/>
      <c r="DW9" s="95"/>
      <c r="DX9" s="95"/>
      <c r="DY9" s="95"/>
      <c r="DZ9" s="95"/>
      <c r="EA9" s="95"/>
      <c r="EB9" s="95"/>
      <c r="EC9" s="95"/>
      <c r="ED9" s="95"/>
      <c r="EE9" s="95"/>
      <c r="EF9" s="95"/>
      <c r="EG9" s="95"/>
      <c r="EH9" s="95"/>
      <c r="EI9" s="95"/>
      <c r="EJ9" s="95"/>
      <c r="EK9" s="95"/>
      <c r="EL9" s="95"/>
      <c r="EM9" s="95"/>
      <c r="EN9" s="95"/>
      <c r="EO9" s="95"/>
      <c r="EP9" s="95"/>
      <c r="EQ9" s="95"/>
      <c r="ER9" s="95"/>
      <c r="ES9" s="95"/>
      <c r="ET9" s="95"/>
      <c r="EU9" s="95"/>
      <c r="EV9" s="95"/>
      <c r="EW9" s="95"/>
      <c r="EX9" s="95"/>
      <c r="EY9" s="95"/>
      <c r="EZ9" s="95"/>
      <c r="FA9" s="95"/>
      <c r="FB9" s="95"/>
      <c r="FC9" s="95"/>
      <c r="FD9" s="95"/>
      <c r="FE9" s="95"/>
      <c r="FF9" s="95"/>
      <c r="FG9" s="95"/>
      <c r="FH9" s="95"/>
      <c r="FI9" s="95"/>
      <c r="FJ9" s="95"/>
      <c r="FK9" s="95"/>
      <c r="FL9" s="95"/>
      <c r="FM9" s="95"/>
      <c r="FN9" s="95"/>
      <c r="FO9" s="95"/>
      <c r="FP9" s="95"/>
      <c r="FQ9" s="95"/>
      <c r="FR9" s="95"/>
      <c r="FS9" s="95"/>
      <c r="FT9" s="95"/>
      <c r="FU9" s="95"/>
      <c r="FV9" s="95"/>
      <c r="FW9" s="95"/>
      <c r="FX9" s="95"/>
      <c r="FY9" s="95"/>
      <c r="FZ9" s="95"/>
      <c r="GA9" s="95"/>
      <c r="GB9" s="95"/>
      <c r="GC9" s="95"/>
      <c r="GD9" s="95"/>
      <c r="GE9" s="95"/>
      <c r="GF9" s="95"/>
      <c r="GG9" s="95"/>
      <c r="GH9" s="95"/>
      <c r="GI9" s="95"/>
      <c r="GJ9" s="95"/>
      <c r="GK9" s="95"/>
      <c r="GL9" s="95"/>
      <c r="GM9" s="95"/>
      <c r="GN9" s="95"/>
      <c r="GO9" s="95"/>
      <c r="GP9" s="95"/>
      <c r="GQ9" s="95"/>
      <c r="GR9" s="95"/>
      <c r="GS9" s="95"/>
      <c r="GT9" s="95"/>
      <c r="GU9" s="95"/>
      <c r="GV9" s="95"/>
      <c r="GW9" s="95"/>
      <c r="GX9" s="95"/>
      <c r="GY9" s="95"/>
      <c r="GZ9" s="95"/>
      <c r="HA9" s="95"/>
      <c r="HB9" s="95"/>
      <c r="HC9" s="95"/>
      <c r="HD9" s="95"/>
      <c r="HE9" s="95"/>
      <c r="HF9" s="95"/>
      <c r="HG9" s="95"/>
      <c r="HH9" s="95"/>
      <c r="HI9" s="95"/>
      <c r="HJ9" s="95"/>
      <c r="HK9" s="95"/>
      <c r="HL9" s="95"/>
      <c r="HM9" s="95"/>
      <c r="HN9" s="95"/>
      <c r="HO9" s="95"/>
      <c r="HP9" s="95"/>
      <c r="HQ9" s="95"/>
      <c r="HR9" s="95"/>
      <c r="HS9" s="95"/>
      <c r="HT9" s="95"/>
      <c r="HU9" s="95"/>
      <c r="HV9" s="95"/>
      <c r="HW9" s="95"/>
      <c r="HX9" s="95"/>
      <c r="HY9" s="95"/>
      <c r="HZ9" s="95"/>
      <c r="IA9" s="95"/>
      <c r="IB9" s="95"/>
      <c r="IC9" s="95"/>
      <c r="ID9" s="95"/>
      <c r="IE9" s="95"/>
      <c r="IF9" s="95"/>
      <c r="IG9" s="95"/>
      <c r="IH9" s="95"/>
      <c r="II9" s="95"/>
      <c r="IJ9" s="95"/>
      <c r="IK9" s="95"/>
      <c r="IL9" s="95"/>
      <c r="IM9" s="95"/>
      <c r="IN9" s="95"/>
      <c r="IO9" s="95"/>
      <c r="IP9" s="95"/>
      <c r="IQ9" s="95"/>
      <c r="IR9" s="95"/>
      <c r="IS9" s="95"/>
      <c r="IT9" s="95"/>
      <c r="IU9" s="95"/>
      <c r="IV9" s="95"/>
      <c r="IW9" s="95"/>
    </row>
    <row r="10" spans="1:257" ht="51">
      <c r="A10" s="133" t="s">
        <v>30</v>
      </c>
      <c r="B10" s="56" t="s">
        <v>31</v>
      </c>
      <c r="C10" s="56" t="s">
        <v>32</v>
      </c>
      <c r="D10" s="56" t="s">
        <v>33</v>
      </c>
      <c r="E10" s="57" t="s">
        <v>34</v>
      </c>
      <c r="F10" s="57" t="s">
        <v>112</v>
      </c>
      <c r="G10" s="57" t="s">
        <v>113</v>
      </c>
      <c r="H10" s="57" t="s">
        <v>35</v>
      </c>
      <c r="I10" s="56" t="s">
        <v>36</v>
      </c>
      <c r="J10" s="228" t="s">
        <v>611</v>
      </c>
      <c r="K10" s="229" t="s">
        <v>25</v>
      </c>
      <c r="L10" s="230" t="s">
        <v>612</v>
      </c>
      <c r="M10" s="230" t="s">
        <v>613</v>
      </c>
      <c r="N10" s="228" t="s">
        <v>614</v>
      </c>
      <c r="O10" s="230" t="s">
        <v>615</v>
      </c>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c r="AR10" s="95"/>
      <c r="AS10" s="95"/>
      <c r="AT10" s="95"/>
      <c r="AU10" s="95"/>
      <c r="AV10" s="95"/>
      <c r="AW10" s="95"/>
      <c r="AX10" s="95"/>
      <c r="AY10" s="95"/>
      <c r="AZ10" s="95"/>
      <c r="BA10" s="95"/>
      <c r="BB10" s="95"/>
      <c r="BC10" s="95"/>
      <c r="BD10" s="95"/>
      <c r="BE10" s="95"/>
      <c r="BF10" s="95"/>
      <c r="BG10" s="95"/>
      <c r="BH10" s="95"/>
      <c r="BI10" s="95"/>
      <c r="BJ10" s="95"/>
      <c r="BK10" s="95"/>
      <c r="BL10" s="95"/>
      <c r="BM10" s="95"/>
      <c r="BN10" s="95"/>
      <c r="BO10" s="95"/>
      <c r="BP10" s="95"/>
      <c r="BQ10" s="95"/>
      <c r="BR10" s="95"/>
      <c r="BS10" s="95"/>
      <c r="BT10" s="95"/>
      <c r="BU10" s="95"/>
      <c r="BV10" s="95"/>
      <c r="BW10" s="95"/>
      <c r="BX10" s="95"/>
      <c r="BY10" s="95"/>
      <c r="BZ10" s="95"/>
      <c r="CA10" s="95"/>
      <c r="CB10" s="95"/>
      <c r="CC10" s="95"/>
      <c r="CD10" s="95"/>
      <c r="CE10" s="95"/>
      <c r="CF10" s="95"/>
      <c r="CG10" s="95"/>
      <c r="CH10" s="95"/>
      <c r="CI10" s="95"/>
      <c r="CJ10" s="95"/>
      <c r="CK10" s="95"/>
      <c r="CL10" s="95"/>
      <c r="CM10" s="95"/>
      <c r="CN10" s="95"/>
      <c r="CO10" s="95"/>
      <c r="CP10" s="95"/>
      <c r="CQ10" s="95"/>
      <c r="CR10" s="95"/>
      <c r="CS10" s="95"/>
      <c r="CT10" s="95"/>
      <c r="CU10" s="95"/>
      <c r="CV10" s="95"/>
      <c r="CW10" s="95"/>
      <c r="CX10" s="95"/>
      <c r="CY10" s="95"/>
      <c r="CZ10" s="95"/>
      <c r="DA10" s="95"/>
      <c r="DB10" s="95"/>
      <c r="DC10" s="95"/>
      <c r="DD10" s="95"/>
      <c r="DE10" s="95"/>
      <c r="DF10" s="95"/>
      <c r="DG10" s="95"/>
      <c r="DH10" s="95"/>
      <c r="DI10" s="95"/>
      <c r="DJ10" s="95"/>
      <c r="DK10" s="95"/>
      <c r="DL10" s="95"/>
      <c r="DM10" s="95"/>
      <c r="DN10" s="95"/>
      <c r="DO10" s="95"/>
      <c r="DP10" s="95"/>
      <c r="DQ10" s="95"/>
      <c r="DR10" s="95"/>
      <c r="DS10" s="95"/>
      <c r="DT10" s="95"/>
      <c r="DU10" s="95"/>
      <c r="DV10" s="95"/>
      <c r="DW10" s="95"/>
      <c r="DX10" s="95"/>
      <c r="DY10" s="95"/>
      <c r="DZ10" s="95"/>
      <c r="EA10" s="95"/>
      <c r="EB10" s="95"/>
      <c r="EC10" s="95"/>
      <c r="ED10" s="95"/>
      <c r="EE10" s="95"/>
      <c r="EF10" s="95"/>
      <c r="EG10" s="95"/>
      <c r="EH10" s="95"/>
      <c r="EI10" s="95"/>
      <c r="EJ10" s="95"/>
      <c r="EK10" s="95"/>
      <c r="EL10" s="95"/>
      <c r="EM10" s="95"/>
      <c r="EN10" s="95"/>
      <c r="EO10" s="95"/>
      <c r="EP10" s="95"/>
      <c r="EQ10" s="95"/>
      <c r="ER10" s="95"/>
      <c r="ES10" s="95"/>
      <c r="ET10" s="95"/>
      <c r="EU10" s="95"/>
      <c r="EV10" s="95"/>
      <c r="EW10" s="95"/>
      <c r="EX10" s="95"/>
      <c r="EY10" s="95"/>
      <c r="EZ10" s="95"/>
      <c r="FA10" s="95"/>
      <c r="FB10" s="95"/>
      <c r="FC10" s="95"/>
      <c r="FD10" s="95"/>
      <c r="FE10" s="95"/>
      <c r="FF10" s="95"/>
      <c r="FG10" s="95"/>
      <c r="FH10" s="95"/>
      <c r="FI10" s="95"/>
      <c r="FJ10" s="95"/>
      <c r="FK10" s="95"/>
      <c r="FL10" s="95"/>
      <c r="FM10" s="95"/>
      <c r="FN10" s="95"/>
      <c r="FO10" s="95"/>
      <c r="FP10" s="95"/>
      <c r="FQ10" s="95"/>
      <c r="FR10" s="95"/>
      <c r="FS10" s="95"/>
      <c r="FT10" s="95"/>
      <c r="FU10" s="95"/>
      <c r="FV10" s="95"/>
      <c r="FW10" s="95"/>
      <c r="FX10" s="95"/>
      <c r="FY10" s="95"/>
      <c r="FZ10" s="95"/>
      <c r="GA10" s="95"/>
      <c r="GB10" s="95"/>
      <c r="GC10" s="95"/>
      <c r="GD10" s="95"/>
      <c r="GE10" s="95"/>
      <c r="GF10" s="95"/>
      <c r="GG10" s="95"/>
      <c r="GH10" s="95"/>
      <c r="GI10" s="95"/>
      <c r="GJ10" s="95"/>
      <c r="GK10" s="95"/>
      <c r="GL10" s="95"/>
      <c r="GM10" s="95"/>
      <c r="GN10" s="95"/>
      <c r="GO10" s="95"/>
      <c r="GP10" s="95"/>
      <c r="GQ10" s="95"/>
      <c r="GR10" s="95"/>
      <c r="GS10" s="95"/>
      <c r="GT10" s="95"/>
      <c r="GU10" s="95"/>
      <c r="GV10" s="95"/>
      <c r="GW10" s="95"/>
      <c r="GX10" s="95"/>
      <c r="GY10" s="95"/>
      <c r="GZ10" s="95"/>
      <c r="HA10" s="95"/>
      <c r="HB10" s="95"/>
      <c r="HC10" s="95"/>
      <c r="HD10" s="95"/>
      <c r="HE10" s="95"/>
      <c r="HF10" s="95"/>
      <c r="HG10" s="95"/>
      <c r="HH10" s="95"/>
      <c r="HI10" s="95"/>
      <c r="HJ10" s="95"/>
      <c r="HK10" s="95"/>
      <c r="HL10" s="95"/>
      <c r="HM10" s="95"/>
      <c r="HN10" s="95"/>
      <c r="HO10" s="95"/>
      <c r="HP10" s="95"/>
      <c r="HQ10" s="95"/>
      <c r="HR10" s="95"/>
      <c r="HS10" s="95"/>
      <c r="HT10" s="95"/>
      <c r="HU10" s="95"/>
      <c r="HV10" s="95"/>
      <c r="HW10" s="95"/>
      <c r="HX10" s="95"/>
      <c r="HY10" s="95"/>
      <c r="HZ10" s="95"/>
      <c r="IA10" s="95"/>
      <c r="IB10" s="95"/>
      <c r="IC10" s="95"/>
      <c r="ID10" s="95"/>
      <c r="IE10" s="95"/>
      <c r="IF10" s="95"/>
      <c r="IG10" s="95"/>
      <c r="IH10" s="95"/>
      <c r="II10" s="95"/>
      <c r="IJ10" s="95"/>
      <c r="IK10" s="95"/>
      <c r="IL10" s="95"/>
      <c r="IM10" s="95"/>
      <c r="IN10" s="95"/>
      <c r="IO10" s="95"/>
      <c r="IP10" s="95"/>
      <c r="IQ10" s="95"/>
      <c r="IR10" s="95"/>
      <c r="IS10" s="95"/>
      <c r="IT10" s="95"/>
      <c r="IU10" s="95"/>
      <c r="IV10" s="95"/>
      <c r="IW10" s="95"/>
    </row>
    <row r="11" spans="1:257" ht="14.25" customHeight="1">
      <c r="A11" s="134"/>
      <c r="B11" s="58" t="s">
        <v>59</v>
      </c>
      <c r="C11" s="58"/>
      <c r="D11" s="58"/>
      <c r="E11" s="58"/>
      <c r="F11" s="58"/>
      <c r="G11" s="58"/>
      <c r="H11" s="58"/>
      <c r="I11" s="58"/>
      <c r="J11" s="198"/>
      <c r="K11" s="198"/>
      <c r="L11" s="198"/>
      <c r="M11" s="198"/>
      <c r="N11" s="198"/>
      <c r="O11" s="198"/>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95"/>
      <c r="AQ11" s="95"/>
      <c r="AR11" s="95"/>
      <c r="AS11" s="95"/>
      <c r="AT11" s="95"/>
      <c r="AU11" s="95"/>
      <c r="AV11" s="95"/>
      <c r="AW11" s="95"/>
      <c r="AX11" s="95"/>
      <c r="AY11" s="95"/>
      <c r="AZ11" s="95"/>
      <c r="BA11" s="95"/>
      <c r="BB11" s="95"/>
      <c r="BC11" s="95"/>
      <c r="BD11" s="95"/>
      <c r="BE11" s="95"/>
      <c r="BF11" s="95"/>
      <c r="BG11" s="95"/>
      <c r="BH11" s="95"/>
      <c r="BI11" s="95"/>
      <c r="BJ11" s="95"/>
      <c r="BK11" s="95"/>
      <c r="BL11" s="95"/>
      <c r="BM11" s="95"/>
      <c r="BN11" s="95"/>
      <c r="BO11" s="95"/>
      <c r="BP11" s="95"/>
      <c r="BQ11" s="95"/>
      <c r="BR11" s="95"/>
      <c r="BS11" s="95"/>
      <c r="BT11" s="95"/>
      <c r="BU11" s="95"/>
      <c r="BV11" s="95"/>
      <c r="BW11" s="95"/>
      <c r="BX11" s="95"/>
      <c r="BY11" s="95"/>
      <c r="BZ11" s="95"/>
      <c r="CA11" s="95"/>
      <c r="CB11" s="95"/>
      <c r="CC11" s="95"/>
      <c r="CD11" s="95"/>
      <c r="CE11" s="95"/>
      <c r="CF11" s="95"/>
      <c r="CG11" s="95"/>
      <c r="CH11" s="95"/>
      <c r="CI11" s="95"/>
      <c r="CJ11" s="95"/>
      <c r="CK11" s="95"/>
      <c r="CL11" s="95"/>
      <c r="CM11" s="95"/>
      <c r="CN11" s="95"/>
      <c r="CO11" s="95"/>
      <c r="CP11" s="95"/>
      <c r="CQ11" s="95"/>
      <c r="CR11" s="95"/>
      <c r="CS11" s="95"/>
      <c r="CT11" s="95"/>
      <c r="CU11" s="95"/>
      <c r="CV11" s="95"/>
      <c r="CW11" s="95"/>
      <c r="CX11" s="95"/>
      <c r="CY11" s="95"/>
      <c r="CZ11" s="95"/>
      <c r="DA11" s="95"/>
      <c r="DB11" s="95"/>
      <c r="DC11" s="95"/>
      <c r="DD11" s="95"/>
      <c r="DE11" s="95"/>
      <c r="DF11" s="95"/>
      <c r="DG11" s="95"/>
      <c r="DH11" s="95"/>
      <c r="DI11" s="95"/>
      <c r="DJ11" s="95"/>
      <c r="DK11" s="95"/>
      <c r="DL11" s="95"/>
      <c r="DM11" s="95"/>
      <c r="DN11" s="95"/>
      <c r="DO11" s="95"/>
      <c r="DP11" s="95"/>
      <c r="DQ11" s="95"/>
      <c r="DR11" s="95"/>
      <c r="DS11" s="95"/>
      <c r="DT11" s="95"/>
      <c r="DU11" s="95"/>
      <c r="DV11" s="95"/>
      <c r="DW11" s="95"/>
      <c r="DX11" s="95"/>
      <c r="DY11" s="95"/>
      <c r="DZ11" s="95"/>
      <c r="EA11" s="95"/>
      <c r="EB11" s="95"/>
      <c r="EC11" s="95"/>
      <c r="ED11" s="95"/>
      <c r="EE11" s="95"/>
      <c r="EF11" s="95"/>
      <c r="EG11" s="95"/>
      <c r="EH11" s="95"/>
      <c r="EI11" s="95"/>
      <c r="EJ11" s="95"/>
      <c r="EK11" s="95"/>
      <c r="EL11" s="95"/>
      <c r="EM11" s="95"/>
      <c r="EN11" s="95"/>
      <c r="EO11" s="95"/>
      <c r="EP11" s="95"/>
      <c r="EQ11" s="95"/>
      <c r="ER11" s="95"/>
      <c r="ES11" s="95"/>
      <c r="ET11" s="95"/>
      <c r="EU11" s="95"/>
      <c r="EV11" s="95"/>
      <c r="EW11" s="95"/>
      <c r="EX11" s="95"/>
      <c r="EY11" s="95"/>
      <c r="EZ11" s="95"/>
      <c r="FA11" s="95"/>
      <c r="FB11" s="95"/>
      <c r="FC11" s="95"/>
      <c r="FD11" s="95"/>
      <c r="FE11" s="95"/>
      <c r="FF11" s="95"/>
      <c r="FG11" s="95"/>
      <c r="FH11" s="95"/>
      <c r="FI11" s="95"/>
      <c r="FJ11" s="95"/>
      <c r="FK11" s="95"/>
      <c r="FL11" s="95"/>
      <c r="FM11" s="95"/>
      <c r="FN11" s="95"/>
      <c r="FO11" s="95"/>
      <c r="FP11" s="95"/>
      <c r="FQ11" s="95"/>
      <c r="FR11" s="95"/>
      <c r="FS11" s="95"/>
      <c r="FT11" s="95"/>
      <c r="FU11" s="95"/>
      <c r="FV11" s="95"/>
      <c r="FW11" s="95"/>
      <c r="FX11" s="95"/>
      <c r="FY11" s="95"/>
      <c r="FZ11" s="95"/>
      <c r="GA11" s="95"/>
      <c r="GB11" s="95"/>
      <c r="GC11" s="95"/>
      <c r="GD11" s="95"/>
      <c r="GE11" s="95"/>
      <c r="GF11" s="95"/>
      <c r="GG11" s="95"/>
      <c r="GH11" s="95"/>
      <c r="GI11" s="95"/>
      <c r="GJ11" s="95"/>
      <c r="GK11" s="95"/>
      <c r="GL11" s="95"/>
      <c r="GM11" s="95"/>
      <c r="GN11" s="95"/>
      <c r="GO11" s="95"/>
      <c r="GP11" s="95"/>
      <c r="GQ11" s="95"/>
      <c r="GR11" s="95"/>
      <c r="GS11" s="95"/>
      <c r="GT11" s="95"/>
      <c r="GU11" s="95"/>
      <c r="GV11" s="95"/>
      <c r="GW11" s="95"/>
      <c r="GX11" s="95"/>
      <c r="GY11" s="95"/>
      <c r="GZ11" s="95"/>
      <c r="HA11" s="95"/>
      <c r="HB11" s="95"/>
      <c r="HC11" s="95"/>
      <c r="HD11" s="95"/>
      <c r="HE11" s="95"/>
      <c r="HF11" s="95"/>
      <c r="HG11" s="95"/>
      <c r="HH11" s="95"/>
      <c r="HI11" s="95"/>
      <c r="HJ11" s="95"/>
      <c r="HK11" s="95"/>
      <c r="HL11" s="95"/>
      <c r="HM11" s="95"/>
      <c r="HN11" s="95"/>
      <c r="HO11" s="95"/>
      <c r="HP11" s="95"/>
      <c r="HQ11" s="95"/>
      <c r="HR11" s="95"/>
      <c r="HS11" s="95"/>
      <c r="HT11" s="95"/>
      <c r="HU11" s="95"/>
      <c r="HV11" s="95"/>
      <c r="HW11" s="95"/>
      <c r="HX11" s="95"/>
      <c r="HY11" s="95"/>
      <c r="HZ11" s="95"/>
      <c r="IA11" s="95"/>
      <c r="IB11" s="95"/>
      <c r="IC11" s="95"/>
      <c r="ID11" s="95"/>
      <c r="IE11" s="95"/>
      <c r="IF11" s="95"/>
      <c r="IG11" s="95"/>
      <c r="IH11" s="95"/>
      <c r="II11" s="95"/>
      <c r="IJ11" s="95"/>
      <c r="IK11" s="95"/>
      <c r="IL11" s="95"/>
      <c r="IM11" s="95"/>
      <c r="IN11" s="95"/>
      <c r="IO11" s="95"/>
      <c r="IP11" s="95"/>
      <c r="IQ11" s="95"/>
      <c r="IR11" s="95"/>
      <c r="IS11" s="95"/>
      <c r="IT11" s="95"/>
      <c r="IU11" s="95"/>
      <c r="IV11" s="95"/>
      <c r="IW11" s="95"/>
    </row>
    <row r="12" spans="1:257" ht="25.5">
      <c r="A12" s="135" t="str">
        <f>IF(OR(B12&lt;&gt;"",D12&lt;&gt;""),"["&amp;TEXT($B$2,"##")&amp;"-"&amp;TEXT(ROW()-10,"##")&amp;"]","")</f>
        <v>[User_login-2]</v>
      </c>
      <c r="B12" s="117" t="s">
        <v>60</v>
      </c>
      <c r="C12" s="117" t="s">
        <v>114</v>
      </c>
      <c r="D12" s="117" t="s">
        <v>115</v>
      </c>
      <c r="E12" s="118"/>
      <c r="F12" s="117" t="s">
        <v>22</v>
      </c>
      <c r="G12" s="117"/>
      <c r="H12" s="119"/>
      <c r="I12" s="120"/>
      <c r="J12" s="231"/>
      <c r="K12" s="231"/>
      <c r="L12" s="231"/>
      <c r="M12" s="232"/>
      <c r="N12" s="232"/>
      <c r="O12" s="232"/>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c r="AS12" s="95"/>
      <c r="AT12" s="95"/>
      <c r="AU12" s="95"/>
      <c r="AV12" s="95"/>
      <c r="AW12" s="95"/>
      <c r="AX12" s="95"/>
      <c r="AY12" s="95"/>
      <c r="AZ12" s="95"/>
      <c r="BA12" s="95"/>
      <c r="BB12" s="95"/>
      <c r="BC12" s="95"/>
      <c r="BD12" s="95"/>
      <c r="BE12" s="95"/>
      <c r="BF12" s="95"/>
      <c r="BG12" s="95"/>
      <c r="BH12" s="95"/>
      <c r="BI12" s="95"/>
      <c r="BJ12" s="95"/>
      <c r="BK12" s="95"/>
      <c r="BL12" s="95"/>
      <c r="BM12" s="95"/>
      <c r="BN12" s="95"/>
      <c r="BO12" s="95"/>
      <c r="BP12" s="95"/>
      <c r="BQ12" s="95"/>
      <c r="BR12" s="95"/>
      <c r="BS12" s="95"/>
      <c r="BT12" s="95"/>
      <c r="BU12" s="95"/>
      <c r="BV12" s="95"/>
      <c r="BW12" s="95"/>
      <c r="BX12" s="95"/>
      <c r="BY12" s="95"/>
      <c r="BZ12" s="95"/>
      <c r="CA12" s="95"/>
      <c r="CB12" s="95"/>
      <c r="CC12" s="95"/>
      <c r="CD12" s="95"/>
      <c r="CE12" s="95"/>
      <c r="CF12" s="95"/>
      <c r="CG12" s="95"/>
      <c r="CH12" s="95"/>
      <c r="CI12" s="95"/>
      <c r="CJ12" s="95"/>
      <c r="CK12" s="95"/>
      <c r="CL12" s="95"/>
      <c r="CM12" s="95"/>
      <c r="CN12" s="95"/>
      <c r="CO12" s="95"/>
      <c r="CP12" s="95"/>
      <c r="CQ12" s="95"/>
      <c r="CR12" s="95"/>
      <c r="CS12" s="95"/>
      <c r="CT12" s="95"/>
      <c r="CU12" s="95"/>
      <c r="CV12" s="95"/>
      <c r="CW12" s="95"/>
      <c r="CX12" s="95"/>
      <c r="CY12" s="95"/>
      <c r="CZ12" s="95"/>
      <c r="DA12" s="95"/>
      <c r="DB12" s="95"/>
      <c r="DC12" s="95"/>
      <c r="DD12" s="95"/>
      <c r="DE12" s="95"/>
      <c r="DF12" s="95"/>
      <c r="DG12" s="95"/>
      <c r="DH12" s="95"/>
      <c r="DI12" s="95"/>
      <c r="DJ12" s="95"/>
      <c r="DK12" s="95"/>
      <c r="DL12" s="95"/>
      <c r="DM12" s="95"/>
      <c r="DN12" s="95"/>
      <c r="DO12" s="95"/>
      <c r="DP12" s="95"/>
      <c r="DQ12" s="95"/>
      <c r="DR12" s="95"/>
      <c r="DS12" s="95"/>
      <c r="DT12" s="95"/>
      <c r="DU12" s="95"/>
      <c r="DV12" s="95"/>
      <c r="DW12" s="95"/>
      <c r="DX12" s="95"/>
      <c r="DY12" s="95"/>
      <c r="DZ12" s="95"/>
      <c r="EA12" s="95"/>
      <c r="EB12" s="95"/>
      <c r="EC12" s="95"/>
      <c r="ED12" s="95"/>
      <c r="EE12" s="95"/>
      <c r="EF12" s="95"/>
      <c r="EG12" s="95"/>
      <c r="EH12" s="95"/>
      <c r="EI12" s="95"/>
      <c r="EJ12" s="95"/>
      <c r="EK12" s="95"/>
      <c r="EL12" s="95"/>
      <c r="EM12" s="95"/>
      <c r="EN12" s="95"/>
      <c r="EO12" s="95"/>
      <c r="EP12" s="95"/>
      <c r="EQ12" s="95"/>
      <c r="ER12" s="95"/>
      <c r="ES12" s="95"/>
      <c r="ET12" s="95"/>
      <c r="EU12" s="95"/>
      <c r="EV12" s="95"/>
      <c r="EW12" s="95"/>
      <c r="EX12" s="95"/>
      <c r="EY12" s="95"/>
      <c r="EZ12" s="95"/>
      <c r="FA12" s="95"/>
      <c r="FB12" s="95"/>
      <c r="FC12" s="95"/>
      <c r="FD12" s="95"/>
      <c r="FE12" s="95"/>
      <c r="FF12" s="95"/>
      <c r="FG12" s="95"/>
      <c r="FH12" s="95"/>
      <c r="FI12" s="95"/>
      <c r="FJ12" s="95"/>
      <c r="FK12" s="95"/>
      <c r="FL12" s="95"/>
      <c r="FM12" s="95"/>
      <c r="FN12" s="95"/>
      <c r="FO12" s="95"/>
      <c r="FP12" s="95"/>
      <c r="FQ12" s="95"/>
      <c r="FR12" s="95"/>
      <c r="FS12" s="95"/>
      <c r="FT12" s="95"/>
      <c r="FU12" s="95"/>
      <c r="FV12" s="95"/>
      <c r="FW12" s="95"/>
      <c r="FX12" s="95"/>
      <c r="FY12" s="95"/>
      <c r="FZ12" s="95"/>
      <c r="GA12" s="95"/>
      <c r="GB12" s="95"/>
      <c r="GC12" s="95"/>
      <c r="GD12" s="95"/>
      <c r="GE12" s="95"/>
      <c r="GF12" s="95"/>
      <c r="GG12" s="95"/>
      <c r="GH12" s="95"/>
      <c r="GI12" s="95"/>
      <c r="GJ12" s="95"/>
      <c r="GK12" s="95"/>
      <c r="GL12" s="95"/>
      <c r="GM12" s="95"/>
      <c r="GN12" s="95"/>
      <c r="GO12" s="95"/>
      <c r="GP12" s="95"/>
      <c r="GQ12" s="95"/>
      <c r="GR12" s="95"/>
      <c r="GS12" s="95"/>
      <c r="GT12" s="95"/>
      <c r="GU12" s="95"/>
      <c r="GV12" s="95"/>
      <c r="GW12" s="95"/>
      <c r="GX12" s="95"/>
      <c r="GY12" s="95"/>
      <c r="GZ12" s="95"/>
      <c r="HA12" s="95"/>
      <c r="HB12" s="95"/>
      <c r="HC12" s="95"/>
      <c r="HD12" s="95"/>
      <c r="HE12" s="95"/>
      <c r="HF12" s="95"/>
      <c r="HG12" s="95"/>
      <c r="HH12" s="95"/>
      <c r="HI12" s="95"/>
      <c r="HJ12" s="95"/>
      <c r="HK12" s="95"/>
      <c r="HL12" s="95"/>
      <c r="HM12" s="95"/>
      <c r="HN12" s="95"/>
      <c r="HO12" s="95"/>
      <c r="HP12" s="95"/>
      <c r="HQ12" s="95"/>
      <c r="HR12" s="95"/>
      <c r="HS12" s="95"/>
      <c r="HT12" s="95"/>
      <c r="HU12" s="95"/>
      <c r="HV12" s="95"/>
      <c r="HW12" s="95"/>
      <c r="HX12" s="95"/>
      <c r="HY12" s="95"/>
      <c r="HZ12" s="95"/>
      <c r="IA12" s="95"/>
      <c r="IB12" s="95"/>
      <c r="IC12" s="95"/>
      <c r="ID12" s="95"/>
      <c r="IE12" s="95"/>
      <c r="IF12" s="95"/>
      <c r="IG12" s="95"/>
      <c r="IH12" s="95"/>
      <c r="II12" s="95"/>
      <c r="IJ12" s="95"/>
      <c r="IK12" s="95"/>
      <c r="IL12" s="95"/>
      <c r="IM12" s="95"/>
      <c r="IN12" s="95"/>
      <c r="IO12" s="95"/>
      <c r="IP12" s="95"/>
      <c r="IQ12" s="95"/>
      <c r="IR12" s="95"/>
      <c r="IS12" s="95"/>
      <c r="IT12" s="95"/>
      <c r="IU12" s="95"/>
      <c r="IV12" s="95"/>
      <c r="IW12" s="95"/>
    </row>
    <row r="13" spans="1:257" ht="38.25">
      <c r="A13" s="135" t="str">
        <f t="shared" ref="A13:A29" si="2">IF(OR(B13&lt;&gt;"",D13&lt;&gt;""),"["&amp;TEXT($B$2,"##")&amp;"-"&amp;TEXT(ROW()-10,"##")&amp;"]","")</f>
        <v>[User_login-3]</v>
      </c>
      <c r="B13" s="117" t="s">
        <v>61</v>
      </c>
      <c r="C13" s="117" t="s">
        <v>116</v>
      </c>
      <c r="D13" s="117" t="s">
        <v>117</v>
      </c>
      <c r="E13" s="118"/>
      <c r="F13" s="117" t="s">
        <v>22</v>
      </c>
      <c r="G13" s="117"/>
      <c r="H13" s="119"/>
      <c r="I13" s="120"/>
      <c r="J13" s="231"/>
      <c r="K13" s="231"/>
      <c r="L13" s="231"/>
      <c r="M13" s="232"/>
      <c r="N13" s="232"/>
      <c r="O13" s="232"/>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c r="AU13" s="95"/>
      <c r="AV13" s="95"/>
      <c r="AW13" s="95"/>
      <c r="AX13" s="95"/>
      <c r="AY13" s="95"/>
      <c r="AZ13" s="95"/>
      <c r="BA13" s="95"/>
      <c r="BB13" s="95"/>
      <c r="BC13" s="95"/>
      <c r="BD13" s="95"/>
      <c r="BE13" s="95"/>
      <c r="BF13" s="95"/>
      <c r="BG13" s="95"/>
      <c r="BH13" s="95"/>
      <c r="BI13" s="95"/>
      <c r="BJ13" s="95"/>
      <c r="BK13" s="95"/>
      <c r="BL13" s="95"/>
      <c r="BM13" s="95"/>
      <c r="BN13" s="95"/>
      <c r="BO13" s="95"/>
      <c r="BP13" s="95"/>
      <c r="BQ13" s="95"/>
      <c r="BR13" s="95"/>
      <c r="BS13" s="95"/>
      <c r="BT13" s="95"/>
      <c r="BU13" s="95"/>
      <c r="BV13" s="95"/>
      <c r="BW13" s="95"/>
      <c r="BX13" s="95"/>
      <c r="BY13" s="95"/>
      <c r="BZ13" s="95"/>
      <c r="CA13" s="95"/>
      <c r="CB13" s="95"/>
      <c r="CC13" s="95"/>
      <c r="CD13" s="95"/>
      <c r="CE13" s="95"/>
      <c r="CF13" s="95"/>
      <c r="CG13" s="95"/>
      <c r="CH13" s="95"/>
      <c r="CI13" s="95"/>
      <c r="CJ13" s="95"/>
      <c r="CK13" s="95"/>
      <c r="CL13" s="95"/>
      <c r="CM13" s="95"/>
      <c r="CN13" s="95"/>
      <c r="CO13" s="95"/>
      <c r="CP13" s="95"/>
      <c r="CQ13" s="95"/>
      <c r="CR13" s="95"/>
      <c r="CS13" s="95"/>
      <c r="CT13" s="95"/>
      <c r="CU13" s="95"/>
      <c r="CV13" s="95"/>
      <c r="CW13" s="95"/>
      <c r="CX13" s="95"/>
      <c r="CY13" s="95"/>
      <c r="CZ13" s="95"/>
      <c r="DA13" s="95"/>
      <c r="DB13" s="95"/>
      <c r="DC13" s="95"/>
      <c r="DD13" s="95"/>
      <c r="DE13" s="95"/>
      <c r="DF13" s="95"/>
      <c r="DG13" s="95"/>
      <c r="DH13" s="95"/>
      <c r="DI13" s="95"/>
      <c r="DJ13" s="95"/>
      <c r="DK13" s="95"/>
      <c r="DL13" s="95"/>
      <c r="DM13" s="95"/>
      <c r="DN13" s="95"/>
      <c r="DO13" s="95"/>
      <c r="DP13" s="95"/>
      <c r="DQ13" s="95"/>
      <c r="DR13" s="95"/>
      <c r="DS13" s="95"/>
      <c r="DT13" s="95"/>
      <c r="DU13" s="95"/>
      <c r="DV13" s="95"/>
      <c r="DW13" s="95"/>
      <c r="DX13" s="95"/>
      <c r="DY13" s="95"/>
      <c r="DZ13" s="95"/>
      <c r="EA13" s="95"/>
      <c r="EB13" s="95"/>
      <c r="EC13" s="95"/>
      <c r="ED13" s="95"/>
      <c r="EE13" s="95"/>
      <c r="EF13" s="95"/>
      <c r="EG13" s="95"/>
      <c r="EH13" s="95"/>
      <c r="EI13" s="95"/>
      <c r="EJ13" s="95"/>
      <c r="EK13" s="95"/>
      <c r="EL13" s="95"/>
      <c r="EM13" s="95"/>
      <c r="EN13" s="95"/>
      <c r="EO13" s="95"/>
      <c r="EP13" s="95"/>
      <c r="EQ13" s="95"/>
      <c r="ER13" s="95"/>
      <c r="ES13" s="95"/>
      <c r="ET13" s="95"/>
      <c r="EU13" s="95"/>
      <c r="EV13" s="95"/>
      <c r="EW13" s="95"/>
      <c r="EX13" s="95"/>
      <c r="EY13" s="95"/>
      <c r="EZ13" s="95"/>
      <c r="FA13" s="95"/>
      <c r="FB13" s="95"/>
      <c r="FC13" s="95"/>
      <c r="FD13" s="95"/>
      <c r="FE13" s="95"/>
      <c r="FF13" s="95"/>
      <c r="FG13" s="95"/>
      <c r="FH13" s="95"/>
      <c r="FI13" s="95"/>
      <c r="FJ13" s="95"/>
      <c r="FK13" s="95"/>
      <c r="FL13" s="95"/>
      <c r="FM13" s="95"/>
      <c r="FN13" s="95"/>
      <c r="FO13" s="95"/>
      <c r="FP13" s="95"/>
      <c r="FQ13" s="95"/>
      <c r="FR13" s="95"/>
      <c r="FS13" s="95"/>
      <c r="FT13" s="95"/>
      <c r="FU13" s="95"/>
      <c r="FV13" s="95"/>
      <c r="FW13" s="95"/>
      <c r="FX13" s="95"/>
      <c r="FY13" s="95"/>
      <c r="FZ13" s="95"/>
      <c r="GA13" s="95"/>
      <c r="GB13" s="95"/>
      <c r="GC13" s="95"/>
      <c r="GD13" s="95"/>
      <c r="GE13" s="95"/>
      <c r="GF13" s="95"/>
      <c r="GG13" s="95"/>
      <c r="GH13" s="95"/>
      <c r="GI13" s="95"/>
      <c r="GJ13" s="95"/>
      <c r="GK13" s="95"/>
      <c r="GL13" s="95"/>
      <c r="GM13" s="95"/>
      <c r="GN13" s="95"/>
      <c r="GO13" s="95"/>
      <c r="GP13" s="95"/>
      <c r="GQ13" s="95"/>
      <c r="GR13" s="95"/>
      <c r="GS13" s="95"/>
      <c r="GT13" s="95"/>
      <c r="GU13" s="95"/>
      <c r="GV13" s="95"/>
      <c r="GW13" s="95"/>
      <c r="GX13" s="95"/>
      <c r="GY13" s="95"/>
      <c r="GZ13" s="95"/>
      <c r="HA13" s="95"/>
      <c r="HB13" s="95"/>
      <c r="HC13" s="95"/>
      <c r="HD13" s="95"/>
      <c r="HE13" s="95"/>
      <c r="HF13" s="95"/>
      <c r="HG13" s="95"/>
      <c r="HH13" s="95"/>
      <c r="HI13" s="95"/>
      <c r="HJ13" s="95"/>
      <c r="HK13" s="95"/>
      <c r="HL13" s="95"/>
      <c r="HM13" s="95"/>
      <c r="HN13" s="95"/>
      <c r="HO13" s="95"/>
      <c r="HP13" s="95"/>
      <c r="HQ13" s="95"/>
      <c r="HR13" s="95"/>
      <c r="HS13" s="95"/>
      <c r="HT13" s="95"/>
      <c r="HU13" s="95"/>
      <c r="HV13" s="95"/>
      <c r="HW13" s="95"/>
      <c r="HX13" s="95"/>
      <c r="HY13" s="95"/>
      <c r="HZ13" s="95"/>
      <c r="IA13" s="95"/>
      <c r="IB13" s="95"/>
      <c r="IC13" s="95"/>
      <c r="ID13" s="95"/>
      <c r="IE13" s="95"/>
      <c r="IF13" s="95"/>
      <c r="IG13" s="95"/>
      <c r="IH13" s="95"/>
      <c r="II13" s="95"/>
      <c r="IJ13" s="95"/>
      <c r="IK13" s="95"/>
      <c r="IL13" s="95"/>
      <c r="IM13" s="95"/>
      <c r="IN13" s="95"/>
      <c r="IO13" s="95"/>
      <c r="IP13" s="95"/>
      <c r="IQ13" s="95"/>
      <c r="IR13" s="95"/>
      <c r="IS13" s="95"/>
      <c r="IT13" s="95"/>
      <c r="IU13" s="95"/>
      <c r="IV13" s="95"/>
      <c r="IW13" s="95"/>
    </row>
    <row r="14" spans="1:257" ht="102">
      <c r="A14" s="135" t="str">
        <f t="shared" si="2"/>
        <v>[User_login-4]</v>
      </c>
      <c r="B14" s="121" t="s">
        <v>62</v>
      </c>
      <c r="C14" s="117" t="s">
        <v>694</v>
      </c>
      <c r="D14" s="121" t="s">
        <v>695</v>
      </c>
      <c r="E14" s="122"/>
      <c r="F14" s="117" t="s">
        <v>22</v>
      </c>
      <c r="G14" s="117"/>
      <c r="H14" s="119"/>
      <c r="I14" s="123"/>
      <c r="J14" s="231"/>
      <c r="K14" s="231"/>
      <c r="L14" s="231"/>
      <c r="M14" s="232"/>
      <c r="N14" s="232"/>
      <c r="O14" s="232"/>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c r="AU14" s="95"/>
      <c r="AV14" s="95"/>
      <c r="AW14" s="95"/>
      <c r="AX14" s="95"/>
      <c r="AY14" s="95"/>
      <c r="AZ14" s="95"/>
      <c r="BA14" s="95"/>
      <c r="BB14" s="95"/>
      <c r="BC14" s="95"/>
      <c r="BD14" s="95"/>
      <c r="BE14" s="95"/>
      <c r="BF14" s="95"/>
      <c r="BG14" s="95"/>
      <c r="BH14" s="95"/>
      <c r="BI14" s="95"/>
      <c r="BJ14" s="95"/>
      <c r="BK14" s="95"/>
      <c r="BL14" s="95"/>
      <c r="BM14" s="95"/>
      <c r="BN14" s="95"/>
      <c r="BO14" s="95"/>
      <c r="BP14" s="95"/>
      <c r="BQ14" s="95"/>
      <c r="BR14" s="95"/>
      <c r="BS14" s="95"/>
      <c r="BT14" s="95"/>
      <c r="BU14" s="95"/>
      <c r="BV14" s="95"/>
      <c r="BW14" s="95"/>
      <c r="BX14" s="95"/>
      <c r="BY14" s="95"/>
      <c r="BZ14" s="95"/>
      <c r="CA14" s="95"/>
      <c r="CB14" s="95"/>
      <c r="CC14" s="95"/>
      <c r="CD14" s="95"/>
      <c r="CE14" s="95"/>
      <c r="CF14" s="95"/>
      <c r="CG14" s="95"/>
      <c r="CH14" s="95"/>
      <c r="CI14" s="95"/>
      <c r="CJ14" s="95"/>
      <c r="CK14" s="95"/>
      <c r="CL14" s="95"/>
      <c r="CM14" s="95"/>
      <c r="CN14" s="95"/>
      <c r="CO14" s="95"/>
      <c r="CP14" s="95"/>
      <c r="CQ14" s="95"/>
      <c r="CR14" s="95"/>
      <c r="CS14" s="95"/>
      <c r="CT14" s="95"/>
      <c r="CU14" s="95"/>
      <c r="CV14" s="95"/>
      <c r="CW14" s="95"/>
      <c r="CX14" s="95"/>
      <c r="CY14" s="95"/>
      <c r="CZ14" s="95"/>
      <c r="DA14" s="95"/>
      <c r="DB14" s="95"/>
      <c r="DC14" s="95"/>
      <c r="DD14" s="95"/>
      <c r="DE14" s="95"/>
      <c r="DF14" s="95"/>
      <c r="DG14" s="95"/>
      <c r="DH14" s="95"/>
      <c r="DI14" s="95"/>
      <c r="DJ14" s="95"/>
      <c r="DK14" s="95"/>
      <c r="DL14" s="95"/>
      <c r="DM14" s="95"/>
      <c r="DN14" s="95"/>
      <c r="DO14" s="95"/>
      <c r="DP14" s="95"/>
      <c r="DQ14" s="95"/>
      <c r="DR14" s="95"/>
      <c r="DS14" s="95"/>
      <c r="DT14" s="95"/>
      <c r="DU14" s="95"/>
      <c r="DV14" s="95"/>
      <c r="DW14" s="95"/>
      <c r="DX14" s="95"/>
      <c r="DY14" s="95"/>
      <c r="DZ14" s="95"/>
      <c r="EA14" s="95"/>
      <c r="EB14" s="95"/>
      <c r="EC14" s="95"/>
      <c r="ED14" s="95"/>
      <c r="EE14" s="95"/>
      <c r="EF14" s="95"/>
      <c r="EG14" s="95"/>
      <c r="EH14" s="95"/>
      <c r="EI14" s="95"/>
      <c r="EJ14" s="95"/>
      <c r="EK14" s="95"/>
      <c r="EL14" s="95"/>
      <c r="EM14" s="95"/>
      <c r="EN14" s="95"/>
      <c r="EO14" s="95"/>
      <c r="EP14" s="95"/>
      <c r="EQ14" s="95"/>
      <c r="ER14" s="95"/>
      <c r="ES14" s="95"/>
      <c r="ET14" s="95"/>
      <c r="EU14" s="95"/>
      <c r="EV14" s="95"/>
      <c r="EW14" s="95"/>
      <c r="EX14" s="95"/>
      <c r="EY14" s="95"/>
      <c r="EZ14" s="95"/>
      <c r="FA14" s="95"/>
      <c r="FB14" s="95"/>
      <c r="FC14" s="95"/>
      <c r="FD14" s="95"/>
      <c r="FE14" s="95"/>
      <c r="FF14" s="95"/>
      <c r="FG14" s="95"/>
      <c r="FH14" s="95"/>
      <c r="FI14" s="95"/>
      <c r="FJ14" s="95"/>
      <c r="FK14" s="95"/>
      <c r="FL14" s="95"/>
      <c r="FM14" s="95"/>
      <c r="FN14" s="95"/>
      <c r="FO14" s="95"/>
      <c r="FP14" s="95"/>
      <c r="FQ14" s="95"/>
      <c r="FR14" s="95"/>
      <c r="FS14" s="95"/>
      <c r="FT14" s="95"/>
      <c r="FU14" s="95"/>
      <c r="FV14" s="95"/>
      <c r="FW14" s="95"/>
      <c r="FX14" s="95"/>
      <c r="FY14" s="95"/>
      <c r="FZ14" s="95"/>
      <c r="GA14" s="95"/>
      <c r="GB14" s="95"/>
      <c r="GC14" s="95"/>
      <c r="GD14" s="95"/>
      <c r="GE14" s="95"/>
      <c r="GF14" s="95"/>
      <c r="GG14" s="95"/>
      <c r="GH14" s="95"/>
      <c r="GI14" s="95"/>
      <c r="GJ14" s="95"/>
      <c r="GK14" s="95"/>
      <c r="GL14" s="95"/>
      <c r="GM14" s="95"/>
      <c r="GN14" s="95"/>
      <c r="GO14" s="95"/>
      <c r="GP14" s="95"/>
      <c r="GQ14" s="95"/>
      <c r="GR14" s="95"/>
      <c r="GS14" s="95"/>
      <c r="GT14" s="95"/>
      <c r="GU14" s="95"/>
      <c r="GV14" s="95"/>
      <c r="GW14" s="95"/>
      <c r="GX14" s="95"/>
      <c r="GY14" s="95"/>
      <c r="GZ14" s="95"/>
      <c r="HA14" s="95"/>
      <c r="HB14" s="95"/>
      <c r="HC14" s="95"/>
      <c r="HD14" s="95"/>
      <c r="HE14" s="95"/>
      <c r="HF14" s="95"/>
      <c r="HG14" s="95"/>
      <c r="HH14" s="95"/>
      <c r="HI14" s="95"/>
      <c r="HJ14" s="95"/>
      <c r="HK14" s="95"/>
      <c r="HL14" s="95"/>
      <c r="HM14" s="95"/>
      <c r="HN14" s="95"/>
      <c r="HO14" s="95"/>
      <c r="HP14" s="95"/>
      <c r="HQ14" s="95"/>
      <c r="HR14" s="95"/>
      <c r="HS14" s="95"/>
      <c r="HT14" s="95"/>
      <c r="HU14" s="95"/>
      <c r="HV14" s="95"/>
      <c r="HW14" s="95"/>
      <c r="HX14" s="95"/>
      <c r="HY14" s="95"/>
      <c r="HZ14" s="95"/>
      <c r="IA14" s="95"/>
      <c r="IB14" s="95"/>
      <c r="IC14" s="95"/>
      <c r="ID14" s="95"/>
      <c r="IE14" s="95"/>
      <c r="IF14" s="95"/>
      <c r="IG14" s="95"/>
      <c r="IH14" s="95"/>
      <c r="II14" s="95"/>
      <c r="IJ14" s="95"/>
      <c r="IK14" s="95"/>
      <c r="IL14" s="95"/>
      <c r="IM14" s="95"/>
      <c r="IN14" s="95"/>
      <c r="IO14" s="95"/>
      <c r="IP14" s="95"/>
      <c r="IQ14" s="95"/>
      <c r="IR14" s="95"/>
      <c r="IS14" s="95"/>
      <c r="IT14" s="95"/>
      <c r="IU14" s="95"/>
      <c r="IV14" s="95"/>
      <c r="IW14" s="95"/>
    </row>
    <row r="15" spans="1:257" ht="63.75">
      <c r="A15" s="135" t="str">
        <f t="shared" si="2"/>
        <v>[User_login-5]</v>
      </c>
      <c r="B15" s="124" t="s">
        <v>63</v>
      </c>
      <c r="C15" s="124" t="s">
        <v>118</v>
      </c>
      <c r="D15" s="124" t="s">
        <v>119</v>
      </c>
      <c r="E15" s="118"/>
      <c r="F15" s="117" t="s">
        <v>22</v>
      </c>
      <c r="G15" s="117"/>
      <c r="H15" s="119"/>
      <c r="I15" s="120"/>
      <c r="J15" s="231"/>
      <c r="K15" s="231"/>
      <c r="L15" s="231"/>
      <c r="M15" s="232"/>
      <c r="N15" s="232"/>
      <c r="O15" s="232"/>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c r="AU15" s="95"/>
      <c r="AV15" s="95"/>
      <c r="AW15" s="95"/>
      <c r="AX15" s="95"/>
      <c r="AY15" s="95"/>
      <c r="AZ15" s="95"/>
      <c r="BA15" s="95"/>
      <c r="BB15" s="95"/>
      <c r="BC15" s="95"/>
      <c r="BD15" s="95"/>
      <c r="BE15" s="95"/>
      <c r="BF15" s="95"/>
      <c r="BG15" s="95"/>
      <c r="BH15" s="95"/>
      <c r="BI15" s="95"/>
      <c r="BJ15" s="95"/>
      <c r="BK15" s="95"/>
      <c r="BL15" s="95"/>
      <c r="BM15" s="95"/>
      <c r="BN15" s="95"/>
      <c r="BO15" s="95"/>
      <c r="BP15" s="95"/>
      <c r="BQ15" s="95"/>
      <c r="BR15" s="95"/>
      <c r="BS15" s="95"/>
      <c r="BT15" s="95"/>
      <c r="BU15" s="95"/>
      <c r="BV15" s="95"/>
      <c r="BW15" s="95"/>
      <c r="BX15" s="95"/>
      <c r="BY15" s="95"/>
      <c r="BZ15" s="95"/>
      <c r="CA15" s="95"/>
      <c r="CB15" s="95"/>
      <c r="CC15" s="95"/>
      <c r="CD15" s="95"/>
      <c r="CE15" s="95"/>
      <c r="CF15" s="95"/>
      <c r="CG15" s="95"/>
      <c r="CH15" s="95"/>
      <c r="CI15" s="95"/>
      <c r="CJ15" s="95"/>
      <c r="CK15" s="95"/>
      <c r="CL15" s="95"/>
      <c r="CM15" s="95"/>
      <c r="CN15" s="95"/>
      <c r="CO15" s="95"/>
      <c r="CP15" s="95"/>
      <c r="CQ15" s="95"/>
      <c r="CR15" s="95"/>
      <c r="CS15" s="95"/>
      <c r="CT15" s="95"/>
      <c r="CU15" s="95"/>
      <c r="CV15" s="95"/>
      <c r="CW15" s="95"/>
      <c r="CX15" s="95"/>
      <c r="CY15" s="95"/>
      <c r="CZ15" s="95"/>
      <c r="DA15" s="95"/>
      <c r="DB15" s="95"/>
      <c r="DC15" s="95"/>
      <c r="DD15" s="95"/>
      <c r="DE15" s="95"/>
      <c r="DF15" s="95"/>
      <c r="DG15" s="95"/>
      <c r="DH15" s="95"/>
      <c r="DI15" s="95"/>
      <c r="DJ15" s="95"/>
      <c r="DK15" s="95"/>
      <c r="DL15" s="95"/>
      <c r="DM15" s="95"/>
      <c r="DN15" s="95"/>
      <c r="DO15" s="95"/>
      <c r="DP15" s="95"/>
      <c r="DQ15" s="95"/>
      <c r="DR15" s="95"/>
      <c r="DS15" s="95"/>
      <c r="DT15" s="95"/>
      <c r="DU15" s="95"/>
      <c r="DV15" s="95"/>
      <c r="DW15" s="95"/>
      <c r="DX15" s="95"/>
      <c r="DY15" s="95"/>
      <c r="DZ15" s="95"/>
      <c r="EA15" s="95"/>
      <c r="EB15" s="95"/>
      <c r="EC15" s="95"/>
      <c r="ED15" s="95"/>
      <c r="EE15" s="95"/>
      <c r="EF15" s="95"/>
      <c r="EG15" s="95"/>
      <c r="EH15" s="95"/>
      <c r="EI15" s="95"/>
      <c r="EJ15" s="95"/>
      <c r="EK15" s="95"/>
      <c r="EL15" s="95"/>
      <c r="EM15" s="95"/>
      <c r="EN15" s="95"/>
      <c r="EO15" s="95"/>
      <c r="EP15" s="95"/>
      <c r="EQ15" s="95"/>
      <c r="ER15" s="95"/>
      <c r="ES15" s="95"/>
      <c r="ET15" s="95"/>
      <c r="EU15" s="95"/>
      <c r="EV15" s="95"/>
      <c r="EW15" s="95"/>
      <c r="EX15" s="95"/>
      <c r="EY15" s="95"/>
      <c r="EZ15" s="95"/>
      <c r="FA15" s="95"/>
      <c r="FB15" s="95"/>
      <c r="FC15" s="95"/>
      <c r="FD15" s="95"/>
      <c r="FE15" s="95"/>
      <c r="FF15" s="95"/>
      <c r="FG15" s="95"/>
      <c r="FH15" s="95"/>
      <c r="FI15" s="95"/>
      <c r="FJ15" s="95"/>
      <c r="FK15" s="95"/>
      <c r="FL15" s="95"/>
      <c r="FM15" s="95"/>
      <c r="FN15" s="95"/>
      <c r="FO15" s="95"/>
      <c r="FP15" s="95"/>
      <c r="FQ15" s="95"/>
      <c r="FR15" s="95"/>
      <c r="FS15" s="95"/>
      <c r="FT15" s="95"/>
      <c r="FU15" s="95"/>
      <c r="FV15" s="95"/>
      <c r="FW15" s="95"/>
      <c r="FX15" s="95"/>
      <c r="FY15" s="95"/>
      <c r="FZ15" s="95"/>
      <c r="GA15" s="95"/>
      <c r="GB15" s="95"/>
      <c r="GC15" s="95"/>
      <c r="GD15" s="95"/>
      <c r="GE15" s="95"/>
      <c r="GF15" s="95"/>
      <c r="GG15" s="95"/>
      <c r="GH15" s="95"/>
      <c r="GI15" s="95"/>
      <c r="GJ15" s="95"/>
      <c r="GK15" s="95"/>
      <c r="GL15" s="95"/>
      <c r="GM15" s="95"/>
      <c r="GN15" s="95"/>
      <c r="GO15" s="95"/>
      <c r="GP15" s="95"/>
      <c r="GQ15" s="95"/>
      <c r="GR15" s="95"/>
      <c r="GS15" s="95"/>
      <c r="GT15" s="95"/>
      <c r="GU15" s="95"/>
      <c r="GV15" s="95"/>
      <c r="GW15" s="95"/>
      <c r="GX15" s="95"/>
      <c r="GY15" s="95"/>
      <c r="GZ15" s="95"/>
      <c r="HA15" s="95"/>
      <c r="HB15" s="95"/>
      <c r="HC15" s="95"/>
      <c r="HD15" s="95"/>
      <c r="HE15" s="95"/>
      <c r="HF15" s="95"/>
      <c r="HG15" s="95"/>
      <c r="HH15" s="95"/>
      <c r="HI15" s="95"/>
      <c r="HJ15" s="95"/>
      <c r="HK15" s="95"/>
      <c r="HL15" s="95"/>
      <c r="HM15" s="95"/>
      <c r="HN15" s="95"/>
      <c r="HO15" s="95"/>
      <c r="HP15" s="95"/>
      <c r="HQ15" s="95"/>
      <c r="HR15" s="95"/>
      <c r="HS15" s="95"/>
      <c r="HT15" s="95"/>
      <c r="HU15" s="95"/>
      <c r="HV15" s="95"/>
      <c r="HW15" s="95"/>
      <c r="HX15" s="95"/>
      <c r="HY15" s="95"/>
      <c r="HZ15" s="95"/>
      <c r="IA15" s="95"/>
      <c r="IB15" s="95"/>
      <c r="IC15" s="95"/>
      <c r="ID15" s="95"/>
      <c r="IE15" s="95"/>
      <c r="IF15" s="95"/>
      <c r="IG15" s="95"/>
      <c r="IH15" s="95"/>
      <c r="II15" s="95"/>
      <c r="IJ15" s="95"/>
      <c r="IK15" s="95"/>
      <c r="IL15" s="95"/>
      <c r="IM15" s="95"/>
      <c r="IN15" s="95"/>
      <c r="IO15" s="95"/>
      <c r="IP15" s="95"/>
      <c r="IQ15" s="95"/>
      <c r="IR15" s="95"/>
      <c r="IS15" s="95"/>
      <c r="IT15" s="95"/>
      <c r="IU15" s="95"/>
      <c r="IV15" s="95"/>
      <c r="IW15" s="95"/>
    </row>
    <row r="16" spans="1:257" ht="51">
      <c r="A16" s="135" t="str">
        <f t="shared" si="2"/>
        <v>[User_login-6]</v>
      </c>
      <c r="B16" s="124" t="s">
        <v>64</v>
      </c>
      <c r="C16" s="124" t="s">
        <v>184</v>
      </c>
      <c r="D16" s="124" t="s">
        <v>181</v>
      </c>
      <c r="E16" s="125"/>
      <c r="F16" s="117" t="s">
        <v>27</v>
      </c>
      <c r="G16" s="117"/>
      <c r="H16" s="125"/>
      <c r="I16" s="125"/>
      <c r="J16" s="231"/>
      <c r="K16" s="231"/>
      <c r="L16" s="231"/>
      <c r="M16" s="232"/>
      <c r="N16" s="232"/>
      <c r="O16" s="232"/>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c r="BA16" s="95"/>
      <c r="BB16" s="95"/>
      <c r="BC16" s="95"/>
      <c r="BD16" s="95"/>
      <c r="BE16" s="95"/>
      <c r="BF16" s="95"/>
      <c r="BG16" s="95"/>
      <c r="BH16" s="95"/>
      <c r="BI16" s="95"/>
      <c r="BJ16" s="95"/>
      <c r="BK16" s="95"/>
      <c r="BL16" s="95"/>
      <c r="BM16" s="95"/>
      <c r="BN16" s="95"/>
      <c r="BO16" s="95"/>
      <c r="BP16" s="95"/>
      <c r="BQ16" s="95"/>
      <c r="BR16" s="95"/>
      <c r="BS16" s="95"/>
      <c r="BT16" s="95"/>
      <c r="BU16" s="95"/>
      <c r="BV16" s="95"/>
      <c r="BW16" s="95"/>
      <c r="BX16" s="95"/>
      <c r="BY16" s="95"/>
      <c r="BZ16" s="95"/>
      <c r="CA16" s="95"/>
      <c r="CB16" s="95"/>
      <c r="CC16" s="95"/>
      <c r="CD16" s="95"/>
      <c r="CE16" s="95"/>
      <c r="CF16" s="95"/>
      <c r="CG16" s="95"/>
      <c r="CH16" s="95"/>
      <c r="CI16" s="95"/>
      <c r="CJ16" s="95"/>
      <c r="CK16" s="95"/>
      <c r="CL16" s="95"/>
      <c r="CM16" s="95"/>
      <c r="CN16" s="95"/>
      <c r="CO16" s="95"/>
      <c r="CP16" s="95"/>
      <c r="CQ16" s="95"/>
      <c r="CR16" s="95"/>
      <c r="CS16" s="95"/>
      <c r="CT16" s="95"/>
      <c r="CU16" s="95"/>
      <c r="CV16" s="95"/>
      <c r="CW16" s="95"/>
      <c r="CX16" s="95"/>
      <c r="CY16" s="95"/>
      <c r="CZ16" s="95"/>
      <c r="DA16" s="95"/>
      <c r="DB16" s="95"/>
      <c r="DC16" s="95"/>
      <c r="DD16" s="95"/>
      <c r="DE16" s="95"/>
      <c r="DF16" s="95"/>
      <c r="DG16" s="95"/>
      <c r="DH16" s="95"/>
      <c r="DI16" s="95"/>
      <c r="DJ16" s="95"/>
      <c r="DK16" s="95"/>
      <c r="DL16" s="95"/>
      <c r="DM16" s="95"/>
      <c r="DN16" s="95"/>
      <c r="DO16" s="95"/>
      <c r="DP16" s="95"/>
      <c r="DQ16" s="95"/>
      <c r="DR16" s="95"/>
      <c r="DS16" s="95"/>
      <c r="DT16" s="95"/>
      <c r="DU16" s="95"/>
      <c r="DV16" s="95"/>
      <c r="DW16" s="95"/>
      <c r="DX16" s="95"/>
      <c r="DY16" s="95"/>
      <c r="DZ16" s="95"/>
      <c r="EA16" s="95"/>
      <c r="EB16" s="95"/>
      <c r="EC16" s="95"/>
      <c r="ED16" s="95"/>
      <c r="EE16" s="95"/>
      <c r="EF16" s="95"/>
      <c r="EG16" s="95"/>
      <c r="EH16" s="95"/>
      <c r="EI16" s="95"/>
      <c r="EJ16" s="95"/>
      <c r="EK16" s="95"/>
      <c r="EL16" s="95"/>
      <c r="EM16" s="95"/>
      <c r="EN16" s="95"/>
      <c r="EO16" s="95"/>
      <c r="EP16" s="95"/>
      <c r="EQ16" s="95"/>
      <c r="ER16" s="95"/>
      <c r="ES16" s="95"/>
      <c r="ET16" s="95"/>
      <c r="EU16" s="95"/>
      <c r="EV16" s="95"/>
      <c r="EW16" s="95"/>
      <c r="EX16" s="95"/>
      <c r="EY16" s="95"/>
      <c r="EZ16" s="95"/>
      <c r="FA16" s="95"/>
      <c r="FB16" s="95"/>
      <c r="FC16" s="95"/>
      <c r="FD16" s="95"/>
      <c r="FE16" s="95"/>
      <c r="FF16" s="95"/>
      <c r="FG16" s="95"/>
      <c r="FH16" s="95"/>
      <c r="FI16" s="95"/>
      <c r="FJ16" s="95"/>
      <c r="FK16" s="95"/>
      <c r="FL16" s="95"/>
      <c r="FM16" s="95"/>
      <c r="FN16" s="95"/>
      <c r="FO16" s="95"/>
      <c r="FP16" s="95"/>
      <c r="FQ16" s="95"/>
      <c r="FR16" s="95"/>
      <c r="FS16" s="95"/>
      <c r="FT16" s="95"/>
      <c r="FU16" s="95"/>
      <c r="FV16" s="95"/>
      <c r="FW16" s="95"/>
      <c r="FX16" s="95"/>
      <c r="FY16" s="95"/>
      <c r="FZ16" s="95"/>
      <c r="GA16" s="95"/>
      <c r="GB16" s="95"/>
      <c r="GC16" s="95"/>
      <c r="GD16" s="95"/>
      <c r="GE16" s="95"/>
      <c r="GF16" s="95"/>
      <c r="GG16" s="95"/>
      <c r="GH16" s="95"/>
      <c r="GI16" s="95"/>
      <c r="GJ16" s="95"/>
      <c r="GK16" s="95"/>
      <c r="GL16" s="95"/>
      <c r="GM16" s="95"/>
      <c r="GN16" s="95"/>
      <c r="GO16" s="95"/>
      <c r="GP16" s="95"/>
      <c r="GQ16" s="95"/>
      <c r="GR16" s="95"/>
      <c r="GS16" s="95"/>
      <c r="GT16" s="95"/>
      <c r="GU16" s="95"/>
      <c r="GV16" s="95"/>
      <c r="GW16" s="95"/>
      <c r="GX16" s="95"/>
      <c r="GY16" s="95"/>
      <c r="GZ16" s="95"/>
      <c r="HA16" s="95"/>
      <c r="HB16" s="95"/>
      <c r="HC16" s="95"/>
      <c r="HD16" s="95"/>
      <c r="HE16" s="95"/>
      <c r="HF16" s="95"/>
      <c r="HG16" s="95"/>
      <c r="HH16" s="95"/>
      <c r="HI16" s="95"/>
      <c r="HJ16" s="95"/>
      <c r="HK16" s="95"/>
      <c r="HL16" s="95"/>
      <c r="HM16" s="95"/>
      <c r="HN16" s="95"/>
      <c r="HO16" s="95"/>
      <c r="HP16" s="95"/>
      <c r="HQ16" s="95"/>
      <c r="HR16" s="95"/>
      <c r="HS16" s="95"/>
      <c r="HT16" s="95"/>
      <c r="HU16" s="95"/>
      <c r="HV16" s="95"/>
      <c r="HW16" s="95"/>
      <c r="HX16" s="95"/>
      <c r="HY16" s="95"/>
      <c r="HZ16" s="95"/>
      <c r="IA16" s="95"/>
      <c r="IB16" s="95"/>
      <c r="IC16" s="95"/>
      <c r="ID16" s="95"/>
      <c r="IE16" s="95"/>
      <c r="IF16" s="95"/>
      <c r="IG16" s="95"/>
      <c r="IH16" s="95"/>
      <c r="II16" s="95"/>
      <c r="IJ16" s="95"/>
      <c r="IK16" s="95"/>
      <c r="IL16" s="95"/>
      <c r="IM16" s="95"/>
      <c r="IN16" s="95"/>
      <c r="IO16" s="95"/>
      <c r="IP16" s="95"/>
      <c r="IQ16" s="95"/>
      <c r="IR16" s="95"/>
      <c r="IS16" s="95"/>
      <c r="IT16" s="95"/>
      <c r="IU16" s="95"/>
      <c r="IV16" s="95"/>
      <c r="IW16" s="95"/>
    </row>
    <row r="17" spans="1:257" ht="102">
      <c r="A17" s="135" t="str">
        <f t="shared" si="2"/>
        <v>[User_login-7]</v>
      </c>
      <c r="B17" s="124" t="s">
        <v>65</v>
      </c>
      <c r="C17" s="124" t="s">
        <v>183</v>
      </c>
      <c r="D17" s="124" t="s">
        <v>185</v>
      </c>
      <c r="E17" s="125"/>
      <c r="F17" s="117" t="s">
        <v>27</v>
      </c>
      <c r="G17" s="117"/>
      <c r="H17" s="125"/>
      <c r="I17" s="125"/>
      <c r="J17" s="231"/>
      <c r="K17" s="231"/>
      <c r="L17" s="231"/>
      <c r="M17" s="232"/>
      <c r="N17" s="232"/>
      <c r="O17" s="232"/>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5"/>
      <c r="AS17" s="95"/>
      <c r="AT17" s="95"/>
      <c r="AU17" s="95"/>
      <c r="AV17" s="95"/>
      <c r="AW17" s="95"/>
      <c r="AX17" s="95"/>
      <c r="AY17" s="95"/>
      <c r="AZ17" s="95"/>
      <c r="BA17" s="95"/>
      <c r="BB17" s="95"/>
      <c r="BC17" s="95"/>
      <c r="BD17" s="95"/>
      <c r="BE17" s="95"/>
      <c r="BF17" s="95"/>
      <c r="BG17" s="95"/>
      <c r="BH17" s="95"/>
      <c r="BI17" s="95"/>
      <c r="BJ17" s="95"/>
      <c r="BK17" s="95"/>
      <c r="BL17" s="95"/>
      <c r="BM17" s="95"/>
      <c r="BN17" s="95"/>
      <c r="BO17" s="95"/>
      <c r="BP17" s="95"/>
      <c r="BQ17" s="95"/>
      <c r="BR17" s="95"/>
      <c r="BS17" s="95"/>
      <c r="BT17" s="95"/>
      <c r="BU17" s="95"/>
      <c r="BV17" s="95"/>
      <c r="BW17" s="95"/>
      <c r="BX17" s="95"/>
      <c r="BY17" s="95"/>
      <c r="BZ17" s="95"/>
      <c r="CA17" s="95"/>
      <c r="CB17" s="95"/>
      <c r="CC17" s="95"/>
      <c r="CD17" s="95"/>
      <c r="CE17" s="95"/>
      <c r="CF17" s="95"/>
      <c r="CG17" s="95"/>
      <c r="CH17" s="95"/>
      <c r="CI17" s="95"/>
      <c r="CJ17" s="95"/>
      <c r="CK17" s="95"/>
      <c r="CL17" s="95"/>
      <c r="CM17" s="95"/>
      <c r="CN17" s="95"/>
      <c r="CO17" s="95"/>
      <c r="CP17" s="95"/>
      <c r="CQ17" s="95"/>
      <c r="CR17" s="95"/>
      <c r="CS17" s="95"/>
      <c r="CT17" s="95"/>
      <c r="CU17" s="95"/>
      <c r="CV17" s="95"/>
      <c r="CW17" s="95"/>
      <c r="CX17" s="95"/>
      <c r="CY17" s="95"/>
      <c r="CZ17" s="95"/>
      <c r="DA17" s="95"/>
      <c r="DB17" s="95"/>
      <c r="DC17" s="95"/>
      <c r="DD17" s="95"/>
      <c r="DE17" s="95"/>
      <c r="DF17" s="95"/>
      <c r="DG17" s="95"/>
      <c r="DH17" s="95"/>
      <c r="DI17" s="95"/>
      <c r="DJ17" s="95"/>
      <c r="DK17" s="95"/>
      <c r="DL17" s="95"/>
      <c r="DM17" s="95"/>
      <c r="DN17" s="95"/>
      <c r="DO17" s="95"/>
      <c r="DP17" s="95"/>
      <c r="DQ17" s="95"/>
      <c r="DR17" s="95"/>
      <c r="DS17" s="95"/>
      <c r="DT17" s="95"/>
      <c r="DU17" s="95"/>
      <c r="DV17" s="95"/>
      <c r="DW17" s="95"/>
      <c r="DX17" s="95"/>
      <c r="DY17" s="95"/>
      <c r="DZ17" s="95"/>
      <c r="EA17" s="95"/>
      <c r="EB17" s="95"/>
      <c r="EC17" s="95"/>
      <c r="ED17" s="95"/>
      <c r="EE17" s="95"/>
      <c r="EF17" s="95"/>
      <c r="EG17" s="95"/>
      <c r="EH17" s="95"/>
      <c r="EI17" s="95"/>
      <c r="EJ17" s="95"/>
      <c r="EK17" s="95"/>
      <c r="EL17" s="95"/>
      <c r="EM17" s="95"/>
      <c r="EN17" s="95"/>
      <c r="EO17" s="95"/>
      <c r="EP17" s="95"/>
      <c r="EQ17" s="95"/>
      <c r="ER17" s="95"/>
      <c r="ES17" s="95"/>
      <c r="ET17" s="95"/>
      <c r="EU17" s="95"/>
      <c r="EV17" s="95"/>
      <c r="EW17" s="95"/>
      <c r="EX17" s="95"/>
      <c r="EY17" s="95"/>
      <c r="EZ17" s="95"/>
      <c r="FA17" s="95"/>
      <c r="FB17" s="95"/>
      <c r="FC17" s="95"/>
      <c r="FD17" s="95"/>
      <c r="FE17" s="95"/>
      <c r="FF17" s="95"/>
      <c r="FG17" s="95"/>
      <c r="FH17" s="95"/>
      <c r="FI17" s="95"/>
      <c r="FJ17" s="95"/>
      <c r="FK17" s="95"/>
      <c r="FL17" s="95"/>
      <c r="FM17" s="95"/>
      <c r="FN17" s="95"/>
      <c r="FO17" s="95"/>
      <c r="FP17" s="95"/>
      <c r="FQ17" s="95"/>
      <c r="FR17" s="95"/>
      <c r="FS17" s="95"/>
      <c r="FT17" s="95"/>
      <c r="FU17" s="95"/>
      <c r="FV17" s="95"/>
      <c r="FW17" s="95"/>
      <c r="FX17" s="95"/>
      <c r="FY17" s="95"/>
      <c r="FZ17" s="95"/>
      <c r="GA17" s="95"/>
      <c r="GB17" s="95"/>
      <c r="GC17" s="95"/>
      <c r="GD17" s="95"/>
      <c r="GE17" s="95"/>
      <c r="GF17" s="95"/>
      <c r="GG17" s="95"/>
      <c r="GH17" s="95"/>
      <c r="GI17" s="95"/>
      <c r="GJ17" s="95"/>
      <c r="GK17" s="95"/>
      <c r="GL17" s="95"/>
      <c r="GM17" s="95"/>
      <c r="GN17" s="95"/>
      <c r="GO17" s="95"/>
      <c r="GP17" s="95"/>
      <c r="GQ17" s="95"/>
      <c r="GR17" s="95"/>
      <c r="GS17" s="95"/>
      <c r="GT17" s="95"/>
      <c r="GU17" s="95"/>
      <c r="GV17" s="95"/>
      <c r="GW17" s="95"/>
      <c r="GX17" s="95"/>
      <c r="GY17" s="95"/>
      <c r="GZ17" s="95"/>
      <c r="HA17" s="95"/>
      <c r="HB17" s="95"/>
      <c r="HC17" s="95"/>
      <c r="HD17" s="95"/>
      <c r="HE17" s="95"/>
      <c r="HF17" s="95"/>
      <c r="HG17" s="95"/>
      <c r="HH17" s="95"/>
      <c r="HI17" s="95"/>
      <c r="HJ17" s="95"/>
      <c r="HK17" s="95"/>
      <c r="HL17" s="95"/>
      <c r="HM17" s="95"/>
      <c r="HN17" s="95"/>
      <c r="HO17" s="95"/>
      <c r="HP17" s="95"/>
      <c r="HQ17" s="95"/>
      <c r="HR17" s="95"/>
      <c r="HS17" s="95"/>
      <c r="HT17" s="95"/>
      <c r="HU17" s="95"/>
      <c r="HV17" s="95"/>
      <c r="HW17" s="95"/>
      <c r="HX17" s="95"/>
      <c r="HY17" s="95"/>
      <c r="HZ17" s="95"/>
      <c r="IA17" s="95"/>
      <c r="IB17" s="95"/>
      <c r="IC17" s="95"/>
      <c r="ID17" s="95"/>
      <c r="IE17" s="95"/>
      <c r="IF17" s="95"/>
      <c r="IG17" s="95"/>
      <c r="IH17" s="95"/>
      <c r="II17" s="95"/>
      <c r="IJ17" s="95"/>
      <c r="IK17" s="95"/>
      <c r="IL17" s="95"/>
      <c r="IM17" s="95"/>
      <c r="IN17" s="95"/>
      <c r="IO17" s="95"/>
      <c r="IP17" s="95"/>
      <c r="IQ17" s="95"/>
      <c r="IR17" s="95"/>
      <c r="IS17" s="95"/>
      <c r="IT17" s="95"/>
      <c r="IU17" s="95"/>
      <c r="IV17" s="95"/>
      <c r="IW17" s="95"/>
    </row>
    <row r="18" spans="1:257" ht="63.75">
      <c r="A18" s="135" t="str">
        <f t="shared" si="2"/>
        <v>[User_login-8]</v>
      </c>
      <c r="B18" s="124" t="s">
        <v>66</v>
      </c>
      <c r="C18" s="124" t="s">
        <v>182</v>
      </c>
      <c r="D18" s="124" t="s">
        <v>186</v>
      </c>
      <c r="E18" s="125"/>
      <c r="F18" s="117" t="s">
        <v>27</v>
      </c>
      <c r="G18" s="117"/>
      <c r="H18" s="125"/>
      <c r="I18" s="125" t="s">
        <v>700</v>
      </c>
      <c r="J18" s="231"/>
      <c r="K18" s="231"/>
      <c r="L18" s="231"/>
      <c r="M18" s="232"/>
      <c r="N18" s="232"/>
      <c r="O18" s="232"/>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c r="AT18" s="95"/>
      <c r="AU18" s="95"/>
      <c r="AV18" s="95"/>
      <c r="AW18" s="95"/>
      <c r="AX18" s="95"/>
      <c r="AY18" s="95"/>
      <c r="AZ18" s="95"/>
      <c r="BA18" s="95"/>
      <c r="BB18" s="95"/>
      <c r="BC18" s="95"/>
      <c r="BD18" s="95"/>
      <c r="BE18" s="95"/>
      <c r="BF18" s="95"/>
      <c r="BG18" s="95"/>
      <c r="BH18" s="95"/>
      <c r="BI18" s="95"/>
      <c r="BJ18" s="95"/>
      <c r="BK18" s="95"/>
      <c r="BL18" s="95"/>
      <c r="BM18" s="95"/>
      <c r="BN18" s="95"/>
      <c r="BO18" s="95"/>
      <c r="BP18" s="95"/>
      <c r="BQ18" s="95"/>
      <c r="BR18" s="95"/>
      <c r="BS18" s="95"/>
      <c r="BT18" s="95"/>
      <c r="BU18" s="95"/>
      <c r="BV18" s="95"/>
      <c r="BW18" s="95"/>
      <c r="BX18" s="95"/>
      <c r="BY18" s="95"/>
      <c r="BZ18" s="95"/>
      <c r="CA18" s="95"/>
      <c r="CB18" s="95"/>
      <c r="CC18" s="95"/>
      <c r="CD18" s="95"/>
      <c r="CE18" s="95"/>
      <c r="CF18" s="95"/>
      <c r="CG18" s="95"/>
      <c r="CH18" s="95"/>
      <c r="CI18" s="95"/>
      <c r="CJ18" s="95"/>
      <c r="CK18" s="95"/>
      <c r="CL18" s="95"/>
      <c r="CM18" s="95"/>
      <c r="CN18" s="95"/>
      <c r="CO18" s="95"/>
      <c r="CP18" s="95"/>
      <c r="CQ18" s="95"/>
      <c r="CR18" s="95"/>
      <c r="CS18" s="95"/>
      <c r="CT18" s="95"/>
      <c r="CU18" s="95"/>
      <c r="CV18" s="95"/>
      <c r="CW18" s="95"/>
      <c r="CX18" s="95"/>
      <c r="CY18" s="95"/>
      <c r="CZ18" s="95"/>
      <c r="DA18" s="95"/>
      <c r="DB18" s="95"/>
      <c r="DC18" s="95"/>
      <c r="DD18" s="95"/>
      <c r="DE18" s="95"/>
      <c r="DF18" s="95"/>
      <c r="DG18" s="95"/>
      <c r="DH18" s="95"/>
      <c r="DI18" s="95"/>
      <c r="DJ18" s="95"/>
      <c r="DK18" s="95"/>
      <c r="DL18" s="95"/>
      <c r="DM18" s="95"/>
      <c r="DN18" s="95"/>
      <c r="DO18" s="95"/>
      <c r="DP18" s="95"/>
      <c r="DQ18" s="95"/>
      <c r="DR18" s="95"/>
      <c r="DS18" s="95"/>
      <c r="DT18" s="95"/>
      <c r="DU18" s="95"/>
      <c r="DV18" s="95"/>
      <c r="DW18" s="95"/>
      <c r="DX18" s="95"/>
      <c r="DY18" s="95"/>
      <c r="DZ18" s="95"/>
      <c r="EA18" s="95"/>
      <c r="EB18" s="95"/>
      <c r="EC18" s="95"/>
      <c r="ED18" s="95"/>
      <c r="EE18" s="95"/>
      <c r="EF18" s="95"/>
      <c r="EG18" s="95"/>
      <c r="EH18" s="95"/>
      <c r="EI18" s="95"/>
      <c r="EJ18" s="95"/>
      <c r="EK18" s="95"/>
      <c r="EL18" s="95"/>
      <c r="EM18" s="95"/>
      <c r="EN18" s="95"/>
      <c r="EO18" s="95"/>
      <c r="EP18" s="95"/>
      <c r="EQ18" s="95"/>
      <c r="ER18" s="95"/>
      <c r="ES18" s="95"/>
      <c r="ET18" s="95"/>
      <c r="EU18" s="95"/>
      <c r="EV18" s="95"/>
      <c r="EW18" s="95"/>
      <c r="EX18" s="95"/>
      <c r="EY18" s="95"/>
      <c r="EZ18" s="95"/>
      <c r="FA18" s="95"/>
      <c r="FB18" s="95"/>
      <c r="FC18" s="95"/>
      <c r="FD18" s="95"/>
      <c r="FE18" s="95"/>
      <c r="FF18" s="95"/>
      <c r="FG18" s="95"/>
      <c r="FH18" s="95"/>
      <c r="FI18" s="95"/>
      <c r="FJ18" s="95"/>
      <c r="FK18" s="95"/>
      <c r="FL18" s="95"/>
      <c r="FM18" s="95"/>
      <c r="FN18" s="95"/>
      <c r="FO18" s="95"/>
      <c r="FP18" s="95"/>
      <c r="FQ18" s="95"/>
      <c r="FR18" s="95"/>
      <c r="FS18" s="95"/>
      <c r="FT18" s="95"/>
      <c r="FU18" s="95"/>
      <c r="FV18" s="95"/>
      <c r="FW18" s="95"/>
      <c r="FX18" s="95"/>
      <c r="FY18" s="95"/>
      <c r="FZ18" s="95"/>
      <c r="GA18" s="95"/>
      <c r="GB18" s="95"/>
      <c r="GC18" s="95"/>
      <c r="GD18" s="95"/>
      <c r="GE18" s="95"/>
      <c r="GF18" s="95"/>
      <c r="GG18" s="95"/>
      <c r="GH18" s="95"/>
      <c r="GI18" s="95"/>
      <c r="GJ18" s="95"/>
      <c r="GK18" s="95"/>
      <c r="GL18" s="95"/>
      <c r="GM18" s="95"/>
      <c r="GN18" s="95"/>
      <c r="GO18" s="95"/>
      <c r="GP18" s="95"/>
      <c r="GQ18" s="95"/>
      <c r="GR18" s="95"/>
      <c r="GS18" s="95"/>
      <c r="GT18" s="95"/>
      <c r="GU18" s="95"/>
      <c r="GV18" s="95"/>
      <c r="GW18" s="95"/>
      <c r="GX18" s="95"/>
      <c r="GY18" s="95"/>
      <c r="GZ18" s="95"/>
      <c r="HA18" s="95"/>
      <c r="HB18" s="95"/>
      <c r="HC18" s="95"/>
      <c r="HD18" s="95"/>
      <c r="HE18" s="95"/>
      <c r="HF18" s="95"/>
      <c r="HG18" s="95"/>
      <c r="HH18" s="95"/>
      <c r="HI18" s="95"/>
      <c r="HJ18" s="95"/>
      <c r="HK18" s="95"/>
      <c r="HL18" s="95"/>
      <c r="HM18" s="95"/>
      <c r="HN18" s="95"/>
      <c r="HO18" s="95"/>
      <c r="HP18" s="95"/>
      <c r="HQ18" s="95"/>
      <c r="HR18" s="95"/>
      <c r="HS18" s="95"/>
      <c r="HT18" s="95"/>
      <c r="HU18" s="95"/>
      <c r="HV18" s="95"/>
      <c r="HW18" s="95"/>
      <c r="HX18" s="95"/>
      <c r="HY18" s="95"/>
      <c r="HZ18" s="95"/>
      <c r="IA18" s="95"/>
      <c r="IB18" s="95"/>
      <c r="IC18" s="95"/>
      <c r="ID18" s="95"/>
      <c r="IE18" s="95"/>
      <c r="IF18" s="95"/>
      <c r="IG18" s="95"/>
      <c r="IH18" s="95"/>
      <c r="II18" s="95"/>
      <c r="IJ18" s="95"/>
      <c r="IK18" s="95"/>
      <c r="IL18" s="95"/>
      <c r="IM18" s="95"/>
      <c r="IN18" s="95"/>
      <c r="IO18" s="95"/>
      <c r="IP18" s="95"/>
      <c r="IQ18" s="95"/>
      <c r="IR18" s="95"/>
      <c r="IS18" s="95"/>
      <c r="IT18" s="95"/>
      <c r="IU18" s="95"/>
      <c r="IV18" s="95"/>
      <c r="IW18" s="95"/>
    </row>
    <row r="19" spans="1:257" ht="14.25" customHeight="1">
      <c r="A19" s="58"/>
      <c r="B19" s="58" t="s">
        <v>192</v>
      </c>
      <c r="C19" s="58"/>
      <c r="D19" s="58"/>
      <c r="E19" s="58"/>
      <c r="F19" s="58"/>
      <c r="G19" s="58"/>
      <c r="H19" s="58"/>
      <c r="I19" s="58"/>
      <c r="J19" s="181"/>
      <c r="K19" s="181"/>
      <c r="L19" s="181"/>
      <c r="M19" s="181"/>
      <c r="N19" s="181"/>
      <c r="O19" s="181"/>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95"/>
      <c r="AQ19" s="95"/>
      <c r="AR19" s="95"/>
      <c r="AS19" s="95"/>
      <c r="AT19" s="95"/>
      <c r="AU19" s="95"/>
      <c r="AV19" s="95"/>
      <c r="AW19" s="95"/>
      <c r="AX19" s="95"/>
      <c r="AY19" s="95"/>
      <c r="AZ19" s="95"/>
      <c r="BA19" s="95"/>
      <c r="BB19" s="95"/>
      <c r="BC19" s="95"/>
      <c r="BD19" s="95"/>
      <c r="BE19" s="95"/>
      <c r="BF19" s="95"/>
      <c r="BG19" s="95"/>
      <c r="BH19" s="95"/>
      <c r="BI19" s="95"/>
      <c r="BJ19" s="95"/>
      <c r="BK19" s="95"/>
      <c r="BL19" s="95"/>
      <c r="BM19" s="95"/>
      <c r="BN19" s="95"/>
      <c r="BO19" s="95"/>
      <c r="BP19" s="95"/>
      <c r="BQ19" s="95"/>
      <c r="BR19" s="95"/>
      <c r="BS19" s="95"/>
      <c r="BT19" s="95"/>
      <c r="BU19" s="95"/>
      <c r="BV19" s="95"/>
      <c r="BW19" s="95"/>
      <c r="BX19" s="95"/>
      <c r="BY19" s="95"/>
      <c r="BZ19" s="95"/>
      <c r="CA19" s="95"/>
      <c r="CB19" s="95"/>
      <c r="CC19" s="95"/>
      <c r="CD19" s="95"/>
      <c r="CE19" s="95"/>
      <c r="CF19" s="95"/>
      <c r="CG19" s="95"/>
      <c r="CH19" s="95"/>
      <c r="CI19" s="95"/>
      <c r="CJ19" s="95"/>
      <c r="CK19" s="95"/>
      <c r="CL19" s="95"/>
      <c r="CM19" s="95"/>
      <c r="CN19" s="95"/>
      <c r="CO19" s="95"/>
      <c r="CP19" s="95"/>
      <c r="CQ19" s="95"/>
      <c r="CR19" s="95"/>
      <c r="CS19" s="95"/>
      <c r="CT19" s="95"/>
      <c r="CU19" s="95"/>
      <c r="CV19" s="95"/>
      <c r="CW19" s="95"/>
      <c r="CX19" s="95"/>
      <c r="CY19" s="95"/>
      <c r="CZ19" s="95"/>
      <c r="DA19" s="95"/>
      <c r="DB19" s="95"/>
      <c r="DC19" s="95"/>
      <c r="DD19" s="95"/>
      <c r="DE19" s="95"/>
      <c r="DF19" s="95"/>
      <c r="DG19" s="95"/>
      <c r="DH19" s="95"/>
      <c r="DI19" s="95"/>
      <c r="DJ19" s="95"/>
      <c r="DK19" s="95"/>
      <c r="DL19" s="95"/>
      <c r="DM19" s="95"/>
      <c r="DN19" s="95"/>
      <c r="DO19" s="95"/>
      <c r="DP19" s="95"/>
      <c r="DQ19" s="95"/>
      <c r="DR19" s="95"/>
      <c r="DS19" s="95"/>
      <c r="DT19" s="95"/>
      <c r="DU19" s="95"/>
      <c r="DV19" s="95"/>
      <c r="DW19" s="95"/>
      <c r="DX19" s="95"/>
      <c r="DY19" s="95"/>
      <c r="DZ19" s="95"/>
      <c r="EA19" s="95"/>
      <c r="EB19" s="95"/>
      <c r="EC19" s="95"/>
      <c r="ED19" s="95"/>
      <c r="EE19" s="95"/>
      <c r="EF19" s="95"/>
      <c r="EG19" s="95"/>
      <c r="EH19" s="95"/>
      <c r="EI19" s="95"/>
      <c r="EJ19" s="95"/>
      <c r="EK19" s="95"/>
      <c r="EL19" s="95"/>
      <c r="EM19" s="95"/>
      <c r="EN19" s="95"/>
      <c r="EO19" s="95"/>
      <c r="EP19" s="95"/>
      <c r="EQ19" s="95"/>
      <c r="ER19" s="95"/>
      <c r="ES19" s="95"/>
      <c r="ET19" s="95"/>
      <c r="EU19" s="95"/>
      <c r="EV19" s="95"/>
      <c r="EW19" s="95"/>
      <c r="EX19" s="95"/>
      <c r="EY19" s="95"/>
      <c r="EZ19" s="95"/>
      <c r="FA19" s="95"/>
      <c r="FB19" s="95"/>
      <c r="FC19" s="95"/>
      <c r="FD19" s="95"/>
      <c r="FE19" s="95"/>
      <c r="FF19" s="95"/>
      <c r="FG19" s="95"/>
      <c r="FH19" s="95"/>
      <c r="FI19" s="95"/>
      <c r="FJ19" s="95"/>
      <c r="FK19" s="95"/>
      <c r="FL19" s="95"/>
      <c r="FM19" s="95"/>
      <c r="FN19" s="95"/>
      <c r="FO19" s="95"/>
      <c r="FP19" s="95"/>
      <c r="FQ19" s="95"/>
      <c r="FR19" s="95"/>
      <c r="FS19" s="95"/>
      <c r="FT19" s="95"/>
      <c r="FU19" s="95"/>
      <c r="FV19" s="95"/>
      <c r="FW19" s="95"/>
      <c r="FX19" s="95"/>
      <c r="FY19" s="95"/>
      <c r="FZ19" s="95"/>
      <c r="GA19" s="95"/>
      <c r="GB19" s="95"/>
      <c r="GC19" s="95"/>
      <c r="GD19" s="95"/>
      <c r="GE19" s="95"/>
      <c r="GF19" s="95"/>
      <c r="GG19" s="95"/>
      <c r="GH19" s="95"/>
      <c r="GI19" s="95"/>
      <c r="GJ19" s="95"/>
      <c r="GK19" s="95"/>
      <c r="GL19" s="95"/>
      <c r="GM19" s="95"/>
      <c r="GN19" s="95"/>
      <c r="GO19" s="95"/>
      <c r="GP19" s="95"/>
      <c r="GQ19" s="95"/>
      <c r="GR19" s="95"/>
      <c r="GS19" s="95"/>
      <c r="GT19" s="95"/>
      <c r="GU19" s="95"/>
      <c r="GV19" s="95"/>
      <c r="GW19" s="95"/>
      <c r="GX19" s="95"/>
      <c r="GY19" s="95"/>
      <c r="GZ19" s="95"/>
      <c r="HA19" s="95"/>
      <c r="HB19" s="95"/>
      <c r="HC19" s="95"/>
      <c r="HD19" s="95"/>
      <c r="HE19" s="95"/>
      <c r="HF19" s="95"/>
      <c r="HG19" s="95"/>
      <c r="HH19" s="95"/>
      <c r="HI19" s="95"/>
      <c r="HJ19" s="95"/>
      <c r="HK19" s="95"/>
      <c r="HL19" s="95"/>
      <c r="HM19" s="95"/>
      <c r="HN19" s="95"/>
      <c r="HO19" s="95"/>
      <c r="HP19" s="95"/>
      <c r="HQ19" s="95"/>
      <c r="HR19" s="95"/>
      <c r="HS19" s="95"/>
      <c r="HT19" s="95"/>
      <c r="HU19" s="95"/>
      <c r="HV19" s="95"/>
      <c r="HW19" s="95"/>
      <c r="HX19" s="95"/>
      <c r="HY19" s="95"/>
      <c r="HZ19" s="95"/>
      <c r="IA19" s="95"/>
      <c r="IB19" s="95"/>
      <c r="IC19" s="95"/>
      <c r="ID19" s="95"/>
      <c r="IE19" s="95"/>
      <c r="IF19" s="95"/>
      <c r="IG19" s="95"/>
      <c r="IH19" s="95"/>
      <c r="II19" s="95"/>
      <c r="IJ19" s="95"/>
      <c r="IK19" s="95"/>
      <c r="IL19" s="95"/>
      <c r="IM19" s="95"/>
      <c r="IN19" s="95"/>
      <c r="IO19" s="95"/>
      <c r="IP19" s="95"/>
      <c r="IQ19" s="95"/>
      <c r="IR19" s="95"/>
      <c r="IS19" s="95"/>
      <c r="IT19" s="95"/>
      <c r="IU19" s="95"/>
      <c r="IV19" s="95"/>
      <c r="IW19" s="95"/>
    </row>
    <row r="20" spans="1:257" ht="51">
      <c r="A20" s="91" t="s">
        <v>188</v>
      </c>
      <c r="B20" s="91" t="s">
        <v>80</v>
      </c>
      <c r="C20" s="91" t="s">
        <v>696</v>
      </c>
      <c r="D20" s="91" t="s">
        <v>187</v>
      </c>
      <c r="E20" s="147"/>
      <c r="F20" s="117" t="s">
        <v>22</v>
      </c>
      <c r="G20" s="117"/>
      <c r="H20" s="112"/>
      <c r="I20" s="107"/>
      <c r="J20" s="231"/>
      <c r="K20" s="231"/>
      <c r="L20" s="231"/>
      <c r="M20" s="232"/>
      <c r="N20" s="232"/>
      <c r="O20" s="232"/>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95"/>
      <c r="AQ20" s="95"/>
      <c r="AR20" s="95"/>
      <c r="AS20" s="95"/>
      <c r="AT20" s="95"/>
      <c r="AU20" s="95"/>
      <c r="AV20" s="95"/>
      <c r="AW20" s="95"/>
      <c r="AX20" s="95"/>
      <c r="AY20" s="95"/>
      <c r="AZ20" s="95"/>
      <c r="BA20" s="95"/>
      <c r="BB20" s="95"/>
      <c r="BC20" s="95"/>
      <c r="BD20" s="95"/>
      <c r="BE20" s="95"/>
      <c r="BF20" s="95"/>
      <c r="BG20" s="95"/>
      <c r="BH20" s="95"/>
      <c r="BI20" s="95"/>
      <c r="BJ20" s="95"/>
      <c r="BK20" s="95"/>
      <c r="BL20" s="95"/>
      <c r="BM20" s="95"/>
      <c r="BN20" s="95"/>
      <c r="BO20" s="95"/>
      <c r="BP20" s="95"/>
      <c r="BQ20" s="95"/>
      <c r="BR20" s="95"/>
      <c r="BS20" s="95"/>
      <c r="BT20" s="95"/>
      <c r="BU20" s="95"/>
      <c r="BV20" s="95"/>
      <c r="BW20" s="95"/>
      <c r="BX20" s="95"/>
      <c r="BY20" s="95"/>
      <c r="BZ20" s="95"/>
      <c r="CA20" s="95"/>
      <c r="CB20" s="95"/>
      <c r="CC20" s="95"/>
      <c r="CD20" s="95"/>
      <c r="CE20" s="95"/>
      <c r="CF20" s="95"/>
      <c r="CG20" s="95"/>
      <c r="CH20" s="95"/>
      <c r="CI20" s="95"/>
      <c r="CJ20" s="95"/>
      <c r="CK20" s="95"/>
      <c r="CL20" s="95"/>
      <c r="CM20" s="95"/>
      <c r="CN20" s="95"/>
      <c r="CO20" s="95"/>
      <c r="CP20" s="95"/>
      <c r="CQ20" s="95"/>
      <c r="CR20" s="95"/>
      <c r="CS20" s="95"/>
      <c r="CT20" s="95"/>
      <c r="CU20" s="95"/>
      <c r="CV20" s="95"/>
      <c r="CW20" s="95"/>
      <c r="CX20" s="95"/>
      <c r="CY20" s="95"/>
      <c r="CZ20" s="95"/>
      <c r="DA20" s="95"/>
      <c r="DB20" s="95"/>
      <c r="DC20" s="95"/>
      <c r="DD20" s="95"/>
      <c r="DE20" s="95"/>
      <c r="DF20" s="95"/>
      <c r="DG20" s="95"/>
      <c r="DH20" s="95"/>
      <c r="DI20" s="95"/>
      <c r="DJ20" s="95"/>
      <c r="DK20" s="95"/>
      <c r="DL20" s="95"/>
      <c r="DM20" s="95"/>
      <c r="DN20" s="95"/>
      <c r="DO20" s="95"/>
      <c r="DP20" s="95"/>
      <c r="DQ20" s="95"/>
      <c r="DR20" s="95"/>
      <c r="DS20" s="95"/>
      <c r="DT20" s="95"/>
      <c r="DU20" s="95"/>
      <c r="DV20" s="95"/>
      <c r="DW20" s="95"/>
      <c r="DX20" s="95"/>
      <c r="DY20" s="95"/>
      <c r="DZ20" s="95"/>
      <c r="EA20" s="95"/>
      <c r="EB20" s="95"/>
      <c r="EC20" s="95"/>
      <c r="ED20" s="95"/>
      <c r="EE20" s="95"/>
      <c r="EF20" s="95"/>
      <c r="EG20" s="95"/>
      <c r="EH20" s="95"/>
      <c r="EI20" s="95"/>
      <c r="EJ20" s="95"/>
      <c r="EK20" s="95"/>
      <c r="EL20" s="95"/>
      <c r="EM20" s="95"/>
      <c r="EN20" s="95"/>
      <c r="EO20" s="95"/>
      <c r="EP20" s="95"/>
      <c r="EQ20" s="95"/>
      <c r="ER20" s="95"/>
      <c r="ES20" s="95"/>
      <c r="ET20" s="95"/>
      <c r="EU20" s="95"/>
      <c r="EV20" s="95"/>
      <c r="EW20" s="95"/>
      <c r="EX20" s="95"/>
      <c r="EY20" s="95"/>
      <c r="EZ20" s="95"/>
      <c r="FA20" s="95"/>
      <c r="FB20" s="95"/>
      <c r="FC20" s="95"/>
      <c r="FD20" s="95"/>
      <c r="FE20" s="95"/>
      <c r="FF20" s="95"/>
      <c r="FG20" s="95"/>
      <c r="FH20" s="95"/>
      <c r="FI20" s="95"/>
      <c r="FJ20" s="95"/>
      <c r="FK20" s="95"/>
      <c r="FL20" s="95"/>
      <c r="FM20" s="95"/>
      <c r="FN20" s="95"/>
      <c r="FO20" s="95"/>
      <c r="FP20" s="95"/>
      <c r="FQ20" s="95"/>
      <c r="FR20" s="95"/>
      <c r="FS20" s="95"/>
      <c r="FT20" s="95"/>
      <c r="FU20" s="95"/>
      <c r="FV20" s="95"/>
      <c r="FW20" s="95"/>
      <c r="FX20" s="95"/>
      <c r="FY20" s="95"/>
      <c r="FZ20" s="95"/>
      <c r="GA20" s="95"/>
      <c r="GB20" s="95"/>
      <c r="GC20" s="95"/>
      <c r="GD20" s="95"/>
      <c r="GE20" s="95"/>
      <c r="GF20" s="95"/>
      <c r="GG20" s="95"/>
      <c r="GH20" s="95"/>
      <c r="GI20" s="95"/>
      <c r="GJ20" s="95"/>
      <c r="GK20" s="95"/>
      <c r="GL20" s="95"/>
      <c r="GM20" s="95"/>
      <c r="GN20" s="95"/>
      <c r="GO20" s="95"/>
      <c r="GP20" s="95"/>
      <c r="GQ20" s="95"/>
      <c r="GR20" s="95"/>
      <c r="GS20" s="95"/>
      <c r="GT20" s="95"/>
      <c r="GU20" s="95"/>
      <c r="GV20" s="95"/>
      <c r="GW20" s="95"/>
      <c r="GX20" s="95"/>
      <c r="GY20" s="95"/>
      <c r="GZ20" s="95"/>
      <c r="HA20" s="95"/>
      <c r="HB20" s="95"/>
      <c r="HC20" s="95"/>
      <c r="HD20" s="95"/>
      <c r="HE20" s="95"/>
      <c r="HF20" s="95"/>
      <c r="HG20" s="95"/>
      <c r="HH20" s="95"/>
      <c r="HI20" s="95"/>
      <c r="HJ20" s="95"/>
      <c r="HK20" s="95"/>
      <c r="HL20" s="95"/>
      <c r="HM20" s="95"/>
      <c r="HN20" s="95"/>
      <c r="HO20" s="95"/>
      <c r="HP20" s="95"/>
      <c r="HQ20" s="95"/>
      <c r="HR20" s="95"/>
      <c r="HS20" s="95"/>
      <c r="HT20" s="95"/>
      <c r="HU20" s="95"/>
      <c r="HV20" s="95"/>
      <c r="HW20" s="95"/>
      <c r="HX20" s="95"/>
      <c r="HY20" s="95"/>
      <c r="HZ20" s="95"/>
      <c r="IA20" s="95"/>
      <c r="IB20" s="95"/>
      <c r="IC20" s="95"/>
      <c r="ID20" s="95"/>
      <c r="IE20" s="95"/>
      <c r="IF20" s="95"/>
      <c r="IG20" s="95"/>
      <c r="IH20" s="95"/>
      <c r="II20" s="95"/>
      <c r="IJ20" s="95"/>
      <c r="IK20" s="95"/>
      <c r="IL20" s="95"/>
      <c r="IM20" s="95"/>
      <c r="IN20" s="95"/>
      <c r="IO20" s="95"/>
      <c r="IP20" s="95"/>
      <c r="IQ20" s="95"/>
      <c r="IR20" s="95"/>
      <c r="IS20" s="95"/>
      <c r="IT20" s="95"/>
      <c r="IU20" s="95"/>
      <c r="IV20" s="95"/>
      <c r="IW20" s="95"/>
    </row>
    <row r="21" spans="1:257" ht="38.25">
      <c r="A21" s="91" t="s">
        <v>189</v>
      </c>
      <c r="B21" s="91" t="s">
        <v>81</v>
      </c>
      <c r="C21" s="91" t="s">
        <v>697</v>
      </c>
      <c r="D21" s="91" t="s">
        <v>82</v>
      </c>
      <c r="E21" s="147"/>
      <c r="F21" s="117" t="s">
        <v>22</v>
      </c>
      <c r="G21" s="117"/>
      <c r="H21" s="112"/>
      <c r="I21" s="107"/>
      <c r="J21" s="231"/>
      <c r="K21" s="231"/>
      <c r="L21" s="231"/>
      <c r="M21" s="232"/>
      <c r="N21" s="232"/>
      <c r="O21" s="232"/>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c r="AU21" s="95"/>
      <c r="AV21" s="95"/>
      <c r="AW21" s="95"/>
      <c r="AX21" s="95"/>
      <c r="AY21" s="95"/>
      <c r="AZ21" s="95"/>
      <c r="BA21" s="95"/>
      <c r="BB21" s="95"/>
      <c r="BC21" s="95"/>
      <c r="BD21" s="95"/>
      <c r="BE21" s="95"/>
      <c r="BF21" s="95"/>
      <c r="BG21" s="95"/>
      <c r="BH21" s="95"/>
      <c r="BI21" s="95"/>
      <c r="BJ21" s="95"/>
      <c r="BK21" s="95"/>
      <c r="BL21" s="95"/>
      <c r="BM21" s="95"/>
      <c r="BN21" s="95"/>
      <c r="BO21" s="95"/>
      <c r="BP21" s="95"/>
      <c r="BQ21" s="95"/>
      <c r="BR21" s="95"/>
      <c r="BS21" s="95"/>
      <c r="BT21" s="95"/>
      <c r="BU21" s="95"/>
      <c r="BV21" s="95"/>
      <c r="BW21" s="95"/>
      <c r="BX21" s="95"/>
      <c r="BY21" s="95"/>
      <c r="BZ21" s="95"/>
      <c r="CA21" s="95"/>
      <c r="CB21" s="95"/>
      <c r="CC21" s="95"/>
      <c r="CD21" s="95"/>
      <c r="CE21" s="95"/>
      <c r="CF21" s="95"/>
      <c r="CG21" s="95"/>
      <c r="CH21" s="95"/>
      <c r="CI21" s="95"/>
      <c r="CJ21" s="95"/>
      <c r="CK21" s="95"/>
      <c r="CL21" s="95"/>
      <c r="CM21" s="95"/>
      <c r="CN21" s="95"/>
      <c r="CO21" s="95"/>
      <c r="CP21" s="95"/>
      <c r="CQ21" s="95"/>
      <c r="CR21" s="95"/>
      <c r="CS21" s="95"/>
      <c r="CT21" s="95"/>
      <c r="CU21" s="95"/>
      <c r="CV21" s="95"/>
      <c r="CW21" s="95"/>
      <c r="CX21" s="95"/>
      <c r="CY21" s="95"/>
      <c r="CZ21" s="95"/>
      <c r="DA21" s="95"/>
      <c r="DB21" s="95"/>
      <c r="DC21" s="95"/>
      <c r="DD21" s="95"/>
      <c r="DE21" s="95"/>
      <c r="DF21" s="95"/>
      <c r="DG21" s="95"/>
      <c r="DH21" s="95"/>
      <c r="DI21" s="95"/>
      <c r="DJ21" s="95"/>
      <c r="DK21" s="95"/>
      <c r="DL21" s="95"/>
      <c r="DM21" s="95"/>
      <c r="DN21" s="95"/>
      <c r="DO21" s="95"/>
      <c r="DP21" s="95"/>
      <c r="DQ21" s="95"/>
      <c r="DR21" s="95"/>
      <c r="DS21" s="95"/>
      <c r="DT21" s="95"/>
      <c r="DU21" s="95"/>
      <c r="DV21" s="95"/>
      <c r="DW21" s="95"/>
      <c r="DX21" s="95"/>
      <c r="DY21" s="95"/>
      <c r="DZ21" s="95"/>
      <c r="EA21" s="95"/>
      <c r="EB21" s="95"/>
      <c r="EC21" s="95"/>
      <c r="ED21" s="95"/>
      <c r="EE21" s="95"/>
      <c r="EF21" s="95"/>
      <c r="EG21" s="95"/>
      <c r="EH21" s="95"/>
      <c r="EI21" s="95"/>
      <c r="EJ21" s="95"/>
      <c r="EK21" s="95"/>
      <c r="EL21" s="95"/>
      <c r="EM21" s="95"/>
      <c r="EN21" s="95"/>
      <c r="EO21" s="95"/>
      <c r="EP21" s="95"/>
      <c r="EQ21" s="95"/>
      <c r="ER21" s="95"/>
      <c r="ES21" s="95"/>
      <c r="ET21" s="95"/>
      <c r="EU21" s="95"/>
      <c r="EV21" s="95"/>
      <c r="EW21" s="95"/>
      <c r="EX21" s="95"/>
      <c r="EY21" s="95"/>
      <c r="EZ21" s="95"/>
      <c r="FA21" s="95"/>
      <c r="FB21" s="95"/>
      <c r="FC21" s="95"/>
      <c r="FD21" s="95"/>
      <c r="FE21" s="95"/>
      <c r="FF21" s="95"/>
      <c r="FG21" s="95"/>
      <c r="FH21" s="95"/>
      <c r="FI21" s="95"/>
      <c r="FJ21" s="95"/>
      <c r="FK21" s="95"/>
      <c r="FL21" s="95"/>
      <c r="FM21" s="95"/>
      <c r="FN21" s="95"/>
      <c r="FO21" s="95"/>
      <c r="FP21" s="95"/>
      <c r="FQ21" s="95"/>
      <c r="FR21" s="95"/>
      <c r="FS21" s="95"/>
      <c r="FT21" s="95"/>
      <c r="FU21" s="95"/>
      <c r="FV21" s="95"/>
      <c r="FW21" s="95"/>
      <c r="FX21" s="95"/>
      <c r="FY21" s="95"/>
      <c r="FZ21" s="95"/>
      <c r="GA21" s="95"/>
      <c r="GB21" s="95"/>
      <c r="GC21" s="95"/>
      <c r="GD21" s="95"/>
      <c r="GE21" s="95"/>
      <c r="GF21" s="95"/>
      <c r="GG21" s="95"/>
      <c r="GH21" s="95"/>
      <c r="GI21" s="95"/>
      <c r="GJ21" s="95"/>
      <c r="GK21" s="95"/>
      <c r="GL21" s="95"/>
      <c r="GM21" s="95"/>
      <c r="GN21" s="95"/>
      <c r="GO21" s="95"/>
      <c r="GP21" s="95"/>
      <c r="GQ21" s="95"/>
      <c r="GR21" s="95"/>
      <c r="GS21" s="95"/>
      <c r="GT21" s="95"/>
      <c r="GU21" s="95"/>
      <c r="GV21" s="95"/>
      <c r="GW21" s="95"/>
      <c r="GX21" s="95"/>
      <c r="GY21" s="95"/>
      <c r="GZ21" s="95"/>
      <c r="HA21" s="95"/>
      <c r="HB21" s="95"/>
      <c r="HC21" s="95"/>
      <c r="HD21" s="95"/>
      <c r="HE21" s="95"/>
      <c r="HF21" s="95"/>
      <c r="HG21" s="95"/>
      <c r="HH21" s="95"/>
      <c r="HI21" s="95"/>
      <c r="HJ21" s="95"/>
      <c r="HK21" s="95"/>
      <c r="HL21" s="95"/>
      <c r="HM21" s="95"/>
      <c r="HN21" s="95"/>
      <c r="HO21" s="95"/>
      <c r="HP21" s="95"/>
      <c r="HQ21" s="95"/>
      <c r="HR21" s="95"/>
      <c r="HS21" s="95"/>
      <c r="HT21" s="95"/>
      <c r="HU21" s="95"/>
      <c r="HV21" s="95"/>
      <c r="HW21" s="95"/>
      <c r="HX21" s="95"/>
      <c r="HY21" s="95"/>
      <c r="HZ21" s="95"/>
      <c r="IA21" s="95"/>
      <c r="IB21" s="95"/>
      <c r="IC21" s="95"/>
      <c r="ID21" s="95"/>
      <c r="IE21" s="95"/>
      <c r="IF21" s="95"/>
      <c r="IG21" s="95"/>
      <c r="IH21" s="95"/>
      <c r="II21" s="95"/>
      <c r="IJ21" s="95"/>
      <c r="IK21" s="95"/>
      <c r="IL21" s="95"/>
      <c r="IM21" s="95"/>
      <c r="IN21" s="95"/>
      <c r="IO21" s="95"/>
      <c r="IP21" s="95"/>
      <c r="IQ21" s="95"/>
      <c r="IR21" s="95"/>
      <c r="IS21" s="95"/>
      <c r="IT21" s="95"/>
      <c r="IU21" s="95"/>
      <c r="IV21" s="95"/>
      <c r="IW21" s="95"/>
    </row>
    <row r="22" spans="1:257" ht="51">
      <c r="A22" s="91" t="s">
        <v>190</v>
      </c>
      <c r="B22" s="91" t="s">
        <v>83</v>
      </c>
      <c r="C22" s="91" t="s">
        <v>698</v>
      </c>
      <c r="D22" s="91" t="s">
        <v>84</v>
      </c>
      <c r="E22" s="147"/>
      <c r="F22" s="117"/>
      <c r="G22" s="117"/>
      <c r="H22" s="112"/>
      <c r="I22" s="107"/>
      <c r="J22" s="231"/>
      <c r="K22" s="231"/>
      <c r="L22" s="231"/>
      <c r="M22" s="232"/>
      <c r="N22" s="232"/>
      <c r="O22" s="232"/>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95"/>
      <c r="AS22" s="95"/>
      <c r="AT22" s="95"/>
      <c r="AU22" s="95"/>
      <c r="AV22" s="95"/>
      <c r="AW22" s="95"/>
      <c r="AX22" s="95"/>
      <c r="AY22" s="95"/>
      <c r="AZ22" s="95"/>
      <c r="BA22" s="95"/>
      <c r="BB22" s="95"/>
      <c r="BC22" s="95"/>
      <c r="BD22" s="95"/>
      <c r="BE22" s="95"/>
      <c r="BF22" s="95"/>
      <c r="BG22" s="95"/>
      <c r="BH22" s="95"/>
      <c r="BI22" s="95"/>
      <c r="BJ22" s="95"/>
      <c r="BK22" s="95"/>
      <c r="BL22" s="95"/>
      <c r="BM22" s="95"/>
      <c r="BN22" s="95"/>
      <c r="BO22" s="95"/>
      <c r="BP22" s="95"/>
      <c r="BQ22" s="95"/>
      <c r="BR22" s="95"/>
      <c r="BS22" s="95"/>
      <c r="BT22" s="95"/>
      <c r="BU22" s="95"/>
      <c r="BV22" s="95"/>
      <c r="BW22" s="95"/>
      <c r="BX22" s="95"/>
      <c r="BY22" s="95"/>
      <c r="BZ22" s="95"/>
      <c r="CA22" s="95"/>
      <c r="CB22" s="95"/>
      <c r="CC22" s="95"/>
      <c r="CD22" s="95"/>
      <c r="CE22" s="95"/>
      <c r="CF22" s="95"/>
      <c r="CG22" s="95"/>
      <c r="CH22" s="95"/>
      <c r="CI22" s="95"/>
      <c r="CJ22" s="95"/>
      <c r="CK22" s="95"/>
      <c r="CL22" s="95"/>
      <c r="CM22" s="95"/>
      <c r="CN22" s="95"/>
      <c r="CO22" s="95"/>
      <c r="CP22" s="95"/>
      <c r="CQ22" s="95"/>
      <c r="CR22" s="95"/>
      <c r="CS22" s="95"/>
      <c r="CT22" s="95"/>
      <c r="CU22" s="95"/>
      <c r="CV22" s="95"/>
      <c r="CW22" s="95"/>
      <c r="CX22" s="95"/>
      <c r="CY22" s="95"/>
      <c r="CZ22" s="95"/>
      <c r="DA22" s="95"/>
      <c r="DB22" s="95"/>
      <c r="DC22" s="95"/>
      <c r="DD22" s="95"/>
      <c r="DE22" s="95"/>
      <c r="DF22" s="95"/>
      <c r="DG22" s="95"/>
      <c r="DH22" s="95"/>
      <c r="DI22" s="95"/>
      <c r="DJ22" s="95"/>
      <c r="DK22" s="95"/>
      <c r="DL22" s="95"/>
      <c r="DM22" s="95"/>
      <c r="DN22" s="95"/>
      <c r="DO22" s="95"/>
      <c r="DP22" s="95"/>
      <c r="DQ22" s="95"/>
      <c r="DR22" s="95"/>
      <c r="DS22" s="95"/>
      <c r="DT22" s="95"/>
      <c r="DU22" s="95"/>
      <c r="DV22" s="95"/>
      <c r="DW22" s="95"/>
      <c r="DX22" s="95"/>
      <c r="DY22" s="95"/>
      <c r="DZ22" s="95"/>
      <c r="EA22" s="95"/>
      <c r="EB22" s="95"/>
      <c r="EC22" s="95"/>
      <c r="ED22" s="95"/>
      <c r="EE22" s="95"/>
      <c r="EF22" s="95"/>
      <c r="EG22" s="95"/>
      <c r="EH22" s="95"/>
      <c r="EI22" s="95"/>
      <c r="EJ22" s="95"/>
      <c r="EK22" s="95"/>
      <c r="EL22" s="95"/>
      <c r="EM22" s="95"/>
      <c r="EN22" s="95"/>
      <c r="EO22" s="95"/>
      <c r="EP22" s="95"/>
      <c r="EQ22" s="95"/>
      <c r="ER22" s="95"/>
      <c r="ES22" s="95"/>
      <c r="ET22" s="95"/>
      <c r="EU22" s="95"/>
      <c r="EV22" s="95"/>
      <c r="EW22" s="95"/>
      <c r="EX22" s="95"/>
      <c r="EY22" s="95"/>
      <c r="EZ22" s="95"/>
      <c r="FA22" s="95"/>
      <c r="FB22" s="95"/>
      <c r="FC22" s="95"/>
      <c r="FD22" s="95"/>
      <c r="FE22" s="95"/>
      <c r="FF22" s="95"/>
      <c r="FG22" s="95"/>
      <c r="FH22" s="95"/>
      <c r="FI22" s="95"/>
      <c r="FJ22" s="95"/>
      <c r="FK22" s="95"/>
      <c r="FL22" s="95"/>
      <c r="FM22" s="95"/>
      <c r="FN22" s="95"/>
      <c r="FO22" s="95"/>
      <c r="FP22" s="95"/>
      <c r="FQ22" s="95"/>
      <c r="FR22" s="95"/>
      <c r="FS22" s="95"/>
      <c r="FT22" s="95"/>
      <c r="FU22" s="95"/>
      <c r="FV22" s="95"/>
      <c r="FW22" s="95"/>
      <c r="FX22" s="95"/>
      <c r="FY22" s="95"/>
      <c r="FZ22" s="95"/>
      <c r="GA22" s="95"/>
      <c r="GB22" s="95"/>
      <c r="GC22" s="95"/>
      <c r="GD22" s="95"/>
      <c r="GE22" s="95"/>
      <c r="GF22" s="95"/>
      <c r="GG22" s="95"/>
      <c r="GH22" s="95"/>
      <c r="GI22" s="95"/>
      <c r="GJ22" s="95"/>
      <c r="GK22" s="95"/>
      <c r="GL22" s="95"/>
      <c r="GM22" s="95"/>
      <c r="GN22" s="95"/>
      <c r="GO22" s="95"/>
      <c r="GP22" s="95"/>
      <c r="GQ22" s="95"/>
      <c r="GR22" s="95"/>
      <c r="GS22" s="95"/>
      <c r="GT22" s="95"/>
      <c r="GU22" s="95"/>
      <c r="GV22" s="95"/>
      <c r="GW22" s="95"/>
      <c r="GX22" s="95"/>
      <c r="GY22" s="95"/>
      <c r="GZ22" s="95"/>
      <c r="HA22" s="95"/>
      <c r="HB22" s="95"/>
      <c r="HC22" s="95"/>
      <c r="HD22" s="95"/>
      <c r="HE22" s="95"/>
      <c r="HF22" s="95"/>
      <c r="HG22" s="95"/>
      <c r="HH22" s="95"/>
      <c r="HI22" s="95"/>
      <c r="HJ22" s="95"/>
      <c r="HK22" s="95"/>
      <c r="HL22" s="95"/>
      <c r="HM22" s="95"/>
      <c r="HN22" s="95"/>
      <c r="HO22" s="95"/>
      <c r="HP22" s="95"/>
      <c r="HQ22" s="95"/>
      <c r="HR22" s="95"/>
      <c r="HS22" s="95"/>
      <c r="HT22" s="95"/>
      <c r="HU22" s="95"/>
      <c r="HV22" s="95"/>
      <c r="HW22" s="95"/>
      <c r="HX22" s="95"/>
      <c r="HY22" s="95"/>
      <c r="HZ22" s="95"/>
      <c r="IA22" s="95"/>
      <c r="IB22" s="95"/>
      <c r="IC22" s="95"/>
      <c r="ID22" s="95"/>
      <c r="IE22" s="95"/>
      <c r="IF22" s="95"/>
      <c r="IG22" s="95"/>
      <c r="IH22" s="95"/>
      <c r="II22" s="95"/>
      <c r="IJ22" s="95"/>
      <c r="IK22" s="95"/>
      <c r="IL22" s="95"/>
      <c r="IM22" s="95"/>
      <c r="IN22" s="95"/>
      <c r="IO22" s="95"/>
      <c r="IP22" s="95"/>
      <c r="IQ22" s="95"/>
      <c r="IR22" s="95"/>
      <c r="IS22" s="95"/>
      <c r="IT22" s="95"/>
      <c r="IU22" s="95"/>
      <c r="IV22" s="95"/>
      <c r="IW22" s="95"/>
    </row>
    <row r="23" spans="1:257" ht="51">
      <c r="A23" s="91" t="s">
        <v>191</v>
      </c>
      <c r="B23" s="91" t="s">
        <v>85</v>
      </c>
      <c r="C23" s="124" t="s">
        <v>699</v>
      </c>
      <c r="D23" s="124" t="s">
        <v>86</v>
      </c>
      <c r="E23" s="148"/>
      <c r="F23" s="117" t="s">
        <v>27</v>
      </c>
      <c r="G23" s="117"/>
      <c r="H23" s="149"/>
      <c r="I23" s="150"/>
      <c r="J23" s="231"/>
      <c r="K23" s="231"/>
      <c r="L23" s="231"/>
      <c r="M23" s="232"/>
      <c r="N23" s="232"/>
      <c r="O23" s="232"/>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c r="AU23" s="95"/>
      <c r="AV23" s="95"/>
      <c r="AW23" s="95"/>
      <c r="AX23" s="95"/>
      <c r="AY23" s="95"/>
      <c r="AZ23" s="95"/>
      <c r="BA23" s="95"/>
      <c r="BB23" s="95"/>
      <c r="BC23" s="95"/>
      <c r="BD23" s="95"/>
      <c r="BE23" s="95"/>
      <c r="BF23" s="95"/>
      <c r="BG23" s="95"/>
      <c r="BH23" s="95"/>
      <c r="BI23" s="95"/>
      <c r="BJ23" s="95"/>
      <c r="BK23" s="95"/>
      <c r="BL23" s="95"/>
      <c r="BM23" s="95"/>
      <c r="BN23" s="95"/>
      <c r="BO23" s="95"/>
      <c r="BP23" s="95"/>
      <c r="BQ23" s="95"/>
      <c r="BR23" s="95"/>
      <c r="BS23" s="95"/>
      <c r="BT23" s="95"/>
      <c r="BU23" s="95"/>
      <c r="BV23" s="95"/>
      <c r="BW23" s="95"/>
      <c r="BX23" s="95"/>
      <c r="BY23" s="95"/>
      <c r="BZ23" s="95"/>
      <c r="CA23" s="95"/>
      <c r="CB23" s="95"/>
      <c r="CC23" s="95"/>
      <c r="CD23" s="95"/>
      <c r="CE23" s="95"/>
      <c r="CF23" s="95"/>
      <c r="CG23" s="95"/>
      <c r="CH23" s="95"/>
      <c r="CI23" s="95"/>
      <c r="CJ23" s="95"/>
      <c r="CK23" s="95"/>
      <c r="CL23" s="95"/>
      <c r="CM23" s="95"/>
      <c r="CN23" s="95"/>
      <c r="CO23" s="95"/>
      <c r="CP23" s="95"/>
      <c r="CQ23" s="95"/>
      <c r="CR23" s="95"/>
      <c r="CS23" s="95"/>
      <c r="CT23" s="95"/>
      <c r="CU23" s="95"/>
      <c r="CV23" s="95"/>
      <c r="CW23" s="95"/>
      <c r="CX23" s="95"/>
      <c r="CY23" s="95"/>
      <c r="CZ23" s="95"/>
      <c r="DA23" s="95"/>
      <c r="DB23" s="95"/>
      <c r="DC23" s="95"/>
      <c r="DD23" s="95"/>
      <c r="DE23" s="95"/>
      <c r="DF23" s="95"/>
      <c r="DG23" s="95"/>
      <c r="DH23" s="95"/>
      <c r="DI23" s="95"/>
      <c r="DJ23" s="95"/>
      <c r="DK23" s="95"/>
      <c r="DL23" s="95"/>
      <c r="DM23" s="95"/>
      <c r="DN23" s="95"/>
      <c r="DO23" s="95"/>
      <c r="DP23" s="95"/>
      <c r="DQ23" s="95"/>
      <c r="DR23" s="95"/>
      <c r="DS23" s="95"/>
      <c r="DT23" s="95"/>
      <c r="DU23" s="95"/>
      <c r="DV23" s="95"/>
      <c r="DW23" s="95"/>
      <c r="DX23" s="95"/>
      <c r="DY23" s="95"/>
      <c r="DZ23" s="95"/>
      <c r="EA23" s="95"/>
      <c r="EB23" s="95"/>
      <c r="EC23" s="95"/>
      <c r="ED23" s="95"/>
      <c r="EE23" s="95"/>
      <c r="EF23" s="95"/>
      <c r="EG23" s="95"/>
      <c r="EH23" s="95"/>
      <c r="EI23" s="95"/>
      <c r="EJ23" s="95"/>
      <c r="EK23" s="95"/>
      <c r="EL23" s="95"/>
      <c r="EM23" s="95"/>
      <c r="EN23" s="95"/>
      <c r="EO23" s="95"/>
      <c r="EP23" s="95"/>
      <c r="EQ23" s="95"/>
      <c r="ER23" s="95"/>
      <c r="ES23" s="95"/>
      <c r="ET23" s="95"/>
      <c r="EU23" s="95"/>
      <c r="EV23" s="95"/>
      <c r="EW23" s="95"/>
      <c r="EX23" s="95"/>
      <c r="EY23" s="95"/>
      <c r="EZ23" s="95"/>
      <c r="FA23" s="95"/>
      <c r="FB23" s="95"/>
      <c r="FC23" s="95"/>
      <c r="FD23" s="95"/>
      <c r="FE23" s="95"/>
      <c r="FF23" s="95"/>
      <c r="FG23" s="95"/>
      <c r="FH23" s="95"/>
      <c r="FI23" s="95"/>
      <c r="FJ23" s="95"/>
      <c r="FK23" s="95"/>
      <c r="FL23" s="95"/>
      <c r="FM23" s="95"/>
      <c r="FN23" s="95"/>
      <c r="FO23" s="95"/>
      <c r="FP23" s="95"/>
      <c r="FQ23" s="95"/>
      <c r="FR23" s="95"/>
      <c r="FS23" s="95"/>
      <c r="FT23" s="95"/>
      <c r="FU23" s="95"/>
      <c r="FV23" s="95"/>
      <c r="FW23" s="95"/>
      <c r="FX23" s="95"/>
      <c r="FY23" s="95"/>
      <c r="FZ23" s="95"/>
      <c r="GA23" s="95"/>
      <c r="GB23" s="95"/>
      <c r="GC23" s="95"/>
      <c r="GD23" s="95"/>
      <c r="GE23" s="95"/>
      <c r="GF23" s="95"/>
      <c r="GG23" s="95"/>
      <c r="GH23" s="95"/>
      <c r="GI23" s="95"/>
      <c r="GJ23" s="95"/>
      <c r="GK23" s="95"/>
      <c r="GL23" s="95"/>
      <c r="GM23" s="95"/>
      <c r="GN23" s="95"/>
      <c r="GO23" s="95"/>
      <c r="GP23" s="95"/>
      <c r="GQ23" s="95"/>
      <c r="GR23" s="95"/>
      <c r="GS23" s="95"/>
      <c r="GT23" s="95"/>
      <c r="GU23" s="95"/>
      <c r="GV23" s="95"/>
      <c r="GW23" s="95"/>
      <c r="GX23" s="95"/>
      <c r="GY23" s="95"/>
      <c r="GZ23" s="95"/>
      <c r="HA23" s="95"/>
      <c r="HB23" s="95"/>
      <c r="HC23" s="95"/>
      <c r="HD23" s="95"/>
      <c r="HE23" s="95"/>
      <c r="HF23" s="95"/>
      <c r="HG23" s="95"/>
      <c r="HH23" s="95"/>
      <c r="HI23" s="95"/>
      <c r="HJ23" s="95"/>
      <c r="HK23" s="95"/>
      <c r="HL23" s="95"/>
      <c r="HM23" s="95"/>
      <c r="HN23" s="95"/>
      <c r="HO23" s="95"/>
      <c r="HP23" s="95"/>
      <c r="HQ23" s="95"/>
      <c r="HR23" s="95"/>
      <c r="HS23" s="95"/>
      <c r="HT23" s="95"/>
      <c r="HU23" s="95"/>
      <c r="HV23" s="95"/>
      <c r="HW23" s="95"/>
      <c r="HX23" s="95"/>
      <c r="HY23" s="95"/>
      <c r="HZ23" s="95"/>
      <c r="IA23" s="95"/>
      <c r="IB23" s="95"/>
      <c r="IC23" s="95"/>
      <c r="ID23" s="95"/>
      <c r="IE23" s="95"/>
      <c r="IF23" s="95"/>
      <c r="IG23" s="95"/>
      <c r="IH23" s="95"/>
      <c r="II23" s="95"/>
      <c r="IJ23" s="95"/>
      <c r="IK23" s="95"/>
      <c r="IL23" s="95"/>
      <c r="IM23" s="95"/>
      <c r="IN23" s="95"/>
      <c r="IO23" s="95"/>
      <c r="IP23" s="95"/>
      <c r="IQ23" s="95"/>
      <c r="IR23" s="95"/>
      <c r="IS23" s="95"/>
      <c r="IT23" s="95"/>
      <c r="IU23" s="95"/>
      <c r="IV23" s="95"/>
      <c r="IW23" s="95"/>
    </row>
    <row r="24" spans="1:257" ht="14.25" customHeight="1">
      <c r="A24" s="58"/>
      <c r="B24" s="58" t="s">
        <v>88</v>
      </c>
      <c r="C24" s="59"/>
      <c r="D24" s="59"/>
      <c r="E24" s="59"/>
      <c r="F24" s="59"/>
      <c r="G24" s="59"/>
      <c r="H24" s="59"/>
      <c r="I24" s="60"/>
      <c r="J24" s="181"/>
      <c r="K24" s="181"/>
      <c r="L24" s="181"/>
      <c r="M24" s="181"/>
      <c r="N24" s="181"/>
      <c r="O24" s="181"/>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c r="AU24" s="95"/>
      <c r="AV24" s="95"/>
      <c r="AW24" s="95"/>
      <c r="AX24" s="95"/>
      <c r="AY24" s="95"/>
      <c r="AZ24" s="95"/>
      <c r="BA24" s="95"/>
      <c r="BB24" s="95"/>
      <c r="BC24" s="95"/>
      <c r="BD24" s="95"/>
      <c r="BE24" s="95"/>
      <c r="BF24" s="95"/>
      <c r="BG24" s="95"/>
      <c r="BH24" s="95"/>
      <c r="BI24" s="95"/>
      <c r="BJ24" s="95"/>
      <c r="BK24" s="95"/>
      <c r="BL24" s="95"/>
      <c r="BM24" s="95"/>
      <c r="BN24" s="95"/>
      <c r="BO24" s="95"/>
      <c r="BP24" s="95"/>
      <c r="BQ24" s="95"/>
      <c r="BR24" s="95"/>
      <c r="BS24" s="95"/>
      <c r="BT24" s="95"/>
      <c r="BU24" s="95"/>
      <c r="BV24" s="95"/>
      <c r="BW24" s="95"/>
      <c r="BX24" s="95"/>
      <c r="BY24" s="95"/>
      <c r="BZ24" s="95"/>
      <c r="CA24" s="95"/>
      <c r="CB24" s="95"/>
      <c r="CC24" s="95"/>
      <c r="CD24" s="95"/>
      <c r="CE24" s="95"/>
      <c r="CF24" s="95"/>
      <c r="CG24" s="95"/>
      <c r="CH24" s="95"/>
      <c r="CI24" s="95"/>
      <c r="CJ24" s="95"/>
      <c r="CK24" s="95"/>
      <c r="CL24" s="95"/>
      <c r="CM24" s="95"/>
      <c r="CN24" s="95"/>
      <c r="CO24" s="95"/>
      <c r="CP24" s="95"/>
      <c r="CQ24" s="95"/>
      <c r="CR24" s="95"/>
      <c r="CS24" s="95"/>
      <c r="CT24" s="95"/>
      <c r="CU24" s="95"/>
      <c r="CV24" s="95"/>
      <c r="CW24" s="95"/>
      <c r="CX24" s="95"/>
      <c r="CY24" s="95"/>
      <c r="CZ24" s="95"/>
      <c r="DA24" s="95"/>
      <c r="DB24" s="95"/>
      <c r="DC24" s="95"/>
      <c r="DD24" s="95"/>
      <c r="DE24" s="95"/>
      <c r="DF24" s="95"/>
      <c r="DG24" s="95"/>
      <c r="DH24" s="95"/>
      <c r="DI24" s="95"/>
      <c r="DJ24" s="95"/>
      <c r="DK24" s="95"/>
      <c r="DL24" s="95"/>
      <c r="DM24" s="95"/>
      <c r="DN24" s="95"/>
      <c r="DO24" s="95"/>
      <c r="DP24" s="95"/>
      <c r="DQ24" s="95"/>
      <c r="DR24" s="95"/>
      <c r="DS24" s="95"/>
      <c r="DT24" s="95"/>
      <c r="DU24" s="95"/>
      <c r="DV24" s="95"/>
      <c r="DW24" s="95"/>
      <c r="DX24" s="95"/>
      <c r="DY24" s="95"/>
      <c r="DZ24" s="95"/>
      <c r="EA24" s="95"/>
      <c r="EB24" s="95"/>
      <c r="EC24" s="95"/>
      <c r="ED24" s="95"/>
      <c r="EE24" s="95"/>
      <c r="EF24" s="95"/>
      <c r="EG24" s="95"/>
      <c r="EH24" s="95"/>
      <c r="EI24" s="95"/>
      <c r="EJ24" s="95"/>
      <c r="EK24" s="95"/>
      <c r="EL24" s="95"/>
      <c r="EM24" s="95"/>
      <c r="EN24" s="95"/>
      <c r="EO24" s="95"/>
      <c r="EP24" s="95"/>
      <c r="EQ24" s="95"/>
      <c r="ER24" s="95"/>
      <c r="ES24" s="95"/>
      <c r="ET24" s="95"/>
      <c r="EU24" s="95"/>
      <c r="EV24" s="95"/>
      <c r="EW24" s="95"/>
      <c r="EX24" s="95"/>
      <c r="EY24" s="95"/>
      <c r="EZ24" s="95"/>
      <c r="FA24" s="95"/>
      <c r="FB24" s="95"/>
      <c r="FC24" s="95"/>
      <c r="FD24" s="95"/>
      <c r="FE24" s="95"/>
      <c r="FF24" s="95"/>
      <c r="FG24" s="95"/>
      <c r="FH24" s="95"/>
      <c r="FI24" s="95"/>
      <c r="FJ24" s="95"/>
      <c r="FK24" s="95"/>
      <c r="FL24" s="95"/>
      <c r="FM24" s="95"/>
      <c r="FN24" s="95"/>
      <c r="FO24" s="95"/>
      <c r="FP24" s="95"/>
      <c r="FQ24" s="95"/>
      <c r="FR24" s="95"/>
      <c r="FS24" s="95"/>
      <c r="FT24" s="95"/>
      <c r="FU24" s="95"/>
      <c r="FV24" s="95"/>
      <c r="FW24" s="95"/>
      <c r="FX24" s="95"/>
      <c r="FY24" s="95"/>
      <c r="FZ24" s="95"/>
      <c r="GA24" s="95"/>
      <c r="GB24" s="95"/>
      <c r="GC24" s="95"/>
      <c r="GD24" s="95"/>
      <c r="GE24" s="95"/>
      <c r="GF24" s="95"/>
      <c r="GG24" s="95"/>
      <c r="GH24" s="95"/>
      <c r="GI24" s="95"/>
      <c r="GJ24" s="95"/>
      <c r="GK24" s="95"/>
      <c r="GL24" s="95"/>
      <c r="GM24" s="95"/>
      <c r="GN24" s="95"/>
      <c r="GO24" s="95"/>
      <c r="GP24" s="95"/>
      <c r="GQ24" s="95"/>
      <c r="GR24" s="95"/>
      <c r="GS24" s="95"/>
      <c r="GT24" s="95"/>
      <c r="GU24" s="95"/>
      <c r="GV24" s="95"/>
      <c r="GW24" s="95"/>
      <c r="GX24" s="95"/>
      <c r="GY24" s="95"/>
      <c r="GZ24" s="95"/>
      <c r="HA24" s="95"/>
      <c r="HB24" s="95"/>
      <c r="HC24" s="95"/>
      <c r="HD24" s="95"/>
      <c r="HE24" s="95"/>
      <c r="HF24" s="95"/>
      <c r="HG24" s="95"/>
      <c r="HH24" s="95"/>
      <c r="HI24" s="95"/>
      <c r="HJ24" s="95"/>
      <c r="HK24" s="95"/>
      <c r="HL24" s="95"/>
      <c r="HM24" s="95"/>
      <c r="HN24" s="95"/>
      <c r="HO24" s="95"/>
      <c r="HP24" s="95"/>
      <c r="HQ24" s="95"/>
      <c r="HR24" s="95"/>
      <c r="HS24" s="95"/>
      <c r="HT24" s="95"/>
      <c r="HU24" s="95"/>
      <c r="HV24" s="95"/>
      <c r="HW24" s="95"/>
      <c r="HX24" s="95"/>
      <c r="HY24" s="95"/>
      <c r="HZ24" s="95"/>
      <c r="IA24" s="95"/>
      <c r="IB24" s="95"/>
      <c r="IC24" s="95"/>
      <c r="ID24" s="95"/>
      <c r="IE24" s="95"/>
      <c r="IF24" s="95"/>
      <c r="IG24" s="95"/>
      <c r="IH24" s="95"/>
      <c r="II24" s="95"/>
      <c r="IJ24" s="95"/>
      <c r="IK24" s="95"/>
      <c r="IL24" s="95"/>
      <c r="IM24" s="95"/>
      <c r="IN24" s="95"/>
      <c r="IO24" s="95"/>
      <c r="IP24" s="95"/>
      <c r="IQ24" s="95"/>
      <c r="IR24" s="95"/>
      <c r="IS24" s="95"/>
      <c r="IT24" s="95"/>
      <c r="IU24" s="95"/>
      <c r="IV24" s="95"/>
      <c r="IW24" s="95"/>
    </row>
    <row r="25" spans="1:257" ht="51">
      <c r="A25" s="135" t="str">
        <f t="shared" si="2"/>
        <v>[User_login-15]</v>
      </c>
      <c r="B25" s="91" t="s">
        <v>89</v>
      </c>
      <c r="C25" s="91" t="s">
        <v>193</v>
      </c>
      <c r="D25" s="91" t="s">
        <v>194</v>
      </c>
      <c r="E25" s="91" t="s">
        <v>90</v>
      </c>
      <c r="F25" s="117" t="s">
        <v>22</v>
      </c>
      <c r="G25" s="91"/>
      <c r="H25" s="112"/>
      <c r="I25" s="107"/>
      <c r="J25" s="231"/>
      <c r="K25" s="231"/>
      <c r="L25" s="231"/>
      <c r="M25" s="232"/>
      <c r="N25" s="232"/>
      <c r="O25" s="232"/>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5"/>
      <c r="AT25" s="95"/>
      <c r="AU25" s="95"/>
      <c r="AV25" s="95"/>
      <c r="AW25" s="95"/>
      <c r="AX25" s="95"/>
      <c r="AY25" s="95"/>
      <c r="AZ25" s="95"/>
      <c r="BA25" s="95"/>
      <c r="BB25" s="95"/>
      <c r="BC25" s="95"/>
      <c r="BD25" s="95"/>
      <c r="BE25" s="95"/>
      <c r="BF25" s="95"/>
      <c r="BG25" s="95"/>
      <c r="BH25" s="95"/>
      <c r="BI25" s="95"/>
      <c r="BJ25" s="95"/>
      <c r="BK25" s="95"/>
      <c r="BL25" s="95"/>
      <c r="BM25" s="95"/>
      <c r="BN25" s="95"/>
      <c r="BO25" s="95"/>
      <c r="BP25" s="95"/>
      <c r="BQ25" s="95"/>
      <c r="BR25" s="95"/>
      <c r="BS25" s="95"/>
      <c r="BT25" s="95"/>
      <c r="BU25" s="95"/>
      <c r="BV25" s="95"/>
      <c r="BW25" s="95"/>
      <c r="BX25" s="95"/>
      <c r="BY25" s="95"/>
      <c r="BZ25" s="95"/>
      <c r="CA25" s="95"/>
      <c r="CB25" s="95"/>
      <c r="CC25" s="95"/>
      <c r="CD25" s="95"/>
      <c r="CE25" s="95"/>
      <c r="CF25" s="95"/>
      <c r="CG25" s="95"/>
      <c r="CH25" s="95"/>
      <c r="CI25" s="95"/>
      <c r="CJ25" s="95"/>
      <c r="CK25" s="95"/>
      <c r="CL25" s="95"/>
      <c r="CM25" s="95"/>
      <c r="CN25" s="95"/>
      <c r="CO25" s="95"/>
      <c r="CP25" s="95"/>
      <c r="CQ25" s="95"/>
      <c r="CR25" s="95"/>
      <c r="CS25" s="95"/>
      <c r="CT25" s="95"/>
      <c r="CU25" s="95"/>
      <c r="CV25" s="95"/>
      <c r="CW25" s="95"/>
      <c r="CX25" s="95"/>
      <c r="CY25" s="95"/>
      <c r="CZ25" s="95"/>
      <c r="DA25" s="95"/>
      <c r="DB25" s="95"/>
      <c r="DC25" s="95"/>
      <c r="DD25" s="95"/>
      <c r="DE25" s="95"/>
      <c r="DF25" s="95"/>
      <c r="DG25" s="95"/>
      <c r="DH25" s="95"/>
      <c r="DI25" s="95"/>
      <c r="DJ25" s="95"/>
      <c r="DK25" s="95"/>
      <c r="DL25" s="95"/>
      <c r="DM25" s="95"/>
      <c r="DN25" s="95"/>
      <c r="DO25" s="95"/>
      <c r="DP25" s="95"/>
      <c r="DQ25" s="95"/>
      <c r="DR25" s="95"/>
      <c r="DS25" s="95"/>
      <c r="DT25" s="95"/>
      <c r="DU25" s="95"/>
      <c r="DV25" s="95"/>
      <c r="DW25" s="95"/>
      <c r="DX25" s="95"/>
      <c r="DY25" s="95"/>
      <c r="DZ25" s="95"/>
      <c r="EA25" s="95"/>
      <c r="EB25" s="95"/>
      <c r="EC25" s="95"/>
      <c r="ED25" s="95"/>
      <c r="EE25" s="95"/>
      <c r="EF25" s="95"/>
      <c r="EG25" s="95"/>
      <c r="EH25" s="95"/>
      <c r="EI25" s="95"/>
      <c r="EJ25" s="95"/>
      <c r="EK25" s="95"/>
      <c r="EL25" s="95"/>
      <c r="EM25" s="95"/>
      <c r="EN25" s="95"/>
      <c r="EO25" s="95"/>
      <c r="EP25" s="95"/>
      <c r="EQ25" s="95"/>
      <c r="ER25" s="95"/>
      <c r="ES25" s="95"/>
      <c r="ET25" s="95"/>
      <c r="EU25" s="95"/>
      <c r="EV25" s="95"/>
      <c r="EW25" s="95"/>
      <c r="EX25" s="95"/>
      <c r="EY25" s="95"/>
      <c r="EZ25" s="95"/>
      <c r="FA25" s="95"/>
      <c r="FB25" s="95"/>
      <c r="FC25" s="95"/>
      <c r="FD25" s="95"/>
      <c r="FE25" s="95"/>
      <c r="FF25" s="95"/>
      <c r="FG25" s="95"/>
      <c r="FH25" s="95"/>
      <c r="FI25" s="95"/>
      <c r="FJ25" s="95"/>
      <c r="FK25" s="95"/>
      <c r="FL25" s="95"/>
      <c r="FM25" s="95"/>
      <c r="FN25" s="95"/>
      <c r="FO25" s="95"/>
      <c r="FP25" s="95"/>
      <c r="FQ25" s="95"/>
      <c r="FR25" s="95"/>
      <c r="FS25" s="95"/>
      <c r="FT25" s="95"/>
      <c r="FU25" s="95"/>
      <c r="FV25" s="95"/>
      <c r="FW25" s="95"/>
      <c r="FX25" s="95"/>
      <c r="FY25" s="95"/>
      <c r="FZ25" s="95"/>
      <c r="GA25" s="95"/>
      <c r="GB25" s="95"/>
      <c r="GC25" s="95"/>
      <c r="GD25" s="95"/>
      <c r="GE25" s="95"/>
      <c r="GF25" s="95"/>
      <c r="GG25" s="95"/>
      <c r="GH25" s="95"/>
      <c r="GI25" s="95"/>
      <c r="GJ25" s="95"/>
      <c r="GK25" s="95"/>
      <c r="GL25" s="95"/>
      <c r="GM25" s="95"/>
      <c r="GN25" s="95"/>
      <c r="GO25" s="95"/>
      <c r="GP25" s="95"/>
      <c r="GQ25" s="95"/>
      <c r="GR25" s="95"/>
      <c r="GS25" s="95"/>
      <c r="GT25" s="95"/>
      <c r="GU25" s="95"/>
      <c r="GV25" s="95"/>
      <c r="GW25" s="95"/>
      <c r="GX25" s="95"/>
      <c r="GY25" s="95"/>
      <c r="GZ25" s="95"/>
      <c r="HA25" s="95"/>
      <c r="HB25" s="95"/>
      <c r="HC25" s="95"/>
      <c r="HD25" s="95"/>
      <c r="HE25" s="95"/>
      <c r="HF25" s="95"/>
      <c r="HG25" s="95"/>
      <c r="HH25" s="95"/>
      <c r="HI25" s="95"/>
      <c r="HJ25" s="95"/>
      <c r="HK25" s="95"/>
      <c r="HL25" s="95"/>
      <c r="HM25" s="95"/>
      <c r="HN25" s="95"/>
      <c r="HO25" s="95"/>
      <c r="HP25" s="95"/>
      <c r="HQ25" s="95"/>
      <c r="HR25" s="95"/>
      <c r="HS25" s="95"/>
      <c r="HT25" s="95"/>
      <c r="HU25" s="95"/>
      <c r="HV25" s="95"/>
      <c r="HW25" s="95"/>
      <c r="HX25" s="95"/>
      <c r="HY25" s="95"/>
      <c r="HZ25" s="95"/>
      <c r="IA25" s="95"/>
      <c r="IB25" s="95"/>
      <c r="IC25" s="95"/>
      <c r="ID25" s="95"/>
      <c r="IE25" s="95"/>
      <c r="IF25" s="95"/>
      <c r="IG25" s="95"/>
      <c r="IH25" s="95"/>
      <c r="II25" s="95"/>
      <c r="IJ25" s="95"/>
      <c r="IK25" s="95"/>
      <c r="IL25" s="95"/>
      <c r="IM25" s="95"/>
      <c r="IN25" s="95"/>
      <c r="IO25" s="95"/>
      <c r="IP25" s="95"/>
      <c r="IQ25" s="95"/>
      <c r="IR25" s="95"/>
      <c r="IS25" s="95"/>
      <c r="IT25" s="95"/>
      <c r="IU25" s="95"/>
      <c r="IV25" s="95"/>
      <c r="IW25" s="95"/>
    </row>
    <row r="26" spans="1:257" ht="14.25" customHeight="1">
      <c r="A26" s="58"/>
      <c r="B26" s="58" t="s">
        <v>97</v>
      </c>
      <c r="C26" s="59"/>
      <c r="D26" s="59"/>
      <c r="E26" s="59"/>
      <c r="F26" s="59"/>
      <c r="G26" s="59"/>
      <c r="H26" s="59"/>
      <c r="I26" s="60"/>
      <c r="J26" s="181"/>
      <c r="K26" s="181"/>
      <c r="L26" s="181"/>
      <c r="M26" s="181"/>
      <c r="N26" s="181"/>
      <c r="O26" s="181"/>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c r="AU26" s="95"/>
      <c r="AV26" s="95"/>
      <c r="AW26" s="95"/>
      <c r="AX26" s="95"/>
      <c r="AY26" s="95"/>
      <c r="AZ26" s="95"/>
      <c r="BA26" s="95"/>
      <c r="BB26" s="95"/>
      <c r="BC26" s="95"/>
      <c r="BD26" s="95"/>
      <c r="BE26" s="95"/>
      <c r="BF26" s="95"/>
      <c r="BG26" s="95"/>
      <c r="BH26" s="95"/>
      <c r="BI26" s="95"/>
      <c r="BJ26" s="95"/>
      <c r="BK26" s="95"/>
      <c r="BL26" s="95"/>
      <c r="BM26" s="95"/>
      <c r="BN26" s="95"/>
      <c r="BO26" s="95"/>
      <c r="BP26" s="95"/>
      <c r="BQ26" s="95"/>
      <c r="BR26" s="95"/>
      <c r="BS26" s="95"/>
      <c r="BT26" s="95"/>
      <c r="BU26" s="95"/>
      <c r="BV26" s="95"/>
      <c r="BW26" s="95"/>
      <c r="BX26" s="95"/>
      <c r="BY26" s="95"/>
      <c r="BZ26" s="95"/>
      <c r="CA26" s="95"/>
      <c r="CB26" s="95"/>
      <c r="CC26" s="95"/>
      <c r="CD26" s="95"/>
      <c r="CE26" s="95"/>
      <c r="CF26" s="95"/>
      <c r="CG26" s="95"/>
      <c r="CH26" s="95"/>
      <c r="CI26" s="95"/>
      <c r="CJ26" s="95"/>
      <c r="CK26" s="95"/>
      <c r="CL26" s="95"/>
      <c r="CM26" s="95"/>
      <c r="CN26" s="95"/>
      <c r="CO26" s="95"/>
      <c r="CP26" s="95"/>
      <c r="CQ26" s="95"/>
      <c r="CR26" s="95"/>
      <c r="CS26" s="95"/>
      <c r="CT26" s="95"/>
      <c r="CU26" s="95"/>
      <c r="CV26" s="95"/>
      <c r="CW26" s="95"/>
      <c r="CX26" s="95"/>
      <c r="CY26" s="95"/>
      <c r="CZ26" s="95"/>
      <c r="DA26" s="95"/>
      <c r="DB26" s="95"/>
      <c r="DC26" s="95"/>
      <c r="DD26" s="95"/>
      <c r="DE26" s="95"/>
      <c r="DF26" s="95"/>
      <c r="DG26" s="95"/>
      <c r="DH26" s="95"/>
      <c r="DI26" s="95"/>
      <c r="DJ26" s="95"/>
      <c r="DK26" s="95"/>
      <c r="DL26" s="95"/>
      <c r="DM26" s="95"/>
      <c r="DN26" s="95"/>
      <c r="DO26" s="95"/>
      <c r="DP26" s="95"/>
      <c r="DQ26" s="95"/>
      <c r="DR26" s="95"/>
      <c r="DS26" s="95"/>
      <c r="DT26" s="95"/>
      <c r="DU26" s="95"/>
      <c r="DV26" s="95"/>
      <c r="DW26" s="95"/>
      <c r="DX26" s="95"/>
      <c r="DY26" s="95"/>
      <c r="DZ26" s="95"/>
      <c r="EA26" s="95"/>
      <c r="EB26" s="95"/>
      <c r="EC26" s="95"/>
      <c r="ED26" s="95"/>
      <c r="EE26" s="95"/>
      <c r="EF26" s="95"/>
      <c r="EG26" s="95"/>
      <c r="EH26" s="95"/>
      <c r="EI26" s="95"/>
      <c r="EJ26" s="95"/>
      <c r="EK26" s="95"/>
      <c r="EL26" s="95"/>
      <c r="EM26" s="95"/>
      <c r="EN26" s="95"/>
      <c r="EO26" s="95"/>
      <c r="EP26" s="95"/>
      <c r="EQ26" s="95"/>
      <c r="ER26" s="95"/>
      <c r="ES26" s="95"/>
      <c r="ET26" s="95"/>
      <c r="EU26" s="95"/>
      <c r="EV26" s="95"/>
      <c r="EW26" s="95"/>
      <c r="EX26" s="95"/>
      <c r="EY26" s="95"/>
      <c r="EZ26" s="95"/>
      <c r="FA26" s="95"/>
      <c r="FB26" s="95"/>
      <c r="FC26" s="95"/>
      <c r="FD26" s="95"/>
      <c r="FE26" s="95"/>
      <c r="FF26" s="95"/>
      <c r="FG26" s="95"/>
      <c r="FH26" s="95"/>
      <c r="FI26" s="95"/>
      <c r="FJ26" s="95"/>
      <c r="FK26" s="95"/>
      <c r="FL26" s="95"/>
      <c r="FM26" s="95"/>
      <c r="FN26" s="95"/>
      <c r="FO26" s="95"/>
      <c r="FP26" s="95"/>
      <c r="FQ26" s="95"/>
      <c r="FR26" s="95"/>
      <c r="FS26" s="95"/>
      <c r="FT26" s="95"/>
      <c r="FU26" s="95"/>
      <c r="FV26" s="95"/>
      <c r="FW26" s="95"/>
      <c r="FX26" s="95"/>
      <c r="FY26" s="95"/>
      <c r="FZ26" s="95"/>
      <c r="GA26" s="95"/>
      <c r="GB26" s="95"/>
      <c r="GC26" s="95"/>
      <c r="GD26" s="95"/>
      <c r="GE26" s="95"/>
      <c r="GF26" s="95"/>
      <c r="GG26" s="95"/>
      <c r="GH26" s="95"/>
      <c r="GI26" s="95"/>
      <c r="GJ26" s="95"/>
      <c r="GK26" s="95"/>
      <c r="GL26" s="95"/>
      <c r="GM26" s="95"/>
      <c r="GN26" s="95"/>
      <c r="GO26" s="95"/>
      <c r="GP26" s="95"/>
      <c r="GQ26" s="95"/>
      <c r="GR26" s="95"/>
      <c r="GS26" s="95"/>
      <c r="GT26" s="95"/>
      <c r="GU26" s="95"/>
      <c r="GV26" s="95"/>
      <c r="GW26" s="95"/>
      <c r="GX26" s="95"/>
      <c r="GY26" s="95"/>
      <c r="GZ26" s="95"/>
      <c r="HA26" s="95"/>
      <c r="HB26" s="95"/>
      <c r="HC26" s="95"/>
      <c r="HD26" s="95"/>
      <c r="HE26" s="95"/>
      <c r="HF26" s="95"/>
      <c r="HG26" s="95"/>
      <c r="HH26" s="95"/>
      <c r="HI26" s="95"/>
      <c r="HJ26" s="95"/>
      <c r="HK26" s="95"/>
      <c r="HL26" s="95"/>
      <c r="HM26" s="95"/>
      <c r="HN26" s="95"/>
      <c r="HO26" s="95"/>
      <c r="HP26" s="95"/>
      <c r="HQ26" s="95"/>
      <c r="HR26" s="95"/>
      <c r="HS26" s="95"/>
      <c r="HT26" s="95"/>
      <c r="HU26" s="95"/>
      <c r="HV26" s="95"/>
      <c r="HW26" s="95"/>
      <c r="HX26" s="95"/>
      <c r="HY26" s="95"/>
      <c r="HZ26" s="95"/>
      <c r="IA26" s="95"/>
      <c r="IB26" s="95"/>
      <c r="IC26" s="95"/>
      <c r="ID26" s="95"/>
      <c r="IE26" s="95"/>
      <c r="IF26" s="95"/>
      <c r="IG26" s="95"/>
      <c r="IH26" s="95"/>
      <c r="II26" s="95"/>
      <c r="IJ26" s="95"/>
      <c r="IK26" s="95"/>
      <c r="IL26" s="95"/>
      <c r="IM26" s="95"/>
      <c r="IN26" s="95"/>
      <c r="IO26" s="95"/>
      <c r="IP26" s="95"/>
      <c r="IQ26" s="95"/>
      <c r="IR26" s="95"/>
      <c r="IS26" s="95"/>
      <c r="IT26" s="95"/>
      <c r="IU26" s="95"/>
      <c r="IV26" s="95"/>
      <c r="IW26" s="95"/>
    </row>
    <row r="27" spans="1:257" ht="14.25" customHeight="1">
      <c r="A27" s="135" t="str">
        <f t="shared" si="2"/>
        <v>[User_login-17]</v>
      </c>
      <c r="B27" s="91" t="s">
        <v>94</v>
      </c>
      <c r="C27" s="91" t="s">
        <v>195</v>
      </c>
      <c r="D27" s="91" t="s">
        <v>196</v>
      </c>
      <c r="E27" s="91" t="s">
        <v>91</v>
      </c>
      <c r="F27" s="117" t="s">
        <v>22</v>
      </c>
      <c r="G27" s="91"/>
      <c r="H27" s="112"/>
      <c r="I27" s="107"/>
      <c r="J27" s="231"/>
      <c r="K27" s="231"/>
      <c r="L27" s="231"/>
      <c r="M27" s="232"/>
      <c r="N27" s="232"/>
      <c r="O27" s="232"/>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c r="AU27" s="95"/>
      <c r="AV27" s="95"/>
      <c r="AW27" s="95"/>
      <c r="AX27" s="95"/>
      <c r="AY27" s="95"/>
      <c r="AZ27" s="95"/>
      <c r="BA27" s="95"/>
      <c r="BB27" s="95"/>
      <c r="BC27" s="95"/>
      <c r="BD27" s="95"/>
      <c r="BE27" s="95"/>
      <c r="BF27" s="95"/>
      <c r="BG27" s="95"/>
      <c r="BH27" s="95"/>
      <c r="BI27" s="95"/>
      <c r="BJ27" s="95"/>
      <c r="BK27" s="95"/>
      <c r="BL27" s="95"/>
      <c r="BM27" s="95"/>
      <c r="BN27" s="95"/>
      <c r="BO27" s="95"/>
      <c r="BP27" s="95"/>
      <c r="BQ27" s="95"/>
      <c r="BR27" s="95"/>
      <c r="BS27" s="95"/>
      <c r="BT27" s="95"/>
      <c r="BU27" s="95"/>
      <c r="BV27" s="95"/>
      <c r="BW27" s="95"/>
      <c r="BX27" s="95"/>
      <c r="BY27" s="95"/>
      <c r="BZ27" s="95"/>
      <c r="CA27" s="95"/>
      <c r="CB27" s="95"/>
      <c r="CC27" s="95"/>
      <c r="CD27" s="95"/>
      <c r="CE27" s="95"/>
      <c r="CF27" s="95"/>
      <c r="CG27" s="95"/>
      <c r="CH27" s="95"/>
      <c r="CI27" s="95"/>
      <c r="CJ27" s="95"/>
      <c r="CK27" s="95"/>
      <c r="CL27" s="95"/>
      <c r="CM27" s="95"/>
      <c r="CN27" s="95"/>
      <c r="CO27" s="95"/>
      <c r="CP27" s="95"/>
      <c r="CQ27" s="95"/>
      <c r="CR27" s="95"/>
      <c r="CS27" s="95"/>
      <c r="CT27" s="95"/>
      <c r="CU27" s="95"/>
      <c r="CV27" s="95"/>
      <c r="CW27" s="95"/>
      <c r="CX27" s="95"/>
      <c r="CY27" s="95"/>
      <c r="CZ27" s="95"/>
      <c r="DA27" s="95"/>
      <c r="DB27" s="95"/>
      <c r="DC27" s="95"/>
      <c r="DD27" s="95"/>
      <c r="DE27" s="95"/>
      <c r="DF27" s="95"/>
      <c r="DG27" s="95"/>
      <c r="DH27" s="95"/>
      <c r="DI27" s="95"/>
      <c r="DJ27" s="95"/>
      <c r="DK27" s="95"/>
      <c r="DL27" s="95"/>
      <c r="DM27" s="95"/>
      <c r="DN27" s="95"/>
      <c r="DO27" s="95"/>
      <c r="DP27" s="95"/>
      <c r="DQ27" s="95"/>
      <c r="DR27" s="95"/>
      <c r="DS27" s="95"/>
      <c r="DT27" s="95"/>
      <c r="DU27" s="95"/>
      <c r="DV27" s="95"/>
      <c r="DW27" s="95"/>
      <c r="DX27" s="95"/>
      <c r="DY27" s="95"/>
      <c r="DZ27" s="95"/>
      <c r="EA27" s="95"/>
      <c r="EB27" s="95"/>
      <c r="EC27" s="95"/>
      <c r="ED27" s="95"/>
      <c r="EE27" s="95"/>
      <c r="EF27" s="95"/>
      <c r="EG27" s="95"/>
      <c r="EH27" s="95"/>
      <c r="EI27" s="95"/>
      <c r="EJ27" s="95"/>
      <c r="EK27" s="95"/>
      <c r="EL27" s="95"/>
      <c r="EM27" s="95"/>
      <c r="EN27" s="95"/>
      <c r="EO27" s="95"/>
      <c r="EP27" s="95"/>
      <c r="EQ27" s="95"/>
      <c r="ER27" s="95"/>
      <c r="ES27" s="95"/>
      <c r="ET27" s="95"/>
      <c r="EU27" s="95"/>
      <c r="EV27" s="95"/>
      <c r="EW27" s="95"/>
      <c r="EX27" s="95"/>
      <c r="EY27" s="95"/>
      <c r="EZ27" s="95"/>
      <c r="FA27" s="95"/>
      <c r="FB27" s="95"/>
      <c r="FC27" s="95"/>
      <c r="FD27" s="95"/>
      <c r="FE27" s="95"/>
      <c r="FF27" s="95"/>
      <c r="FG27" s="95"/>
      <c r="FH27" s="95"/>
      <c r="FI27" s="95"/>
      <c r="FJ27" s="95"/>
      <c r="FK27" s="95"/>
      <c r="FL27" s="95"/>
      <c r="FM27" s="95"/>
      <c r="FN27" s="95"/>
      <c r="FO27" s="95"/>
      <c r="FP27" s="95"/>
      <c r="FQ27" s="95"/>
      <c r="FR27" s="95"/>
      <c r="FS27" s="95"/>
      <c r="FT27" s="95"/>
      <c r="FU27" s="95"/>
      <c r="FV27" s="95"/>
      <c r="FW27" s="95"/>
      <c r="FX27" s="95"/>
      <c r="FY27" s="95"/>
      <c r="FZ27" s="95"/>
      <c r="GA27" s="95"/>
      <c r="GB27" s="95"/>
      <c r="GC27" s="95"/>
      <c r="GD27" s="95"/>
      <c r="GE27" s="95"/>
      <c r="GF27" s="95"/>
      <c r="GG27" s="95"/>
      <c r="GH27" s="95"/>
      <c r="GI27" s="95"/>
      <c r="GJ27" s="95"/>
      <c r="GK27" s="95"/>
      <c r="GL27" s="95"/>
      <c r="GM27" s="95"/>
      <c r="GN27" s="95"/>
      <c r="GO27" s="95"/>
      <c r="GP27" s="95"/>
      <c r="GQ27" s="95"/>
      <c r="GR27" s="95"/>
      <c r="GS27" s="95"/>
      <c r="GT27" s="95"/>
      <c r="GU27" s="95"/>
      <c r="GV27" s="95"/>
      <c r="GW27" s="95"/>
      <c r="GX27" s="95"/>
      <c r="GY27" s="95"/>
      <c r="GZ27" s="95"/>
      <c r="HA27" s="95"/>
      <c r="HB27" s="95"/>
      <c r="HC27" s="95"/>
      <c r="HD27" s="95"/>
      <c r="HE27" s="95"/>
      <c r="HF27" s="95"/>
      <c r="HG27" s="95"/>
      <c r="HH27" s="95"/>
      <c r="HI27" s="95"/>
      <c r="HJ27" s="95"/>
      <c r="HK27" s="95"/>
      <c r="HL27" s="95"/>
      <c r="HM27" s="95"/>
      <c r="HN27" s="95"/>
      <c r="HO27" s="95"/>
      <c r="HP27" s="95"/>
      <c r="HQ27" s="95"/>
      <c r="HR27" s="95"/>
      <c r="HS27" s="95"/>
      <c r="HT27" s="95"/>
      <c r="HU27" s="95"/>
      <c r="HV27" s="95"/>
      <c r="HW27" s="95"/>
      <c r="HX27" s="95"/>
      <c r="HY27" s="95"/>
      <c r="HZ27" s="95"/>
      <c r="IA27" s="95"/>
      <c r="IB27" s="95"/>
      <c r="IC27" s="95"/>
      <c r="ID27" s="95"/>
      <c r="IE27" s="95"/>
      <c r="IF27" s="95"/>
      <c r="IG27" s="95"/>
      <c r="IH27" s="95"/>
      <c r="II27" s="95"/>
      <c r="IJ27" s="95"/>
      <c r="IK27" s="95"/>
      <c r="IL27" s="95"/>
      <c r="IM27" s="95"/>
      <c r="IN27" s="95"/>
      <c r="IO27" s="95"/>
      <c r="IP27" s="95"/>
      <c r="IQ27" s="95"/>
      <c r="IR27" s="95"/>
      <c r="IS27" s="95"/>
      <c r="IT27" s="95"/>
      <c r="IU27" s="95"/>
      <c r="IV27" s="95"/>
      <c r="IW27" s="95"/>
    </row>
    <row r="28" spans="1:257" ht="14.25" customHeight="1">
      <c r="A28" s="135" t="str">
        <f t="shared" si="2"/>
        <v>[User_login-18]</v>
      </c>
      <c r="B28" s="91" t="s">
        <v>95</v>
      </c>
      <c r="C28" s="91" t="s">
        <v>197</v>
      </c>
      <c r="D28" s="91" t="s">
        <v>198</v>
      </c>
      <c r="E28" s="91"/>
      <c r="F28" s="117" t="s">
        <v>22</v>
      </c>
      <c r="G28" s="91"/>
      <c r="H28" s="112"/>
      <c r="I28" s="107"/>
      <c r="J28" s="231"/>
      <c r="K28" s="231"/>
      <c r="L28" s="231"/>
      <c r="M28" s="232"/>
      <c r="N28" s="232"/>
      <c r="O28" s="232"/>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c r="AR28" s="95"/>
      <c r="AS28" s="95"/>
      <c r="AT28" s="95"/>
      <c r="AU28" s="95"/>
      <c r="AV28" s="95"/>
      <c r="AW28" s="95"/>
      <c r="AX28" s="95"/>
      <c r="AY28" s="95"/>
      <c r="AZ28" s="95"/>
      <c r="BA28" s="95"/>
      <c r="BB28" s="95"/>
      <c r="BC28" s="95"/>
      <c r="BD28" s="95"/>
      <c r="BE28" s="95"/>
      <c r="BF28" s="95"/>
      <c r="BG28" s="95"/>
      <c r="BH28" s="95"/>
      <c r="BI28" s="95"/>
      <c r="BJ28" s="95"/>
      <c r="BK28" s="95"/>
      <c r="BL28" s="95"/>
      <c r="BM28" s="95"/>
      <c r="BN28" s="95"/>
      <c r="BO28" s="95"/>
      <c r="BP28" s="95"/>
      <c r="BQ28" s="95"/>
      <c r="BR28" s="95"/>
      <c r="BS28" s="95"/>
      <c r="BT28" s="95"/>
      <c r="BU28" s="95"/>
      <c r="BV28" s="95"/>
      <c r="BW28" s="95"/>
      <c r="BX28" s="95"/>
      <c r="BY28" s="95"/>
      <c r="BZ28" s="95"/>
      <c r="CA28" s="95"/>
      <c r="CB28" s="95"/>
      <c r="CC28" s="95"/>
      <c r="CD28" s="95"/>
      <c r="CE28" s="95"/>
      <c r="CF28" s="95"/>
      <c r="CG28" s="95"/>
      <c r="CH28" s="95"/>
      <c r="CI28" s="95"/>
      <c r="CJ28" s="95"/>
      <c r="CK28" s="95"/>
      <c r="CL28" s="95"/>
      <c r="CM28" s="95"/>
      <c r="CN28" s="95"/>
      <c r="CO28" s="95"/>
      <c r="CP28" s="95"/>
      <c r="CQ28" s="95"/>
      <c r="CR28" s="95"/>
      <c r="CS28" s="95"/>
      <c r="CT28" s="95"/>
      <c r="CU28" s="95"/>
      <c r="CV28" s="95"/>
      <c r="CW28" s="95"/>
      <c r="CX28" s="95"/>
      <c r="CY28" s="95"/>
      <c r="CZ28" s="95"/>
      <c r="DA28" s="95"/>
      <c r="DB28" s="95"/>
      <c r="DC28" s="95"/>
      <c r="DD28" s="95"/>
      <c r="DE28" s="95"/>
      <c r="DF28" s="95"/>
      <c r="DG28" s="95"/>
      <c r="DH28" s="95"/>
      <c r="DI28" s="95"/>
      <c r="DJ28" s="95"/>
      <c r="DK28" s="95"/>
      <c r="DL28" s="95"/>
      <c r="DM28" s="95"/>
      <c r="DN28" s="95"/>
      <c r="DO28" s="95"/>
      <c r="DP28" s="95"/>
      <c r="DQ28" s="95"/>
      <c r="DR28" s="95"/>
      <c r="DS28" s="95"/>
      <c r="DT28" s="95"/>
      <c r="DU28" s="95"/>
      <c r="DV28" s="95"/>
      <c r="DW28" s="95"/>
      <c r="DX28" s="95"/>
      <c r="DY28" s="95"/>
      <c r="DZ28" s="95"/>
      <c r="EA28" s="95"/>
      <c r="EB28" s="95"/>
      <c r="EC28" s="95"/>
      <c r="ED28" s="95"/>
      <c r="EE28" s="95"/>
      <c r="EF28" s="95"/>
      <c r="EG28" s="95"/>
      <c r="EH28" s="95"/>
      <c r="EI28" s="95"/>
      <c r="EJ28" s="95"/>
      <c r="EK28" s="95"/>
      <c r="EL28" s="95"/>
      <c r="EM28" s="95"/>
      <c r="EN28" s="95"/>
      <c r="EO28" s="95"/>
      <c r="EP28" s="95"/>
      <c r="EQ28" s="95"/>
      <c r="ER28" s="95"/>
      <c r="ES28" s="95"/>
      <c r="ET28" s="95"/>
      <c r="EU28" s="95"/>
      <c r="EV28" s="95"/>
      <c r="EW28" s="95"/>
      <c r="EX28" s="95"/>
      <c r="EY28" s="95"/>
      <c r="EZ28" s="95"/>
      <c r="FA28" s="95"/>
      <c r="FB28" s="95"/>
      <c r="FC28" s="95"/>
      <c r="FD28" s="95"/>
      <c r="FE28" s="95"/>
      <c r="FF28" s="95"/>
      <c r="FG28" s="95"/>
      <c r="FH28" s="95"/>
      <c r="FI28" s="95"/>
      <c r="FJ28" s="95"/>
      <c r="FK28" s="95"/>
      <c r="FL28" s="95"/>
      <c r="FM28" s="95"/>
      <c r="FN28" s="95"/>
      <c r="FO28" s="95"/>
      <c r="FP28" s="95"/>
      <c r="FQ28" s="95"/>
      <c r="FR28" s="95"/>
      <c r="FS28" s="95"/>
      <c r="FT28" s="95"/>
      <c r="FU28" s="95"/>
      <c r="FV28" s="95"/>
      <c r="FW28" s="95"/>
      <c r="FX28" s="95"/>
      <c r="FY28" s="95"/>
      <c r="FZ28" s="95"/>
      <c r="GA28" s="95"/>
      <c r="GB28" s="95"/>
      <c r="GC28" s="95"/>
      <c r="GD28" s="95"/>
      <c r="GE28" s="95"/>
      <c r="GF28" s="95"/>
      <c r="GG28" s="95"/>
      <c r="GH28" s="95"/>
      <c r="GI28" s="95"/>
      <c r="GJ28" s="95"/>
      <c r="GK28" s="95"/>
      <c r="GL28" s="95"/>
      <c r="GM28" s="95"/>
      <c r="GN28" s="95"/>
      <c r="GO28" s="95"/>
      <c r="GP28" s="95"/>
      <c r="GQ28" s="95"/>
      <c r="GR28" s="95"/>
      <c r="GS28" s="95"/>
      <c r="GT28" s="95"/>
      <c r="GU28" s="95"/>
      <c r="GV28" s="95"/>
      <c r="GW28" s="95"/>
      <c r="GX28" s="95"/>
      <c r="GY28" s="95"/>
      <c r="GZ28" s="95"/>
      <c r="HA28" s="95"/>
      <c r="HB28" s="95"/>
      <c r="HC28" s="95"/>
      <c r="HD28" s="95"/>
      <c r="HE28" s="95"/>
      <c r="HF28" s="95"/>
      <c r="HG28" s="95"/>
      <c r="HH28" s="95"/>
      <c r="HI28" s="95"/>
      <c r="HJ28" s="95"/>
      <c r="HK28" s="95"/>
      <c r="HL28" s="95"/>
      <c r="HM28" s="95"/>
      <c r="HN28" s="95"/>
      <c r="HO28" s="95"/>
      <c r="HP28" s="95"/>
      <c r="HQ28" s="95"/>
      <c r="HR28" s="95"/>
      <c r="HS28" s="95"/>
      <c r="HT28" s="95"/>
      <c r="HU28" s="95"/>
      <c r="HV28" s="95"/>
      <c r="HW28" s="95"/>
      <c r="HX28" s="95"/>
      <c r="HY28" s="95"/>
      <c r="HZ28" s="95"/>
      <c r="IA28" s="95"/>
      <c r="IB28" s="95"/>
      <c r="IC28" s="95"/>
      <c r="ID28" s="95"/>
      <c r="IE28" s="95"/>
      <c r="IF28" s="95"/>
      <c r="IG28" s="95"/>
      <c r="IH28" s="95"/>
      <c r="II28" s="95"/>
      <c r="IJ28" s="95"/>
      <c r="IK28" s="95"/>
      <c r="IL28" s="95"/>
      <c r="IM28" s="95"/>
      <c r="IN28" s="95"/>
      <c r="IO28" s="95"/>
      <c r="IP28" s="95"/>
      <c r="IQ28" s="95"/>
      <c r="IR28" s="95"/>
      <c r="IS28" s="95"/>
      <c r="IT28" s="95"/>
      <c r="IU28" s="95"/>
      <c r="IV28" s="95"/>
      <c r="IW28" s="95"/>
    </row>
    <row r="29" spans="1:257" ht="14.25" customHeight="1">
      <c r="A29" s="135" t="str">
        <f t="shared" si="2"/>
        <v>[User_login-19]</v>
      </c>
      <c r="B29" s="91" t="s">
        <v>96</v>
      </c>
      <c r="C29" s="91" t="s">
        <v>199</v>
      </c>
      <c r="D29" s="91" t="s">
        <v>200</v>
      </c>
      <c r="E29" s="91" t="s">
        <v>91</v>
      </c>
      <c r="F29" s="117" t="s">
        <v>22</v>
      </c>
      <c r="G29" s="91"/>
      <c r="H29" s="112"/>
      <c r="I29" s="107"/>
      <c r="J29" s="231"/>
      <c r="K29" s="231"/>
      <c r="L29" s="231"/>
      <c r="M29" s="232"/>
      <c r="N29" s="232"/>
      <c r="O29" s="232"/>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c r="AU29" s="95"/>
      <c r="AV29" s="95"/>
      <c r="AW29" s="95"/>
      <c r="AX29" s="95"/>
      <c r="AY29" s="95"/>
      <c r="AZ29" s="95"/>
      <c r="BA29" s="95"/>
      <c r="BB29" s="95"/>
      <c r="BC29" s="95"/>
      <c r="BD29" s="95"/>
      <c r="BE29" s="95"/>
      <c r="BF29" s="95"/>
      <c r="BG29" s="95"/>
      <c r="BH29" s="95"/>
      <c r="BI29" s="95"/>
      <c r="BJ29" s="95"/>
      <c r="BK29" s="95"/>
      <c r="BL29" s="95"/>
      <c r="BM29" s="95"/>
      <c r="BN29" s="95"/>
      <c r="BO29" s="95"/>
      <c r="BP29" s="95"/>
      <c r="BQ29" s="95"/>
      <c r="BR29" s="95"/>
      <c r="BS29" s="95"/>
      <c r="BT29" s="95"/>
      <c r="BU29" s="95"/>
      <c r="BV29" s="95"/>
      <c r="BW29" s="95"/>
      <c r="BX29" s="95"/>
      <c r="BY29" s="95"/>
      <c r="BZ29" s="95"/>
      <c r="CA29" s="95"/>
      <c r="CB29" s="95"/>
      <c r="CC29" s="95"/>
      <c r="CD29" s="95"/>
      <c r="CE29" s="95"/>
      <c r="CF29" s="95"/>
      <c r="CG29" s="95"/>
      <c r="CH29" s="95"/>
      <c r="CI29" s="95"/>
      <c r="CJ29" s="95"/>
      <c r="CK29" s="95"/>
      <c r="CL29" s="95"/>
      <c r="CM29" s="95"/>
      <c r="CN29" s="95"/>
      <c r="CO29" s="95"/>
      <c r="CP29" s="95"/>
      <c r="CQ29" s="95"/>
      <c r="CR29" s="95"/>
      <c r="CS29" s="95"/>
      <c r="CT29" s="95"/>
      <c r="CU29" s="95"/>
      <c r="CV29" s="95"/>
      <c r="CW29" s="95"/>
      <c r="CX29" s="95"/>
      <c r="CY29" s="95"/>
      <c r="CZ29" s="95"/>
      <c r="DA29" s="95"/>
      <c r="DB29" s="95"/>
      <c r="DC29" s="95"/>
      <c r="DD29" s="95"/>
      <c r="DE29" s="95"/>
      <c r="DF29" s="95"/>
      <c r="DG29" s="95"/>
      <c r="DH29" s="95"/>
      <c r="DI29" s="95"/>
      <c r="DJ29" s="95"/>
      <c r="DK29" s="95"/>
      <c r="DL29" s="95"/>
      <c r="DM29" s="95"/>
      <c r="DN29" s="95"/>
      <c r="DO29" s="95"/>
      <c r="DP29" s="95"/>
      <c r="DQ29" s="95"/>
      <c r="DR29" s="95"/>
      <c r="DS29" s="95"/>
      <c r="DT29" s="95"/>
      <c r="DU29" s="95"/>
      <c r="DV29" s="95"/>
      <c r="DW29" s="95"/>
      <c r="DX29" s="95"/>
      <c r="DY29" s="95"/>
      <c r="DZ29" s="95"/>
      <c r="EA29" s="95"/>
      <c r="EB29" s="95"/>
      <c r="EC29" s="95"/>
      <c r="ED29" s="95"/>
      <c r="EE29" s="95"/>
      <c r="EF29" s="95"/>
      <c r="EG29" s="95"/>
      <c r="EH29" s="95"/>
      <c r="EI29" s="95"/>
      <c r="EJ29" s="95"/>
      <c r="EK29" s="95"/>
      <c r="EL29" s="95"/>
      <c r="EM29" s="95"/>
      <c r="EN29" s="95"/>
      <c r="EO29" s="95"/>
      <c r="EP29" s="95"/>
      <c r="EQ29" s="95"/>
      <c r="ER29" s="95"/>
      <c r="ES29" s="95"/>
      <c r="ET29" s="95"/>
      <c r="EU29" s="95"/>
      <c r="EV29" s="95"/>
      <c r="EW29" s="95"/>
      <c r="EX29" s="95"/>
      <c r="EY29" s="95"/>
      <c r="EZ29" s="95"/>
      <c r="FA29" s="95"/>
      <c r="FB29" s="95"/>
      <c r="FC29" s="95"/>
      <c r="FD29" s="95"/>
      <c r="FE29" s="95"/>
      <c r="FF29" s="95"/>
      <c r="FG29" s="95"/>
      <c r="FH29" s="95"/>
      <c r="FI29" s="95"/>
      <c r="FJ29" s="95"/>
      <c r="FK29" s="95"/>
      <c r="FL29" s="95"/>
      <c r="FM29" s="95"/>
      <c r="FN29" s="95"/>
      <c r="FO29" s="95"/>
      <c r="FP29" s="95"/>
      <c r="FQ29" s="95"/>
      <c r="FR29" s="95"/>
      <c r="FS29" s="95"/>
      <c r="FT29" s="95"/>
      <c r="FU29" s="95"/>
      <c r="FV29" s="95"/>
      <c r="FW29" s="95"/>
      <c r="FX29" s="95"/>
      <c r="FY29" s="95"/>
      <c r="FZ29" s="95"/>
      <c r="GA29" s="95"/>
      <c r="GB29" s="95"/>
      <c r="GC29" s="95"/>
      <c r="GD29" s="95"/>
      <c r="GE29" s="95"/>
      <c r="GF29" s="95"/>
      <c r="GG29" s="95"/>
      <c r="GH29" s="95"/>
      <c r="GI29" s="95"/>
      <c r="GJ29" s="95"/>
      <c r="GK29" s="95"/>
      <c r="GL29" s="95"/>
      <c r="GM29" s="95"/>
      <c r="GN29" s="95"/>
      <c r="GO29" s="95"/>
      <c r="GP29" s="95"/>
      <c r="GQ29" s="95"/>
      <c r="GR29" s="95"/>
      <c r="GS29" s="95"/>
      <c r="GT29" s="95"/>
      <c r="GU29" s="95"/>
      <c r="GV29" s="95"/>
      <c r="GW29" s="95"/>
      <c r="GX29" s="95"/>
      <c r="GY29" s="95"/>
      <c r="GZ29" s="95"/>
      <c r="HA29" s="95"/>
      <c r="HB29" s="95"/>
      <c r="HC29" s="95"/>
      <c r="HD29" s="95"/>
      <c r="HE29" s="95"/>
      <c r="HF29" s="95"/>
      <c r="HG29" s="95"/>
      <c r="HH29" s="95"/>
      <c r="HI29" s="95"/>
      <c r="HJ29" s="95"/>
      <c r="HK29" s="95"/>
      <c r="HL29" s="95"/>
      <c r="HM29" s="95"/>
      <c r="HN29" s="95"/>
      <c r="HO29" s="95"/>
      <c r="HP29" s="95"/>
      <c r="HQ29" s="95"/>
      <c r="HR29" s="95"/>
      <c r="HS29" s="95"/>
      <c r="HT29" s="95"/>
      <c r="HU29" s="95"/>
      <c r="HV29" s="95"/>
      <c r="HW29" s="95"/>
      <c r="HX29" s="95"/>
      <c r="HY29" s="95"/>
      <c r="HZ29" s="95"/>
      <c r="IA29" s="95"/>
      <c r="IB29" s="95"/>
      <c r="IC29" s="95"/>
      <c r="ID29" s="95"/>
      <c r="IE29" s="95"/>
      <c r="IF29" s="95"/>
      <c r="IG29" s="95"/>
      <c r="IH29" s="95"/>
      <c r="II29" s="95"/>
      <c r="IJ29" s="95"/>
      <c r="IK29" s="95"/>
      <c r="IL29" s="95"/>
      <c r="IM29" s="95"/>
      <c r="IN29" s="95"/>
      <c r="IO29" s="95"/>
      <c r="IP29" s="95"/>
      <c r="IQ29" s="95"/>
      <c r="IR29" s="95"/>
      <c r="IS29" s="95"/>
      <c r="IT29" s="95"/>
      <c r="IU29" s="95"/>
      <c r="IV29" s="95"/>
      <c r="IW29" s="95"/>
    </row>
    <row r="30" spans="1:257" ht="14.25" customHeight="1">
      <c r="A30" s="58"/>
      <c r="B30" s="58" t="s">
        <v>92</v>
      </c>
      <c r="C30" s="59"/>
      <c r="D30" s="59"/>
      <c r="E30" s="59"/>
      <c r="F30" s="59"/>
      <c r="G30" s="59"/>
      <c r="H30" s="59"/>
      <c r="I30" s="60"/>
      <c r="J30" s="181"/>
      <c r="K30" s="181"/>
      <c r="L30" s="181"/>
      <c r="M30" s="181"/>
      <c r="N30" s="181"/>
      <c r="O30" s="181"/>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c r="AR30" s="95"/>
      <c r="AS30" s="95"/>
      <c r="AT30" s="95"/>
      <c r="AU30" s="95"/>
      <c r="AV30" s="95"/>
      <c r="AW30" s="95"/>
      <c r="AX30" s="95"/>
      <c r="AY30" s="95"/>
      <c r="AZ30" s="95"/>
      <c r="BA30" s="95"/>
      <c r="BB30" s="95"/>
      <c r="BC30" s="95"/>
      <c r="BD30" s="95"/>
      <c r="BE30" s="95"/>
      <c r="BF30" s="95"/>
      <c r="BG30" s="95"/>
      <c r="BH30" s="95"/>
      <c r="BI30" s="95"/>
      <c r="BJ30" s="95"/>
      <c r="BK30" s="95"/>
      <c r="BL30" s="95"/>
      <c r="BM30" s="95"/>
      <c r="BN30" s="95"/>
      <c r="BO30" s="95"/>
      <c r="BP30" s="95"/>
      <c r="BQ30" s="95"/>
      <c r="BR30" s="95"/>
      <c r="BS30" s="95"/>
      <c r="BT30" s="95"/>
      <c r="BU30" s="95"/>
      <c r="BV30" s="95"/>
      <c r="BW30" s="95"/>
      <c r="BX30" s="95"/>
      <c r="BY30" s="95"/>
      <c r="BZ30" s="95"/>
      <c r="CA30" s="95"/>
      <c r="CB30" s="95"/>
      <c r="CC30" s="95"/>
      <c r="CD30" s="95"/>
      <c r="CE30" s="95"/>
      <c r="CF30" s="95"/>
      <c r="CG30" s="95"/>
      <c r="CH30" s="95"/>
      <c r="CI30" s="95"/>
      <c r="CJ30" s="95"/>
      <c r="CK30" s="95"/>
      <c r="CL30" s="95"/>
      <c r="CM30" s="95"/>
      <c r="CN30" s="95"/>
      <c r="CO30" s="95"/>
      <c r="CP30" s="95"/>
      <c r="CQ30" s="95"/>
      <c r="CR30" s="95"/>
      <c r="CS30" s="95"/>
      <c r="CT30" s="95"/>
      <c r="CU30" s="95"/>
      <c r="CV30" s="95"/>
      <c r="CW30" s="95"/>
      <c r="CX30" s="95"/>
      <c r="CY30" s="95"/>
      <c r="CZ30" s="95"/>
      <c r="DA30" s="95"/>
      <c r="DB30" s="95"/>
      <c r="DC30" s="95"/>
      <c r="DD30" s="95"/>
      <c r="DE30" s="95"/>
      <c r="DF30" s="95"/>
      <c r="DG30" s="95"/>
      <c r="DH30" s="95"/>
      <c r="DI30" s="95"/>
      <c r="DJ30" s="95"/>
      <c r="DK30" s="95"/>
      <c r="DL30" s="95"/>
      <c r="DM30" s="95"/>
      <c r="DN30" s="95"/>
      <c r="DO30" s="95"/>
      <c r="DP30" s="95"/>
      <c r="DQ30" s="95"/>
      <c r="DR30" s="95"/>
      <c r="DS30" s="95"/>
      <c r="DT30" s="95"/>
      <c r="DU30" s="95"/>
      <c r="DV30" s="95"/>
      <c r="DW30" s="95"/>
      <c r="DX30" s="95"/>
      <c r="DY30" s="95"/>
      <c r="DZ30" s="95"/>
      <c r="EA30" s="95"/>
      <c r="EB30" s="95"/>
      <c r="EC30" s="95"/>
      <c r="ED30" s="95"/>
      <c r="EE30" s="95"/>
      <c r="EF30" s="95"/>
      <c r="EG30" s="95"/>
      <c r="EH30" s="95"/>
      <c r="EI30" s="95"/>
      <c r="EJ30" s="95"/>
      <c r="EK30" s="95"/>
      <c r="EL30" s="95"/>
      <c r="EM30" s="95"/>
      <c r="EN30" s="95"/>
      <c r="EO30" s="95"/>
      <c r="EP30" s="95"/>
      <c r="EQ30" s="95"/>
      <c r="ER30" s="95"/>
      <c r="ES30" s="95"/>
      <c r="ET30" s="95"/>
      <c r="EU30" s="95"/>
      <c r="EV30" s="95"/>
      <c r="EW30" s="95"/>
      <c r="EX30" s="95"/>
      <c r="EY30" s="95"/>
      <c r="EZ30" s="95"/>
      <c r="FA30" s="95"/>
      <c r="FB30" s="95"/>
      <c r="FC30" s="95"/>
      <c r="FD30" s="95"/>
      <c r="FE30" s="95"/>
      <c r="FF30" s="95"/>
      <c r="FG30" s="95"/>
      <c r="FH30" s="95"/>
      <c r="FI30" s="95"/>
      <c r="FJ30" s="95"/>
      <c r="FK30" s="95"/>
      <c r="FL30" s="95"/>
      <c r="FM30" s="95"/>
      <c r="FN30" s="95"/>
      <c r="FO30" s="95"/>
      <c r="FP30" s="95"/>
      <c r="FQ30" s="95"/>
      <c r="FR30" s="95"/>
      <c r="FS30" s="95"/>
      <c r="FT30" s="95"/>
      <c r="FU30" s="95"/>
      <c r="FV30" s="95"/>
      <c r="FW30" s="95"/>
      <c r="FX30" s="95"/>
      <c r="FY30" s="95"/>
      <c r="FZ30" s="95"/>
      <c r="GA30" s="95"/>
      <c r="GB30" s="95"/>
      <c r="GC30" s="95"/>
      <c r="GD30" s="95"/>
      <c r="GE30" s="95"/>
      <c r="GF30" s="95"/>
      <c r="GG30" s="95"/>
      <c r="GH30" s="95"/>
      <c r="GI30" s="95"/>
      <c r="GJ30" s="95"/>
      <c r="GK30" s="95"/>
      <c r="GL30" s="95"/>
      <c r="GM30" s="95"/>
      <c r="GN30" s="95"/>
      <c r="GO30" s="95"/>
      <c r="GP30" s="95"/>
      <c r="GQ30" s="95"/>
      <c r="GR30" s="95"/>
      <c r="GS30" s="95"/>
      <c r="GT30" s="95"/>
      <c r="GU30" s="95"/>
      <c r="GV30" s="95"/>
      <c r="GW30" s="95"/>
      <c r="GX30" s="95"/>
      <c r="GY30" s="95"/>
      <c r="GZ30" s="95"/>
      <c r="HA30" s="95"/>
      <c r="HB30" s="95"/>
      <c r="HC30" s="95"/>
      <c r="HD30" s="95"/>
      <c r="HE30" s="95"/>
      <c r="HF30" s="95"/>
      <c r="HG30" s="95"/>
      <c r="HH30" s="95"/>
      <c r="HI30" s="95"/>
      <c r="HJ30" s="95"/>
      <c r="HK30" s="95"/>
      <c r="HL30" s="95"/>
      <c r="HM30" s="95"/>
      <c r="HN30" s="95"/>
      <c r="HO30" s="95"/>
      <c r="HP30" s="95"/>
      <c r="HQ30" s="95"/>
      <c r="HR30" s="95"/>
      <c r="HS30" s="95"/>
      <c r="HT30" s="95"/>
      <c r="HU30" s="95"/>
      <c r="HV30" s="95"/>
      <c r="HW30" s="95"/>
      <c r="HX30" s="95"/>
      <c r="HY30" s="95"/>
      <c r="HZ30" s="95"/>
      <c r="IA30" s="95"/>
      <c r="IB30" s="95"/>
      <c r="IC30" s="95"/>
      <c r="ID30" s="95"/>
      <c r="IE30" s="95"/>
      <c r="IF30" s="95"/>
      <c r="IG30" s="95"/>
      <c r="IH30" s="95"/>
      <c r="II30" s="95"/>
      <c r="IJ30" s="95"/>
      <c r="IK30" s="95"/>
      <c r="IL30" s="95"/>
      <c r="IM30" s="95"/>
      <c r="IN30" s="95"/>
      <c r="IO30" s="95"/>
      <c r="IP30" s="95"/>
      <c r="IQ30" s="95"/>
      <c r="IR30" s="95"/>
      <c r="IS30" s="95"/>
      <c r="IT30" s="95"/>
      <c r="IU30" s="95"/>
      <c r="IV30" s="95"/>
      <c r="IW30" s="95"/>
    </row>
    <row r="31" spans="1:257" ht="14.25" customHeight="1">
      <c r="A31" s="61" t="str">
        <f>IF(OR(B31&lt;&gt;"",D31&lt;&gt;""),"["&amp;TEXT($B$2,"##")&amp;"-"&amp;TEXT(ROW()-10,"##")&amp;"]","")</f>
        <v>[User_login-21]</v>
      </c>
      <c r="B31" s="91" t="s">
        <v>98</v>
      </c>
      <c r="C31" s="91" t="s">
        <v>201</v>
      </c>
      <c r="D31" s="104" t="s">
        <v>100</v>
      </c>
      <c r="E31" s="91" t="s">
        <v>93</v>
      </c>
      <c r="F31" s="91" t="s">
        <v>22</v>
      </c>
      <c r="G31" s="91"/>
      <c r="H31" s="112"/>
      <c r="I31" s="107"/>
      <c r="J31" s="231"/>
      <c r="K31" s="231"/>
      <c r="L31" s="231"/>
      <c r="M31" s="232"/>
      <c r="N31" s="232"/>
      <c r="O31" s="232"/>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c r="AR31" s="95"/>
      <c r="AS31" s="95"/>
      <c r="AT31" s="95"/>
      <c r="AU31" s="95"/>
      <c r="AV31" s="95"/>
      <c r="AW31" s="95"/>
      <c r="AX31" s="95"/>
      <c r="AY31" s="95"/>
      <c r="AZ31" s="95"/>
      <c r="BA31" s="95"/>
      <c r="BB31" s="95"/>
      <c r="BC31" s="95"/>
      <c r="BD31" s="95"/>
      <c r="BE31" s="95"/>
      <c r="BF31" s="95"/>
      <c r="BG31" s="95"/>
      <c r="BH31" s="95"/>
      <c r="BI31" s="95"/>
      <c r="BJ31" s="95"/>
      <c r="BK31" s="95"/>
      <c r="BL31" s="95"/>
      <c r="BM31" s="95"/>
      <c r="BN31" s="95"/>
      <c r="BO31" s="95"/>
      <c r="BP31" s="95"/>
      <c r="BQ31" s="95"/>
      <c r="BR31" s="95"/>
      <c r="BS31" s="95"/>
      <c r="BT31" s="95"/>
      <c r="BU31" s="95"/>
      <c r="BV31" s="95"/>
      <c r="BW31" s="95"/>
      <c r="BX31" s="95"/>
      <c r="BY31" s="95"/>
      <c r="BZ31" s="95"/>
      <c r="CA31" s="95"/>
      <c r="CB31" s="95"/>
      <c r="CC31" s="95"/>
      <c r="CD31" s="95"/>
      <c r="CE31" s="95"/>
      <c r="CF31" s="95"/>
      <c r="CG31" s="95"/>
      <c r="CH31" s="95"/>
      <c r="CI31" s="95"/>
      <c r="CJ31" s="95"/>
      <c r="CK31" s="95"/>
      <c r="CL31" s="95"/>
      <c r="CM31" s="95"/>
      <c r="CN31" s="95"/>
      <c r="CO31" s="95"/>
      <c r="CP31" s="95"/>
      <c r="CQ31" s="95"/>
      <c r="CR31" s="95"/>
      <c r="CS31" s="95"/>
      <c r="CT31" s="95"/>
      <c r="CU31" s="95"/>
      <c r="CV31" s="95"/>
      <c r="CW31" s="95"/>
      <c r="CX31" s="95"/>
      <c r="CY31" s="95"/>
      <c r="CZ31" s="95"/>
      <c r="DA31" s="95"/>
      <c r="DB31" s="95"/>
      <c r="DC31" s="95"/>
      <c r="DD31" s="95"/>
      <c r="DE31" s="95"/>
      <c r="DF31" s="95"/>
      <c r="DG31" s="95"/>
      <c r="DH31" s="95"/>
      <c r="DI31" s="95"/>
      <c r="DJ31" s="95"/>
      <c r="DK31" s="95"/>
      <c r="DL31" s="95"/>
      <c r="DM31" s="95"/>
      <c r="DN31" s="95"/>
      <c r="DO31" s="95"/>
      <c r="DP31" s="95"/>
      <c r="DQ31" s="95"/>
      <c r="DR31" s="95"/>
      <c r="DS31" s="95"/>
      <c r="DT31" s="95"/>
      <c r="DU31" s="95"/>
      <c r="DV31" s="95"/>
      <c r="DW31" s="95"/>
      <c r="DX31" s="95"/>
      <c r="DY31" s="95"/>
      <c r="DZ31" s="95"/>
      <c r="EA31" s="95"/>
      <c r="EB31" s="95"/>
      <c r="EC31" s="95"/>
      <c r="ED31" s="95"/>
      <c r="EE31" s="95"/>
      <c r="EF31" s="95"/>
      <c r="EG31" s="95"/>
      <c r="EH31" s="95"/>
      <c r="EI31" s="95"/>
      <c r="EJ31" s="95"/>
      <c r="EK31" s="95"/>
      <c r="EL31" s="95"/>
      <c r="EM31" s="95"/>
      <c r="EN31" s="95"/>
      <c r="EO31" s="95"/>
      <c r="EP31" s="95"/>
      <c r="EQ31" s="95"/>
      <c r="ER31" s="95"/>
      <c r="ES31" s="95"/>
      <c r="ET31" s="95"/>
      <c r="EU31" s="95"/>
      <c r="EV31" s="95"/>
      <c r="EW31" s="95"/>
      <c r="EX31" s="95"/>
      <c r="EY31" s="95"/>
      <c r="EZ31" s="95"/>
      <c r="FA31" s="95"/>
      <c r="FB31" s="95"/>
      <c r="FC31" s="95"/>
      <c r="FD31" s="95"/>
      <c r="FE31" s="95"/>
      <c r="FF31" s="95"/>
      <c r="FG31" s="95"/>
      <c r="FH31" s="95"/>
      <c r="FI31" s="95"/>
      <c r="FJ31" s="95"/>
      <c r="FK31" s="95"/>
      <c r="FL31" s="95"/>
      <c r="FM31" s="95"/>
      <c r="FN31" s="95"/>
      <c r="FO31" s="95"/>
      <c r="FP31" s="95"/>
      <c r="FQ31" s="95"/>
      <c r="FR31" s="95"/>
      <c r="FS31" s="95"/>
      <c r="FT31" s="95"/>
      <c r="FU31" s="95"/>
      <c r="FV31" s="95"/>
      <c r="FW31" s="95"/>
      <c r="FX31" s="95"/>
      <c r="FY31" s="95"/>
      <c r="FZ31" s="95"/>
      <c r="GA31" s="95"/>
      <c r="GB31" s="95"/>
      <c r="GC31" s="95"/>
      <c r="GD31" s="95"/>
      <c r="GE31" s="95"/>
      <c r="GF31" s="95"/>
      <c r="GG31" s="95"/>
      <c r="GH31" s="95"/>
      <c r="GI31" s="95"/>
      <c r="GJ31" s="95"/>
      <c r="GK31" s="95"/>
      <c r="GL31" s="95"/>
      <c r="GM31" s="95"/>
      <c r="GN31" s="95"/>
      <c r="GO31" s="95"/>
      <c r="GP31" s="95"/>
      <c r="GQ31" s="95"/>
      <c r="GR31" s="95"/>
      <c r="GS31" s="95"/>
      <c r="GT31" s="95"/>
      <c r="GU31" s="95"/>
      <c r="GV31" s="95"/>
      <c r="GW31" s="95"/>
      <c r="GX31" s="95"/>
      <c r="GY31" s="95"/>
      <c r="GZ31" s="95"/>
      <c r="HA31" s="95"/>
      <c r="HB31" s="95"/>
      <c r="HC31" s="95"/>
      <c r="HD31" s="95"/>
      <c r="HE31" s="95"/>
      <c r="HF31" s="95"/>
      <c r="HG31" s="95"/>
      <c r="HH31" s="95"/>
      <c r="HI31" s="95"/>
      <c r="HJ31" s="95"/>
      <c r="HK31" s="95"/>
      <c r="HL31" s="95"/>
      <c r="HM31" s="95"/>
      <c r="HN31" s="95"/>
      <c r="HO31" s="95"/>
      <c r="HP31" s="95"/>
      <c r="HQ31" s="95"/>
      <c r="HR31" s="95"/>
      <c r="HS31" s="95"/>
      <c r="HT31" s="95"/>
      <c r="HU31" s="95"/>
      <c r="HV31" s="95"/>
      <c r="HW31" s="95"/>
      <c r="HX31" s="95"/>
      <c r="HY31" s="95"/>
      <c r="HZ31" s="95"/>
      <c r="IA31" s="95"/>
      <c r="IB31" s="95"/>
      <c r="IC31" s="95"/>
      <c r="ID31" s="95"/>
      <c r="IE31" s="95"/>
      <c r="IF31" s="95"/>
      <c r="IG31" s="95"/>
      <c r="IH31" s="95"/>
      <c r="II31" s="95"/>
      <c r="IJ31" s="95"/>
      <c r="IK31" s="95"/>
      <c r="IL31" s="95"/>
      <c r="IM31" s="95"/>
      <c r="IN31" s="95"/>
      <c r="IO31" s="95"/>
      <c r="IP31" s="95"/>
      <c r="IQ31" s="95"/>
      <c r="IR31" s="95"/>
      <c r="IS31" s="95"/>
      <c r="IT31" s="95"/>
      <c r="IU31" s="95"/>
      <c r="IV31" s="95"/>
      <c r="IW31" s="95"/>
    </row>
    <row r="32" spans="1:257" ht="14.25" customHeight="1">
      <c r="A32" s="61" t="str">
        <f>IF(OR(B32&lt;&gt;"",D32&lt;&gt;""),"["&amp;TEXT($B$2,"##")&amp;"-"&amp;TEXT(ROW()-10,"##")&amp;"]","")</f>
        <v>[User_login-22]</v>
      </c>
      <c r="B32" s="91" t="s">
        <v>99</v>
      </c>
      <c r="C32" s="91" t="s">
        <v>202</v>
      </c>
      <c r="D32" s="137" t="s">
        <v>203</v>
      </c>
      <c r="E32" s="91" t="s">
        <v>93</v>
      </c>
      <c r="F32" s="91" t="s">
        <v>22</v>
      </c>
      <c r="G32" s="91"/>
      <c r="H32" s="112"/>
      <c r="I32" s="107"/>
      <c r="J32" s="231"/>
      <c r="K32" s="231"/>
      <c r="L32" s="231"/>
      <c r="M32" s="232"/>
      <c r="N32" s="232"/>
      <c r="O32" s="232"/>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c r="BC32" s="95"/>
      <c r="BD32" s="95"/>
      <c r="BE32" s="95"/>
      <c r="BF32" s="95"/>
      <c r="BG32" s="95"/>
      <c r="BH32" s="95"/>
      <c r="BI32" s="95"/>
      <c r="BJ32" s="95"/>
      <c r="BK32" s="95"/>
      <c r="BL32" s="95"/>
      <c r="BM32" s="95"/>
      <c r="BN32" s="95"/>
      <c r="BO32" s="95"/>
      <c r="BP32" s="95"/>
      <c r="BQ32" s="95"/>
      <c r="BR32" s="95"/>
      <c r="BS32" s="95"/>
      <c r="BT32" s="95"/>
      <c r="BU32" s="95"/>
      <c r="BV32" s="95"/>
      <c r="BW32" s="95"/>
      <c r="BX32" s="95"/>
      <c r="BY32" s="95"/>
      <c r="BZ32" s="95"/>
      <c r="CA32" s="95"/>
      <c r="CB32" s="95"/>
      <c r="CC32" s="95"/>
      <c r="CD32" s="95"/>
      <c r="CE32" s="95"/>
      <c r="CF32" s="95"/>
      <c r="CG32" s="95"/>
      <c r="CH32" s="95"/>
      <c r="CI32" s="95"/>
      <c r="CJ32" s="95"/>
      <c r="CK32" s="95"/>
      <c r="CL32" s="95"/>
      <c r="CM32" s="95"/>
      <c r="CN32" s="95"/>
      <c r="CO32" s="95"/>
      <c r="CP32" s="95"/>
      <c r="CQ32" s="95"/>
      <c r="CR32" s="95"/>
      <c r="CS32" s="95"/>
      <c r="CT32" s="95"/>
      <c r="CU32" s="95"/>
      <c r="CV32" s="95"/>
      <c r="CW32" s="95"/>
      <c r="CX32" s="95"/>
      <c r="CY32" s="95"/>
      <c r="CZ32" s="95"/>
      <c r="DA32" s="95"/>
      <c r="DB32" s="95"/>
      <c r="DC32" s="95"/>
      <c r="DD32" s="95"/>
      <c r="DE32" s="95"/>
      <c r="DF32" s="95"/>
      <c r="DG32" s="95"/>
      <c r="DH32" s="95"/>
      <c r="DI32" s="95"/>
      <c r="DJ32" s="95"/>
      <c r="DK32" s="95"/>
      <c r="DL32" s="95"/>
      <c r="DM32" s="95"/>
      <c r="DN32" s="95"/>
      <c r="DO32" s="95"/>
      <c r="DP32" s="95"/>
      <c r="DQ32" s="95"/>
      <c r="DR32" s="95"/>
      <c r="DS32" s="95"/>
      <c r="DT32" s="95"/>
      <c r="DU32" s="95"/>
      <c r="DV32" s="95"/>
      <c r="DW32" s="95"/>
      <c r="DX32" s="95"/>
      <c r="DY32" s="95"/>
      <c r="DZ32" s="95"/>
      <c r="EA32" s="95"/>
      <c r="EB32" s="95"/>
      <c r="EC32" s="95"/>
      <c r="ED32" s="95"/>
      <c r="EE32" s="95"/>
      <c r="EF32" s="95"/>
      <c r="EG32" s="95"/>
      <c r="EH32" s="95"/>
      <c r="EI32" s="95"/>
      <c r="EJ32" s="95"/>
      <c r="EK32" s="95"/>
      <c r="EL32" s="95"/>
      <c r="EM32" s="95"/>
      <c r="EN32" s="95"/>
      <c r="EO32" s="95"/>
      <c r="EP32" s="95"/>
      <c r="EQ32" s="95"/>
      <c r="ER32" s="95"/>
      <c r="ES32" s="95"/>
      <c r="ET32" s="95"/>
      <c r="EU32" s="95"/>
      <c r="EV32" s="95"/>
      <c r="EW32" s="95"/>
      <c r="EX32" s="95"/>
      <c r="EY32" s="95"/>
      <c r="EZ32" s="95"/>
      <c r="FA32" s="95"/>
      <c r="FB32" s="95"/>
      <c r="FC32" s="95"/>
      <c r="FD32" s="95"/>
      <c r="FE32" s="95"/>
      <c r="FF32" s="95"/>
      <c r="FG32" s="95"/>
      <c r="FH32" s="95"/>
      <c r="FI32" s="95"/>
      <c r="FJ32" s="95"/>
      <c r="FK32" s="95"/>
      <c r="FL32" s="95"/>
      <c r="FM32" s="95"/>
      <c r="FN32" s="95"/>
      <c r="FO32" s="95"/>
      <c r="FP32" s="95"/>
      <c r="FQ32" s="95"/>
      <c r="FR32" s="95"/>
      <c r="FS32" s="95"/>
      <c r="FT32" s="95"/>
      <c r="FU32" s="95"/>
      <c r="FV32" s="95"/>
      <c r="FW32" s="95"/>
      <c r="FX32" s="95"/>
      <c r="FY32" s="95"/>
      <c r="FZ32" s="95"/>
      <c r="GA32" s="95"/>
      <c r="GB32" s="95"/>
      <c r="GC32" s="95"/>
      <c r="GD32" s="95"/>
      <c r="GE32" s="95"/>
      <c r="GF32" s="95"/>
      <c r="GG32" s="95"/>
      <c r="GH32" s="95"/>
      <c r="GI32" s="95"/>
      <c r="GJ32" s="95"/>
      <c r="GK32" s="95"/>
      <c r="GL32" s="95"/>
      <c r="GM32" s="95"/>
      <c r="GN32" s="95"/>
      <c r="GO32" s="95"/>
      <c r="GP32" s="95"/>
      <c r="GQ32" s="95"/>
      <c r="GR32" s="95"/>
      <c r="GS32" s="95"/>
      <c r="GT32" s="95"/>
      <c r="GU32" s="95"/>
      <c r="GV32" s="95"/>
      <c r="GW32" s="95"/>
      <c r="GX32" s="95"/>
      <c r="GY32" s="95"/>
      <c r="GZ32" s="95"/>
      <c r="HA32" s="95"/>
      <c r="HB32" s="95"/>
      <c r="HC32" s="95"/>
      <c r="HD32" s="95"/>
      <c r="HE32" s="95"/>
      <c r="HF32" s="95"/>
      <c r="HG32" s="95"/>
      <c r="HH32" s="95"/>
      <c r="HI32" s="95"/>
      <c r="HJ32" s="95"/>
      <c r="HK32" s="95"/>
      <c r="HL32" s="95"/>
      <c r="HM32" s="95"/>
      <c r="HN32" s="95"/>
      <c r="HO32" s="95"/>
      <c r="HP32" s="95"/>
      <c r="HQ32" s="95"/>
      <c r="HR32" s="95"/>
      <c r="HS32" s="95"/>
      <c r="HT32" s="95"/>
      <c r="HU32" s="95"/>
      <c r="HV32" s="95"/>
      <c r="HW32" s="95"/>
      <c r="HX32" s="95"/>
      <c r="HY32" s="95"/>
      <c r="HZ32" s="95"/>
      <c r="IA32" s="95"/>
      <c r="IB32" s="95"/>
      <c r="IC32" s="95"/>
      <c r="ID32" s="95"/>
      <c r="IE32" s="95"/>
      <c r="IF32" s="95"/>
      <c r="IG32" s="95"/>
      <c r="IH32" s="95"/>
      <c r="II32" s="95"/>
      <c r="IJ32" s="95"/>
      <c r="IK32" s="95"/>
      <c r="IL32" s="95"/>
      <c r="IM32" s="95"/>
      <c r="IN32" s="95"/>
      <c r="IO32" s="95"/>
      <c r="IP32" s="95"/>
      <c r="IQ32" s="95"/>
      <c r="IR32" s="95"/>
      <c r="IS32" s="95"/>
      <c r="IT32" s="95"/>
      <c r="IU32" s="95"/>
      <c r="IV32" s="95"/>
      <c r="IW32" s="95"/>
    </row>
    <row r="33" spans="1:257" ht="14.25" customHeight="1">
      <c r="A33" s="61" t="str">
        <f>IF(OR(B33&lt;&gt;"",D33&lt;&gt;""),"["&amp;TEXT($B$2,"##")&amp;"-"&amp;TEXT(ROW()-10,"##")&amp;"]","")</f>
        <v>[User_login-23]</v>
      </c>
      <c r="B33" s="91" t="s">
        <v>101</v>
      </c>
      <c r="C33" s="91" t="s">
        <v>204</v>
      </c>
      <c r="D33" s="91" t="s">
        <v>205</v>
      </c>
      <c r="E33" s="91" t="s">
        <v>91</v>
      </c>
      <c r="F33" s="91" t="s">
        <v>22</v>
      </c>
      <c r="G33" s="91"/>
      <c r="H33" s="112"/>
      <c r="I33" s="107"/>
      <c r="J33" s="231"/>
      <c r="K33" s="231"/>
      <c r="L33" s="231"/>
      <c r="M33" s="232"/>
      <c r="N33" s="232"/>
      <c r="O33" s="232"/>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c r="BM33" s="95"/>
      <c r="BN33" s="95"/>
      <c r="BO33" s="95"/>
      <c r="BP33" s="95"/>
      <c r="BQ33" s="95"/>
      <c r="BR33" s="95"/>
      <c r="BS33" s="95"/>
      <c r="BT33" s="95"/>
      <c r="BU33" s="95"/>
      <c r="BV33" s="95"/>
      <c r="BW33" s="95"/>
      <c r="BX33" s="95"/>
      <c r="BY33" s="95"/>
      <c r="BZ33" s="95"/>
      <c r="CA33" s="95"/>
      <c r="CB33" s="95"/>
      <c r="CC33" s="95"/>
      <c r="CD33" s="95"/>
      <c r="CE33" s="95"/>
      <c r="CF33" s="95"/>
      <c r="CG33" s="95"/>
      <c r="CH33" s="95"/>
      <c r="CI33" s="95"/>
      <c r="CJ33" s="95"/>
      <c r="CK33" s="95"/>
      <c r="CL33" s="95"/>
      <c r="CM33" s="95"/>
      <c r="CN33" s="95"/>
      <c r="CO33" s="95"/>
      <c r="CP33" s="95"/>
      <c r="CQ33" s="95"/>
      <c r="CR33" s="95"/>
      <c r="CS33" s="95"/>
      <c r="CT33" s="95"/>
      <c r="CU33" s="95"/>
      <c r="CV33" s="95"/>
      <c r="CW33" s="95"/>
      <c r="CX33" s="95"/>
      <c r="CY33" s="95"/>
      <c r="CZ33" s="95"/>
      <c r="DA33" s="95"/>
      <c r="DB33" s="95"/>
      <c r="DC33" s="95"/>
      <c r="DD33" s="95"/>
      <c r="DE33" s="95"/>
      <c r="DF33" s="95"/>
      <c r="DG33" s="95"/>
      <c r="DH33" s="95"/>
      <c r="DI33" s="95"/>
      <c r="DJ33" s="95"/>
      <c r="DK33" s="95"/>
      <c r="DL33" s="95"/>
      <c r="DM33" s="95"/>
      <c r="DN33" s="95"/>
      <c r="DO33" s="95"/>
      <c r="DP33" s="95"/>
      <c r="DQ33" s="95"/>
      <c r="DR33" s="95"/>
      <c r="DS33" s="95"/>
      <c r="DT33" s="95"/>
      <c r="DU33" s="95"/>
      <c r="DV33" s="95"/>
      <c r="DW33" s="95"/>
      <c r="DX33" s="95"/>
      <c r="DY33" s="95"/>
      <c r="DZ33" s="95"/>
      <c r="EA33" s="95"/>
      <c r="EB33" s="95"/>
      <c r="EC33" s="95"/>
      <c r="ED33" s="95"/>
      <c r="EE33" s="95"/>
      <c r="EF33" s="95"/>
      <c r="EG33" s="95"/>
      <c r="EH33" s="95"/>
      <c r="EI33" s="95"/>
      <c r="EJ33" s="95"/>
      <c r="EK33" s="95"/>
      <c r="EL33" s="95"/>
      <c r="EM33" s="95"/>
      <c r="EN33" s="95"/>
      <c r="EO33" s="95"/>
      <c r="EP33" s="95"/>
      <c r="EQ33" s="95"/>
      <c r="ER33" s="95"/>
      <c r="ES33" s="95"/>
      <c r="ET33" s="95"/>
      <c r="EU33" s="95"/>
      <c r="EV33" s="95"/>
      <c r="EW33" s="95"/>
      <c r="EX33" s="95"/>
      <c r="EY33" s="95"/>
      <c r="EZ33" s="95"/>
      <c r="FA33" s="95"/>
      <c r="FB33" s="95"/>
      <c r="FC33" s="95"/>
      <c r="FD33" s="95"/>
      <c r="FE33" s="95"/>
      <c r="FF33" s="95"/>
      <c r="FG33" s="95"/>
      <c r="FH33" s="95"/>
      <c r="FI33" s="95"/>
      <c r="FJ33" s="95"/>
      <c r="FK33" s="95"/>
      <c r="FL33" s="95"/>
      <c r="FM33" s="95"/>
      <c r="FN33" s="95"/>
      <c r="FO33" s="95"/>
      <c r="FP33" s="95"/>
      <c r="FQ33" s="95"/>
      <c r="FR33" s="95"/>
      <c r="FS33" s="95"/>
      <c r="FT33" s="95"/>
      <c r="FU33" s="95"/>
      <c r="FV33" s="95"/>
      <c r="FW33" s="95"/>
      <c r="FX33" s="95"/>
      <c r="FY33" s="95"/>
      <c r="FZ33" s="95"/>
      <c r="GA33" s="95"/>
      <c r="GB33" s="95"/>
      <c r="GC33" s="95"/>
      <c r="GD33" s="95"/>
      <c r="GE33" s="95"/>
      <c r="GF33" s="95"/>
      <c r="GG33" s="95"/>
      <c r="GH33" s="95"/>
      <c r="GI33" s="95"/>
      <c r="GJ33" s="95"/>
      <c r="GK33" s="95"/>
      <c r="GL33" s="95"/>
      <c r="GM33" s="95"/>
      <c r="GN33" s="95"/>
      <c r="GO33" s="95"/>
      <c r="GP33" s="95"/>
      <c r="GQ33" s="95"/>
      <c r="GR33" s="95"/>
      <c r="GS33" s="95"/>
      <c r="GT33" s="95"/>
      <c r="GU33" s="95"/>
      <c r="GV33" s="95"/>
      <c r="GW33" s="95"/>
      <c r="GX33" s="95"/>
      <c r="GY33" s="95"/>
      <c r="GZ33" s="95"/>
      <c r="HA33" s="95"/>
      <c r="HB33" s="95"/>
      <c r="HC33" s="95"/>
      <c r="HD33" s="95"/>
      <c r="HE33" s="95"/>
      <c r="HF33" s="95"/>
      <c r="HG33" s="95"/>
      <c r="HH33" s="95"/>
      <c r="HI33" s="95"/>
      <c r="HJ33" s="95"/>
      <c r="HK33" s="95"/>
      <c r="HL33" s="95"/>
      <c r="HM33" s="95"/>
      <c r="HN33" s="95"/>
      <c r="HO33" s="95"/>
      <c r="HP33" s="95"/>
      <c r="HQ33" s="95"/>
      <c r="HR33" s="95"/>
      <c r="HS33" s="95"/>
      <c r="HT33" s="95"/>
      <c r="HU33" s="95"/>
      <c r="HV33" s="95"/>
      <c r="HW33" s="95"/>
      <c r="HX33" s="95"/>
      <c r="HY33" s="95"/>
      <c r="HZ33" s="95"/>
      <c r="IA33" s="95"/>
      <c r="IB33" s="95"/>
      <c r="IC33" s="95"/>
      <c r="ID33" s="95"/>
      <c r="IE33" s="95"/>
      <c r="IF33" s="95"/>
      <c r="IG33" s="95"/>
      <c r="IH33" s="95"/>
      <c r="II33" s="95"/>
      <c r="IJ33" s="95"/>
      <c r="IK33" s="95"/>
      <c r="IL33" s="95"/>
      <c r="IM33" s="95"/>
      <c r="IN33" s="95"/>
      <c r="IO33" s="95"/>
      <c r="IP33" s="95"/>
      <c r="IQ33" s="95"/>
      <c r="IR33" s="95"/>
      <c r="IS33" s="95"/>
      <c r="IT33" s="95"/>
      <c r="IU33" s="95"/>
      <c r="IV33" s="95"/>
      <c r="IW33" s="95"/>
    </row>
    <row r="34" spans="1:257" ht="14.25" customHeight="1">
      <c r="A34" s="58"/>
      <c r="B34" s="58" t="s">
        <v>211</v>
      </c>
      <c r="C34" s="59"/>
      <c r="D34" s="59"/>
      <c r="E34" s="59"/>
      <c r="F34" s="59"/>
      <c r="G34" s="59"/>
      <c r="H34" s="59"/>
      <c r="I34" s="60"/>
      <c r="J34" s="181"/>
      <c r="K34" s="181"/>
      <c r="L34" s="181"/>
      <c r="M34" s="181"/>
      <c r="N34" s="181"/>
      <c r="O34" s="181"/>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c r="AU34" s="95"/>
      <c r="AV34" s="95"/>
      <c r="AW34" s="95"/>
      <c r="AX34" s="95"/>
      <c r="AY34" s="95"/>
      <c r="AZ34" s="95"/>
      <c r="BA34" s="95"/>
      <c r="BB34" s="95"/>
      <c r="BC34" s="95"/>
      <c r="BD34" s="95"/>
      <c r="BE34" s="95"/>
      <c r="BF34" s="95"/>
      <c r="BG34" s="95"/>
      <c r="BH34" s="95"/>
      <c r="BI34" s="95"/>
      <c r="BJ34" s="95"/>
      <c r="BK34" s="95"/>
      <c r="BL34" s="95"/>
      <c r="BM34" s="95"/>
      <c r="BN34" s="95"/>
      <c r="BO34" s="95"/>
      <c r="BP34" s="95"/>
      <c r="BQ34" s="95"/>
      <c r="BR34" s="95"/>
      <c r="BS34" s="95"/>
      <c r="BT34" s="95"/>
      <c r="BU34" s="95"/>
      <c r="BV34" s="95"/>
      <c r="BW34" s="95"/>
      <c r="BX34" s="95"/>
      <c r="BY34" s="95"/>
      <c r="BZ34" s="95"/>
      <c r="CA34" s="95"/>
      <c r="CB34" s="95"/>
      <c r="CC34" s="95"/>
      <c r="CD34" s="95"/>
      <c r="CE34" s="95"/>
      <c r="CF34" s="95"/>
      <c r="CG34" s="95"/>
      <c r="CH34" s="95"/>
      <c r="CI34" s="95"/>
      <c r="CJ34" s="95"/>
      <c r="CK34" s="95"/>
      <c r="CL34" s="95"/>
      <c r="CM34" s="95"/>
      <c r="CN34" s="95"/>
      <c r="CO34" s="95"/>
      <c r="CP34" s="95"/>
      <c r="CQ34" s="95"/>
      <c r="CR34" s="95"/>
      <c r="CS34" s="95"/>
      <c r="CT34" s="95"/>
      <c r="CU34" s="95"/>
      <c r="CV34" s="95"/>
      <c r="CW34" s="95"/>
      <c r="CX34" s="95"/>
      <c r="CY34" s="95"/>
      <c r="CZ34" s="95"/>
      <c r="DA34" s="95"/>
      <c r="DB34" s="95"/>
      <c r="DC34" s="95"/>
      <c r="DD34" s="95"/>
      <c r="DE34" s="95"/>
      <c r="DF34" s="95"/>
      <c r="DG34" s="95"/>
      <c r="DH34" s="95"/>
      <c r="DI34" s="95"/>
      <c r="DJ34" s="95"/>
      <c r="DK34" s="95"/>
      <c r="DL34" s="95"/>
      <c r="DM34" s="95"/>
      <c r="DN34" s="95"/>
      <c r="DO34" s="95"/>
      <c r="DP34" s="95"/>
      <c r="DQ34" s="95"/>
      <c r="DR34" s="95"/>
      <c r="DS34" s="95"/>
      <c r="DT34" s="95"/>
      <c r="DU34" s="95"/>
      <c r="DV34" s="95"/>
      <c r="DW34" s="95"/>
      <c r="DX34" s="95"/>
      <c r="DY34" s="95"/>
      <c r="DZ34" s="95"/>
      <c r="EA34" s="95"/>
      <c r="EB34" s="95"/>
      <c r="EC34" s="95"/>
      <c r="ED34" s="95"/>
      <c r="EE34" s="95"/>
      <c r="EF34" s="95"/>
      <c r="EG34" s="95"/>
      <c r="EH34" s="95"/>
      <c r="EI34" s="95"/>
      <c r="EJ34" s="95"/>
      <c r="EK34" s="95"/>
      <c r="EL34" s="95"/>
      <c r="EM34" s="95"/>
      <c r="EN34" s="95"/>
      <c r="EO34" s="95"/>
      <c r="EP34" s="95"/>
      <c r="EQ34" s="95"/>
      <c r="ER34" s="95"/>
      <c r="ES34" s="95"/>
      <c r="ET34" s="95"/>
      <c r="EU34" s="95"/>
      <c r="EV34" s="95"/>
      <c r="EW34" s="95"/>
      <c r="EX34" s="95"/>
      <c r="EY34" s="95"/>
      <c r="EZ34" s="95"/>
      <c r="FA34" s="95"/>
      <c r="FB34" s="95"/>
      <c r="FC34" s="95"/>
      <c r="FD34" s="95"/>
      <c r="FE34" s="95"/>
      <c r="FF34" s="95"/>
      <c r="FG34" s="95"/>
      <c r="FH34" s="95"/>
      <c r="FI34" s="95"/>
      <c r="FJ34" s="95"/>
      <c r="FK34" s="95"/>
      <c r="FL34" s="95"/>
      <c r="FM34" s="95"/>
      <c r="FN34" s="95"/>
      <c r="FO34" s="95"/>
      <c r="FP34" s="95"/>
      <c r="FQ34" s="95"/>
      <c r="FR34" s="95"/>
      <c r="FS34" s="95"/>
      <c r="FT34" s="95"/>
      <c r="FU34" s="95"/>
      <c r="FV34" s="95"/>
      <c r="FW34" s="95"/>
      <c r="FX34" s="95"/>
      <c r="FY34" s="95"/>
      <c r="FZ34" s="95"/>
      <c r="GA34" s="95"/>
      <c r="GB34" s="95"/>
      <c r="GC34" s="95"/>
      <c r="GD34" s="95"/>
      <c r="GE34" s="95"/>
      <c r="GF34" s="95"/>
      <c r="GG34" s="95"/>
      <c r="GH34" s="95"/>
      <c r="GI34" s="95"/>
      <c r="GJ34" s="95"/>
      <c r="GK34" s="95"/>
      <c r="GL34" s="95"/>
      <c r="GM34" s="95"/>
      <c r="GN34" s="95"/>
      <c r="GO34" s="95"/>
      <c r="GP34" s="95"/>
      <c r="GQ34" s="95"/>
      <c r="GR34" s="95"/>
      <c r="GS34" s="95"/>
      <c r="GT34" s="95"/>
      <c r="GU34" s="95"/>
      <c r="GV34" s="95"/>
      <c r="GW34" s="95"/>
      <c r="GX34" s="95"/>
      <c r="GY34" s="95"/>
      <c r="GZ34" s="95"/>
      <c r="HA34" s="95"/>
      <c r="HB34" s="95"/>
      <c r="HC34" s="95"/>
      <c r="HD34" s="95"/>
      <c r="HE34" s="95"/>
      <c r="HF34" s="95"/>
      <c r="HG34" s="95"/>
      <c r="HH34" s="95"/>
      <c r="HI34" s="95"/>
      <c r="HJ34" s="95"/>
      <c r="HK34" s="95"/>
      <c r="HL34" s="95"/>
      <c r="HM34" s="95"/>
      <c r="HN34" s="95"/>
      <c r="HO34" s="95"/>
      <c r="HP34" s="95"/>
      <c r="HQ34" s="95"/>
      <c r="HR34" s="95"/>
      <c r="HS34" s="95"/>
      <c r="HT34" s="95"/>
      <c r="HU34" s="95"/>
      <c r="HV34" s="95"/>
      <c r="HW34" s="95"/>
      <c r="HX34" s="95"/>
      <c r="HY34" s="95"/>
      <c r="HZ34" s="95"/>
      <c r="IA34" s="95"/>
      <c r="IB34" s="95"/>
      <c r="IC34" s="95"/>
      <c r="ID34" s="95"/>
      <c r="IE34" s="95"/>
      <c r="IF34" s="95"/>
      <c r="IG34" s="95"/>
      <c r="IH34" s="95"/>
      <c r="II34" s="95"/>
      <c r="IJ34" s="95"/>
      <c r="IK34" s="95"/>
      <c r="IL34" s="95"/>
      <c r="IM34" s="95"/>
      <c r="IN34" s="95"/>
      <c r="IO34" s="95"/>
      <c r="IP34" s="95"/>
      <c r="IQ34" s="95"/>
      <c r="IR34" s="95"/>
      <c r="IS34" s="95"/>
      <c r="IT34" s="95"/>
      <c r="IU34" s="95"/>
      <c r="IV34" s="95"/>
      <c r="IW34" s="95"/>
    </row>
    <row r="35" spans="1:257" ht="14.25" customHeight="1">
      <c r="A35" s="61" t="str">
        <f>IF(OR(B35&lt;&gt;"",D35&lt;&gt;""),"["&amp;TEXT($B$2,"##")&amp;"-"&amp;TEXT(ROW()-10,"##")&amp;"]","")</f>
        <v>[User_login-25]</v>
      </c>
      <c r="B35" s="91" t="s">
        <v>208</v>
      </c>
      <c r="C35" s="106" t="s">
        <v>206</v>
      </c>
      <c r="D35" s="104" t="s">
        <v>207</v>
      </c>
      <c r="E35" s="104" t="s">
        <v>102</v>
      </c>
      <c r="F35" s="117" t="s">
        <v>22</v>
      </c>
      <c r="G35" s="91"/>
      <c r="H35" s="149"/>
      <c r="I35" s="180"/>
      <c r="J35" s="231"/>
      <c r="K35" s="231"/>
      <c r="L35" s="231"/>
      <c r="M35" s="232"/>
      <c r="N35" s="232"/>
      <c r="O35" s="232"/>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c r="BK35" s="95"/>
      <c r="BL35" s="95"/>
      <c r="BM35" s="95"/>
      <c r="BN35" s="95"/>
      <c r="BO35" s="95"/>
      <c r="BP35" s="95"/>
      <c r="BQ35" s="95"/>
      <c r="BR35" s="95"/>
      <c r="BS35" s="95"/>
      <c r="BT35" s="95"/>
      <c r="BU35" s="95"/>
      <c r="BV35" s="95"/>
      <c r="BW35" s="95"/>
      <c r="BX35" s="95"/>
      <c r="BY35" s="95"/>
      <c r="BZ35" s="95"/>
      <c r="CA35" s="95"/>
      <c r="CB35" s="95"/>
      <c r="CC35" s="95"/>
      <c r="CD35" s="95"/>
      <c r="CE35" s="95"/>
      <c r="CF35" s="95"/>
      <c r="CG35" s="95"/>
      <c r="CH35" s="95"/>
      <c r="CI35" s="95"/>
      <c r="CJ35" s="95"/>
      <c r="CK35" s="95"/>
      <c r="CL35" s="95"/>
      <c r="CM35" s="95"/>
      <c r="CN35" s="95"/>
      <c r="CO35" s="95"/>
      <c r="CP35" s="95"/>
      <c r="CQ35" s="95"/>
      <c r="CR35" s="95"/>
      <c r="CS35" s="95"/>
      <c r="CT35" s="95"/>
      <c r="CU35" s="95"/>
      <c r="CV35" s="95"/>
      <c r="CW35" s="95"/>
      <c r="CX35" s="95"/>
      <c r="CY35" s="95"/>
      <c r="CZ35" s="95"/>
      <c r="DA35" s="95"/>
      <c r="DB35" s="95"/>
      <c r="DC35" s="95"/>
      <c r="DD35" s="95"/>
      <c r="DE35" s="95"/>
      <c r="DF35" s="95"/>
      <c r="DG35" s="95"/>
      <c r="DH35" s="95"/>
      <c r="DI35" s="95"/>
      <c r="DJ35" s="95"/>
      <c r="DK35" s="95"/>
      <c r="DL35" s="95"/>
      <c r="DM35" s="95"/>
      <c r="DN35" s="95"/>
      <c r="DO35" s="95"/>
      <c r="DP35" s="95"/>
      <c r="DQ35" s="95"/>
      <c r="DR35" s="95"/>
      <c r="DS35" s="95"/>
      <c r="DT35" s="95"/>
      <c r="DU35" s="95"/>
      <c r="DV35" s="95"/>
      <c r="DW35" s="95"/>
      <c r="DX35" s="95"/>
      <c r="DY35" s="95"/>
      <c r="DZ35" s="95"/>
      <c r="EA35" s="95"/>
      <c r="EB35" s="95"/>
      <c r="EC35" s="95"/>
      <c r="ED35" s="95"/>
      <c r="EE35" s="95"/>
      <c r="EF35" s="95"/>
      <c r="EG35" s="95"/>
      <c r="EH35" s="95"/>
      <c r="EI35" s="95"/>
      <c r="EJ35" s="95"/>
      <c r="EK35" s="95"/>
      <c r="EL35" s="95"/>
      <c r="EM35" s="95"/>
      <c r="EN35" s="95"/>
      <c r="EO35" s="95"/>
      <c r="EP35" s="95"/>
      <c r="EQ35" s="95"/>
      <c r="ER35" s="95"/>
      <c r="ES35" s="95"/>
      <c r="ET35" s="95"/>
      <c r="EU35" s="95"/>
      <c r="EV35" s="95"/>
      <c r="EW35" s="95"/>
      <c r="EX35" s="95"/>
      <c r="EY35" s="95"/>
      <c r="EZ35" s="95"/>
      <c r="FA35" s="95"/>
      <c r="FB35" s="95"/>
      <c r="FC35" s="95"/>
      <c r="FD35" s="95"/>
      <c r="FE35" s="95"/>
      <c r="FF35" s="95"/>
      <c r="FG35" s="95"/>
      <c r="FH35" s="95"/>
      <c r="FI35" s="95"/>
      <c r="FJ35" s="95"/>
      <c r="FK35" s="95"/>
      <c r="FL35" s="95"/>
      <c r="FM35" s="95"/>
      <c r="FN35" s="95"/>
      <c r="FO35" s="95"/>
      <c r="FP35" s="95"/>
      <c r="FQ35" s="95"/>
      <c r="FR35" s="95"/>
      <c r="FS35" s="95"/>
      <c r="FT35" s="95"/>
      <c r="FU35" s="95"/>
      <c r="FV35" s="95"/>
      <c r="FW35" s="95"/>
      <c r="FX35" s="95"/>
      <c r="FY35" s="95"/>
      <c r="FZ35" s="95"/>
      <c r="GA35" s="95"/>
      <c r="GB35" s="95"/>
      <c r="GC35" s="95"/>
      <c r="GD35" s="95"/>
      <c r="GE35" s="95"/>
      <c r="GF35" s="95"/>
      <c r="GG35" s="95"/>
      <c r="GH35" s="95"/>
      <c r="GI35" s="95"/>
      <c r="GJ35" s="95"/>
      <c r="GK35" s="95"/>
      <c r="GL35" s="95"/>
      <c r="GM35" s="95"/>
      <c r="GN35" s="95"/>
      <c r="GO35" s="95"/>
      <c r="GP35" s="95"/>
      <c r="GQ35" s="95"/>
      <c r="GR35" s="95"/>
      <c r="GS35" s="95"/>
      <c r="GT35" s="95"/>
      <c r="GU35" s="95"/>
      <c r="GV35" s="95"/>
      <c r="GW35" s="95"/>
      <c r="GX35" s="95"/>
      <c r="GY35" s="95"/>
      <c r="GZ35" s="95"/>
      <c r="HA35" s="95"/>
      <c r="HB35" s="95"/>
      <c r="HC35" s="95"/>
      <c r="HD35" s="95"/>
      <c r="HE35" s="95"/>
      <c r="HF35" s="95"/>
      <c r="HG35" s="95"/>
      <c r="HH35" s="95"/>
      <c r="HI35" s="95"/>
      <c r="HJ35" s="95"/>
      <c r="HK35" s="95"/>
      <c r="HL35" s="95"/>
      <c r="HM35" s="95"/>
      <c r="HN35" s="95"/>
      <c r="HO35" s="95"/>
      <c r="HP35" s="95"/>
      <c r="HQ35" s="95"/>
      <c r="HR35" s="95"/>
      <c r="HS35" s="95"/>
      <c r="HT35" s="95"/>
      <c r="HU35" s="95"/>
      <c r="HV35" s="95"/>
      <c r="HW35" s="95"/>
      <c r="HX35" s="95"/>
      <c r="HY35" s="95"/>
      <c r="HZ35" s="95"/>
      <c r="IA35" s="95"/>
      <c r="IB35" s="95"/>
      <c r="IC35" s="95"/>
      <c r="ID35" s="95"/>
      <c r="IE35" s="95"/>
      <c r="IF35" s="95"/>
      <c r="IG35" s="95"/>
      <c r="IH35" s="95"/>
      <c r="II35" s="95"/>
      <c r="IJ35" s="95"/>
      <c r="IK35" s="95"/>
      <c r="IL35" s="95"/>
      <c r="IM35" s="95"/>
      <c r="IN35" s="95"/>
      <c r="IO35" s="95"/>
      <c r="IP35" s="95"/>
      <c r="IQ35" s="95"/>
      <c r="IR35" s="95"/>
      <c r="IS35" s="95"/>
      <c r="IT35" s="95"/>
      <c r="IU35" s="95"/>
      <c r="IV35" s="95"/>
      <c r="IW35" s="95"/>
    </row>
    <row r="36" spans="1:257" ht="14.25" customHeight="1">
      <c r="A36" s="61" t="str">
        <f>IF(OR(B36&lt;&gt;"",D36&lt;&gt;""),"["&amp;TEXT($B$2,"##")&amp;"-"&amp;TEXT(ROW()-10,"##")&amp;"]","")</f>
        <v>[User_login-26]</v>
      </c>
      <c r="B36" s="91" t="s">
        <v>103</v>
      </c>
      <c r="C36" s="106" t="s">
        <v>209</v>
      </c>
      <c r="D36" s="104" t="s">
        <v>210</v>
      </c>
      <c r="E36" s="104" t="s">
        <v>102</v>
      </c>
      <c r="F36" s="117" t="s">
        <v>22</v>
      </c>
      <c r="G36" s="171"/>
      <c r="H36" s="119"/>
      <c r="I36" s="170"/>
      <c r="J36" s="231"/>
      <c r="K36" s="231"/>
      <c r="L36" s="231"/>
      <c r="M36" s="232"/>
      <c r="N36" s="232"/>
      <c r="O36" s="232"/>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c r="AU36" s="95"/>
      <c r="AV36" s="95"/>
      <c r="AW36" s="95"/>
      <c r="AX36" s="95"/>
      <c r="AY36" s="95"/>
      <c r="AZ36" s="95"/>
      <c r="BA36" s="95"/>
      <c r="BB36" s="95"/>
      <c r="BC36" s="95"/>
      <c r="BD36" s="95"/>
      <c r="BE36" s="95"/>
      <c r="BF36" s="95"/>
      <c r="BG36" s="95"/>
      <c r="BH36" s="95"/>
      <c r="BI36" s="95"/>
      <c r="BJ36" s="95"/>
      <c r="BK36" s="95"/>
      <c r="BL36" s="95"/>
      <c r="BM36" s="95"/>
      <c r="BN36" s="95"/>
      <c r="BO36" s="95"/>
      <c r="BP36" s="95"/>
      <c r="BQ36" s="95"/>
      <c r="BR36" s="95"/>
      <c r="BS36" s="95"/>
      <c r="BT36" s="95"/>
      <c r="BU36" s="95"/>
      <c r="BV36" s="95"/>
      <c r="BW36" s="95"/>
      <c r="BX36" s="95"/>
      <c r="BY36" s="95"/>
      <c r="BZ36" s="95"/>
      <c r="CA36" s="95"/>
      <c r="CB36" s="95"/>
      <c r="CC36" s="95"/>
      <c r="CD36" s="95"/>
      <c r="CE36" s="95"/>
      <c r="CF36" s="95"/>
      <c r="CG36" s="95"/>
      <c r="CH36" s="95"/>
      <c r="CI36" s="95"/>
      <c r="CJ36" s="95"/>
      <c r="CK36" s="95"/>
      <c r="CL36" s="95"/>
      <c r="CM36" s="95"/>
      <c r="CN36" s="95"/>
      <c r="CO36" s="95"/>
      <c r="CP36" s="95"/>
      <c r="CQ36" s="95"/>
      <c r="CR36" s="95"/>
      <c r="CS36" s="95"/>
      <c r="CT36" s="95"/>
      <c r="CU36" s="95"/>
      <c r="CV36" s="95"/>
      <c r="CW36" s="95"/>
      <c r="CX36" s="95"/>
      <c r="CY36" s="95"/>
      <c r="CZ36" s="95"/>
      <c r="DA36" s="95"/>
      <c r="DB36" s="95"/>
      <c r="DC36" s="95"/>
      <c r="DD36" s="95"/>
      <c r="DE36" s="95"/>
      <c r="DF36" s="95"/>
      <c r="DG36" s="95"/>
      <c r="DH36" s="95"/>
      <c r="DI36" s="95"/>
      <c r="DJ36" s="95"/>
      <c r="DK36" s="95"/>
      <c r="DL36" s="95"/>
      <c r="DM36" s="95"/>
      <c r="DN36" s="95"/>
      <c r="DO36" s="95"/>
      <c r="DP36" s="95"/>
      <c r="DQ36" s="95"/>
      <c r="DR36" s="95"/>
      <c r="DS36" s="95"/>
      <c r="DT36" s="95"/>
      <c r="DU36" s="95"/>
      <c r="DV36" s="95"/>
      <c r="DW36" s="95"/>
      <c r="DX36" s="95"/>
      <c r="DY36" s="95"/>
      <c r="DZ36" s="95"/>
      <c r="EA36" s="95"/>
      <c r="EB36" s="95"/>
      <c r="EC36" s="95"/>
      <c r="ED36" s="95"/>
      <c r="EE36" s="95"/>
      <c r="EF36" s="95"/>
      <c r="EG36" s="95"/>
      <c r="EH36" s="95"/>
      <c r="EI36" s="95"/>
      <c r="EJ36" s="95"/>
      <c r="EK36" s="95"/>
      <c r="EL36" s="95"/>
      <c r="EM36" s="95"/>
      <c r="EN36" s="95"/>
      <c r="EO36" s="95"/>
      <c r="EP36" s="95"/>
      <c r="EQ36" s="95"/>
      <c r="ER36" s="95"/>
      <c r="ES36" s="95"/>
      <c r="ET36" s="95"/>
      <c r="EU36" s="95"/>
      <c r="EV36" s="95"/>
      <c r="EW36" s="95"/>
      <c r="EX36" s="95"/>
      <c r="EY36" s="95"/>
      <c r="EZ36" s="95"/>
      <c r="FA36" s="95"/>
      <c r="FB36" s="95"/>
      <c r="FC36" s="95"/>
      <c r="FD36" s="95"/>
      <c r="FE36" s="95"/>
      <c r="FF36" s="95"/>
      <c r="FG36" s="95"/>
      <c r="FH36" s="95"/>
      <c r="FI36" s="95"/>
      <c r="FJ36" s="95"/>
      <c r="FK36" s="95"/>
      <c r="FL36" s="95"/>
      <c r="FM36" s="95"/>
      <c r="FN36" s="95"/>
      <c r="FO36" s="95"/>
      <c r="FP36" s="95"/>
      <c r="FQ36" s="95"/>
      <c r="FR36" s="95"/>
      <c r="FS36" s="95"/>
      <c r="FT36" s="95"/>
      <c r="FU36" s="95"/>
      <c r="FV36" s="95"/>
      <c r="FW36" s="95"/>
      <c r="FX36" s="95"/>
      <c r="FY36" s="95"/>
      <c r="FZ36" s="95"/>
      <c r="GA36" s="95"/>
      <c r="GB36" s="95"/>
      <c r="GC36" s="95"/>
      <c r="GD36" s="95"/>
      <c r="GE36" s="95"/>
      <c r="GF36" s="95"/>
      <c r="GG36" s="95"/>
      <c r="GH36" s="95"/>
      <c r="GI36" s="95"/>
      <c r="GJ36" s="95"/>
      <c r="GK36" s="95"/>
      <c r="GL36" s="95"/>
      <c r="GM36" s="95"/>
      <c r="GN36" s="95"/>
      <c r="GO36" s="95"/>
      <c r="GP36" s="95"/>
      <c r="GQ36" s="95"/>
      <c r="GR36" s="95"/>
      <c r="GS36" s="95"/>
      <c r="GT36" s="95"/>
      <c r="GU36" s="95"/>
      <c r="GV36" s="95"/>
      <c r="GW36" s="95"/>
      <c r="GX36" s="95"/>
      <c r="GY36" s="95"/>
      <c r="GZ36" s="95"/>
      <c r="HA36" s="95"/>
      <c r="HB36" s="95"/>
      <c r="HC36" s="95"/>
      <c r="HD36" s="95"/>
      <c r="HE36" s="95"/>
      <c r="HF36" s="95"/>
      <c r="HG36" s="95"/>
      <c r="HH36" s="95"/>
      <c r="HI36" s="95"/>
      <c r="HJ36" s="95"/>
      <c r="HK36" s="95"/>
      <c r="HL36" s="95"/>
      <c r="HM36" s="95"/>
      <c r="HN36" s="95"/>
      <c r="HO36" s="95"/>
      <c r="HP36" s="95"/>
      <c r="HQ36" s="95"/>
      <c r="HR36" s="95"/>
      <c r="HS36" s="95"/>
      <c r="HT36" s="95"/>
      <c r="HU36" s="95"/>
      <c r="HV36" s="95"/>
      <c r="HW36" s="95"/>
      <c r="HX36" s="95"/>
      <c r="HY36" s="95"/>
      <c r="HZ36" s="95"/>
      <c r="IA36" s="95"/>
      <c r="IB36" s="95"/>
      <c r="IC36" s="95"/>
      <c r="ID36" s="95"/>
      <c r="IE36" s="95"/>
      <c r="IF36" s="95"/>
      <c r="IG36" s="95"/>
      <c r="IH36" s="95"/>
      <c r="II36" s="95"/>
      <c r="IJ36" s="95"/>
      <c r="IK36" s="95"/>
      <c r="IL36" s="95"/>
      <c r="IM36" s="95"/>
      <c r="IN36" s="95"/>
      <c r="IO36" s="95"/>
      <c r="IP36" s="95"/>
      <c r="IQ36" s="95"/>
      <c r="IR36" s="95"/>
      <c r="IS36" s="95"/>
      <c r="IT36" s="95"/>
      <c r="IU36" s="95"/>
      <c r="IV36" s="95"/>
      <c r="IW36" s="95"/>
    </row>
    <row r="37" spans="1:257" ht="14.25" customHeight="1">
      <c r="A37" s="175"/>
      <c r="B37" s="175" t="s">
        <v>212</v>
      </c>
      <c r="C37" s="176"/>
      <c r="D37" s="176"/>
      <c r="E37" s="176"/>
      <c r="F37" s="176"/>
      <c r="G37" s="176"/>
      <c r="H37" s="179"/>
      <c r="I37" s="181"/>
      <c r="J37" s="181"/>
      <c r="K37" s="181"/>
      <c r="L37" s="181"/>
      <c r="M37" s="181"/>
      <c r="N37" s="181"/>
      <c r="O37" s="181"/>
    </row>
    <row r="38" spans="1:257" ht="14.25" customHeight="1">
      <c r="A38" s="61" t="str">
        <f>IF(OR(B38&lt;&gt;"",D38&lt;&gt;""),"["&amp;TEXT($B$2,"##")&amp;"-"&amp;TEXT(ROW()-10,"##")&amp;"]","")</f>
        <v>[User_login-28]</v>
      </c>
      <c r="B38" s="91" t="s">
        <v>220</v>
      </c>
      <c r="C38" s="106" t="s">
        <v>218</v>
      </c>
      <c r="D38" s="104" t="s">
        <v>219</v>
      </c>
      <c r="E38" s="104" t="s">
        <v>102</v>
      </c>
      <c r="F38" s="117" t="s">
        <v>22</v>
      </c>
      <c r="G38" s="171"/>
      <c r="H38" s="119"/>
      <c r="I38" s="170"/>
      <c r="J38" s="231"/>
      <c r="K38" s="231"/>
      <c r="L38" s="231"/>
      <c r="M38" s="232"/>
      <c r="N38" s="232"/>
      <c r="O38" s="232"/>
    </row>
    <row r="39" spans="1:257" ht="14.25" customHeight="1">
      <c r="A39" s="168" t="str">
        <f t="shared" ref="A39" si="3">IF(OR(B39&lt;&gt;"",D39&lt;E38&gt;""),"["&amp;TEXT($B$2,"##")&amp;"-"&amp;TEXT(ROW()-10,"##")&amp;"]","")</f>
        <v>[User_login-29]</v>
      </c>
      <c r="B39" s="91" t="s">
        <v>222</v>
      </c>
      <c r="C39" s="171" t="s">
        <v>228</v>
      </c>
      <c r="D39" s="117" t="s">
        <v>221</v>
      </c>
      <c r="E39" s="104" t="s">
        <v>102</v>
      </c>
      <c r="F39" s="117" t="s">
        <v>22</v>
      </c>
      <c r="G39" s="172"/>
      <c r="H39" s="183"/>
      <c r="I39" s="184"/>
      <c r="J39" s="231"/>
      <c r="K39" s="231"/>
      <c r="L39" s="231"/>
      <c r="M39" s="232"/>
      <c r="N39" s="232"/>
      <c r="O39" s="232"/>
    </row>
    <row r="40" spans="1:257" ht="14.25" customHeight="1">
      <c r="A40" s="168" t="str">
        <f t="shared" ref="A40" si="4">IF(OR(B40&lt;&gt;"",D40&lt;E39&gt;""),"["&amp;TEXT($B$2,"##")&amp;"-"&amp;TEXT(ROW()-10,"##")&amp;"]","")</f>
        <v>[User_login-30]</v>
      </c>
      <c r="B40" s="91" t="s">
        <v>223</v>
      </c>
      <c r="C40" s="171" t="s">
        <v>228</v>
      </c>
      <c r="D40" s="117" t="s">
        <v>224</v>
      </c>
      <c r="E40" s="174" t="s">
        <v>102</v>
      </c>
      <c r="F40" s="117" t="s">
        <v>22</v>
      </c>
      <c r="G40" s="117"/>
      <c r="H40" s="119"/>
      <c r="I40" s="170"/>
      <c r="J40" s="231"/>
      <c r="K40" s="231"/>
      <c r="L40" s="231"/>
      <c r="M40" s="232"/>
      <c r="N40" s="232"/>
      <c r="O40" s="232"/>
    </row>
    <row r="41" spans="1:257" ht="14.25" customHeight="1">
      <c r="A41" s="182"/>
      <c r="B41" s="182" t="s">
        <v>213</v>
      </c>
      <c r="C41" s="179"/>
      <c r="D41" s="179"/>
      <c r="E41" s="179"/>
      <c r="F41" s="179"/>
      <c r="G41" s="179"/>
      <c r="H41" s="179"/>
      <c r="I41" s="181"/>
      <c r="J41" s="181"/>
      <c r="K41" s="181"/>
      <c r="L41" s="181"/>
      <c r="M41" s="181"/>
      <c r="N41" s="181"/>
      <c r="O41" s="181"/>
    </row>
    <row r="42" spans="1:257" ht="14.25" customHeight="1">
      <c r="A42" s="185" t="str">
        <f t="shared" ref="A42" si="5">IF(OR(B42&lt;&gt;"",D42&lt;E41&gt;""),"["&amp;TEXT($B$2,"##")&amp;"-"&amp;TEXT(ROW()-10,"##")&amp;"]","")</f>
        <v>[User_login-32]</v>
      </c>
      <c r="B42" s="117" t="s">
        <v>225</v>
      </c>
      <c r="C42" s="171" t="s">
        <v>229</v>
      </c>
      <c r="D42" s="117" t="s">
        <v>227</v>
      </c>
      <c r="E42" s="104" t="s">
        <v>102</v>
      </c>
      <c r="F42" s="117" t="s">
        <v>22</v>
      </c>
      <c r="G42" s="172"/>
      <c r="H42" s="183"/>
      <c r="I42" s="184"/>
      <c r="J42" s="231"/>
      <c r="K42" s="231"/>
      <c r="L42" s="231"/>
      <c r="M42" s="232"/>
      <c r="N42" s="232"/>
      <c r="O42" s="232"/>
    </row>
    <row r="43" spans="1:257" ht="14.25" customHeight="1">
      <c r="A43" s="168" t="str">
        <f t="shared" ref="A43:A44" si="6">IF(OR(B43&lt;&gt;"",D43&lt;E42&gt;""),"["&amp;TEXT($B$2,"##")&amp;"-"&amp;TEXT(ROW()-10,"##")&amp;"]","")</f>
        <v>[User_login-33]</v>
      </c>
      <c r="B43" s="91" t="s">
        <v>230</v>
      </c>
      <c r="C43" s="171" t="s">
        <v>234</v>
      </c>
      <c r="D43" s="117" t="s">
        <v>226</v>
      </c>
      <c r="E43" s="174" t="s">
        <v>102</v>
      </c>
      <c r="F43" s="117" t="s">
        <v>22</v>
      </c>
      <c r="G43" s="117"/>
      <c r="H43" s="119"/>
      <c r="I43" s="170"/>
      <c r="J43" s="231"/>
      <c r="K43" s="231"/>
      <c r="L43" s="231"/>
      <c r="M43" s="232"/>
      <c r="N43" s="232"/>
      <c r="O43" s="232"/>
    </row>
    <row r="44" spans="1:257" ht="14.25" customHeight="1">
      <c r="A44" s="168" t="str">
        <f t="shared" si="6"/>
        <v>[User_login-34]</v>
      </c>
      <c r="B44" s="91" t="s">
        <v>232</v>
      </c>
      <c r="C44" s="171" t="s">
        <v>235</v>
      </c>
      <c r="D44" s="117" t="s">
        <v>231</v>
      </c>
      <c r="E44" s="169"/>
      <c r="F44" s="117" t="s">
        <v>22</v>
      </c>
      <c r="G44" s="117"/>
      <c r="H44" s="119"/>
      <c r="I44" s="170"/>
      <c r="J44" s="231"/>
      <c r="K44" s="231"/>
      <c r="L44" s="231"/>
      <c r="M44" s="232"/>
      <c r="N44" s="232"/>
      <c r="O44" s="232"/>
    </row>
    <row r="45" spans="1:257" ht="14.25" customHeight="1">
      <c r="A45" s="168" t="str">
        <f t="shared" ref="A45:A52" si="7">IF(OR(B45&lt;&gt;"",D45&lt;E40&gt;""),"["&amp;TEXT($B$2,"##")&amp;"-"&amp;TEXT(ROW()-10,"##")&amp;"]","")</f>
        <v>[User_login-35]</v>
      </c>
      <c r="B45" s="186" t="s">
        <v>233</v>
      </c>
      <c r="C45" s="173" t="s">
        <v>236</v>
      </c>
      <c r="D45" s="117" t="s">
        <v>237</v>
      </c>
      <c r="E45" s="169"/>
      <c r="F45" s="117" t="s">
        <v>22</v>
      </c>
      <c r="G45" s="117"/>
      <c r="H45" s="119"/>
      <c r="I45" s="170"/>
      <c r="J45" s="231"/>
      <c r="K45" s="231"/>
      <c r="L45" s="231"/>
      <c r="M45" s="232"/>
      <c r="N45" s="232"/>
      <c r="O45" s="232"/>
    </row>
    <row r="46" spans="1:257" ht="14.25" customHeight="1">
      <c r="A46" s="168" t="str">
        <f t="shared" si="7"/>
        <v>[User_login-36]</v>
      </c>
      <c r="B46" s="186" t="s">
        <v>240</v>
      </c>
      <c r="C46" s="173" t="s">
        <v>238</v>
      </c>
      <c r="D46" s="117" t="s">
        <v>239</v>
      </c>
      <c r="E46" s="169"/>
      <c r="F46" s="117" t="s">
        <v>22</v>
      </c>
      <c r="G46" s="117"/>
      <c r="H46" s="119"/>
      <c r="I46" s="170"/>
      <c r="J46" s="231"/>
      <c r="K46" s="231"/>
      <c r="L46" s="231"/>
      <c r="M46" s="232"/>
      <c r="N46" s="232"/>
      <c r="O46" s="232"/>
    </row>
    <row r="47" spans="1:257" ht="14.25" customHeight="1">
      <c r="A47" s="168" t="str">
        <f t="shared" si="7"/>
        <v>[User_login-37]</v>
      </c>
      <c r="B47" s="186" t="s">
        <v>241</v>
      </c>
      <c r="C47" s="173" t="s">
        <v>243</v>
      </c>
      <c r="D47" s="117" t="s">
        <v>244</v>
      </c>
      <c r="E47" s="169"/>
      <c r="F47" s="117" t="s">
        <v>22</v>
      </c>
      <c r="G47" s="117"/>
      <c r="H47" s="119"/>
      <c r="I47" s="170"/>
      <c r="J47" s="231"/>
      <c r="K47" s="231"/>
      <c r="L47" s="231"/>
      <c r="M47" s="232"/>
      <c r="N47" s="232"/>
      <c r="O47" s="232"/>
    </row>
    <row r="48" spans="1:257" ht="14.25" customHeight="1">
      <c r="A48" s="168" t="str">
        <f t="shared" si="7"/>
        <v>[User_login-38]</v>
      </c>
      <c r="B48" s="186" t="s">
        <v>242</v>
      </c>
      <c r="C48" s="173" t="s">
        <v>245</v>
      </c>
      <c r="D48" s="117" t="s">
        <v>246</v>
      </c>
      <c r="E48" s="169"/>
      <c r="F48" s="117" t="s">
        <v>22</v>
      </c>
      <c r="G48" s="117"/>
      <c r="H48" s="119"/>
      <c r="I48" s="170"/>
      <c r="J48" s="231"/>
      <c r="K48" s="231"/>
      <c r="L48" s="231"/>
      <c r="M48" s="232"/>
      <c r="N48" s="232"/>
      <c r="O48" s="232"/>
    </row>
    <row r="49" spans="1:15" ht="14.25" customHeight="1">
      <c r="A49" s="168" t="str">
        <f t="shared" si="7"/>
        <v>[User_login-39]</v>
      </c>
      <c r="B49" s="186" t="s">
        <v>247</v>
      </c>
      <c r="C49" s="173" t="s">
        <v>249</v>
      </c>
      <c r="D49" s="117" t="s">
        <v>250</v>
      </c>
      <c r="E49" s="169"/>
      <c r="F49" s="117" t="s">
        <v>22</v>
      </c>
      <c r="G49" s="117"/>
      <c r="H49" s="119"/>
      <c r="I49" s="170"/>
      <c r="J49" s="231"/>
      <c r="K49" s="231"/>
      <c r="L49" s="231"/>
      <c r="M49" s="232"/>
      <c r="N49" s="232"/>
      <c r="O49" s="232"/>
    </row>
    <row r="50" spans="1:15" ht="14.25" customHeight="1">
      <c r="A50" s="168" t="str">
        <f t="shared" si="7"/>
        <v>[User_login-40]</v>
      </c>
      <c r="B50" s="186" t="s">
        <v>248</v>
      </c>
      <c r="C50" s="173" t="s">
        <v>251</v>
      </c>
      <c r="D50" s="117" t="s">
        <v>252</v>
      </c>
      <c r="E50" s="169"/>
      <c r="F50" s="117" t="s">
        <v>22</v>
      </c>
      <c r="G50" s="117"/>
      <c r="H50" s="119"/>
      <c r="I50" s="170"/>
      <c r="J50" s="231"/>
      <c r="K50" s="231"/>
      <c r="L50" s="231"/>
      <c r="M50" s="232"/>
      <c r="N50" s="232"/>
      <c r="O50" s="232"/>
    </row>
    <row r="51" spans="1:15" ht="14.25" customHeight="1">
      <c r="A51" s="168" t="str">
        <f t="shared" si="7"/>
        <v>[User_login-41]</v>
      </c>
      <c r="B51" s="186" t="s">
        <v>253</v>
      </c>
      <c r="C51" s="173" t="s">
        <v>255</v>
      </c>
      <c r="D51" s="117" t="s">
        <v>256</v>
      </c>
      <c r="E51" s="169"/>
      <c r="F51" s="117" t="s">
        <v>22</v>
      </c>
      <c r="G51" s="117"/>
      <c r="H51" s="119"/>
      <c r="I51" s="170"/>
      <c r="J51" s="231"/>
      <c r="K51" s="231"/>
      <c r="L51" s="231"/>
      <c r="M51" s="232"/>
      <c r="N51" s="232"/>
      <c r="O51" s="232"/>
    </row>
    <row r="52" spans="1:15" ht="14.25" customHeight="1">
      <c r="A52" s="168" t="str">
        <f t="shared" si="7"/>
        <v>[User_login-42]</v>
      </c>
      <c r="B52" s="186" t="s">
        <v>254</v>
      </c>
      <c r="C52" s="173" t="s">
        <v>257</v>
      </c>
      <c r="D52" s="117" t="s">
        <v>258</v>
      </c>
      <c r="E52" s="169"/>
      <c r="F52" s="117" t="s">
        <v>22</v>
      </c>
      <c r="G52" s="117"/>
      <c r="H52" s="119"/>
      <c r="I52" s="170"/>
      <c r="J52" s="231"/>
      <c r="K52" s="231"/>
      <c r="L52" s="231"/>
      <c r="M52" s="232"/>
      <c r="N52" s="232"/>
      <c r="O52" s="232"/>
    </row>
    <row r="53" spans="1:15" ht="14.25" customHeight="1">
      <c r="A53" s="167"/>
      <c r="B53" s="167" t="s">
        <v>214</v>
      </c>
      <c r="C53" s="167"/>
      <c r="D53" s="167"/>
      <c r="E53" s="167"/>
      <c r="F53" s="167"/>
      <c r="G53" s="167"/>
      <c r="H53" s="167"/>
      <c r="I53" s="167"/>
      <c r="J53" s="167"/>
      <c r="K53" s="167"/>
      <c r="L53" s="167"/>
      <c r="M53" s="167"/>
      <c r="N53" s="167"/>
      <c r="O53" s="167"/>
    </row>
    <row r="54" spans="1:15" ht="14.25" customHeight="1">
      <c r="A54" s="168" t="str">
        <f>IF(OR(B54&lt;&gt;"",D54&lt;E49&gt;""),"["&amp;TEXT($B$2,"##")&amp;"-"&amp;TEXT(ROW()-10,"##")&amp;"]","")</f>
        <v>[User_login-44]</v>
      </c>
      <c r="B54" s="186" t="s">
        <v>266</v>
      </c>
      <c r="C54" s="173" t="s">
        <v>274</v>
      </c>
      <c r="D54" s="117" t="s">
        <v>273</v>
      </c>
      <c r="E54" s="169"/>
      <c r="F54" s="117" t="s">
        <v>22</v>
      </c>
      <c r="G54" s="117"/>
      <c r="H54" s="119"/>
      <c r="I54" s="170"/>
      <c r="J54" s="231"/>
      <c r="K54" s="231"/>
      <c r="L54" s="231"/>
      <c r="M54" s="232"/>
      <c r="N54" s="232"/>
      <c r="O54" s="232"/>
    </row>
    <row r="55" spans="1:15" ht="14.25" customHeight="1">
      <c r="A55" s="168" t="str">
        <f>IF(OR(B55&lt;&gt;"",D55&lt;E50&gt;""),"["&amp;TEXT($B$2,"##")&amp;"-"&amp;TEXT(ROW()-10,"##")&amp;"]","")</f>
        <v>[User_login-45]</v>
      </c>
      <c r="B55" s="186" t="s">
        <v>265</v>
      </c>
      <c r="C55" s="173" t="s">
        <v>275</v>
      </c>
      <c r="D55" s="117" t="s">
        <v>276</v>
      </c>
      <c r="E55" s="169"/>
      <c r="F55" s="117" t="s">
        <v>22</v>
      </c>
      <c r="G55" s="117"/>
      <c r="H55" s="119"/>
      <c r="I55" s="170"/>
      <c r="J55" s="231"/>
      <c r="K55" s="231"/>
      <c r="L55" s="231"/>
      <c r="M55" s="232"/>
      <c r="N55" s="232"/>
      <c r="O55" s="232"/>
    </row>
    <row r="56" spans="1:15" ht="14.25" customHeight="1">
      <c r="A56" s="168" t="str">
        <f>IF(OR(B56&lt;&gt;"",D56&lt;E51&gt;""),"["&amp;TEXT($B$2,"##")&amp;"-"&amp;TEXT(ROW()-10,"##")&amp;"]","")</f>
        <v>[User_login-46]</v>
      </c>
      <c r="B56" s="186" t="s">
        <v>264</v>
      </c>
      <c r="C56" s="173" t="s">
        <v>277</v>
      </c>
      <c r="D56" s="117" t="s">
        <v>278</v>
      </c>
      <c r="E56" s="169"/>
      <c r="F56" s="117" t="s">
        <v>22</v>
      </c>
      <c r="G56" s="117"/>
      <c r="H56" s="119"/>
      <c r="I56" s="170"/>
      <c r="J56" s="231"/>
      <c r="K56" s="231"/>
      <c r="L56" s="231"/>
      <c r="M56" s="232"/>
      <c r="N56" s="232"/>
      <c r="O56" s="232"/>
    </row>
    <row r="57" spans="1:15" ht="14.25" customHeight="1">
      <c r="A57" s="168" t="str">
        <f>IF(OR(B57&lt;&gt;"",D57&lt;E52&gt;""),"["&amp;TEXT($B$2,"##")&amp;"-"&amp;TEXT(ROW()-10,"##")&amp;"]","")</f>
        <v>[User_login-47]</v>
      </c>
      <c r="B57" s="186" t="s">
        <v>263</v>
      </c>
      <c r="C57" s="173" t="s">
        <v>279</v>
      </c>
      <c r="D57" s="117" t="s">
        <v>280</v>
      </c>
      <c r="E57" s="169"/>
      <c r="F57" s="117" t="s">
        <v>22</v>
      </c>
      <c r="G57" s="117"/>
      <c r="H57" s="119"/>
      <c r="I57" s="170"/>
      <c r="J57" s="231"/>
      <c r="K57" s="231"/>
      <c r="L57" s="231"/>
      <c r="M57" s="232"/>
      <c r="N57" s="232"/>
      <c r="O57" s="232"/>
    </row>
    <row r="58" spans="1:15" ht="14.25" customHeight="1">
      <c r="A58" s="168" t="str">
        <f>IF(OR(B58&lt;&gt;"",D58&lt;E50&gt;""),"["&amp;TEXT($B$2,"##")&amp;"-"&amp;TEXT(ROW()-10,"##")&amp;"]","")</f>
        <v>[User_login-48]</v>
      </c>
      <c r="B58" s="186" t="s">
        <v>259</v>
      </c>
      <c r="C58" s="173" t="s">
        <v>281</v>
      </c>
      <c r="D58" s="117" t="s">
        <v>278</v>
      </c>
      <c r="E58" s="169"/>
      <c r="F58" s="117" t="s">
        <v>22</v>
      </c>
      <c r="G58" s="117"/>
      <c r="H58" s="119"/>
      <c r="I58" s="170"/>
      <c r="J58" s="231"/>
      <c r="K58" s="231"/>
      <c r="L58" s="231"/>
      <c r="M58" s="232"/>
      <c r="N58" s="232"/>
      <c r="O58" s="232"/>
    </row>
    <row r="59" spans="1:15" ht="14.25" customHeight="1">
      <c r="A59" s="168" t="str">
        <f>IF(OR(B59&lt;&gt;"",D59&lt;E51&gt;""),"["&amp;TEXT($B$2,"##")&amp;"-"&amp;TEXT(ROW()-10,"##")&amp;"]","")</f>
        <v>[User_login-49]</v>
      </c>
      <c r="B59" s="186" t="s">
        <v>260</v>
      </c>
      <c r="C59" s="173" t="s">
        <v>282</v>
      </c>
      <c r="D59" s="117" t="s">
        <v>283</v>
      </c>
      <c r="E59" s="169"/>
      <c r="F59" s="117" t="s">
        <v>22</v>
      </c>
      <c r="G59" s="117"/>
      <c r="H59" s="119"/>
      <c r="I59" s="170"/>
      <c r="J59" s="231"/>
      <c r="K59" s="231"/>
      <c r="L59" s="231"/>
      <c r="M59" s="232"/>
      <c r="N59" s="232"/>
      <c r="O59" s="232"/>
    </row>
    <row r="60" spans="1:15" ht="14.25" customHeight="1">
      <c r="A60" s="168" t="str">
        <f t="shared" ref="A60:A61" si="8">IF(OR(B60&lt;&gt;"",D60&lt;E52&gt;""),"["&amp;TEXT($B$2,"##")&amp;"-"&amp;TEXT(ROW()-10,"##")&amp;"]","")</f>
        <v>[User_login-50]</v>
      </c>
      <c r="B60" s="186" t="s">
        <v>269</v>
      </c>
      <c r="C60" s="173" t="s">
        <v>284</v>
      </c>
      <c r="D60" s="117" t="s">
        <v>295</v>
      </c>
      <c r="E60" s="169"/>
      <c r="F60" s="117" t="s">
        <v>22</v>
      </c>
      <c r="G60" s="117"/>
      <c r="H60" s="119"/>
      <c r="I60" s="170"/>
      <c r="J60" s="231"/>
      <c r="K60" s="231"/>
      <c r="L60" s="231"/>
      <c r="M60" s="232"/>
      <c r="N60" s="232"/>
      <c r="O60" s="232"/>
    </row>
    <row r="61" spans="1:15" ht="14.25" customHeight="1">
      <c r="A61" s="168" t="str">
        <f t="shared" si="8"/>
        <v>[User_login-51]</v>
      </c>
      <c r="B61" s="186" t="s">
        <v>247</v>
      </c>
      <c r="C61" s="173" t="s">
        <v>285</v>
      </c>
      <c r="D61" s="117" t="s">
        <v>294</v>
      </c>
      <c r="E61" s="169"/>
      <c r="F61" s="117" t="s">
        <v>22</v>
      </c>
      <c r="G61" s="117"/>
      <c r="H61" s="119"/>
      <c r="I61" s="170"/>
      <c r="J61" s="231"/>
      <c r="K61" s="231"/>
      <c r="L61" s="231"/>
      <c r="M61" s="232"/>
      <c r="N61" s="232"/>
      <c r="O61" s="232"/>
    </row>
    <row r="62" spans="1:15" ht="14.25" customHeight="1">
      <c r="A62" s="168" t="str">
        <f>IF(OR(B62&lt;&gt;"",D62&lt;E54&gt;""),"["&amp;TEXT($B$2,"##")&amp;"-"&amp;TEXT(ROW()-10,"##")&amp;"]","")</f>
        <v>[User_login-52]</v>
      </c>
      <c r="B62" s="186" t="s">
        <v>270</v>
      </c>
      <c r="C62" s="173" t="s">
        <v>288</v>
      </c>
      <c r="D62" s="117" t="s">
        <v>296</v>
      </c>
      <c r="E62" s="169"/>
      <c r="F62" s="117" t="s">
        <v>22</v>
      </c>
      <c r="G62" s="117"/>
      <c r="H62" s="119"/>
      <c r="I62" s="170"/>
      <c r="J62" s="231"/>
      <c r="K62" s="231"/>
      <c r="L62" s="231"/>
      <c r="M62" s="232"/>
      <c r="N62" s="232"/>
      <c r="O62" s="232"/>
    </row>
    <row r="63" spans="1:15" ht="14.25" customHeight="1">
      <c r="A63" s="168" t="str">
        <f>IF(OR(B63&lt;&gt;"",D63&lt;E55&gt;""),"["&amp;TEXT($B$2,"##")&amp;"-"&amp;TEXT(ROW()-10,"##")&amp;"]","")</f>
        <v>[User_login-53]</v>
      </c>
      <c r="B63" s="186" t="s">
        <v>271</v>
      </c>
      <c r="C63" s="173" t="s">
        <v>298</v>
      </c>
      <c r="D63" s="117" t="s">
        <v>297</v>
      </c>
      <c r="E63" s="169"/>
      <c r="F63" s="117" t="s">
        <v>22</v>
      </c>
      <c r="G63" s="117"/>
      <c r="H63" s="119"/>
      <c r="I63" s="170"/>
      <c r="J63" s="231"/>
      <c r="K63" s="231"/>
      <c r="L63" s="231"/>
      <c r="M63" s="232"/>
      <c r="N63" s="232"/>
      <c r="O63" s="232"/>
    </row>
    <row r="64" spans="1:15" ht="14.25" customHeight="1">
      <c r="A64" s="168" t="str">
        <f>IF(OR(B64&lt;&gt;"",D64&lt;E56&gt;""),"["&amp;TEXT($B$2,"##")&amp;"-"&amp;TEXT(ROW()-10,"##")&amp;"]","")</f>
        <v>[User_login-54]</v>
      </c>
      <c r="B64" s="186" t="s">
        <v>272</v>
      </c>
      <c r="C64" s="173" t="s">
        <v>299</v>
      </c>
      <c r="D64" s="117" t="s">
        <v>300</v>
      </c>
      <c r="E64" s="169"/>
      <c r="F64" s="117" t="s">
        <v>22</v>
      </c>
      <c r="G64" s="117"/>
      <c r="H64" s="119"/>
      <c r="I64" s="170"/>
      <c r="J64" s="231"/>
      <c r="K64" s="231"/>
      <c r="L64" s="231"/>
      <c r="M64" s="232"/>
      <c r="N64" s="232"/>
      <c r="O64" s="232"/>
    </row>
    <row r="65" spans="1:15" ht="14.25" customHeight="1">
      <c r="A65" s="168" t="str">
        <f t="shared" ref="A65:A70" si="9">IF(OR(B65&lt;&gt;"",D65&lt;E50&gt;""),"["&amp;TEXT($B$2,"##")&amp;"-"&amp;TEXT(ROW()-10,"##")&amp;"]","")</f>
        <v>[User_login-55]</v>
      </c>
      <c r="B65" s="186" t="s">
        <v>301</v>
      </c>
      <c r="C65" s="173" t="s">
        <v>310</v>
      </c>
      <c r="D65" s="117" t="s">
        <v>303</v>
      </c>
      <c r="E65" s="169"/>
      <c r="F65" s="117" t="s">
        <v>22</v>
      </c>
      <c r="G65" s="117"/>
      <c r="H65" s="119"/>
      <c r="I65" s="170"/>
      <c r="J65" s="231"/>
      <c r="K65" s="231"/>
      <c r="L65" s="231"/>
      <c r="M65" s="232"/>
      <c r="N65" s="232"/>
      <c r="O65" s="232"/>
    </row>
    <row r="66" spans="1:15" ht="14.25" customHeight="1">
      <c r="A66" s="190" t="str">
        <f t="shared" si="9"/>
        <v>[User_login-56]</v>
      </c>
      <c r="B66" s="186" t="s">
        <v>302</v>
      </c>
      <c r="C66" s="187" t="s">
        <v>305</v>
      </c>
      <c r="D66" s="188" t="s">
        <v>304</v>
      </c>
      <c r="E66" s="169"/>
      <c r="F66" s="117" t="s">
        <v>22</v>
      </c>
      <c r="G66" s="117"/>
      <c r="H66" s="119"/>
      <c r="I66" s="170"/>
      <c r="J66" s="231"/>
      <c r="K66" s="231"/>
      <c r="L66" s="231"/>
      <c r="M66" s="232"/>
      <c r="N66" s="232"/>
      <c r="O66" s="232"/>
    </row>
    <row r="67" spans="1:15" ht="14.25" customHeight="1">
      <c r="A67" s="168" t="str">
        <f t="shared" si="9"/>
        <v>[User_login-57]</v>
      </c>
      <c r="B67" s="186" t="s">
        <v>262</v>
      </c>
      <c r="C67" s="173" t="s">
        <v>286</v>
      </c>
      <c r="D67" s="117" t="s">
        <v>293</v>
      </c>
      <c r="E67" s="169"/>
      <c r="F67" s="117" t="s">
        <v>22</v>
      </c>
      <c r="G67" s="117"/>
      <c r="H67" s="119"/>
      <c r="I67" s="170"/>
      <c r="J67" s="231"/>
      <c r="K67" s="231"/>
      <c r="L67" s="231"/>
      <c r="M67" s="232"/>
      <c r="N67" s="232"/>
      <c r="O67" s="232"/>
    </row>
    <row r="68" spans="1:15" ht="14.25" customHeight="1">
      <c r="A68" s="190" t="str">
        <f t="shared" si="9"/>
        <v>[User_login-58]</v>
      </c>
      <c r="B68" s="186" t="s">
        <v>261</v>
      </c>
      <c r="C68" s="187" t="s">
        <v>287</v>
      </c>
      <c r="D68" s="188" t="s">
        <v>292</v>
      </c>
      <c r="E68" s="189"/>
      <c r="F68" s="117" t="s">
        <v>22</v>
      </c>
      <c r="G68" s="188"/>
      <c r="H68" s="183"/>
      <c r="I68" s="184"/>
      <c r="J68" s="231"/>
      <c r="K68" s="231"/>
      <c r="L68" s="231"/>
      <c r="M68" s="232"/>
      <c r="N68" s="232"/>
      <c r="O68" s="232"/>
    </row>
    <row r="69" spans="1:15" ht="14.25" customHeight="1">
      <c r="A69" s="168" t="str">
        <f t="shared" si="9"/>
        <v>[User_login-59]</v>
      </c>
      <c r="B69" s="186" t="s">
        <v>306</v>
      </c>
      <c r="C69" s="173" t="s">
        <v>308</v>
      </c>
      <c r="D69" s="117" t="s">
        <v>303</v>
      </c>
      <c r="E69" s="189"/>
      <c r="F69" s="117" t="s">
        <v>22</v>
      </c>
      <c r="G69" s="188"/>
      <c r="H69" s="183"/>
      <c r="I69" s="184"/>
      <c r="J69" s="231"/>
      <c r="K69" s="231"/>
      <c r="L69" s="231"/>
      <c r="M69" s="232"/>
      <c r="N69" s="232"/>
      <c r="O69" s="232"/>
    </row>
    <row r="70" spans="1:15" ht="14.25" customHeight="1">
      <c r="A70" s="190" t="str">
        <f t="shared" si="9"/>
        <v>[User_login-60]</v>
      </c>
      <c r="B70" s="186" t="s">
        <v>307</v>
      </c>
      <c r="C70" s="187" t="s">
        <v>309</v>
      </c>
      <c r="D70" s="188" t="s">
        <v>311</v>
      </c>
      <c r="E70" s="189"/>
      <c r="F70" s="117" t="s">
        <v>22</v>
      </c>
      <c r="G70" s="188"/>
      <c r="H70" s="183"/>
      <c r="I70" s="184"/>
      <c r="J70" s="231"/>
      <c r="K70" s="231"/>
      <c r="L70" s="231"/>
      <c r="M70" s="232"/>
      <c r="N70" s="232"/>
      <c r="O70" s="232"/>
    </row>
    <row r="71" spans="1:15" ht="14.25" customHeight="1">
      <c r="A71" s="190" t="str">
        <f>IF(OR(B71&lt;&gt;"",D71&lt;E54&gt;""),"["&amp;TEXT($B$2,"##")&amp;"-"&amp;TEXT(ROW()-10,"##")&amp;"]","")</f>
        <v>[User_login-61]</v>
      </c>
      <c r="B71" s="186" t="s">
        <v>267</v>
      </c>
      <c r="C71" s="173" t="s">
        <v>288</v>
      </c>
      <c r="D71" s="117" t="s">
        <v>291</v>
      </c>
      <c r="E71" s="189"/>
      <c r="F71" s="117" t="s">
        <v>22</v>
      </c>
      <c r="G71" s="188"/>
      <c r="H71" s="183"/>
      <c r="I71" s="184"/>
      <c r="J71" s="231"/>
      <c r="K71" s="231"/>
      <c r="L71" s="231"/>
      <c r="M71" s="232"/>
      <c r="N71" s="232"/>
      <c r="O71" s="232"/>
    </row>
    <row r="72" spans="1:15" ht="14.25" customHeight="1">
      <c r="A72" s="190" t="str">
        <f>IF(OR(B72&lt;&gt;"",D72&lt;E55&gt;""),"["&amp;TEXT($B$2,"##")&amp;"-"&amp;TEXT(ROW()-10,"##")&amp;"]","")</f>
        <v>[User_login-62]</v>
      </c>
      <c r="B72" s="186" t="s">
        <v>268</v>
      </c>
      <c r="C72" s="187" t="s">
        <v>289</v>
      </c>
      <c r="D72" s="188" t="s">
        <v>290</v>
      </c>
      <c r="E72" s="189"/>
      <c r="F72" s="117" t="s">
        <v>22</v>
      </c>
      <c r="G72" s="188"/>
      <c r="H72" s="183"/>
      <c r="I72" s="184"/>
      <c r="J72" s="231"/>
      <c r="K72" s="231"/>
      <c r="L72" s="231"/>
      <c r="M72" s="232"/>
      <c r="N72" s="232"/>
      <c r="O72" s="232"/>
    </row>
    <row r="73" spans="1:15" ht="14.25" customHeight="1">
      <c r="A73" s="191"/>
      <c r="B73" s="191" t="s">
        <v>215</v>
      </c>
      <c r="C73" s="192"/>
      <c r="D73" s="192"/>
      <c r="E73" s="192"/>
      <c r="F73" s="192"/>
      <c r="G73" s="192"/>
      <c r="H73" s="192"/>
      <c r="I73" s="193"/>
      <c r="J73" s="193"/>
      <c r="K73" s="193"/>
      <c r="L73" s="193"/>
      <c r="M73" s="193"/>
      <c r="N73" s="193"/>
      <c r="O73" s="193"/>
    </row>
    <row r="74" spans="1:15" ht="14.25" customHeight="1">
      <c r="A74" s="190" t="str">
        <f>IF(OR(B74&lt;&gt;"",D74&lt;E57&gt;""),"["&amp;TEXT($B$2,"##")&amp;"-"&amp;TEXT(ROW()-10,"##")&amp;"]","")</f>
        <v>[User_login-64]</v>
      </c>
      <c r="B74" s="186" t="s">
        <v>312</v>
      </c>
      <c r="C74" s="173" t="s">
        <v>313</v>
      </c>
      <c r="D74" s="117" t="s">
        <v>314</v>
      </c>
      <c r="E74" s="169"/>
      <c r="F74" s="117" t="s">
        <v>22</v>
      </c>
      <c r="G74" s="117"/>
      <c r="H74" s="119"/>
      <c r="I74" s="170"/>
      <c r="J74" s="231"/>
      <c r="K74" s="231"/>
      <c r="L74" s="231"/>
      <c r="M74" s="232"/>
      <c r="N74" s="232"/>
      <c r="O74" s="232"/>
    </row>
    <row r="75" spans="1:15" ht="14.25" customHeight="1">
      <c r="A75" s="190" t="str">
        <f>IF(OR(B75&lt;&gt;"",D75&lt;E58&gt;""),"["&amp;TEXT($B$2,"##")&amp;"-"&amp;TEXT(ROW()-10,"##")&amp;"]","")</f>
        <v>[User_login-65]</v>
      </c>
      <c r="B75" s="186" t="s">
        <v>312</v>
      </c>
      <c r="C75" s="173" t="s">
        <v>315</v>
      </c>
      <c r="D75" s="117" t="s">
        <v>316</v>
      </c>
      <c r="E75" s="169"/>
      <c r="F75" s="117" t="s">
        <v>22</v>
      </c>
      <c r="G75" s="117"/>
      <c r="H75" s="119"/>
      <c r="I75" s="170"/>
      <c r="J75" s="231"/>
      <c r="K75" s="231"/>
      <c r="L75" s="231"/>
      <c r="M75" s="232"/>
      <c r="N75" s="232"/>
      <c r="O75" s="232"/>
    </row>
    <row r="76" spans="1:15" ht="14.25" customHeight="1">
      <c r="A76" s="190" t="str">
        <f t="shared" ref="A76:A77" si="10">IF(OR(B76&lt;&gt;"",D76&lt;E59&gt;""),"["&amp;TEXT($B$2,"##")&amp;"-"&amp;TEXT(ROW()-10,"##")&amp;"]","")</f>
        <v>[User_login-66]</v>
      </c>
      <c r="B76" s="91" t="s">
        <v>317</v>
      </c>
      <c r="C76" s="91" t="s">
        <v>318</v>
      </c>
      <c r="D76" s="91" t="s">
        <v>319</v>
      </c>
      <c r="E76" s="169"/>
      <c r="F76" s="117" t="s">
        <v>22</v>
      </c>
      <c r="G76" s="117"/>
      <c r="H76" s="119"/>
      <c r="I76" s="170"/>
      <c r="J76" s="231"/>
      <c r="K76" s="231"/>
      <c r="L76" s="231"/>
      <c r="M76" s="232"/>
      <c r="N76" s="232"/>
      <c r="O76" s="232"/>
    </row>
    <row r="77" spans="1:15" ht="14.25" customHeight="1">
      <c r="A77" s="190" t="str">
        <f t="shared" si="10"/>
        <v>[User_login-67]</v>
      </c>
      <c r="B77" s="91" t="s">
        <v>320</v>
      </c>
      <c r="C77" s="91" t="s">
        <v>321</v>
      </c>
      <c r="D77" s="194" t="s">
        <v>322</v>
      </c>
      <c r="E77" s="169"/>
      <c r="F77" s="117" t="s">
        <v>22</v>
      </c>
      <c r="G77" s="117"/>
      <c r="H77" s="119"/>
      <c r="I77" s="170"/>
      <c r="J77" s="231"/>
      <c r="K77" s="231"/>
      <c r="L77" s="231"/>
      <c r="M77" s="232"/>
      <c r="N77" s="232"/>
      <c r="O77" s="232"/>
    </row>
    <row r="78" spans="1:15" ht="14.25" customHeight="1">
      <c r="A78" s="168" t="str">
        <f t="shared" ref="A78:A86" si="11">IF(OR(B78&lt;&gt;"",D78&lt;E77&gt;""),"["&amp;TEXT($B$2,"##")&amp;"-"&amp;TEXT(ROW()-10,"##")&amp;"]","")</f>
        <v>[User_login-68]</v>
      </c>
      <c r="B78" s="91" t="s">
        <v>323</v>
      </c>
      <c r="C78" s="91" t="s">
        <v>324</v>
      </c>
      <c r="D78" s="91" t="s">
        <v>325</v>
      </c>
      <c r="E78" s="169"/>
      <c r="F78" s="117" t="s">
        <v>22</v>
      </c>
      <c r="G78" s="117"/>
      <c r="H78" s="119"/>
      <c r="I78" s="170"/>
      <c r="J78" s="231"/>
      <c r="K78" s="231"/>
      <c r="L78" s="231"/>
      <c r="M78" s="232"/>
      <c r="N78" s="232"/>
      <c r="O78" s="232"/>
    </row>
    <row r="79" spans="1:15" ht="14.25" customHeight="1">
      <c r="A79" s="168" t="str">
        <f t="shared" si="11"/>
        <v>[User_login-69]</v>
      </c>
      <c r="B79" s="91" t="s">
        <v>326</v>
      </c>
      <c r="C79" s="91" t="s">
        <v>327</v>
      </c>
      <c r="D79" s="171" t="s">
        <v>325</v>
      </c>
      <c r="E79" s="169"/>
      <c r="F79" s="117" t="s">
        <v>22</v>
      </c>
      <c r="G79" s="117"/>
      <c r="H79" s="119"/>
      <c r="I79" s="170"/>
      <c r="J79" s="231"/>
      <c r="K79" s="231"/>
      <c r="L79" s="231"/>
      <c r="M79" s="232"/>
      <c r="N79" s="232"/>
      <c r="O79" s="232"/>
    </row>
    <row r="80" spans="1:15" ht="14.25" customHeight="1">
      <c r="A80" s="168" t="str">
        <f t="shared" si="11"/>
        <v>[User_login-70]</v>
      </c>
      <c r="B80" s="91" t="s">
        <v>328</v>
      </c>
      <c r="C80" s="91" t="s">
        <v>329</v>
      </c>
      <c r="D80" s="171" t="s">
        <v>330</v>
      </c>
      <c r="E80" s="169"/>
      <c r="F80" s="117" t="s">
        <v>22</v>
      </c>
      <c r="G80" s="117"/>
      <c r="H80" s="119"/>
      <c r="I80" s="170"/>
      <c r="J80" s="231"/>
      <c r="K80" s="231"/>
      <c r="L80" s="231"/>
      <c r="M80" s="232"/>
      <c r="N80" s="232"/>
      <c r="O80" s="232"/>
    </row>
    <row r="81" spans="1:15" ht="14.25" customHeight="1">
      <c r="A81" s="168" t="str">
        <f>IF(OR(B81&lt;&gt;"",D81&lt;E80&gt;""),"["&amp;TEXT($B$2,"##")&amp;"-"&amp;TEXT(ROW()-10,"##")&amp;"]","")</f>
        <v>[User_login-71]</v>
      </c>
      <c r="B81" s="91" t="s">
        <v>331</v>
      </c>
      <c r="C81" s="91" t="s">
        <v>332</v>
      </c>
      <c r="D81" s="195" t="s">
        <v>333</v>
      </c>
      <c r="E81" s="169"/>
      <c r="F81" s="117" t="s">
        <v>22</v>
      </c>
      <c r="G81" s="117"/>
      <c r="H81" s="119"/>
      <c r="I81" s="170"/>
      <c r="J81" s="231"/>
      <c r="K81" s="231"/>
      <c r="L81" s="231"/>
      <c r="M81" s="232"/>
      <c r="N81" s="232"/>
      <c r="O81" s="232"/>
    </row>
    <row r="82" spans="1:15" ht="14.25" customHeight="1">
      <c r="A82" s="190" t="str">
        <f t="shared" si="11"/>
        <v>[User_login-72]</v>
      </c>
      <c r="B82" s="117" t="s">
        <v>334</v>
      </c>
      <c r="C82" s="170" t="s">
        <v>335</v>
      </c>
      <c r="D82" s="196" t="s">
        <v>336</v>
      </c>
      <c r="E82" s="169"/>
      <c r="F82" s="117" t="s">
        <v>22</v>
      </c>
      <c r="G82" s="117"/>
      <c r="H82" s="119"/>
      <c r="I82" s="170"/>
      <c r="J82" s="231"/>
      <c r="K82" s="231"/>
      <c r="L82" s="231"/>
      <c r="M82" s="232"/>
      <c r="N82" s="232"/>
      <c r="O82" s="232"/>
    </row>
    <row r="83" spans="1:15" ht="14.25" customHeight="1">
      <c r="A83" s="190" t="str">
        <f t="shared" si="11"/>
        <v>[User_login-73]</v>
      </c>
      <c r="B83" s="124" t="s">
        <v>337</v>
      </c>
      <c r="C83" s="124" t="s">
        <v>338</v>
      </c>
      <c r="D83" s="172" t="s">
        <v>339</v>
      </c>
      <c r="E83" s="169"/>
      <c r="F83" s="117" t="s">
        <v>22</v>
      </c>
      <c r="G83" s="117"/>
      <c r="H83" s="119"/>
      <c r="I83" s="170"/>
      <c r="J83" s="231"/>
      <c r="K83" s="231"/>
      <c r="L83" s="231"/>
      <c r="M83" s="232"/>
      <c r="N83" s="232"/>
      <c r="O83" s="232"/>
    </row>
    <row r="84" spans="1:15" ht="14.25" customHeight="1">
      <c r="A84" s="168" t="str">
        <f t="shared" si="11"/>
        <v>[User_login-74]</v>
      </c>
      <c r="B84" s="117" t="s">
        <v>340</v>
      </c>
      <c r="C84" s="117" t="s">
        <v>341</v>
      </c>
      <c r="D84" s="197" t="s">
        <v>342</v>
      </c>
      <c r="E84" s="169"/>
      <c r="F84" s="117" t="s">
        <v>22</v>
      </c>
      <c r="G84" s="117"/>
      <c r="H84" s="119"/>
      <c r="I84" s="170"/>
      <c r="J84" s="231"/>
      <c r="K84" s="231"/>
      <c r="L84" s="231"/>
      <c r="M84" s="232"/>
      <c r="N84" s="232"/>
      <c r="O84" s="232"/>
    </row>
    <row r="85" spans="1:15" ht="14.25" customHeight="1">
      <c r="A85" s="182"/>
      <c r="B85" s="182" t="s">
        <v>216</v>
      </c>
      <c r="C85" s="179"/>
      <c r="D85" s="179"/>
      <c r="E85" s="179"/>
      <c r="F85" s="179"/>
      <c r="G85" s="179"/>
      <c r="H85" s="179"/>
      <c r="I85" s="181"/>
      <c r="J85" s="181"/>
      <c r="K85" s="181"/>
      <c r="L85" s="181"/>
      <c r="M85" s="181"/>
      <c r="N85" s="181"/>
      <c r="O85" s="181"/>
    </row>
    <row r="86" spans="1:15" ht="14.25" customHeight="1">
      <c r="A86" s="168" t="str">
        <f t="shared" si="11"/>
        <v>[User_login-76]</v>
      </c>
      <c r="B86" s="117" t="s">
        <v>355</v>
      </c>
      <c r="C86" s="117" t="s">
        <v>358</v>
      </c>
      <c r="D86" s="117" t="s">
        <v>343</v>
      </c>
      <c r="E86" s="118"/>
      <c r="F86" s="117" t="s">
        <v>22</v>
      </c>
      <c r="G86" s="117"/>
      <c r="H86" s="119"/>
      <c r="I86" s="120"/>
      <c r="J86" s="231"/>
      <c r="K86" s="231"/>
      <c r="L86" s="231"/>
      <c r="M86" s="232"/>
      <c r="N86" s="232"/>
      <c r="O86" s="232"/>
    </row>
    <row r="87" spans="1:15" ht="14.25" customHeight="1">
      <c r="A87" s="168" t="str">
        <f t="shared" ref="A87:A100" si="12">IF(OR(B87&lt;&gt;"",D87&lt;E86&gt;""),"["&amp;TEXT($B$2,"##")&amp;"-"&amp;TEXT(ROW()-10,"##")&amp;"]","")</f>
        <v>[User_login-77]</v>
      </c>
      <c r="B87" s="117" t="s">
        <v>356</v>
      </c>
      <c r="C87" s="117" t="s">
        <v>359</v>
      </c>
      <c r="D87" s="117" t="s">
        <v>344</v>
      </c>
      <c r="E87" s="118"/>
      <c r="F87" s="117" t="s">
        <v>22</v>
      </c>
      <c r="G87" s="117"/>
      <c r="H87" s="119"/>
      <c r="I87" s="120"/>
      <c r="J87" s="231"/>
      <c r="K87" s="231"/>
      <c r="L87" s="231"/>
      <c r="M87" s="232"/>
      <c r="N87" s="232"/>
      <c r="O87" s="232"/>
    </row>
    <row r="88" spans="1:15" ht="14.25" customHeight="1">
      <c r="A88" s="168" t="str">
        <f t="shared" si="12"/>
        <v>[User_login-78]</v>
      </c>
      <c r="B88" s="117" t="s">
        <v>357</v>
      </c>
      <c r="C88" s="117" t="s">
        <v>360</v>
      </c>
      <c r="D88" s="117" t="s">
        <v>345</v>
      </c>
      <c r="E88" s="118"/>
      <c r="F88" s="117" t="s">
        <v>22</v>
      </c>
      <c r="G88" s="117"/>
      <c r="H88" s="119"/>
      <c r="I88" s="120"/>
      <c r="J88" s="231"/>
      <c r="K88" s="231"/>
      <c r="L88" s="231"/>
      <c r="M88" s="232"/>
      <c r="N88" s="232"/>
      <c r="O88" s="232"/>
    </row>
    <row r="89" spans="1:15" ht="14.25" customHeight="1">
      <c r="A89" s="168" t="str">
        <f t="shared" si="12"/>
        <v>[User_login-79]</v>
      </c>
      <c r="B89" s="117" t="s">
        <v>370</v>
      </c>
      <c r="C89" s="117" t="s">
        <v>361</v>
      </c>
      <c r="D89" s="117" t="s">
        <v>346</v>
      </c>
      <c r="E89" s="118"/>
      <c r="F89" s="117" t="s">
        <v>22</v>
      </c>
      <c r="G89" s="117"/>
      <c r="H89" s="119"/>
      <c r="I89" s="120"/>
      <c r="J89" s="231"/>
      <c r="K89" s="231"/>
      <c r="L89" s="231"/>
      <c r="M89" s="232"/>
      <c r="N89" s="232"/>
      <c r="O89" s="232"/>
    </row>
    <row r="90" spans="1:15" ht="14.25" customHeight="1">
      <c r="A90" s="168" t="str">
        <f t="shared" si="12"/>
        <v>[User_login-80]</v>
      </c>
      <c r="B90" s="117" t="s">
        <v>371</v>
      </c>
      <c r="C90" s="117" t="s">
        <v>359</v>
      </c>
      <c r="D90" s="117" t="s">
        <v>344</v>
      </c>
      <c r="E90" s="118"/>
      <c r="F90" s="117" t="s">
        <v>22</v>
      </c>
      <c r="G90" s="117"/>
      <c r="H90" s="119"/>
      <c r="I90" s="120"/>
      <c r="J90" s="231"/>
      <c r="K90" s="231"/>
      <c r="L90" s="231"/>
      <c r="M90" s="232"/>
      <c r="N90" s="232"/>
      <c r="O90" s="232"/>
    </row>
    <row r="91" spans="1:15" ht="14.25" customHeight="1">
      <c r="A91" s="168" t="str">
        <f t="shared" si="12"/>
        <v>[User_login-81]</v>
      </c>
      <c r="B91" s="117" t="s">
        <v>371</v>
      </c>
      <c r="C91" s="117" t="s">
        <v>362</v>
      </c>
      <c r="D91" s="117" t="s">
        <v>347</v>
      </c>
      <c r="E91" s="118"/>
      <c r="F91" s="117" t="s">
        <v>22</v>
      </c>
      <c r="G91" s="117"/>
      <c r="H91" s="119"/>
      <c r="I91" s="120"/>
      <c r="J91" s="231"/>
      <c r="K91" s="231"/>
      <c r="L91" s="231"/>
      <c r="M91" s="232"/>
      <c r="N91" s="232"/>
      <c r="O91" s="232"/>
    </row>
    <row r="92" spans="1:15" ht="14.25" customHeight="1">
      <c r="A92" s="168" t="str">
        <f t="shared" si="12"/>
        <v>[User_login-82]</v>
      </c>
      <c r="B92" s="117" t="s">
        <v>372</v>
      </c>
      <c r="C92" s="117" t="s">
        <v>363</v>
      </c>
      <c r="D92" s="117" t="s">
        <v>348</v>
      </c>
      <c r="E92" s="118"/>
      <c r="F92" s="117" t="s">
        <v>22</v>
      </c>
      <c r="G92" s="117"/>
      <c r="H92" s="119"/>
      <c r="I92" s="120"/>
      <c r="J92" s="231"/>
      <c r="K92" s="231"/>
      <c r="L92" s="231"/>
      <c r="M92" s="232"/>
      <c r="N92" s="232"/>
      <c r="O92" s="232"/>
    </row>
    <row r="93" spans="1:15" ht="14.25" customHeight="1">
      <c r="A93" s="168" t="str">
        <f t="shared" si="12"/>
        <v>[User_login-83]</v>
      </c>
      <c r="B93" s="117" t="s">
        <v>373</v>
      </c>
      <c r="C93" s="117" t="s">
        <v>364</v>
      </c>
      <c r="D93" s="117" t="s">
        <v>349</v>
      </c>
      <c r="E93" s="118"/>
      <c r="F93" s="117" t="s">
        <v>22</v>
      </c>
      <c r="G93" s="117"/>
      <c r="H93" s="119"/>
      <c r="I93" s="120"/>
      <c r="J93" s="231"/>
      <c r="K93" s="231"/>
      <c r="L93" s="231"/>
      <c r="M93" s="232"/>
      <c r="N93" s="232"/>
      <c r="O93" s="232"/>
    </row>
    <row r="94" spans="1:15" ht="14.25" customHeight="1">
      <c r="A94" s="168" t="str">
        <f t="shared" si="12"/>
        <v>[User_login-84]</v>
      </c>
      <c r="B94" s="117" t="s">
        <v>374</v>
      </c>
      <c r="C94" s="117" t="s">
        <v>365</v>
      </c>
      <c r="D94" s="117" t="s">
        <v>350</v>
      </c>
      <c r="E94" s="118"/>
      <c r="F94" s="117" t="s">
        <v>22</v>
      </c>
      <c r="G94" s="117"/>
      <c r="H94" s="119"/>
      <c r="I94" s="120"/>
      <c r="J94" s="231"/>
      <c r="K94" s="231"/>
      <c r="L94" s="231"/>
      <c r="M94" s="232"/>
      <c r="N94" s="232"/>
      <c r="O94" s="232"/>
    </row>
    <row r="95" spans="1:15" ht="14.25" customHeight="1">
      <c r="A95" s="168" t="str">
        <f t="shared" si="12"/>
        <v>[User_login-85]</v>
      </c>
      <c r="B95" s="117" t="s">
        <v>375</v>
      </c>
      <c r="C95" s="117" t="s">
        <v>366</v>
      </c>
      <c r="D95" s="117" t="s">
        <v>351</v>
      </c>
      <c r="E95" s="118"/>
      <c r="F95" s="117" t="s">
        <v>22</v>
      </c>
      <c r="G95" s="117"/>
      <c r="H95" s="119"/>
      <c r="I95" s="120"/>
      <c r="J95" s="231"/>
      <c r="K95" s="231"/>
      <c r="L95" s="231"/>
      <c r="M95" s="232"/>
      <c r="N95" s="232"/>
      <c r="O95" s="232"/>
    </row>
    <row r="96" spans="1:15" ht="14.25" customHeight="1">
      <c r="A96" s="168" t="str">
        <f t="shared" si="12"/>
        <v>[User_login-86]</v>
      </c>
      <c r="B96" s="117" t="s">
        <v>376</v>
      </c>
      <c r="C96" s="117" t="s">
        <v>367</v>
      </c>
      <c r="D96" s="117" t="s">
        <v>352</v>
      </c>
      <c r="E96" s="118"/>
      <c r="F96" s="117" t="s">
        <v>22</v>
      </c>
      <c r="G96" s="117"/>
      <c r="H96" s="119"/>
      <c r="I96" s="120"/>
      <c r="J96" s="231"/>
      <c r="K96" s="231"/>
      <c r="L96" s="231"/>
      <c r="M96" s="232"/>
      <c r="N96" s="232"/>
      <c r="O96" s="232"/>
    </row>
    <row r="97" spans="1:257" ht="14.25" customHeight="1">
      <c r="A97" s="168" t="str">
        <f t="shared" si="12"/>
        <v>[User_login-87]</v>
      </c>
      <c r="B97" s="117" t="s">
        <v>377</v>
      </c>
      <c r="C97" s="117" t="s">
        <v>368</v>
      </c>
      <c r="D97" s="117" t="s">
        <v>353</v>
      </c>
      <c r="E97" s="118"/>
      <c r="F97" s="117" t="s">
        <v>22</v>
      </c>
      <c r="G97" s="117"/>
      <c r="H97" s="119"/>
      <c r="I97" s="120"/>
      <c r="J97" s="231"/>
      <c r="K97" s="231"/>
      <c r="L97" s="231"/>
      <c r="M97" s="232"/>
      <c r="N97" s="232"/>
      <c r="O97" s="232"/>
    </row>
    <row r="98" spans="1:257" ht="14.25" customHeight="1">
      <c r="A98" s="168" t="str">
        <f t="shared" si="12"/>
        <v>[User_login-88]</v>
      </c>
      <c r="B98" s="117" t="s">
        <v>378</v>
      </c>
      <c r="C98" s="117" t="s">
        <v>369</v>
      </c>
      <c r="D98" s="117" t="s">
        <v>354</v>
      </c>
      <c r="E98" s="118"/>
      <c r="F98" s="117" t="s">
        <v>22</v>
      </c>
      <c r="G98" s="117"/>
      <c r="H98" s="119"/>
      <c r="I98" s="120"/>
      <c r="J98" s="231"/>
      <c r="K98" s="231"/>
      <c r="L98" s="231"/>
      <c r="M98" s="232"/>
      <c r="N98" s="232"/>
      <c r="O98" s="232"/>
    </row>
    <row r="99" spans="1:257" s="108" customFormat="1" ht="14.25" customHeight="1">
      <c r="A99" s="168" t="str">
        <f t="shared" si="12"/>
        <v>[User_login-89]</v>
      </c>
      <c r="B99" s="117" t="s">
        <v>386</v>
      </c>
      <c r="C99" s="117" t="s">
        <v>401</v>
      </c>
      <c r="D99" s="117" t="s">
        <v>379</v>
      </c>
      <c r="E99" s="177"/>
      <c r="F99" s="117" t="s">
        <v>22</v>
      </c>
      <c r="G99" s="117"/>
      <c r="H99" s="178"/>
      <c r="I99" s="177"/>
      <c r="J99" s="231"/>
      <c r="K99" s="231"/>
      <c r="L99" s="231"/>
      <c r="M99" s="232"/>
      <c r="N99" s="232"/>
      <c r="O99" s="232"/>
      <c r="P99" s="105"/>
      <c r="Q99" s="105"/>
      <c r="R99" s="105"/>
      <c r="S99" s="105"/>
      <c r="T99" s="105"/>
      <c r="U99" s="105"/>
      <c r="V99" s="105"/>
      <c r="W99" s="105"/>
      <c r="X99" s="105"/>
      <c r="Y99" s="105"/>
      <c r="Z99" s="105"/>
      <c r="AA99" s="105"/>
      <c r="AB99" s="105"/>
      <c r="AC99" s="105"/>
      <c r="AD99" s="105"/>
      <c r="AE99" s="105"/>
      <c r="AF99" s="105"/>
      <c r="AG99" s="105"/>
      <c r="AH99" s="105"/>
      <c r="AI99" s="105"/>
      <c r="AJ99" s="105"/>
      <c r="AK99" s="105"/>
      <c r="AL99" s="105"/>
      <c r="AM99" s="105"/>
      <c r="AN99" s="105"/>
      <c r="AO99" s="105"/>
      <c r="AP99" s="105"/>
      <c r="AQ99" s="105"/>
      <c r="AR99" s="105"/>
      <c r="AS99" s="105"/>
      <c r="AT99" s="105"/>
      <c r="AU99" s="105"/>
      <c r="AV99" s="105"/>
      <c r="AW99" s="105"/>
      <c r="AX99" s="105"/>
      <c r="AY99" s="105"/>
      <c r="AZ99" s="105"/>
      <c r="BA99" s="105"/>
      <c r="BB99" s="105"/>
      <c r="BC99" s="105"/>
      <c r="BD99" s="105"/>
      <c r="BE99" s="105"/>
      <c r="BF99" s="105"/>
      <c r="BG99" s="105"/>
      <c r="BH99" s="105"/>
      <c r="BI99" s="105"/>
      <c r="BJ99" s="105"/>
      <c r="BK99" s="105"/>
      <c r="BL99" s="105"/>
      <c r="BM99" s="105"/>
      <c r="BN99" s="105"/>
      <c r="BO99" s="105"/>
      <c r="BP99" s="105"/>
      <c r="BQ99" s="105"/>
      <c r="BR99" s="105"/>
      <c r="BS99" s="105"/>
      <c r="BT99" s="105"/>
      <c r="BU99" s="105"/>
      <c r="BV99" s="105"/>
      <c r="BW99" s="105"/>
      <c r="BX99" s="105"/>
      <c r="BY99" s="105"/>
      <c r="BZ99" s="105"/>
      <c r="CA99" s="105"/>
      <c r="CB99" s="105"/>
      <c r="CC99" s="105"/>
      <c r="CD99" s="105"/>
      <c r="CE99" s="105"/>
      <c r="CF99" s="105"/>
      <c r="CG99" s="105"/>
      <c r="CH99" s="105"/>
      <c r="CI99" s="105"/>
      <c r="CJ99" s="105"/>
      <c r="CK99" s="105"/>
      <c r="CL99" s="105"/>
      <c r="CM99" s="105"/>
      <c r="CN99" s="105"/>
      <c r="CO99" s="105"/>
      <c r="CP99" s="105"/>
      <c r="CQ99" s="105"/>
      <c r="CR99" s="105"/>
      <c r="CS99" s="105"/>
      <c r="CT99" s="105"/>
      <c r="CU99" s="105"/>
      <c r="CV99" s="105"/>
      <c r="CW99" s="105"/>
      <c r="CX99" s="105"/>
      <c r="CY99" s="105"/>
      <c r="CZ99" s="105"/>
      <c r="DA99" s="105"/>
      <c r="DB99" s="105"/>
      <c r="DC99" s="105"/>
      <c r="DD99" s="105"/>
      <c r="DE99" s="105"/>
      <c r="DF99" s="105"/>
      <c r="DG99" s="105"/>
      <c r="DH99" s="105"/>
      <c r="DI99" s="105"/>
      <c r="DJ99" s="105"/>
      <c r="DK99" s="105"/>
      <c r="DL99" s="105"/>
      <c r="DM99" s="105"/>
      <c r="DN99" s="105"/>
      <c r="DO99" s="105"/>
      <c r="DP99" s="105"/>
      <c r="DQ99" s="105"/>
      <c r="DR99" s="105"/>
      <c r="DS99" s="105"/>
      <c r="DT99" s="105"/>
      <c r="DU99" s="105"/>
      <c r="DV99" s="105"/>
      <c r="DW99" s="105"/>
      <c r="DX99" s="105"/>
      <c r="DY99" s="105"/>
      <c r="DZ99" s="105"/>
      <c r="EA99" s="105"/>
      <c r="EB99" s="105"/>
      <c r="EC99" s="105"/>
      <c r="ED99" s="105"/>
      <c r="EE99" s="105"/>
      <c r="EF99" s="105"/>
      <c r="EG99" s="105"/>
      <c r="EH99" s="105"/>
      <c r="EI99" s="105"/>
      <c r="EJ99" s="105"/>
      <c r="EK99" s="105"/>
      <c r="EL99" s="105"/>
      <c r="EM99" s="105"/>
      <c r="EN99" s="105"/>
      <c r="EO99" s="105"/>
      <c r="EP99" s="105"/>
      <c r="EQ99" s="105"/>
      <c r="ER99" s="105"/>
      <c r="ES99" s="105"/>
      <c r="ET99" s="105"/>
      <c r="EU99" s="105"/>
      <c r="EV99" s="105"/>
      <c r="EW99" s="105"/>
      <c r="EX99" s="105"/>
      <c r="EY99" s="105"/>
      <c r="EZ99" s="105"/>
      <c r="FA99" s="105"/>
      <c r="FB99" s="105"/>
      <c r="FC99" s="105"/>
      <c r="FD99" s="105"/>
      <c r="FE99" s="105"/>
      <c r="FF99" s="105"/>
      <c r="FG99" s="105"/>
      <c r="FH99" s="105"/>
      <c r="FI99" s="105"/>
      <c r="FJ99" s="105"/>
      <c r="FK99" s="105"/>
      <c r="FL99" s="105"/>
      <c r="FM99" s="105"/>
      <c r="FN99" s="105"/>
      <c r="FO99" s="105"/>
      <c r="FP99" s="105"/>
      <c r="FQ99" s="105"/>
      <c r="FR99" s="105"/>
      <c r="FS99" s="105"/>
      <c r="FT99" s="105"/>
      <c r="FU99" s="105"/>
      <c r="FV99" s="105"/>
      <c r="FW99" s="105"/>
      <c r="FX99" s="105"/>
      <c r="FY99" s="105"/>
      <c r="FZ99" s="105"/>
      <c r="GA99" s="105"/>
      <c r="GB99" s="105"/>
      <c r="GC99" s="105"/>
      <c r="GD99" s="105"/>
      <c r="GE99" s="105"/>
      <c r="GF99" s="105"/>
      <c r="GG99" s="105"/>
      <c r="GH99" s="105"/>
      <c r="GI99" s="105"/>
      <c r="GJ99" s="105"/>
      <c r="GK99" s="105"/>
      <c r="GL99" s="105"/>
      <c r="GM99" s="105"/>
      <c r="GN99" s="105"/>
      <c r="GO99" s="105"/>
      <c r="GP99" s="105"/>
      <c r="GQ99" s="105"/>
      <c r="GR99" s="105"/>
      <c r="GS99" s="105"/>
      <c r="GT99" s="105"/>
      <c r="GU99" s="105"/>
      <c r="GV99" s="105"/>
      <c r="GW99" s="105"/>
      <c r="GX99" s="105"/>
      <c r="GY99" s="105"/>
      <c r="GZ99" s="105"/>
      <c r="HA99" s="105"/>
      <c r="HB99" s="105"/>
      <c r="HC99" s="105"/>
      <c r="HD99" s="105"/>
      <c r="HE99" s="105"/>
      <c r="HF99" s="105"/>
      <c r="HG99" s="105"/>
      <c r="HH99" s="105"/>
      <c r="HI99" s="105"/>
      <c r="HJ99" s="105"/>
      <c r="HK99" s="105"/>
      <c r="HL99" s="105"/>
      <c r="HM99" s="105"/>
      <c r="HN99" s="105"/>
      <c r="HO99" s="105"/>
      <c r="HP99" s="105"/>
      <c r="HQ99" s="105"/>
      <c r="HR99" s="105"/>
      <c r="HS99" s="105"/>
      <c r="HT99" s="105"/>
      <c r="HU99" s="105"/>
      <c r="HV99" s="105"/>
      <c r="HW99" s="105"/>
      <c r="HX99" s="105"/>
      <c r="HY99" s="105"/>
      <c r="HZ99" s="105"/>
      <c r="IA99" s="105"/>
      <c r="IB99" s="105"/>
      <c r="IC99" s="105"/>
      <c r="ID99" s="105"/>
      <c r="IE99" s="105"/>
      <c r="IF99" s="105"/>
      <c r="IG99" s="105"/>
      <c r="IH99" s="105"/>
      <c r="II99" s="105"/>
      <c r="IJ99" s="105"/>
      <c r="IK99" s="105"/>
      <c r="IL99" s="105"/>
      <c r="IM99" s="105"/>
      <c r="IN99" s="105"/>
      <c r="IO99" s="105"/>
      <c r="IP99" s="105"/>
      <c r="IQ99" s="105"/>
      <c r="IR99" s="105"/>
      <c r="IS99" s="105"/>
      <c r="IT99" s="105"/>
      <c r="IU99" s="105"/>
      <c r="IV99" s="105"/>
      <c r="IW99" s="105"/>
    </row>
    <row r="100" spans="1:257" s="108" customFormat="1" ht="14.25" customHeight="1">
      <c r="A100" s="168" t="str">
        <f t="shared" si="12"/>
        <v>[User_login-90]</v>
      </c>
      <c r="B100" s="117" t="s">
        <v>387</v>
      </c>
      <c r="C100" s="117" t="s">
        <v>402</v>
      </c>
      <c r="D100" s="117" t="s">
        <v>380</v>
      </c>
      <c r="E100" s="177"/>
      <c r="F100" s="117" t="s">
        <v>22</v>
      </c>
      <c r="G100" s="117"/>
      <c r="H100" s="178"/>
      <c r="I100" s="177"/>
      <c r="J100" s="231"/>
      <c r="K100" s="231"/>
      <c r="L100" s="231"/>
      <c r="M100" s="232"/>
      <c r="N100" s="232"/>
      <c r="O100" s="232"/>
      <c r="P100" s="105"/>
      <c r="Q100" s="105"/>
      <c r="R100" s="105"/>
      <c r="S100" s="105"/>
      <c r="T100" s="105"/>
      <c r="U100" s="105"/>
      <c r="V100" s="105"/>
      <c r="W100" s="105"/>
      <c r="X100" s="105"/>
      <c r="Y100" s="105"/>
      <c r="Z100" s="105"/>
      <c r="AA100" s="105"/>
      <c r="AB100" s="105"/>
      <c r="AC100" s="105"/>
      <c r="AD100" s="105"/>
      <c r="AE100" s="105"/>
      <c r="AF100" s="105"/>
      <c r="AG100" s="105"/>
      <c r="AH100" s="105"/>
      <c r="AI100" s="105"/>
      <c r="AJ100" s="105"/>
      <c r="AK100" s="105"/>
      <c r="AL100" s="105"/>
      <c r="AM100" s="105"/>
      <c r="AN100" s="105"/>
      <c r="AO100" s="105"/>
      <c r="AP100" s="105"/>
      <c r="AQ100" s="105"/>
      <c r="AR100" s="105"/>
      <c r="AS100" s="105"/>
      <c r="AT100" s="105"/>
      <c r="AU100" s="105"/>
      <c r="AV100" s="105"/>
      <c r="AW100" s="105"/>
      <c r="AX100" s="105"/>
      <c r="AY100" s="105"/>
      <c r="AZ100" s="105"/>
      <c r="BA100" s="105"/>
      <c r="BB100" s="105"/>
      <c r="BC100" s="105"/>
      <c r="BD100" s="105"/>
      <c r="BE100" s="105"/>
      <c r="BF100" s="105"/>
      <c r="BG100" s="105"/>
      <c r="BH100" s="105"/>
      <c r="BI100" s="105"/>
      <c r="BJ100" s="105"/>
      <c r="BK100" s="105"/>
      <c r="BL100" s="105"/>
      <c r="BM100" s="105"/>
      <c r="BN100" s="105"/>
      <c r="BO100" s="105"/>
      <c r="BP100" s="105"/>
      <c r="BQ100" s="105"/>
      <c r="BR100" s="105"/>
      <c r="BS100" s="105"/>
      <c r="BT100" s="105"/>
      <c r="BU100" s="105"/>
      <c r="BV100" s="105"/>
      <c r="BW100" s="105"/>
      <c r="BX100" s="105"/>
      <c r="BY100" s="105"/>
      <c r="BZ100" s="105"/>
      <c r="CA100" s="105"/>
      <c r="CB100" s="105"/>
      <c r="CC100" s="105"/>
      <c r="CD100" s="105"/>
      <c r="CE100" s="105"/>
      <c r="CF100" s="105"/>
      <c r="CG100" s="105"/>
      <c r="CH100" s="105"/>
      <c r="CI100" s="105"/>
      <c r="CJ100" s="105"/>
      <c r="CK100" s="105"/>
      <c r="CL100" s="105"/>
      <c r="CM100" s="105"/>
      <c r="CN100" s="105"/>
      <c r="CO100" s="105"/>
      <c r="CP100" s="105"/>
      <c r="CQ100" s="105"/>
      <c r="CR100" s="105"/>
      <c r="CS100" s="105"/>
      <c r="CT100" s="105"/>
      <c r="CU100" s="105"/>
      <c r="CV100" s="105"/>
      <c r="CW100" s="105"/>
      <c r="CX100" s="105"/>
      <c r="CY100" s="105"/>
      <c r="CZ100" s="105"/>
      <c r="DA100" s="105"/>
      <c r="DB100" s="105"/>
      <c r="DC100" s="105"/>
      <c r="DD100" s="105"/>
      <c r="DE100" s="105"/>
      <c r="DF100" s="105"/>
      <c r="DG100" s="105"/>
      <c r="DH100" s="105"/>
      <c r="DI100" s="105"/>
      <c r="DJ100" s="105"/>
      <c r="DK100" s="105"/>
      <c r="DL100" s="105"/>
      <c r="DM100" s="105"/>
      <c r="DN100" s="105"/>
      <c r="DO100" s="105"/>
      <c r="DP100" s="105"/>
      <c r="DQ100" s="105"/>
      <c r="DR100" s="105"/>
      <c r="DS100" s="105"/>
      <c r="DT100" s="105"/>
      <c r="DU100" s="105"/>
      <c r="DV100" s="105"/>
      <c r="DW100" s="105"/>
      <c r="DX100" s="105"/>
      <c r="DY100" s="105"/>
      <c r="DZ100" s="105"/>
      <c r="EA100" s="105"/>
      <c r="EB100" s="105"/>
      <c r="EC100" s="105"/>
      <c r="ED100" s="105"/>
      <c r="EE100" s="105"/>
      <c r="EF100" s="105"/>
      <c r="EG100" s="105"/>
      <c r="EH100" s="105"/>
      <c r="EI100" s="105"/>
      <c r="EJ100" s="105"/>
      <c r="EK100" s="105"/>
      <c r="EL100" s="105"/>
      <c r="EM100" s="105"/>
      <c r="EN100" s="105"/>
      <c r="EO100" s="105"/>
      <c r="EP100" s="105"/>
      <c r="EQ100" s="105"/>
      <c r="ER100" s="105"/>
      <c r="ES100" s="105"/>
      <c r="ET100" s="105"/>
      <c r="EU100" s="105"/>
      <c r="EV100" s="105"/>
      <c r="EW100" s="105"/>
      <c r="EX100" s="105"/>
      <c r="EY100" s="105"/>
      <c r="EZ100" s="105"/>
      <c r="FA100" s="105"/>
      <c r="FB100" s="105"/>
      <c r="FC100" s="105"/>
      <c r="FD100" s="105"/>
      <c r="FE100" s="105"/>
      <c r="FF100" s="105"/>
      <c r="FG100" s="105"/>
      <c r="FH100" s="105"/>
      <c r="FI100" s="105"/>
      <c r="FJ100" s="105"/>
      <c r="FK100" s="105"/>
      <c r="FL100" s="105"/>
      <c r="FM100" s="105"/>
      <c r="FN100" s="105"/>
      <c r="FO100" s="105"/>
      <c r="FP100" s="105"/>
      <c r="FQ100" s="105"/>
      <c r="FR100" s="105"/>
      <c r="FS100" s="105"/>
      <c r="FT100" s="105"/>
      <c r="FU100" s="105"/>
      <c r="FV100" s="105"/>
      <c r="FW100" s="105"/>
      <c r="FX100" s="105"/>
      <c r="FY100" s="105"/>
      <c r="FZ100" s="105"/>
      <c r="GA100" s="105"/>
      <c r="GB100" s="105"/>
      <c r="GC100" s="105"/>
      <c r="GD100" s="105"/>
      <c r="GE100" s="105"/>
      <c r="GF100" s="105"/>
      <c r="GG100" s="105"/>
      <c r="GH100" s="105"/>
      <c r="GI100" s="105"/>
      <c r="GJ100" s="105"/>
      <c r="GK100" s="105"/>
      <c r="GL100" s="105"/>
      <c r="GM100" s="105"/>
      <c r="GN100" s="105"/>
      <c r="GO100" s="105"/>
      <c r="GP100" s="105"/>
      <c r="GQ100" s="105"/>
      <c r="GR100" s="105"/>
      <c r="GS100" s="105"/>
      <c r="GT100" s="105"/>
      <c r="GU100" s="105"/>
      <c r="GV100" s="105"/>
      <c r="GW100" s="105"/>
      <c r="GX100" s="105"/>
      <c r="GY100" s="105"/>
      <c r="GZ100" s="105"/>
      <c r="HA100" s="105"/>
      <c r="HB100" s="105"/>
      <c r="HC100" s="105"/>
      <c r="HD100" s="105"/>
      <c r="HE100" s="105"/>
      <c r="HF100" s="105"/>
      <c r="HG100" s="105"/>
      <c r="HH100" s="105"/>
      <c r="HI100" s="105"/>
      <c r="HJ100" s="105"/>
      <c r="HK100" s="105"/>
      <c r="HL100" s="105"/>
      <c r="HM100" s="105"/>
      <c r="HN100" s="105"/>
      <c r="HO100" s="105"/>
      <c r="HP100" s="105"/>
      <c r="HQ100" s="105"/>
      <c r="HR100" s="105"/>
      <c r="HS100" s="105"/>
      <c r="HT100" s="105"/>
      <c r="HU100" s="105"/>
      <c r="HV100" s="105"/>
      <c r="HW100" s="105"/>
      <c r="HX100" s="105"/>
      <c r="HY100" s="105"/>
      <c r="HZ100" s="105"/>
      <c r="IA100" s="105"/>
      <c r="IB100" s="105"/>
      <c r="IC100" s="105"/>
      <c r="ID100" s="105"/>
      <c r="IE100" s="105"/>
      <c r="IF100" s="105"/>
      <c r="IG100" s="105"/>
      <c r="IH100" s="105"/>
      <c r="II100" s="105"/>
      <c r="IJ100" s="105"/>
      <c r="IK100" s="105"/>
      <c r="IL100" s="105"/>
      <c r="IM100" s="105"/>
      <c r="IN100" s="105"/>
      <c r="IO100" s="105"/>
      <c r="IP100" s="105"/>
      <c r="IQ100" s="105"/>
      <c r="IR100" s="105"/>
      <c r="IS100" s="105"/>
      <c r="IT100" s="105"/>
      <c r="IU100" s="105"/>
      <c r="IV100" s="105"/>
      <c r="IW100" s="105"/>
    </row>
    <row r="101" spans="1:257" s="108" customFormat="1" ht="14.25" customHeight="1">
      <c r="A101" s="168" t="str">
        <f t="shared" ref="A101:A105" si="13">IF(OR(B101&lt;&gt;"",D101&lt;E100&gt;""),"["&amp;TEXT($B$2,"##")&amp;"-"&amp;TEXT(ROW()-10,"##")&amp;"]","")</f>
        <v>[User_login-91]</v>
      </c>
      <c r="B101" s="117" t="s">
        <v>389</v>
      </c>
      <c r="C101" s="117" t="s">
        <v>403</v>
      </c>
      <c r="D101" s="117" t="s">
        <v>381</v>
      </c>
      <c r="E101" s="177"/>
      <c r="F101" s="117" t="s">
        <v>22</v>
      </c>
      <c r="G101" s="117"/>
      <c r="H101" s="178"/>
      <c r="I101" s="177"/>
      <c r="J101" s="231"/>
      <c r="K101" s="231"/>
      <c r="L101" s="231"/>
      <c r="M101" s="232"/>
      <c r="N101" s="232"/>
      <c r="O101" s="232"/>
      <c r="P101" s="105"/>
      <c r="Q101" s="105"/>
      <c r="R101" s="105"/>
      <c r="S101" s="105"/>
      <c r="T101" s="105"/>
      <c r="U101" s="105"/>
      <c r="V101" s="105"/>
      <c r="W101" s="105"/>
      <c r="X101" s="105"/>
      <c r="Y101" s="105"/>
      <c r="Z101" s="105"/>
      <c r="AA101" s="105"/>
      <c r="AB101" s="105"/>
      <c r="AC101" s="105"/>
      <c r="AD101" s="105"/>
      <c r="AE101" s="105"/>
      <c r="AF101" s="105"/>
      <c r="AG101" s="105"/>
      <c r="AH101" s="105"/>
      <c r="AI101" s="105"/>
      <c r="AJ101" s="105"/>
      <c r="AK101" s="105"/>
      <c r="AL101" s="105"/>
      <c r="AM101" s="105"/>
      <c r="AN101" s="105"/>
      <c r="AO101" s="105"/>
      <c r="AP101" s="105"/>
      <c r="AQ101" s="105"/>
      <c r="AR101" s="105"/>
      <c r="AS101" s="105"/>
      <c r="AT101" s="105"/>
      <c r="AU101" s="105"/>
      <c r="AV101" s="105"/>
      <c r="AW101" s="105"/>
      <c r="AX101" s="105"/>
      <c r="AY101" s="105"/>
      <c r="AZ101" s="105"/>
      <c r="BA101" s="105"/>
      <c r="BB101" s="105"/>
      <c r="BC101" s="105"/>
      <c r="BD101" s="105"/>
      <c r="BE101" s="105"/>
      <c r="BF101" s="105"/>
      <c r="BG101" s="105"/>
      <c r="BH101" s="105"/>
      <c r="BI101" s="105"/>
      <c r="BJ101" s="105"/>
      <c r="BK101" s="105"/>
      <c r="BL101" s="105"/>
      <c r="BM101" s="105"/>
      <c r="BN101" s="105"/>
      <c r="BO101" s="105"/>
      <c r="BP101" s="105"/>
      <c r="BQ101" s="105"/>
      <c r="BR101" s="105"/>
      <c r="BS101" s="105"/>
      <c r="BT101" s="105"/>
      <c r="BU101" s="105"/>
      <c r="BV101" s="105"/>
      <c r="BW101" s="105"/>
      <c r="BX101" s="105"/>
      <c r="BY101" s="105"/>
      <c r="BZ101" s="105"/>
      <c r="CA101" s="105"/>
      <c r="CB101" s="105"/>
      <c r="CC101" s="105"/>
      <c r="CD101" s="105"/>
      <c r="CE101" s="105"/>
      <c r="CF101" s="105"/>
      <c r="CG101" s="105"/>
      <c r="CH101" s="105"/>
      <c r="CI101" s="105"/>
      <c r="CJ101" s="105"/>
      <c r="CK101" s="105"/>
      <c r="CL101" s="105"/>
      <c r="CM101" s="105"/>
      <c r="CN101" s="105"/>
      <c r="CO101" s="105"/>
      <c r="CP101" s="105"/>
      <c r="CQ101" s="105"/>
      <c r="CR101" s="105"/>
      <c r="CS101" s="105"/>
      <c r="CT101" s="105"/>
      <c r="CU101" s="105"/>
      <c r="CV101" s="105"/>
      <c r="CW101" s="105"/>
      <c r="CX101" s="105"/>
      <c r="CY101" s="105"/>
      <c r="CZ101" s="105"/>
      <c r="DA101" s="105"/>
      <c r="DB101" s="105"/>
      <c r="DC101" s="105"/>
      <c r="DD101" s="105"/>
      <c r="DE101" s="105"/>
      <c r="DF101" s="105"/>
      <c r="DG101" s="105"/>
      <c r="DH101" s="105"/>
      <c r="DI101" s="105"/>
      <c r="DJ101" s="105"/>
      <c r="DK101" s="105"/>
      <c r="DL101" s="105"/>
      <c r="DM101" s="105"/>
      <c r="DN101" s="105"/>
      <c r="DO101" s="105"/>
      <c r="DP101" s="105"/>
      <c r="DQ101" s="105"/>
      <c r="DR101" s="105"/>
      <c r="DS101" s="105"/>
      <c r="DT101" s="105"/>
      <c r="DU101" s="105"/>
      <c r="DV101" s="105"/>
      <c r="DW101" s="105"/>
      <c r="DX101" s="105"/>
      <c r="DY101" s="105"/>
      <c r="DZ101" s="105"/>
      <c r="EA101" s="105"/>
      <c r="EB101" s="105"/>
      <c r="EC101" s="105"/>
      <c r="ED101" s="105"/>
      <c r="EE101" s="105"/>
      <c r="EF101" s="105"/>
      <c r="EG101" s="105"/>
      <c r="EH101" s="105"/>
      <c r="EI101" s="105"/>
      <c r="EJ101" s="105"/>
      <c r="EK101" s="105"/>
      <c r="EL101" s="105"/>
      <c r="EM101" s="105"/>
      <c r="EN101" s="105"/>
      <c r="EO101" s="105"/>
      <c r="EP101" s="105"/>
      <c r="EQ101" s="105"/>
      <c r="ER101" s="105"/>
      <c r="ES101" s="105"/>
      <c r="ET101" s="105"/>
      <c r="EU101" s="105"/>
      <c r="EV101" s="105"/>
      <c r="EW101" s="105"/>
      <c r="EX101" s="105"/>
      <c r="EY101" s="105"/>
      <c r="EZ101" s="105"/>
      <c r="FA101" s="105"/>
      <c r="FB101" s="105"/>
      <c r="FC101" s="105"/>
      <c r="FD101" s="105"/>
      <c r="FE101" s="105"/>
      <c r="FF101" s="105"/>
      <c r="FG101" s="105"/>
      <c r="FH101" s="105"/>
      <c r="FI101" s="105"/>
      <c r="FJ101" s="105"/>
      <c r="FK101" s="105"/>
      <c r="FL101" s="105"/>
      <c r="FM101" s="105"/>
      <c r="FN101" s="105"/>
      <c r="FO101" s="105"/>
      <c r="FP101" s="105"/>
      <c r="FQ101" s="105"/>
      <c r="FR101" s="105"/>
      <c r="FS101" s="105"/>
      <c r="FT101" s="105"/>
      <c r="FU101" s="105"/>
      <c r="FV101" s="105"/>
      <c r="FW101" s="105"/>
      <c r="FX101" s="105"/>
      <c r="FY101" s="105"/>
      <c r="FZ101" s="105"/>
      <c r="GA101" s="105"/>
      <c r="GB101" s="105"/>
      <c r="GC101" s="105"/>
      <c r="GD101" s="105"/>
      <c r="GE101" s="105"/>
      <c r="GF101" s="105"/>
      <c r="GG101" s="105"/>
      <c r="GH101" s="105"/>
      <c r="GI101" s="105"/>
      <c r="GJ101" s="105"/>
      <c r="GK101" s="105"/>
      <c r="GL101" s="105"/>
      <c r="GM101" s="105"/>
      <c r="GN101" s="105"/>
      <c r="GO101" s="105"/>
      <c r="GP101" s="105"/>
      <c r="GQ101" s="105"/>
      <c r="GR101" s="105"/>
      <c r="GS101" s="105"/>
      <c r="GT101" s="105"/>
      <c r="GU101" s="105"/>
      <c r="GV101" s="105"/>
      <c r="GW101" s="105"/>
      <c r="GX101" s="105"/>
      <c r="GY101" s="105"/>
      <c r="GZ101" s="105"/>
      <c r="HA101" s="105"/>
      <c r="HB101" s="105"/>
      <c r="HC101" s="105"/>
      <c r="HD101" s="105"/>
      <c r="HE101" s="105"/>
      <c r="HF101" s="105"/>
      <c r="HG101" s="105"/>
      <c r="HH101" s="105"/>
      <c r="HI101" s="105"/>
      <c r="HJ101" s="105"/>
      <c r="HK101" s="105"/>
      <c r="HL101" s="105"/>
      <c r="HM101" s="105"/>
      <c r="HN101" s="105"/>
      <c r="HO101" s="105"/>
      <c r="HP101" s="105"/>
      <c r="HQ101" s="105"/>
      <c r="HR101" s="105"/>
      <c r="HS101" s="105"/>
      <c r="HT101" s="105"/>
      <c r="HU101" s="105"/>
      <c r="HV101" s="105"/>
      <c r="HW101" s="105"/>
      <c r="HX101" s="105"/>
      <c r="HY101" s="105"/>
      <c r="HZ101" s="105"/>
      <c r="IA101" s="105"/>
      <c r="IB101" s="105"/>
      <c r="IC101" s="105"/>
      <c r="ID101" s="105"/>
      <c r="IE101" s="105"/>
      <c r="IF101" s="105"/>
      <c r="IG101" s="105"/>
      <c r="IH101" s="105"/>
      <c r="II101" s="105"/>
      <c r="IJ101" s="105"/>
      <c r="IK101" s="105"/>
      <c r="IL101" s="105"/>
      <c r="IM101" s="105"/>
      <c r="IN101" s="105"/>
      <c r="IO101" s="105"/>
      <c r="IP101" s="105"/>
      <c r="IQ101" s="105"/>
      <c r="IR101" s="105"/>
      <c r="IS101" s="105"/>
      <c r="IT101" s="105"/>
      <c r="IU101" s="105"/>
      <c r="IV101" s="105"/>
      <c r="IW101" s="105"/>
    </row>
    <row r="102" spans="1:257" s="108" customFormat="1" ht="14.25" customHeight="1">
      <c r="A102" s="168" t="str">
        <f t="shared" si="13"/>
        <v>[User_login-92]</v>
      </c>
      <c r="B102" s="117" t="s">
        <v>388</v>
      </c>
      <c r="C102" s="117" t="s">
        <v>404</v>
      </c>
      <c r="D102" s="117" t="s">
        <v>382</v>
      </c>
      <c r="E102" s="177"/>
      <c r="F102" s="117" t="s">
        <v>22</v>
      </c>
      <c r="G102" s="117"/>
      <c r="H102" s="178"/>
      <c r="I102" s="177"/>
      <c r="J102" s="231"/>
      <c r="K102" s="231"/>
      <c r="L102" s="231"/>
      <c r="M102" s="232"/>
      <c r="N102" s="232"/>
      <c r="O102" s="232"/>
      <c r="P102" s="105"/>
      <c r="Q102" s="105"/>
      <c r="R102" s="105"/>
      <c r="S102" s="105"/>
      <c r="T102" s="105"/>
      <c r="U102" s="105"/>
      <c r="V102" s="105"/>
      <c r="W102" s="105"/>
      <c r="X102" s="105"/>
      <c r="Y102" s="105"/>
      <c r="Z102" s="105"/>
      <c r="AA102" s="105"/>
      <c r="AB102" s="105"/>
      <c r="AC102" s="105"/>
      <c r="AD102" s="105"/>
      <c r="AE102" s="105"/>
      <c r="AF102" s="105"/>
      <c r="AG102" s="105"/>
      <c r="AH102" s="105"/>
      <c r="AI102" s="105"/>
      <c r="AJ102" s="105"/>
      <c r="AK102" s="105"/>
      <c r="AL102" s="105"/>
      <c r="AM102" s="105"/>
      <c r="AN102" s="105"/>
      <c r="AO102" s="105"/>
      <c r="AP102" s="105"/>
      <c r="AQ102" s="105"/>
      <c r="AR102" s="105"/>
      <c r="AS102" s="105"/>
      <c r="AT102" s="105"/>
      <c r="AU102" s="105"/>
      <c r="AV102" s="105"/>
      <c r="AW102" s="105"/>
      <c r="AX102" s="105"/>
      <c r="AY102" s="105"/>
      <c r="AZ102" s="105"/>
      <c r="BA102" s="105"/>
      <c r="BB102" s="105"/>
      <c r="BC102" s="105"/>
      <c r="BD102" s="105"/>
      <c r="BE102" s="105"/>
      <c r="BF102" s="105"/>
      <c r="BG102" s="105"/>
      <c r="BH102" s="105"/>
      <c r="BI102" s="105"/>
      <c r="BJ102" s="105"/>
      <c r="BK102" s="105"/>
      <c r="BL102" s="105"/>
      <c r="BM102" s="105"/>
      <c r="BN102" s="105"/>
      <c r="BO102" s="105"/>
      <c r="BP102" s="105"/>
      <c r="BQ102" s="105"/>
      <c r="BR102" s="105"/>
      <c r="BS102" s="105"/>
      <c r="BT102" s="105"/>
      <c r="BU102" s="105"/>
      <c r="BV102" s="105"/>
      <c r="BW102" s="105"/>
      <c r="BX102" s="105"/>
      <c r="BY102" s="105"/>
      <c r="BZ102" s="105"/>
      <c r="CA102" s="105"/>
      <c r="CB102" s="105"/>
      <c r="CC102" s="105"/>
      <c r="CD102" s="105"/>
      <c r="CE102" s="105"/>
      <c r="CF102" s="105"/>
      <c r="CG102" s="105"/>
      <c r="CH102" s="105"/>
      <c r="CI102" s="105"/>
      <c r="CJ102" s="105"/>
      <c r="CK102" s="105"/>
      <c r="CL102" s="105"/>
      <c r="CM102" s="105"/>
      <c r="CN102" s="105"/>
      <c r="CO102" s="105"/>
      <c r="CP102" s="105"/>
      <c r="CQ102" s="105"/>
      <c r="CR102" s="105"/>
      <c r="CS102" s="105"/>
      <c r="CT102" s="105"/>
      <c r="CU102" s="105"/>
      <c r="CV102" s="105"/>
      <c r="CW102" s="105"/>
      <c r="CX102" s="105"/>
      <c r="CY102" s="105"/>
      <c r="CZ102" s="105"/>
      <c r="DA102" s="105"/>
      <c r="DB102" s="105"/>
      <c r="DC102" s="105"/>
      <c r="DD102" s="105"/>
      <c r="DE102" s="105"/>
      <c r="DF102" s="105"/>
      <c r="DG102" s="105"/>
      <c r="DH102" s="105"/>
      <c r="DI102" s="105"/>
      <c r="DJ102" s="105"/>
      <c r="DK102" s="105"/>
      <c r="DL102" s="105"/>
      <c r="DM102" s="105"/>
      <c r="DN102" s="105"/>
      <c r="DO102" s="105"/>
      <c r="DP102" s="105"/>
      <c r="DQ102" s="105"/>
      <c r="DR102" s="105"/>
      <c r="DS102" s="105"/>
      <c r="DT102" s="105"/>
      <c r="DU102" s="105"/>
      <c r="DV102" s="105"/>
      <c r="DW102" s="105"/>
      <c r="DX102" s="105"/>
      <c r="DY102" s="105"/>
      <c r="DZ102" s="105"/>
      <c r="EA102" s="105"/>
      <c r="EB102" s="105"/>
      <c r="EC102" s="105"/>
      <c r="ED102" s="105"/>
      <c r="EE102" s="105"/>
      <c r="EF102" s="105"/>
      <c r="EG102" s="105"/>
      <c r="EH102" s="105"/>
      <c r="EI102" s="105"/>
      <c r="EJ102" s="105"/>
      <c r="EK102" s="105"/>
      <c r="EL102" s="105"/>
      <c r="EM102" s="105"/>
      <c r="EN102" s="105"/>
      <c r="EO102" s="105"/>
      <c r="EP102" s="105"/>
      <c r="EQ102" s="105"/>
      <c r="ER102" s="105"/>
      <c r="ES102" s="105"/>
      <c r="ET102" s="105"/>
      <c r="EU102" s="105"/>
      <c r="EV102" s="105"/>
      <c r="EW102" s="105"/>
      <c r="EX102" s="105"/>
      <c r="EY102" s="105"/>
      <c r="EZ102" s="105"/>
      <c r="FA102" s="105"/>
      <c r="FB102" s="105"/>
      <c r="FC102" s="105"/>
      <c r="FD102" s="105"/>
      <c r="FE102" s="105"/>
      <c r="FF102" s="105"/>
      <c r="FG102" s="105"/>
      <c r="FH102" s="105"/>
      <c r="FI102" s="105"/>
      <c r="FJ102" s="105"/>
      <c r="FK102" s="105"/>
      <c r="FL102" s="105"/>
      <c r="FM102" s="105"/>
      <c r="FN102" s="105"/>
      <c r="FO102" s="105"/>
      <c r="FP102" s="105"/>
      <c r="FQ102" s="105"/>
      <c r="FR102" s="105"/>
      <c r="FS102" s="105"/>
      <c r="FT102" s="105"/>
      <c r="FU102" s="105"/>
      <c r="FV102" s="105"/>
      <c r="FW102" s="105"/>
      <c r="FX102" s="105"/>
      <c r="FY102" s="105"/>
      <c r="FZ102" s="105"/>
      <c r="GA102" s="105"/>
      <c r="GB102" s="105"/>
      <c r="GC102" s="105"/>
      <c r="GD102" s="105"/>
      <c r="GE102" s="105"/>
      <c r="GF102" s="105"/>
      <c r="GG102" s="105"/>
      <c r="GH102" s="105"/>
      <c r="GI102" s="105"/>
      <c r="GJ102" s="105"/>
      <c r="GK102" s="105"/>
      <c r="GL102" s="105"/>
      <c r="GM102" s="105"/>
      <c r="GN102" s="105"/>
      <c r="GO102" s="105"/>
      <c r="GP102" s="105"/>
      <c r="GQ102" s="105"/>
      <c r="GR102" s="105"/>
      <c r="GS102" s="105"/>
      <c r="GT102" s="105"/>
      <c r="GU102" s="105"/>
      <c r="GV102" s="105"/>
      <c r="GW102" s="105"/>
      <c r="GX102" s="105"/>
      <c r="GY102" s="105"/>
      <c r="GZ102" s="105"/>
      <c r="HA102" s="105"/>
      <c r="HB102" s="105"/>
      <c r="HC102" s="105"/>
      <c r="HD102" s="105"/>
      <c r="HE102" s="105"/>
      <c r="HF102" s="105"/>
      <c r="HG102" s="105"/>
      <c r="HH102" s="105"/>
      <c r="HI102" s="105"/>
      <c r="HJ102" s="105"/>
      <c r="HK102" s="105"/>
      <c r="HL102" s="105"/>
      <c r="HM102" s="105"/>
      <c r="HN102" s="105"/>
      <c r="HO102" s="105"/>
      <c r="HP102" s="105"/>
      <c r="HQ102" s="105"/>
      <c r="HR102" s="105"/>
      <c r="HS102" s="105"/>
      <c r="HT102" s="105"/>
      <c r="HU102" s="105"/>
      <c r="HV102" s="105"/>
      <c r="HW102" s="105"/>
      <c r="HX102" s="105"/>
      <c r="HY102" s="105"/>
      <c r="HZ102" s="105"/>
      <c r="IA102" s="105"/>
      <c r="IB102" s="105"/>
      <c r="IC102" s="105"/>
      <c r="ID102" s="105"/>
      <c r="IE102" s="105"/>
      <c r="IF102" s="105"/>
      <c r="IG102" s="105"/>
      <c r="IH102" s="105"/>
      <c r="II102" s="105"/>
      <c r="IJ102" s="105"/>
      <c r="IK102" s="105"/>
      <c r="IL102" s="105"/>
      <c r="IM102" s="105"/>
      <c r="IN102" s="105"/>
      <c r="IO102" s="105"/>
      <c r="IP102" s="105"/>
      <c r="IQ102" s="105"/>
      <c r="IR102" s="105"/>
      <c r="IS102" s="105"/>
      <c r="IT102" s="105"/>
      <c r="IU102" s="105"/>
      <c r="IV102" s="105"/>
      <c r="IW102" s="105"/>
    </row>
    <row r="103" spans="1:257" s="108" customFormat="1" ht="14.25" customHeight="1">
      <c r="A103" s="168" t="str">
        <f t="shared" si="13"/>
        <v>[User_login-93]</v>
      </c>
      <c r="B103" s="117" t="s">
        <v>390</v>
      </c>
      <c r="C103" s="117" t="s">
        <v>405</v>
      </c>
      <c r="D103" s="117" t="s">
        <v>383</v>
      </c>
      <c r="E103" s="177"/>
      <c r="F103" s="117" t="s">
        <v>22</v>
      </c>
      <c r="G103" s="117"/>
      <c r="H103" s="178"/>
      <c r="I103" s="177"/>
      <c r="J103" s="231"/>
      <c r="K103" s="231"/>
      <c r="L103" s="231"/>
      <c r="M103" s="232"/>
      <c r="N103" s="232"/>
      <c r="O103" s="232"/>
      <c r="P103" s="105"/>
      <c r="Q103" s="105"/>
      <c r="R103" s="105"/>
      <c r="S103" s="105"/>
      <c r="T103" s="105"/>
      <c r="U103" s="105"/>
      <c r="V103" s="105"/>
      <c r="W103" s="105"/>
      <c r="X103" s="105"/>
      <c r="Y103" s="105"/>
      <c r="Z103" s="105"/>
      <c r="AA103" s="105"/>
      <c r="AB103" s="105"/>
      <c r="AC103" s="105"/>
      <c r="AD103" s="105"/>
      <c r="AE103" s="105"/>
      <c r="AF103" s="105"/>
      <c r="AG103" s="105"/>
      <c r="AH103" s="105"/>
      <c r="AI103" s="105"/>
      <c r="AJ103" s="105"/>
      <c r="AK103" s="105"/>
      <c r="AL103" s="105"/>
      <c r="AM103" s="105"/>
      <c r="AN103" s="105"/>
      <c r="AO103" s="105"/>
      <c r="AP103" s="105"/>
      <c r="AQ103" s="105"/>
      <c r="AR103" s="105"/>
      <c r="AS103" s="105"/>
      <c r="AT103" s="105"/>
      <c r="AU103" s="105"/>
      <c r="AV103" s="105"/>
      <c r="AW103" s="105"/>
      <c r="AX103" s="105"/>
      <c r="AY103" s="105"/>
      <c r="AZ103" s="105"/>
      <c r="BA103" s="105"/>
      <c r="BB103" s="105"/>
      <c r="BC103" s="105"/>
      <c r="BD103" s="105"/>
      <c r="BE103" s="105"/>
      <c r="BF103" s="105"/>
      <c r="BG103" s="105"/>
      <c r="BH103" s="105"/>
      <c r="BI103" s="105"/>
      <c r="BJ103" s="105"/>
      <c r="BK103" s="105"/>
      <c r="BL103" s="105"/>
      <c r="BM103" s="105"/>
      <c r="BN103" s="105"/>
      <c r="BO103" s="105"/>
      <c r="BP103" s="105"/>
      <c r="BQ103" s="105"/>
      <c r="BR103" s="105"/>
      <c r="BS103" s="105"/>
      <c r="BT103" s="105"/>
      <c r="BU103" s="105"/>
      <c r="BV103" s="105"/>
      <c r="BW103" s="105"/>
      <c r="BX103" s="105"/>
      <c r="BY103" s="105"/>
      <c r="BZ103" s="105"/>
      <c r="CA103" s="105"/>
      <c r="CB103" s="105"/>
      <c r="CC103" s="105"/>
      <c r="CD103" s="105"/>
      <c r="CE103" s="105"/>
      <c r="CF103" s="105"/>
      <c r="CG103" s="105"/>
      <c r="CH103" s="105"/>
      <c r="CI103" s="105"/>
      <c r="CJ103" s="105"/>
      <c r="CK103" s="105"/>
      <c r="CL103" s="105"/>
      <c r="CM103" s="105"/>
      <c r="CN103" s="105"/>
      <c r="CO103" s="105"/>
      <c r="CP103" s="105"/>
      <c r="CQ103" s="105"/>
      <c r="CR103" s="105"/>
      <c r="CS103" s="105"/>
      <c r="CT103" s="105"/>
      <c r="CU103" s="105"/>
      <c r="CV103" s="105"/>
      <c r="CW103" s="105"/>
      <c r="CX103" s="105"/>
      <c r="CY103" s="105"/>
      <c r="CZ103" s="105"/>
      <c r="DA103" s="105"/>
      <c r="DB103" s="105"/>
      <c r="DC103" s="105"/>
      <c r="DD103" s="105"/>
      <c r="DE103" s="105"/>
      <c r="DF103" s="105"/>
      <c r="DG103" s="105"/>
      <c r="DH103" s="105"/>
      <c r="DI103" s="105"/>
      <c r="DJ103" s="105"/>
      <c r="DK103" s="105"/>
      <c r="DL103" s="105"/>
      <c r="DM103" s="105"/>
      <c r="DN103" s="105"/>
      <c r="DO103" s="105"/>
      <c r="DP103" s="105"/>
      <c r="DQ103" s="105"/>
      <c r="DR103" s="105"/>
      <c r="DS103" s="105"/>
      <c r="DT103" s="105"/>
      <c r="DU103" s="105"/>
      <c r="DV103" s="105"/>
      <c r="DW103" s="105"/>
      <c r="DX103" s="105"/>
      <c r="DY103" s="105"/>
      <c r="DZ103" s="105"/>
      <c r="EA103" s="105"/>
      <c r="EB103" s="105"/>
      <c r="EC103" s="105"/>
      <c r="ED103" s="105"/>
      <c r="EE103" s="105"/>
      <c r="EF103" s="105"/>
      <c r="EG103" s="105"/>
      <c r="EH103" s="105"/>
      <c r="EI103" s="105"/>
      <c r="EJ103" s="105"/>
      <c r="EK103" s="105"/>
      <c r="EL103" s="105"/>
      <c r="EM103" s="105"/>
      <c r="EN103" s="105"/>
      <c r="EO103" s="105"/>
      <c r="EP103" s="105"/>
      <c r="EQ103" s="105"/>
      <c r="ER103" s="105"/>
      <c r="ES103" s="105"/>
      <c r="ET103" s="105"/>
      <c r="EU103" s="105"/>
      <c r="EV103" s="105"/>
      <c r="EW103" s="105"/>
      <c r="EX103" s="105"/>
      <c r="EY103" s="105"/>
      <c r="EZ103" s="105"/>
      <c r="FA103" s="105"/>
      <c r="FB103" s="105"/>
      <c r="FC103" s="105"/>
      <c r="FD103" s="105"/>
      <c r="FE103" s="105"/>
      <c r="FF103" s="105"/>
      <c r="FG103" s="105"/>
      <c r="FH103" s="105"/>
      <c r="FI103" s="105"/>
      <c r="FJ103" s="105"/>
      <c r="FK103" s="105"/>
      <c r="FL103" s="105"/>
      <c r="FM103" s="105"/>
      <c r="FN103" s="105"/>
      <c r="FO103" s="105"/>
      <c r="FP103" s="105"/>
      <c r="FQ103" s="105"/>
      <c r="FR103" s="105"/>
      <c r="FS103" s="105"/>
      <c r="FT103" s="105"/>
      <c r="FU103" s="105"/>
      <c r="FV103" s="105"/>
      <c r="FW103" s="105"/>
      <c r="FX103" s="105"/>
      <c r="FY103" s="105"/>
      <c r="FZ103" s="105"/>
      <c r="GA103" s="105"/>
      <c r="GB103" s="105"/>
      <c r="GC103" s="105"/>
      <c r="GD103" s="105"/>
      <c r="GE103" s="105"/>
      <c r="GF103" s="105"/>
      <c r="GG103" s="105"/>
      <c r="GH103" s="105"/>
      <c r="GI103" s="105"/>
      <c r="GJ103" s="105"/>
      <c r="GK103" s="105"/>
      <c r="GL103" s="105"/>
      <c r="GM103" s="105"/>
      <c r="GN103" s="105"/>
      <c r="GO103" s="105"/>
      <c r="GP103" s="105"/>
      <c r="GQ103" s="105"/>
      <c r="GR103" s="105"/>
      <c r="GS103" s="105"/>
      <c r="GT103" s="105"/>
      <c r="GU103" s="105"/>
      <c r="GV103" s="105"/>
      <c r="GW103" s="105"/>
      <c r="GX103" s="105"/>
      <c r="GY103" s="105"/>
      <c r="GZ103" s="105"/>
      <c r="HA103" s="105"/>
      <c r="HB103" s="105"/>
      <c r="HC103" s="105"/>
      <c r="HD103" s="105"/>
      <c r="HE103" s="105"/>
      <c r="HF103" s="105"/>
      <c r="HG103" s="105"/>
      <c r="HH103" s="105"/>
      <c r="HI103" s="105"/>
      <c r="HJ103" s="105"/>
      <c r="HK103" s="105"/>
      <c r="HL103" s="105"/>
      <c r="HM103" s="105"/>
      <c r="HN103" s="105"/>
      <c r="HO103" s="105"/>
      <c r="HP103" s="105"/>
      <c r="HQ103" s="105"/>
      <c r="HR103" s="105"/>
      <c r="HS103" s="105"/>
      <c r="HT103" s="105"/>
      <c r="HU103" s="105"/>
      <c r="HV103" s="105"/>
      <c r="HW103" s="105"/>
      <c r="HX103" s="105"/>
      <c r="HY103" s="105"/>
      <c r="HZ103" s="105"/>
      <c r="IA103" s="105"/>
      <c r="IB103" s="105"/>
      <c r="IC103" s="105"/>
      <c r="ID103" s="105"/>
      <c r="IE103" s="105"/>
      <c r="IF103" s="105"/>
      <c r="IG103" s="105"/>
      <c r="IH103" s="105"/>
      <c r="II103" s="105"/>
      <c r="IJ103" s="105"/>
      <c r="IK103" s="105"/>
      <c r="IL103" s="105"/>
      <c r="IM103" s="105"/>
      <c r="IN103" s="105"/>
      <c r="IO103" s="105"/>
      <c r="IP103" s="105"/>
      <c r="IQ103" s="105"/>
      <c r="IR103" s="105"/>
      <c r="IS103" s="105"/>
      <c r="IT103" s="105"/>
      <c r="IU103" s="105"/>
      <c r="IV103" s="105"/>
      <c r="IW103" s="105"/>
    </row>
    <row r="104" spans="1:257" s="108" customFormat="1" ht="14.25" customHeight="1">
      <c r="A104" s="168" t="str">
        <f t="shared" si="13"/>
        <v>[User_login-94]</v>
      </c>
      <c r="B104" s="117" t="s">
        <v>398</v>
      </c>
      <c r="C104" s="117" t="s">
        <v>384</v>
      </c>
      <c r="D104" s="117" t="s">
        <v>385</v>
      </c>
      <c r="E104" s="177"/>
      <c r="F104" s="117" t="s">
        <v>22</v>
      </c>
      <c r="G104" s="117"/>
      <c r="H104" s="178"/>
      <c r="I104" s="177"/>
      <c r="J104" s="231"/>
      <c r="K104" s="231"/>
      <c r="L104" s="231"/>
      <c r="M104" s="232"/>
      <c r="N104" s="232"/>
      <c r="O104" s="232"/>
      <c r="P104" s="105"/>
      <c r="Q104" s="105"/>
      <c r="R104" s="105"/>
      <c r="S104" s="105"/>
      <c r="T104" s="105"/>
      <c r="U104" s="105"/>
      <c r="V104" s="105"/>
      <c r="W104" s="105"/>
      <c r="X104" s="105"/>
      <c r="Y104" s="105"/>
      <c r="Z104" s="105"/>
      <c r="AA104" s="105"/>
      <c r="AB104" s="105"/>
      <c r="AC104" s="105"/>
      <c r="AD104" s="105"/>
      <c r="AE104" s="105"/>
      <c r="AF104" s="105"/>
      <c r="AG104" s="105"/>
      <c r="AH104" s="105"/>
      <c r="AI104" s="105"/>
      <c r="AJ104" s="105"/>
      <c r="AK104" s="105"/>
      <c r="AL104" s="105"/>
      <c r="AM104" s="105"/>
      <c r="AN104" s="105"/>
      <c r="AO104" s="105"/>
      <c r="AP104" s="105"/>
      <c r="AQ104" s="105"/>
      <c r="AR104" s="105"/>
      <c r="AS104" s="105"/>
      <c r="AT104" s="105"/>
      <c r="AU104" s="105"/>
      <c r="AV104" s="105"/>
      <c r="AW104" s="105"/>
      <c r="AX104" s="105"/>
      <c r="AY104" s="105"/>
      <c r="AZ104" s="105"/>
      <c r="BA104" s="105"/>
      <c r="BB104" s="105"/>
      <c r="BC104" s="105"/>
      <c r="BD104" s="105"/>
      <c r="BE104" s="105"/>
      <c r="BF104" s="105"/>
      <c r="BG104" s="105"/>
      <c r="BH104" s="105"/>
      <c r="BI104" s="105"/>
      <c r="BJ104" s="105"/>
      <c r="BK104" s="105"/>
      <c r="BL104" s="105"/>
      <c r="BM104" s="105"/>
      <c r="BN104" s="105"/>
      <c r="BO104" s="105"/>
      <c r="BP104" s="105"/>
      <c r="BQ104" s="105"/>
      <c r="BR104" s="105"/>
      <c r="BS104" s="105"/>
      <c r="BT104" s="105"/>
      <c r="BU104" s="105"/>
      <c r="BV104" s="105"/>
      <c r="BW104" s="105"/>
      <c r="BX104" s="105"/>
      <c r="BY104" s="105"/>
      <c r="BZ104" s="105"/>
      <c r="CA104" s="105"/>
      <c r="CB104" s="105"/>
      <c r="CC104" s="105"/>
      <c r="CD104" s="105"/>
      <c r="CE104" s="105"/>
      <c r="CF104" s="105"/>
      <c r="CG104" s="105"/>
      <c r="CH104" s="105"/>
      <c r="CI104" s="105"/>
      <c r="CJ104" s="105"/>
      <c r="CK104" s="105"/>
      <c r="CL104" s="105"/>
      <c r="CM104" s="105"/>
      <c r="CN104" s="105"/>
      <c r="CO104" s="105"/>
      <c r="CP104" s="105"/>
      <c r="CQ104" s="105"/>
      <c r="CR104" s="105"/>
      <c r="CS104" s="105"/>
      <c r="CT104" s="105"/>
      <c r="CU104" s="105"/>
      <c r="CV104" s="105"/>
      <c r="CW104" s="105"/>
      <c r="CX104" s="105"/>
      <c r="CY104" s="105"/>
      <c r="CZ104" s="105"/>
      <c r="DA104" s="105"/>
      <c r="DB104" s="105"/>
      <c r="DC104" s="105"/>
      <c r="DD104" s="105"/>
      <c r="DE104" s="105"/>
      <c r="DF104" s="105"/>
      <c r="DG104" s="105"/>
      <c r="DH104" s="105"/>
      <c r="DI104" s="105"/>
      <c r="DJ104" s="105"/>
      <c r="DK104" s="105"/>
      <c r="DL104" s="105"/>
      <c r="DM104" s="105"/>
      <c r="DN104" s="105"/>
      <c r="DO104" s="105"/>
      <c r="DP104" s="105"/>
      <c r="DQ104" s="105"/>
      <c r="DR104" s="105"/>
      <c r="DS104" s="105"/>
      <c r="DT104" s="105"/>
      <c r="DU104" s="105"/>
      <c r="DV104" s="105"/>
      <c r="DW104" s="105"/>
      <c r="DX104" s="105"/>
      <c r="DY104" s="105"/>
      <c r="DZ104" s="105"/>
      <c r="EA104" s="105"/>
      <c r="EB104" s="105"/>
      <c r="EC104" s="105"/>
      <c r="ED104" s="105"/>
      <c r="EE104" s="105"/>
      <c r="EF104" s="105"/>
      <c r="EG104" s="105"/>
      <c r="EH104" s="105"/>
      <c r="EI104" s="105"/>
      <c r="EJ104" s="105"/>
      <c r="EK104" s="105"/>
      <c r="EL104" s="105"/>
      <c r="EM104" s="105"/>
      <c r="EN104" s="105"/>
      <c r="EO104" s="105"/>
      <c r="EP104" s="105"/>
      <c r="EQ104" s="105"/>
      <c r="ER104" s="105"/>
      <c r="ES104" s="105"/>
      <c r="ET104" s="105"/>
      <c r="EU104" s="105"/>
      <c r="EV104" s="105"/>
      <c r="EW104" s="105"/>
      <c r="EX104" s="105"/>
      <c r="EY104" s="105"/>
      <c r="EZ104" s="105"/>
      <c r="FA104" s="105"/>
      <c r="FB104" s="105"/>
      <c r="FC104" s="105"/>
      <c r="FD104" s="105"/>
      <c r="FE104" s="105"/>
      <c r="FF104" s="105"/>
      <c r="FG104" s="105"/>
      <c r="FH104" s="105"/>
      <c r="FI104" s="105"/>
      <c r="FJ104" s="105"/>
      <c r="FK104" s="105"/>
      <c r="FL104" s="105"/>
      <c r="FM104" s="105"/>
      <c r="FN104" s="105"/>
      <c r="FO104" s="105"/>
      <c r="FP104" s="105"/>
      <c r="FQ104" s="105"/>
      <c r="FR104" s="105"/>
      <c r="FS104" s="105"/>
      <c r="FT104" s="105"/>
      <c r="FU104" s="105"/>
      <c r="FV104" s="105"/>
      <c r="FW104" s="105"/>
      <c r="FX104" s="105"/>
      <c r="FY104" s="105"/>
      <c r="FZ104" s="105"/>
      <c r="GA104" s="105"/>
      <c r="GB104" s="105"/>
      <c r="GC104" s="105"/>
      <c r="GD104" s="105"/>
      <c r="GE104" s="105"/>
      <c r="GF104" s="105"/>
      <c r="GG104" s="105"/>
      <c r="GH104" s="105"/>
      <c r="GI104" s="105"/>
      <c r="GJ104" s="105"/>
      <c r="GK104" s="105"/>
      <c r="GL104" s="105"/>
      <c r="GM104" s="105"/>
      <c r="GN104" s="105"/>
      <c r="GO104" s="105"/>
      <c r="GP104" s="105"/>
      <c r="GQ104" s="105"/>
      <c r="GR104" s="105"/>
      <c r="GS104" s="105"/>
      <c r="GT104" s="105"/>
      <c r="GU104" s="105"/>
      <c r="GV104" s="105"/>
      <c r="GW104" s="105"/>
      <c r="GX104" s="105"/>
      <c r="GY104" s="105"/>
      <c r="GZ104" s="105"/>
      <c r="HA104" s="105"/>
      <c r="HB104" s="105"/>
      <c r="HC104" s="105"/>
      <c r="HD104" s="105"/>
      <c r="HE104" s="105"/>
      <c r="HF104" s="105"/>
      <c r="HG104" s="105"/>
      <c r="HH104" s="105"/>
      <c r="HI104" s="105"/>
      <c r="HJ104" s="105"/>
      <c r="HK104" s="105"/>
      <c r="HL104" s="105"/>
      <c r="HM104" s="105"/>
      <c r="HN104" s="105"/>
      <c r="HO104" s="105"/>
      <c r="HP104" s="105"/>
      <c r="HQ104" s="105"/>
      <c r="HR104" s="105"/>
      <c r="HS104" s="105"/>
      <c r="HT104" s="105"/>
      <c r="HU104" s="105"/>
      <c r="HV104" s="105"/>
      <c r="HW104" s="105"/>
      <c r="HX104" s="105"/>
      <c r="HY104" s="105"/>
      <c r="HZ104" s="105"/>
      <c r="IA104" s="105"/>
      <c r="IB104" s="105"/>
      <c r="IC104" s="105"/>
      <c r="ID104" s="105"/>
      <c r="IE104" s="105"/>
      <c r="IF104" s="105"/>
      <c r="IG104" s="105"/>
      <c r="IH104" s="105"/>
      <c r="II104" s="105"/>
      <c r="IJ104" s="105"/>
      <c r="IK104" s="105"/>
      <c r="IL104" s="105"/>
      <c r="IM104" s="105"/>
      <c r="IN104" s="105"/>
      <c r="IO104" s="105"/>
      <c r="IP104" s="105"/>
      <c r="IQ104" s="105"/>
      <c r="IR104" s="105"/>
      <c r="IS104" s="105"/>
      <c r="IT104" s="105"/>
      <c r="IU104" s="105"/>
      <c r="IV104" s="105"/>
      <c r="IW104" s="105"/>
    </row>
    <row r="105" spans="1:257" ht="14.25" customHeight="1">
      <c r="A105" s="168" t="str">
        <f t="shared" si="13"/>
        <v>[User_login-95]</v>
      </c>
      <c r="B105" s="117" t="s">
        <v>399</v>
      </c>
      <c r="C105" s="117" t="s">
        <v>406</v>
      </c>
      <c r="D105" s="117" t="s">
        <v>391</v>
      </c>
      <c r="E105" s="177"/>
      <c r="F105" s="117" t="s">
        <v>22</v>
      </c>
      <c r="G105" s="117"/>
      <c r="H105" s="178"/>
      <c r="I105" s="177"/>
      <c r="J105" s="231"/>
      <c r="K105" s="231"/>
      <c r="L105" s="231"/>
      <c r="M105" s="232"/>
      <c r="N105" s="232"/>
      <c r="O105" s="232"/>
    </row>
    <row r="106" spans="1:257" ht="14.25" customHeight="1">
      <c r="A106" s="168" t="str">
        <f t="shared" ref="A106:A110" si="14">IF(OR(B106&lt;&gt;"",D106&lt;E105&gt;""),"["&amp;TEXT($B$2,"##")&amp;"-"&amp;TEXT(ROW()-10,"##")&amp;"]","")</f>
        <v>[User_login-96]</v>
      </c>
      <c r="B106" s="117" t="s">
        <v>400</v>
      </c>
      <c r="C106" s="117" t="s">
        <v>407</v>
      </c>
      <c r="D106" s="117" t="s">
        <v>392</v>
      </c>
      <c r="E106" s="177"/>
      <c r="F106" s="117" t="s">
        <v>22</v>
      </c>
      <c r="G106" s="117"/>
      <c r="H106" s="178"/>
      <c r="I106" s="177"/>
      <c r="J106" s="231"/>
      <c r="K106" s="231"/>
      <c r="L106" s="231"/>
      <c r="M106" s="232"/>
      <c r="N106" s="232"/>
      <c r="O106" s="232"/>
    </row>
    <row r="107" spans="1:257" ht="14.25" customHeight="1">
      <c r="A107" s="168" t="str">
        <f t="shared" si="14"/>
        <v>[User_login-97]</v>
      </c>
      <c r="B107" s="117" t="s">
        <v>432</v>
      </c>
      <c r="C107" s="117" t="s">
        <v>408</v>
      </c>
      <c r="D107" s="117" t="s">
        <v>393</v>
      </c>
      <c r="E107" s="177"/>
      <c r="F107" s="117" t="s">
        <v>22</v>
      </c>
      <c r="G107" s="117"/>
      <c r="H107" s="178"/>
      <c r="I107" s="177"/>
      <c r="J107" s="231"/>
      <c r="K107" s="231"/>
      <c r="L107" s="231"/>
      <c r="M107" s="232"/>
      <c r="N107" s="232"/>
      <c r="O107" s="232"/>
    </row>
    <row r="108" spans="1:257" ht="14.25" customHeight="1">
      <c r="A108" s="168" t="str">
        <f t="shared" si="14"/>
        <v>[User_login-98]</v>
      </c>
      <c r="B108" s="117" t="s">
        <v>433</v>
      </c>
      <c r="C108" s="117" t="s">
        <v>409</v>
      </c>
      <c r="D108" s="117" t="s">
        <v>394</v>
      </c>
      <c r="E108" s="177"/>
      <c r="F108" s="117" t="s">
        <v>22</v>
      </c>
      <c r="G108" s="117"/>
      <c r="H108" s="178"/>
      <c r="I108" s="177"/>
      <c r="J108" s="231"/>
      <c r="K108" s="231"/>
      <c r="L108" s="231"/>
      <c r="M108" s="232"/>
      <c r="N108" s="232"/>
      <c r="O108" s="232"/>
    </row>
    <row r="109" spans="1:257" ht="14.25" customHeight="1">
      <c r="A109" s="168" t="str">
        <f t="shared" si="14"/>
        <v>[User_login-99]</v>
      </c>
      <c r="B109" s="117" t="s">
        <v>434</v>
      </c>
      <c r="C109" s="117" t="s">
        <v>410</v>
      </c>
      <c r="D109" s="117" t="s">
        <v>395</v>
      </c>
      <c r="E109" s="177"/>
      <c r="F109" s="117" t="s">
        <v>22</v>
      </c>
      <c r="G109" s="117"/>
      <c r="H109" s="178"/>
      <c r="I109" s="177"/>
      <c r="J109" s="231"/>
      <c r="K109" s="231"/>
      <c r="L109" s="231"/>
      <c r="M109" s="232"/>
      <c r="N109" s="232"/>
      <c r="O109" s="232"/>
    </row>
    <row r="110" spans="1:257" ht="14.25" customHeight="1">
      <c r="A110" s="168" t="str">
        <f t="shared" si="14"/>
        <v>[User_login-100]</v>
      </c>
      <c r="B110" s="117" t="s">
        <v>435</v>
      </c>
      <c r="C110" s="117" t="s">
        <v>396</v>
      </c>
      <c r="D110" s="117" t="s">
        <v>397</v>
      </c>
      <c r="E110" s="177"/>
      <c r="F110" s="117" t="s">
        <v>22</v>
      </c>
      <c r="G110" s="117"/>
      <c r="H110" s="178"/>
      <c r="I110" s="177"/>
      <c r="J110" s="231"/>
      <c r="K110" s="231"/>
      <c r="L110" s="231"/>
      <c r="M110" s="232"/>
      <c r="N110" s="232"/>
      <c r="O110" s="232"/>
    </row>
    <row r="111" spans="1:257" ht="14.25" customHeight="1">
      <c r="A111" s="182"/>
      <c r="B111" s="182" t="s">
        <v>217</v>
      </c>
      <c r="C111" s="179"/>
      <c r="D111" s="179"/>
      <c r="E111" s="179"/>
      <c r="F111" s="179"/>
      <c r="G111" s="179"/>
      <c r="H111" s="179"/>
      <c r="I111" s="181"/>
      <c r="J111" s="181"/>
      <c r="K111" s="181"/>
      <c r="L111" s="181"/>
      <c r="M111" s="181"/>
      <c r="N111" s="181"/>
      <c r="O111" s="181"/>
    </row>
    <row r="112" spans="1:257" ht="38.25">
      <c r="A112" s="168" t="str">
        <f>IF(OR(B112&lt;&gt;"",D112&lt;E111&gt;""),"["&amp;TEXT($B$2,"##")&amp;"-"&amp;TEXT(ROW()-10,"##")&amp;"]","")</f>
        <v>[User_login-102]</v>
      </c>
      <c r="B112" s="117" t="s">
        <v>451</v>
      </c>
      <c r="C112" s="117" t="s">
        <v>449</v>
      </c>
      <c r="D112" s="117" t="s">
        <v>450</v>
      </c>
      <c r="E112" s="118"/>
      <c r="F112" s="117" t="s">
        <v>22</v>
      </c>
      <c r="G112" s="117"/>
      <c r="H112" s="119"/>
      <c r="I112" s="120"/>
      <c r="J112" s="231"/>
      <c r="K112" s="231"/>
      <c r="L112" s="231"/>
      <c r="M112" s="232"/>
      <c r="N112" s="232"/>
      <c r="O112" s="232"/>
    </row>
    <row r="113" spans="1:15" ht="25.5">
      <c r="A113" s="168" t="str">
        <f>IF(OR(B113&lt;&gt;"",D113&lt;E112&gt;""),"["&amp;TEXT($B$2,"##")&amp;"-"&amp;TEXT(ROW()-10,"##")&amp;"]","")</f>
        <v>[User_login-103]</v>
      </c>
      <c r="B113" s="117" t="s">
        <v>452</v>
      </c>
      <c r="C113" s="117" t="s">
        <v>420</v>
      </c>
      <c r="D113" s="117" t="s">
        <v>446</v>
      </c>
      <c r="E113" s="118"/>
      <c r="F113" s="117" t="s">
        <v>22</v>
      </c>
      <c r="G113" s="117"/>
      <c r="H113" s="119"/>
      <c r="I113" s="120"/>
      <c r="J113" s="231"/>
      <c r="K113" s="231"/>
      <c r="L113" s="231"/>
      <c r="M113" s="232"/>
      <c r="N113" s="232"/>
      <c r="O113" s="232"/>
    </row>
    <row r="114" spans="1:15" ht="63.75">
      <c r="A114" s="168" t="str">
        <f t="shared" ref="A114" si="15">IF(OR(B114&lt;&gt;"",D114&lt;E113&gt;""),"["&amp;TEXT($B$2,"##")&amp;"-"&amp;TEXT(ROW()-10,"##")&amp;"]","")</f>
        <v>[User_login-104]</v>
      </c>
      <c r="B114" s="117" t="s">
        <v>453</v>
      </c>
      <c r="C114" s="117" t="s">
        <v>447</v>
      </c>
      <c r="D114" s="117" t="s">
        <v>448</v>
      </c>
      <c r="E114" s="118"/>
      <c r="F114" s="117" t="s">
        <v>22</v>
      </c>
      <c r="G114" s="117"/>
      <c r="H114" s="119"/>
      <c r="I114" s="120"/>
      <c r="J114" s="231"/>
      <c r="K114" s="231"/>
      <c r="L114" s="231"/>
      <c r="M114" s="232"/>
      <c r="N114" s="232"/>
      <c r="O114" s="232"/>
    </row>
    <row r="115" spans="1:15" ht="63.75">
      <c r="A115" s="168" t="str">
        <f>IF(OR(B115&lt;&gt;"",D115&lt;E111&gt;""),"["&amp;TEXT($B$2,"##")&amp;"-"&amp;TEXT(ROW()-10,"##")&amp;"]","")</f>
        <v>[User_login-105]</v>
      </c>
      <c r="B115" s="117" t="s">
        <v>436</v>
      </c>
      <c r="C115" s="117" t="s">
        <v>411</v>
      </c>
      <c r="D115" s="117" t="s">
        <v>701</v>
      </c>
      <c r="E115" s="118"/>
      <c r="F115" s="117" t="s">
        <v>22</v>
      </c>
      <c r="G115" s="117"/>
      <c r="H115" s="119"/>
      <c r="I115" s="120"/>
      <c r="J115" s="231"/>
      <c r="K115" s="231"/>
      <c r="L115" s="231"/>
      <c r="M115" s="232"/>
      <c r="N115" s="232"/>
      <c r="O115" s="232"/>
    </row>
    <row r="116" spans="1:15" ht="89.25">
      <c r="A116" s="168" t="str">
        <f>IF(OR(B116&lt;&gt;"",D116&lt;E112&gt;""),"["&amp;TEXT($B$2,"##")&amp;"-"&amp;TEXT(ROW()-10,"##")&amp;"]","")</f>
        <v>[User_login-106]</v>
      </c>
      <c r="B116" s="117" t="s">
        <v>454</v>
      </c>
      <c r="C116" s="117" t="s">
        <v>413</v>
      </c>
      <c r="D116" s="117" t="s">
        <v>414</v>
      </c>
      <c r="E116" s="118"/>
      <c r="F116" s="117" t="s">
        <v>22</v>
      </c>
      <c r="G116" s="117"/>
      <c r="H116" s="119"/>
      <c r="I116" s="120"/>
      <c r="J116" s="231"/>
      <c r="K116" s="231"/>
      <c r="L116" s="231"/>
      <c r="M116" s="232"/>
      <c r="N116" s="232"/>
      <c r="O116" s="232"/>
    </row>
    <row r="117" spans="1:15" ht="89.25">
      <c r="A117" s="168" t="str">
        <f>IF(OR(B117&lt;&gt;"",D117&lt;E113&gt;""),"["&amp;TEXT($B$2,"##")&amp;"-"&amp;TEXT(ROW()-10,"##")&amp;"]","")</f>
        <v>[User_login-107]</v>
      </c>
      <c r="B117" s="117" t="s">
        <v>455</v>
      </c>
      <c r="C117" s="117" t="s">
        <v>413</v>
      </c>
      <c r="D117" s="117" t="s">
        <v>414</v>
      </c>
      <c r="E117" s="168"/>
      <c r="F117" s="117" t="s">
        <v>22</v>
      </c>
      <c r="G117" s="117"/>
      <c r="H117" s="119"/>
      <c r="I117" s="120"/>
      <c r="J117" s="231"/>
      <c r="K117" s="231"/>
      <c r="L117" s="231"/>
      <c r="M117" s="232"/>
      <c r="N117" s="232"/>
      <c r="O117" s="232"/>
    </row>
    <row r="118" spans="1:15" ht="89.25">
      <c r="A118" s="168" t="str">
        <f>IF(OR(B118&lt;&gt;"",D118&lt;E115&gt;""),"["&amp;TEXT($B$2,"##")&amp;"-"&amp;TEXT(ROW()-10,"##")&amp;"]","")</f>
        <v>[User_login-108]</v>
      </c>
      <c r="B118" s="117" t="s">
        <v>456</v>
      </c>
      <c r="C118" s="117" t="s">
        <v>418</v>
      </c>
      <c r="D118" s="117" t="s">
        <v>419</v>
      </c>
      <c r="E118" s="118"/>
      <c r="F118" s="117" t="s">
        <v>22</v>
      </c>
      <c r="G118" s="117"/>
      <c r="H118" s="119"/>
      <c r="I118" s="120"/>
      <c r="J118" s="231"/>
      <c r="K118" s="231"/>
      <c r="L118" s="231"/>
      <c r="M118" s="232"/>
      <c r="N118" s="232"/>
      <c r="O118" s="232"/>
    </row>
    <row r="119" spans="1:15" ht="63.75">
      <c r="A119" s="168" t="str">
        <f>IF(OR(B119&lt;&gt;"",D119&lt;E116&gt;""),"["&amp;TEXT($B$2,"##")&amp;"-"&amp;TEXT(ROW()-10,"##")&amp;"]","")</f>
        <v>[User_login-109]</v>
      </c>
      <c r="B119" s="117" t="s">
        <v>442</v>
      </c>
      <c r="C119" s="117" t="s">
        <v>420</v>
      </c>
      <c r="D119" s="117" t="s">
        <v>421</v>
      </c>
      <c r="E119" s="118"/>
      <c r="F119" s="117" t="s">
        <v>22</v>
      </c>
      <c r="G119" s="117"/>
      <c r="H119" s="119"/>
      <c r="I119" s="120"/>
      <c r="J119" s="231"/>
      <c r="K119" s="231"/>
      <c r="L119" s="231"/>
      <c r="M119" s="232"/>
      <c r="N119" s="232"/>
      <c r="O119" s="232"/>
    </row>
    <row r="120" spans="1:15" ht="63.75">
      <c r="A120" s="168" t="str">
        <f>IF(OR(B120&lt;&gt;"",D120&lt;E117&gt;""),"["&amp;TEXT($B$2,"##")&amp;"-"&amp;TEXT(ROW()-10,"##")&amp;"]","")</f>
        <v>[User_login-110]</v>
      </c>
      <c r="B120" s="117" t="s">
        <v>457</v>
      </c>
      <c r="C120" s="117" t="s">
        <v>422</v>
      </c>
      <c r="D120" s="117" t="s">
        <v>423</v>
      </c>
      <c r="E120" s="118"/>
      <c r="F120" s="117" t="s">
        <v>22</v>
      </c>
      <c r="G120" s="117"/>
      <c r="H120" s="119"/>
      <c r="I120" s="120"/>
      <c r="J120" s="231"/>
      <c r="K120" s="231"/>
      <c r="L120" s="231"/>
      <c r="M120" s="232"/>
      <c r="N120" s="232"/>
      <c r="O120" s="232"/>
    </row>
    <row r="121" spans="1:15" ht="38.25">
      <c r="A121" s="168" t="str">
        <f t="shared" ref="A121:A123" si="16">IF(OR(B121&lt;&gt;"",D121&lt;E118&gt;""),"["&amp;TEXT($B$2,"##")&amp;"-"&amp;TEXT(ROW()-10,"##")&amp;"]","")</f>
        <v>[User_login-111]</v>
      </c>
      <c r="B121" s="117" t="s">
        <v>458</v>
      </c>
      <c r="C121" s="117" t="s">
        <v>424</v>
      </c>
      <c r="D121" s="117" t="s">
        <v>425</v>
      </c>
      <c r="E121" s="177"/>
      <c r="F121" s="117" t="s">
        <v>22</v>
      </c>
      <c r="G121" s="177"/>
      <c r="H121" s="178"/>
      <c r="I121" s="177"/>
      <c r="J121" s="231"/>
      <c r="K121" s="231"/>
      <c r="L121" s="231"/>
      <c r="M121" s="232"/>
      <c r="N121" s="232"/>
      <c r="O121" s="232"/>
    </row>
    <row r="122" spans="1:15" ht="38.25">
      <c r="A122" s="168" t="str">
        <f t="shared" si="16"/>
        <v>[User_login-112]</v>
      </c>
      <c r="B122" s="117" t="s">
        <v>459</v>
      </c>
      <c r="C122" s="117" t="s">
        <v>426</v>
      </c>
      <c r="D122" s="117" t="s">
        <v>427</v>
      </c>
      <c r="E122" s="177"/>
      <c r="F122" s="117" t="s">
        <v>22</v>
      </c>
      <c r="G122" s="177"/>
      <c r="H122" s="178"/>
      <c r="I122" s="177"/>
      <c r="J122" s="231"/>
      <c r="K122" s="231"/>
      <c r="L122" s="231"/>
      <c r="M122" s="232"/>
      <c r="N122" s="232"/>
      <c r="O122" s="232"/>
    </row>
    <row r="123" spans="1:15" ht="38.25">
      <c r="A123" s="168" t="str">
        <f t="shared" si="16"/>
        <v>[User_login-113]</v>
      </c>
      <c r="B123" s="117" t="s">
        <v>460</v>
      </c>
      <c r="C123" s="117" t="s">
        <v>428</v>
      </c>
      <c r="D123" s="117" t="s">
        <v>429</v>
      </c>
      <c r="E123" s="177"/>
      <c r="F123" s="117" t="s">
        <v>22</v>
      </c>
      <c r="G123" s="177"/>
      <c r="H123" s="178"/>
      <c r="I123" s="177"/>
      <c r="J123" s="231"/>
      <c r="K123" s="231"/>
      <c r="L123" s="231"/>
      <c r="M123" s="232"/>
      <c r="N123" s="232"/>
      <c r="O123" s="232"/>
    </row>
    <row r="124" spans="1:15" ht="114.75">
      <c r="A124" s="168" t="str">
        <f>IF(OR(B124&lt;&gt;"",D124&lt;E119&gt;""),"["&amp;TEXT($B$2,"##")&amp;"-"&amp;TEXT(ROW()-10,"##")&amp;"]","")</f>
        <v>[User_login-114]</v>
      </c>
      <c r="B124" s="117" t="s">
        <v>461</v>
      </c>
      <c r="C124" s="117" t="s">
        <v>430</v>
      </c>
      <c r="D124" s="117" t="s">
        <v>431</v>
      </c>
      <c r="E124" s="177"/>
      <c r="F124" s="117" t="s">
        <v>22</v>
      </c>
      <c r="G124" s="177"/>
      <c r="H124" s="178"/>
      <c r="I124" s="177"/>
      <c r="J124" s="231"/>
      <c r="K124" s="231"/>
      <c r="L124" s="231"/>
      <c r="M124" s="232"/>
      <c r="N124" s="232"/>
      <c r="O124" s="232"/>
    </row>
    <row r="125" spans="1:15" ht="14.25" customHeight="1">
      <c r="A125" s="182"/>
      <c r="B125" s="182" t="s">
        <v>620</v>
      </c>
      <c r="C125" s="179"/>
      <c r="D125" s="179"/>
      <c r="E125" s="179"/>
      <c r="F125" s="179"/>
      <c r="G125" s="179"/>
      <c r="H125" s="179"/>
      <c r="I125" s="181"/>
      <c r="J125" s="181"/>
      <c r="K125" s="181"/>
      <c r="L125" s="181"/>
      <c r="M125" s="181"/>
      <c r="N125" s="181"/>
      <c r="O125" s="181"/>
    </row>
    <row r="126" spans="1:15" ht="89.25">
      <c r="A126" s="168" t="str">
        <f>IF(OR(B126&lt;&gt;"",D126&lt;E125&gt;""),"["&amp;TEXT($B$2,"##")&amp;"-"&amp;TEXT(ROW()-10,"##")&amp;"]","")</f>
        <v>[User_login-116]</v>
      </c>
      <c r="B126" s="117" t="s">
        <v>617</v>
      </c>
      <c r="C126" s="117" t="s">
        <v>618</v>
      </c>
      <c r="D126" s="117" t="s">
        <v>619</v>
      </c>
      <c r="E126" s="118"/>
      <c r="F126" s="117"/>
      <c r="G126" s="117"/>
      <c r="H126" s="119"/>
      <c r="I126" s="120"/>
      <c r="J126" s="231"/>
      <c r="K126" s="231"/>
      <c r="L126" s="231"/>
      <c r="M126" s="232"/>
      <c r="N126" s="232"/>
      <c r="O126" s="232"/>
    </row>
    <row r="127" spans="1:15" ht="38.25">
      <c r="A127" s="168" t="str">
        <f>IF(OR(B127&lt;&gt;"",D127&lt;E126&gt;""),"["&amp;TEXT($B$2,"##")&amp;"-"&amp;TEXT(ROW()-10,"##")&amp;"]","")</f>
        <v>[User_login-117]</v>
      </c>
      <c r="B127" s="117" t="s">
        <v>621</v>
      </c>
      <c r="C127" s="117" t="s">
        <v>622</v>
      </c>
      <c r="D127" s="117" t="s">
        <v>623</v>
      </c>
      <c r="E127" s="118"/>
      <c r="F127" s="117"/>
      <c r="G127" s="117"/>
      <c r="H127" s="119"/>
      <c r="I127" s="120"/>
      <c r="J127" s="231"/>
      <c r="K127" s="231"/>
      <c r="L127" s="231"/>
      <c r="M127" s="232"/>
      <c r="N127" s="232"/>
      <c r="O127" s="232"/>
    </row>
    <row r="128" spans="1:15" ht="51">
      <c r="A128" s="168" t="str">
        <f t="shared" ref="A128" si="17">IF(OR(B128&lt;&gt;"",D128&lt;E127&gt;""),"["&amp;TEXT($B$2,"##")&amp;"-"&amp;TEXT(ROW()-10,"##")&amp;"]","")</f>
        <v>[User_login-118]</v>
      </c>
      <c r="B128" s="117" t="s">
        <v>624</v>
      </c>
      <c r="C128" s="117" t="s">
        <v>625</v>
      </c>
      <c r="D128" s="117" t="s">
        <v>626</v>
      </c>
      <c r="E128" s="118"/>
      <c r="F128" s="117"/>
      <c r="G128" s="117"/>
      <c r="H128" s="119"/>
      <c r="I128" s="120"/>
      <c r="J128" s="231"/>
      <c r="K128" s="231"/>
      <c r="L128" s="231"/>
      <c r="M128" s="232"/>
      <c r="N128" s="232"/>
      <c r="O128" s="232"/>
    </row>
    <row r="129" spans="1:16" ht="12.75">
      <c r="A129" s="168" t="str">
        <f>IF(OR(B129&lt;&gt;"",D129&lt;E125&gt;""),"["&amp;TEXT($B$2,"##")&amp;"-"&amp;TEXT(ROW()-10,"##")&amp;"]","")</f>
        <v>[User_login-119]</v>
      </c>
      <c r="B129" s="117" t="s">
        <v>629</v>
      </c>
      <c r="C129" s="117" t="s">
        <v>627</v>
      </c>
      <c r="D129" s="117" t="s">
        <v>628</v>
      </c>
      <c r="E129" s="118"/>
      <c r="F129" s="117"/>
      <c r="G129" s="117"/>
      <c r="H129" s="119"/>
      <c r="I129" s="120"/>
      <c r="J129" s="231"/>
      <c r="K129" s="231"/>
      <c r="L129" s="231"/>
      <c r="M129" s="232"/>
      <c r="N129" s="232"/>
      <c r="O129" s="232"/>
    </row>
    <row r="130" spans="1:16" ht="12.75">
      <c r="A130" s="168" t="str">
        <f>IF(OR(B130&lt;&gt;"",D130&lt;E126&gt;""),"["&amp;TEXT($B$2,"##")&amp;"-"&amp;TEXT(ROW()-10,"##")&amp;"]","")</f>
        <v>[User_login-120]</v>
      </c>
      <c r="B130" s="117" t="s">
        <v>630</v>
      </c>
      <c r="C130" s="117" t="s">
        <v>631</v>
      </c>
      <c r="D130" s="117" t="s">
        <v>632</v>
      </c>
      <c r="E130" s="118"/>
      <c r="F130" s="117"/>
      <c r="G130" s="117"/>
      <c r="H130" s="119"/>
      <c r="I130" s="120"/>
      <c r="J130" s="231"/>
      <c r="K130" s="231"/>
      <c r="L130" s="231"/>
      <c r="M130" s="232"/>
      <c r="N130" s="232"/>
      <c r="O130" s="232"/>
    </row>
    <row r="131" spans="1:16" ht="12.75">
      <c r="A131" s="168" t="str">
        <f>IF(OR(B131&lt;&gt;"",D131&lt;E127&gt;""),"["&amp;TEXT($B$2,"##")&amp;"-"&amp;TEXT(ROW()-10,"##")&amp;"]","")</f>
        <v>[User_login-121]</v>
      </c>
      <c r="B131" s="117" t="s">
        <v>633</v>
      </c>
      <c r="C131" s="117" t="s">
        <v>634</v>
      </c>
      <c r="D131" s="117" t="s">
        <v>635</v>
      </c>
      <c r="E131" s="168"/>
      <c r="F131" s="117"/>
      <c r="G131" s="117"/>
      <c r="H131" s="119"/>
      <c r="I131" s="120"/>
      <c r="J131" s="231"/>
      <c r="K131" s="231"/>
      <c r="L131" s="231"/>
      <c r="M131" s="232"/>
      <c r="N131" s="232"/>
      <c r="O131" s="232"/>
    </row>
    <row r="132" spans="1:16" s="182" customFormat="1" ht="14.25" customHeight="1">
      <c r="B132" s="182" t="s">
        <v>636</v>
      </c>
    </row>
    <row r="133" spans="1:16" s="241" customFormat="1" ht="17.25">
      <c r="A133" s="242"/>
      <c r="B133" s="243" t="s">
        <v>637</v>
      </c>
      <c r="C133" s="244"/>
      <c r="D133" s="244"/>
      <c r="E133" s="244"/>
      <c r="F133" s="244"/>
      <c r="G133" s="244"/>
      <c r="H133" s="244"/>
      <c r="I133" s="244"/>
      <c r="J133" s="244"/>
      <c r="K133" s="244"/>
      <c r="L133" s="244"/>
      <c r="M133" s="244"/>
      <c r="N133" s="244"/>
      <c r="O133" s="244"/>
      <c r="P133" s="245"/>
    </row>
    <row r="134" spans="1:16" s="249" customFormat="1" ht="57">
      <c r="A134" s="117" t="str">
        <f>"ID-" &amp; (COUNTA(A$9:A133)+1)</f>
        <v>ID-110</v>
      </c>
      <c r="B134" s="117" t="s">
        <v>638</v>
      </c>
      <c r="C134" s="117" t="s">
        <v>639</v>
      </c>
      <c r="D134" s="117" t="s">
        <v>640</v>
      </c>
      <c r="E134" s="117"/>
      <c r="F134" s="117"/>
      <c r="G134" s="117"/>
      <c r="H134" s="117"/>
      <c r="I134" s="246" t="s">
        <v>641</v>
      </c>
      <c r="J134" s="246" t="s">
        <v>641</v>
      </c>
      <c r="K134" s="246" t="s">
        <v>641</v>
      </c>
      <c r="L134" s="246" t="s">
        <v>641</v>
      </c>
      <c r="M134" s="246" t="s">
        <v>642</v>
      </c>
      <c r="N134" s="247">
        <v>41932</v>
      </c>
      <c r="O134" s="246" t="s">
        <v>641</v>
      </c>
      <c r="P134" s="248"/>
    </row>
    <row r="135" spans="1:16" s="249" customFormat="1" ht="63.75">
      <c r="A135" s="117" t="str">
        <f>"ID-" &amp; (COUNTA(A$9:A134)+1)</f>
        <v>ID-111</v>
      </c>
      <c r="B135" s="117" t="s">
        <v>681</v>
      </c>
      <c r="C135" s="117" t="s">
        <v>682</v>
      </c>
      <c r="D135" s="117" t="s">
        <v>640</v>
      </c>
      <c r="E135" s="117"/>
      <c r="F135" s="117"/>
      <c r="G135" s="117"/>
      <c r="H135" s="117"/>
      <c r="I135" s="246" t="s">
        <v>641</v>
      </c>
      <c r="J135" s="246" t="s">
        <v>641</v>
      </c>
      <c r="K135" s="246" t="s">
        <v>641</v>
      </c>
      <c r="L135" s="246" t="s">
        <v>641</v>
      </c>
      <c r="M135" s="246" t="s">
        <v>642</v>
      </c>
      <c r="N135" s="247">
        <v>41932</v>
      </c>
      <c r="O135" s="246" t="s">
        <v>641</v>
      </c>
      <c r="P135" s="248"/>
    </row>
    <row r="136" spans="1:16" s="249" customFormat="1" ht="63.75">
      <c r="A136" s="117" t="str">
        <f>"ID-" &amp; (COUNTA(A$9:A135)+1)</f>
        <v>ID-112</v>
      </c>
      <c r="B136" s="117" t="s">
        <v>683</v>
      </c>
      <c r="C136" s="117" t="s">
        <v>684</v>
      </c>
      <c r="D136" s="117" t="s">
        <v>640</v>
      </c>
      <c r="E136" s="117"/>
      <c r="F136" s="117"/>
      <c r="G136" s="117"/>
      <c r="H136" s="117"/>
      <c r="I136" s="246" t="s">
        <v>641</v>
      </c>
      <c r="J136" s="246" t="s">
        <v>641</v>
      </c>
      <c r="K136" s="246" t="s">
        <v>641</v>
      </c>
      <c r="L136" s="246" t="s">
        <v>641</v>
      </c>
      <c r="M136" s="246" t="s">
        <v>642</v>
      </c>
      <c r="N136" s="247">
        <v>41932</v>
      </c>
      <c r="O136" s="246" t="s">
        <v>641</v>
      </c>
      <c r="P136" s="248"/>
    </row>
    <row r="137" spans="1:16" s="249" customFormat="1" ht="63.75">
      <c r="A137" s="117" t="str">
        <f>"ID-" &amp; (COUNTA(A$9:A136)+1)</f>
        <v>ID-113</v>
      </c>
      <c r="B137" s="117" t="s">
        <v>685</v>
      </c>
      <c r="C137" s="117" t="s">
        <v>686</v>
      </c>
      <c r="D137" s="117" t="s">
        <v>640</v>
      </c>
      <c r="E137" s="117"/>
      <c r="F137" s="117"/>
      <c r="G137" s="117"/>
      <c r="H137" s="117"/>
      <c r="I137" s="246" t="s">
        <v>641</v>
      </c>
      <c r="J137" s="246" t="s">
        <v>641</v>
      </c>
      <c r="K137" s="246" t="s">
        <v>641</v>
      </c>
      <c r="L137" s="246" t="s">
        <v>641</v>
      </c>
      <c r="M137" s="246" t="s">
        <v>642</v>
      </c>
      <c r="N137" s="247">
        <v>41932</v>
      </c>
      <c r="O137" s="246" t="s">
        <v>641</v>
      </c>
      <c r="P137" s="248"/>
    </row>
    <row r="138" spans="1:16" s="249" customFormat="1" ht="63.75">
      <c r="A138" s="117" t="str">
        <f>"ID-" &amp; (COUNTA(A$9:A137)+1)</f>
        <v>ID-114</v>
      </c>
      <c r="B138" s="117" t="s">
        <v>687</v>
      </c>
      <c r="C138" s="117" t="s">
        <v>688</v>
      </c>
      <c r="D138" s="117" t="s">
        <v>640</v>
      </c>
      <c r="E138" s="117"/>
      <c r="F138" s="117"/>
      <c r="G138" s="117"/>
      <c r="H138" s="117"/>
      <c r="I138" s="246" t="s">
        <v>641</v>
      </c>
      <c r="J138" s="246" t="s">
        <v>641</v>
      </c>
      <c r="K138" s="246" t="s">
        <v>641</v>
      </c>
      <c r="L138" s="246" t="s">
        <v>641</v>
      </c>
      <c r="M138" s="246" t="s">
        <v>642</v>
      </c>
      <c r="N138" s="247">
        <v>41932</v>
      </c>
      <c r="O138" s="246" t="s">
        <v>641</v>
      </c>
      <c r="P138" s="248"/>
    </row>
    <row r="139" spans="1:16" s="249" customFormat="1" ht="63.75">
      <c r="A139" s="117" t="str">
        <f>"ID-" &amp; (COUNTA(A$9:A138)+1)</f>
        <v>ID-115</v>
      </c>
      <c r="B139" s="117" t="s">
        <v>689</v>
      </c>
      <c r="C139" s="117" t="s">
        <v>690</v>
      </c>
      <c r="D139" s="117" t="s">
        <v>640</v>
      </c>
      <c r="E139" s="117"/>
      <c r="F139" s="117"/>
      <c r="G139" s="117"/>
      <c r="H139" s="117"/>
      <c r="I139" s="117" t="s">
        <v>641</v>
      </c>
      <c r="J139" s="117" t="s">
        <v>641</v>
      </c>
      <c r="K139" s="117" t="s">
        <v>641</v>
      </c>
      <c r="L139" s="117" t="s">
        <v>641</v>
      </c>
      <c r="M139" s="117" t="s">
        <v>642</v>
      </c>
      <c r="N139" s="117">
        <v>41932</v>
      </c>
      <c r="O139" s="117" t="s">
        <v>641</v>
      </c>
      <c r="P139" s="248"/>
    </row>
    <row r="140" spans="1:16" s="182" customFormat="1" ht="14.25" customHeight="1">
      <c r="B140" s="182" t="s">
        <v>644</v>
      </c>
    </row>
    <row r="141" spans="1:16" s="252" customFormat="1" ht="57">
      <c r="A141" s="117" t="str">
        <f>"ID-" &amp; (COUNTA(A$9:A140)+1)</f>
        <v>ID-116</v>
      </c>
      <c r="B141" s="117" t="s">
        <v>645</v>
      </c>
      <c r="C141" s="117" t="s">
        <v>691</v>
      </c>
      <c r="D141" s="117" t="s">
        <v>692</v>
      </c>
      <c r="E141" s="117"/>
      <c r="F141" s="117"/>
      <c r="G141" s="117"/>
      <c r="H141" s="117"/>
      <c r="I141" s="117" t="s">
        <v>641</v>
      </c>
      <c r="J141" s="117" t="s">
        <v>641</v>
      </c>
      <c r="K141" s="117" t="s">
        <v>641</v>
      </c>
      <c r="L141" s="117" t="s">
        <v>641</v>
      </c>
      <c r="M141" s="246" t="s">
        <v>642</v>
      </c>
      <c r="N141" s="250">
        <v>41927</v>
      </c>
      <c r="O141" s="246" t="s">
        <v>641</v>
      </c>
      <c r="P141" s="251"/>
    </row>
    <row r="142" spans="1:16" s="252" customFormat="1" ht="57">
      <c r="A142" s="117" t="str">
        <f>"ID-" &amp; (COUNTA(A$9:A141)+1)</f>
        <v>ID-117</v>
      </c>
      <c r="B142" s="117" t="s">
        <v>646</v>
      </c>
      <c r="C142" s="117" t="s">
        <v>647</v>
      </c>
      <c r="D142" s="117" t="s">
        <v>648</v>
      </c>
      <c r="E142" s="117"/>
      <c r="F142" s="117"/>
      <c r="G142" s="117"/>
      <c r="H142" s="117"/>
      <c r="I142" s="117" t="s">
        <v>641</v>
      </c>
      <c r="J142" s="117" t="s">
        <v>641</v>
      </c>
      <c r="K142" s="117" t="s">
        <v>641</v>
      </c>
      <c r="L142" s="117" t="s">
        <v>641</v>
      </c>
      <c r="M142" s="246" t="s">
        <v>642</v>
      </c>
      <c r="N142" s="250">
        <v>41927</v>
      </c>
      <c r="O142" s="246" t="s">
        <v>641</v>
      </c>
      <c r="P142" s="251"/>
    </row>
    <row r="143" spans="1:16" s="252" customFormat="1" ht="57">
      <c r="A143" s="117" t="str">
        <f>"ID-" &amp; (COUNTA(A$9:A142)+1)</f>
        <v>ID-118</v>
      </c>
      <c r="B143" s="117" t="s">
        <v>649</v>
      </c>
      <c r="C143" s="117" t="s">
        <v>647</v>
      </c>
      <c r="D143" s="117" t="s">
        <v>650</v>
      </c>
      <c r="E143" s="117"/>
      <c r="F143" s="117"/>
      <c r="G143" s="117"/>
      <c r="H143" s="117"/>
      <c r="I143" s="117" t="s">
        <v>641</v>
      </c>
      <c r="J143" s="117" t="s">
        <v>641</v>
      </c>
      <c r="K143" s="117" t="s">
        <v>641</v>
      </c>
      <c r="L143" s="117" t="s">
        <v>641</v>
      </c>
      <c r="M143" s="246" t="s">
        <v>642</v>
      </c>
      <c r="N143" s="250">
        <v>41927</v>
      </c>
      <c r="O143" s="246" t="s">
        <v>641</v>
      </c>
      <c r="P143" s="251"/>
    </row>
    <row r="144" spans="1:16" s="249" customFormat="1" ht="57">
      <c r="A144" s="117" t="str">
        <f>"ID-" &amp; (COUNTA(A$9:A143)+1)</f>
        <v>ID-119</v>
      </c>
      <c r="B144" s="117" t="s">
        <v>651</v>
      </c>
      <c r="C144" s="117" t="s">
        <v>652</v>
      </c>
      <c r="D144" s="117" t="s">
        <v>693</v>
      </c>
      <c r="E144" s="117"/>
      <c r="F144" s="117"/>
      <c r="G144" s="117"/>
      <c r="H144" s="117"/>
      <c r="I144" s="117" t="s">
        <v>641</v>
      </c>
      <c r="J144" s="117" t="s">
        <v>641</v>
      </c>
      <c r="K144" s="117" t="s">
        <v>641</v>
      </c>
      <c r="L144" s="117" t="s">
        <v>641</v>
      </c>
      <c r="M144" s="253" t="s">
        <v>643</v>
      </c>
      <c r="N144" s="250">
        <v>41927</v>
      </c>
      <c r="O144" s="253" t="s">
        <v>641</v>
      </c>
      <c r="P144" s="248"/>
    </row>
    <row r="145" spans="1:16" s="241" customFormat="1" ht="57">
      <c r="A145" s="117" t="str">
        <f>"ID-" &amp; (COUNTA(A$9:A144)+1)</f>
        <v>ID-120</v>
      </c>
      <c r="B145" s="117" t="s">
        <v>653</v>
      </c>
      <c r="C145" s="117" t="s">
        <v>654</v>
      </c>
      <c r="D145" s="117" t="s">
        <v>655</v>
      </c>
      <c r="E145" s="117"/>
      <c r="F145" s="117"/>
      <c r="G145" s="117"/>
      <c r="H145" s="117"/>
      <c r="I145" s="117" t="s">
        <v>641</v>
      </c>
      <c r="J145" s="117" t="s">
        <v>641</v>
      </c>
      <c r="K145" s="117" t="s">
        <v>641</v>
      </c>
      <c r="L145" s="117" t="s">
        <v>641</v>
      </c>
      <c r="M145" s="246" t="s">
        <v>642</v>
      </c>
      <c r="N145" s="247">
        <v>41927</v>
      </c>
      <c r="O145" s="253" t="s">
        <v>641</v>
      </c>
      <c r="P145" s="254"/>
    </row>
    <row r="146" spans="1:16" s="241" customFormat="1" ht="57">
      <c r="A146" s="117" t="str">
        <f>"ID-" &amp; (COUNTA(A$9:A145)+1)</f>
        <v>ID-121</v>
      </c>
      <c r="B146" s="117" t="s">
        <v>656</v>
      </c>
      <c r="C146" s="117" t="s">
        <v>657</v>
      </c>
      <c r="D146" s="117" t="s">
        <v>658</v>
      </c>
      <c r="E146" s="117"/>
      <c r="F146" s="117"/>
      <c r="G146" s="117"/>
      <c r="H146" s="117"/>
      <c r="I146" s="117" t="s">
        <v>641</v>
      </c>
      <c r="J146" s="117" t="s">
        <v>641</v>
      </c>
      <c r="K146" s="117" t="s">
        <v>641</v>
      </c>
      <c r="L146" s="117" t="s">
        <v>641</v>
      </c>
      <c r="M146" s="246" t="s">
        <v>642</v>
      </c>
      <c r="N146" s="250">
        <v>41927</v>
      </c>
      <c r="O146" s="253" t="s">
        <v>641</v>
      </c>
      <c r="P146" s="254"/>
    </row>
    <row r="147" spans="1:16" s="241" customFormat="1" ht="57">
      <c r="A147" s="117" t="str">
        <f>"ID-" &amp; (COUNTA(A$9:A146)+1)</f>
        <v>ID-122</v>
      </c>
      <c r="B147" s="117" t="s">
        <v>659</v>
      </c>
      <c r="C147" s="117" t="s">
        <v>660</v>
      </c>
      <c r="D147" s="117" t="s">
        <v>661</v>
      </c>
      <c r="E147" s="117"/>
      <c r="F147" s="117"/>
      <c r="G147" s="117"/>
      <c r="H147" s="117"/>
      <c r="I147" s="117" t="s">
        <v>641</v>
      </c>
      <c r="J147" s="117" t="s">
        <v>641</v>
      </c>
      <c r="K147" s="117" t="s">
        <v>641</v>
      </c>
      <c r="L147" s="117" t="s">
        <v>641</v>
      </c>
      <c r="M147" s="246" t="s">
        <v>642</v>
      </c>
      <c r="N147" s="250">
        <v>41927</v>
      </c>
      <c r="O147" s="246" t="s">
        <v>641</v>
      </c>
      <c r="P147" s="254"/>
    </row>
    <row r="148" spans="1:16" s="241" customFormat="1" ht="57">
      <c r="A148" s="117" t="str">
        <f>"ID-" &amp; (COUNTA(A$9:A147)+1)</f>
        <v>ID-123</v>
      </c>
      <c r="B148" s="117" t="s">
        <v>662</v>
      </c>
      <c r="C148" s="117" t="s">
        <v>663</v>
      </c>
      <c r="D148" s="117" t="s">
        <v>664</v>
      </c>
      <c r="E148" s="117"/>
      <c r="F148" s="117"/>
      <c r="G148" s="117"/>
      <c r="H148" s="117"/>
      <c r="I148" s="117" t="s">
        <v>641</v>
      </c>
      <c r="J148" s="117" t="s">
        <v>641</v>
      </c>
      <c r="K148" s="117" t="s">
        <v>641</v>
      </c>
      <c r="L148" s="117" t="s">
        <v>641</v>
      </c>
      <c r="M148" s="246" t="s">
        <v>643</v>
      </c>
      <c r="N148" s="247">
        <v>41927</v>
      </c>
      <c r="O148" s="246" t="s">
        <v>641</v>
      </c>
      <c r="P148" s="254"/>
    </row>
    <row r="149" spans="1:16" s="241" customFormat="1" ht="57">
      <c r="A149" s="117" t="str">
        <f>"ID-" &amp; (COUNTA(A$9:A148)+1)</f>
        <v>ID-124</v>
      </c>
      <c r="B149" s="117" t="s">
        <v>665</v>
      </c>
      <c r="C149" s="117" t="s">
        <v>666</v>
      </c>
      <c r="D149" s="117" t="s">
        <v>667</v>
      </c>
      <c r="E149" s="117"/>
      <c r="F149" s="117"/>
      <c r="G149" s="117"/>
      <c r="H149" s="117"/>
      <c r="I149" s="117" t="s">
        <v>641</v>
      </c>
      <c r="J149" s="117" t="s">
        <v>641</v>
      </c>
      <c r="K149" s="117" t="s">
        <v>641</v>
      </c>
      <c r="L149" s="117" t="s">
        <v>641</v>
      </c>
      <c r="M149" s="246" t="s">
        <v>643</v>
      </c>
      <c r="N149" s="247">
        <v>41927</v>
      </c>
      <c r="O149" s="246" t="s">
        <v>641</v>
      </c>
      <c r="P149" s="254"/>
    </row>
    <row r="150" spans="1:16" s="241" customFormat="1" ht="57">
      <c r="A150" s="117" t="str">
        <f>"ID-" &amp; (COUNTA(A$9:A149)+1)</f>
        <v>ID-125</v>
      </c>
      <c r="B150" s="117" t="s">
        <v>668</v>
      </c>
      <c r="C150" s="117" t="s">
        <v>669</v>
      </c>
      <c r="D150" s="117" t="s">
        <v>670</v>
      </c>
      <c r="E150" s="117"/>
      <c r="F150" s="117"/>
      <c r="G150" s="117"/>
      <c r="H150" s="117"/>
      <c r="I150" s="117" t="s">
        <v>641</v>
      </c>
      <c r="J150" s="117" t="s">
        <v>641</v>
      </c>
      <c r="K150" s="117" t="s">
        <v>641</v>
      </c>
      <c r="L150" s="117" t="s">
        <v>641</v>
      </c>
      <c r="M150" s="246" t="s">
        <v>643</v>
      </c>
      <c r="N150" s="250">
        <v>41927</v>
      </c>
      <c r="O150" s="246" t="s">
        <v>641</v>
      </c>
      <c r="P150" s="254"/>
    </row>
    <row r="151" spans="1:16" s="241" customFormat="1" ht="57">
      <c r="A151" s="117" t="str">
        <f>"ID-" &amp; (COUNTA(A$9:A150)+1)</f>
        <v>ID-126</v>
      </c>
      <c r="B151" s="117" t="s">
        <v>671</v>
      </c>
      <c r="C151" s="117" t="s">
        <v>672</v>
      </c>
      <c r="D151" s="117" t="s">
        <v>673</v>
      </c>
      <c r="E151" s="117"/>
      <c r="F151" s="117"/>
      <c r="G151" s="117"/>
      <c r="H151" s="117"/>
      <c r="I151" s="117" t="s">
        <v>641</v>
      </c>
      <c r="J151" s="117" t="s">
        <v>641</v>
      </c>
      <c r="K151" s="117" t="s">
        <v>641</v>
      </c>
      <c r="L151" s="117" t="s">
        <v>641</v>
      </c>
      <c r="M151" s="246" t="s">
        <v>643</v>
      </c>
      <c r="N151" s="250">
        <v>41927</v>
      </c>
      <c r="O151" s="246" t="s">
        <v>641</v>
      </c>
      <c r="P151" s="254"/>
    </row>
    <row r="152" spans="1:16" s="241" customFormat="1" ht="57">
      <c r="A152" s="117" t="str">
        <f>"ID-" &amp; (COUNTA(A$9:A151)+1)</f>
        <v>ID-127</v>
      </c>
      <c r="B152" s="117" t="s">
        <v>674</v>
      </c>
      <c r="C152" s="117" t="s">
        <v>675</v>
      </c>
      <c r="D152" s="117" t="s">
        <v>676</v>
      </c>
      <c r="E152" s="117"/>
      <c r="F152" s="117"/>
      <c r="G152" s="117"/>
      <c r="H152" s="117"/>
      <c r="I152" s="117" t="s">
        <v>641</v>
      </c>
      <c r="J152" s="117" t="s">
        <v>641</v>
      </c>
      <c r="K152" s="117" t="s">
        <v>641</v>
      </c>
      <c r="L152" s="117" t="s">
        <v>641</v>
      </c>
      <c r="M152" s="246" t="s">
        <v>642</v>
      </c>
      <c r="N152" s="250">
        <v>41927</v>
      </c>
      <c r="O152" s="246" t="s">
        <v>641</v>
      </c>
      <c r="P152" s="254"/>
    </row>
    <row r="153" spans="1:16" s="241" customFormat="1" ht="71.25">
      <c r="A153" s="117" t="str">
        <f>"ID-" &amp; (COUNTA(A$9:A152)+1)</f>
        <v>ID-128</v>
      </c>
      <c r="B153" s="117" t="s">
        <v>677</v>
      </c>
      <c r="C153" s="117" t="s">
        <v>678</v>
      </c>
      <c r="D153" s="117" t="s">
        <v>679</v>
      </c>
      <c r="E153" s="117"/>
      <c r="F153" s="117"/>
      <c r="G153" s="117"/>
      <c r="H153" s="117"/>
      <c r="I153" s="117" t="s">
        <v>641</v>
      </c>
      <c r="J153" s="117" t="s">
        <v>641</v>
      </c>
      <c r="K153" s="117" t="s">
        <v>641</v>
      </c>
      <c r="L153" s="117" t="s">
        <v>641</v>
      </c>
      <c r="M153" s="246" t="s">
        <v>680</v>
      </c>
      <c r="N153" s="250">
        <v>41927</v>
      </c>
      <c r="O153" s="246" t="s">
        <v>641</v>
      </c>
      <c r="P153" s="254"/>
    </row>
  </sheetData>
  <dataConsolidate>
    <dataRefs count="1">
      <dataRef ref="K2:K6" sheet="User_Function"/>
    </dataRefs>
  </dataConsolidate>
  <mergeCells count="5">
    <mergeCell ref="B2:G2"/>
    <mergeCell ref="B3:G3"/>
    <mergeCell ref="B4:G4"/>
    <mergeCell ref="E5:G5"/>
    <mergeCell ref="E6:G6"/>
  </mergeCells>
  <dataValidations count="4">
    <dataValidation type="list" allowBlank="1" showInputMessage="1" showErrorMessage="1" sqref="G11:G23 G1:G9 F12:F18 F20:F23 G121:G124 G154:G65384 F25 F27:F29 F35:F36 F38:F40 F42:F52 F54:F72 F74:F84 F86:F110 F112:F124">
      <formula1>$H$2:$H$5</formula1>
    </dataValidation>
    <dataValidation type="list" allowBlank="1" showErrorMessage="1" sqref="G25 G74:G84 G54:G72 G42:G52 G38:G40 G31:G33 G27:G29 G35:G36">
      <formula1>$Q$2:$Q$6</formula1>
      <formula2>0</formula2>
    </dataValidation>
    <dataValidation type="list" allowBlank="1" showErrorMessage="1" sqref="F126:G131 G86:G110 G112:G120">
      <formula1>$Q$2:$Q$6</formula1>
    </dataValidation>
    <dataValidation type="list" allowBlank="1" showInputMessage="1" showErrorMessage="1" sqref="E134:L139 JA134:JH139 SW134:TD139 ACS134:ACZ139 AMO134:AMV139 AWK134:AWR139 BGG134:BGN139 BQC134:BQJ139 BZY134:CAF139 CJU134:CKB139 CTQ134:CTX139 DDM134:DDT139 DNI134:DNP139 DXE134:DXL139 EHA134:EHH139 EQW134:ERD139 FAS134:FAZ139 FKO134:FKV139 FUK134:FUR139 GEG134:GEN139 GOC134:GOJ139 GXY134:GYF139 HHU134:HIB139 HRQ134:HRX139 IBM134:IBT139 ILI134:ILP139 IVE134:IVL139 JFA134:JFH139 JOW134:JPD139 JYS134:JYZ139 KIO134:KIV139 KSK134:KSR139 LCG134:LCN139 LMC134:LMJ139 LVY134:LWF139 MFU134:MGB139 MPQ134:MPX139 MZM134:MZT139 NJI134:NJP139 NTE134:NTL139 ODA134:ODH139 OMW134:OND139 OWS134:OWZ139 PGO134:PGV139 PQK134:PQR139 QAG134:QAN139 QKC134:QKJ139 QTY134:QUF139 RDU134:REB139 RNQ134:RNX139 RXM134:RXT139 SHI134:SHP139 SRE134:SRL139 TBA134:TBH139 TKW134:TLD139 TUS134:TUZ139 UEO134:UEV139 UOK134:UOR139 UYG134:UYN139 VIC134:VIJ139 VRY134:VSF139 WBU134:WCB139 WLQ134:WLX139 WVM134:WVT139 O132:O153 JK132:JK153 TG132:TG153 ADC132:ADC153 AMY132:AMY153 AWU132:AWU153 BGQ132:BGQ153 BQM132:BQM153 CAI132:CAI153 CKE132:CKE153 CUA132:CUA153 DDW132:DDW153 DNS132:DNS153 DXO132:DXO153 EHK132:EHK153 ERG132:ERG153 FBC132:FBC153 FKY132:FKY153 FUU132:FUU153 GEQ132:GEQ153 GOM132:GOM153 GYI132:GYI153 HIE132:HIE153 HSA132:HSA153 IBW132:IBW153 ILS132:ILS153 IVO132:IVO153 JFK132:JFK153 JPG132:JPG153 JZC132:JZC153 KIY132:KIY153 KSU132:KSU153 LCQ132:LCQ153 LMM132:LMM153 LWI132:LWI153 MGE132:MGE153 MQA132:MQA153 MZW132:MZW153 NJS132:NJS153 NTO132:NTO153 ODK132:ODK153 ONG132:ONG153 OXC132:OXC153 PGY132:PGY153 PQU132:PQU153 QAQ132:QAQ153 QKM132:QKM153 QUI132:QUI153 REE132:REE153 ROA132:ROA153 RXW132:RXW153 SHS132:SHS153 SRO132:SRO153 TBK132:TBK153 TLG132:TLG153 TVC132:TVC153 UEY132:UEY153 UOU132:UOU153 UYQ132:UYQ153 VIM132:VIM153 VSI132:VSI153 WCE132:WCE153 WMA132:WMA153 WVW132:WVW153 WLQ141:WLX153 WBU141:WCB153 VRY141:VSF153 VIC141:VIJ153 UYG141:UYN153 UOK141:UOR153 UEO141:UEV153 TUS141:TUZ153 TKW141:TLD153 TBA141:TBH153 SRE141:SRL153 SHI141:SHP153 RXM141:RXT153 RNQ141:RNX153 RDU141:REB153 QTY141:QUF153 QKC141:QKJ153 QAG141:QAN153 PQK141:PQR153 PGO141:PGV153 OWS141:OWZ153 OMW141:OND153 ODA141:ODH153 NTE141:NTL153 NJI141:NJP153 MZM141:MZT153 MPQ141:MPX153 MFU141:MGB153 LVY141:LWF153 LMC141:LMJ153 LCG141:LCN153 KSK141:KSR153 KIO141:KIV153 JYS141:JYZ153 JOW141:JPD153 JFA141:JFH153 IVE141:IVL153 ILI141:ILP153 IBM141:IBT153 HRQ141:HRX153 HHU141:HIB153 GXY141:GYF153 GOC141:GOJ153 GEG141:GEN153 FUK141:FUR153 FKO141:FKV153 FAS141:FAZ153 EQW141:ERD153 EHA141:EHH153 DXE141:DXL153 DNI141:DNP153 DDM141:DDT153 CTQ141:CTX153 CJU141:CKB153 BZY141:CAF153 BQC141:BQJ153 BGG141:BGN153 AWK141:AWR153 AMO141:AMV153 ACS141:ACZ153 SW141:TD153 JA141:JH153 E141:L153 WVM141:WVT153">
      <formula1>"OK,NG,N/A"</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Calculate!$B$4:$B$7</xm:f>
          </x14:formula1>
          <xm:sqref>L112:L124 L86:L110 L74:L84 L54:L72 L42:L52 L38:L40 L35:L36 L31:L33 L27:L29 L25 L12:L18 L20:L23 L126:L131</xm:sqref>
        </x14:dataValidation>
        <x14:dataValidation type="list" allowBlank="1" showInputMessage="1" showErrorMessage="1">
          <x14:formula1>
            <xm:f>Calculate!$A$11:$A$12</xm:f>
          </x14:formula1>
          <xm:sqref>K112:K124 K86:K110 K74:K84 K54:K72 K42:K52 K38:K40 K35:K36 K31:K33 K27:K29 K25 K12:K18 K20:K23 K126:K131</xm:sqref>
        </x14:dataValidation>
        <x14:dataValidation type="list" allowBlank="1" showInputMessage="1" showErrorMessage="1">
          <x14:formula1>
            <xm:f>Calculate!$A$15:$A$20</xm:f>
          </x14:formula1>
          <xm:sqref>J112:J124 J86:J110 J74:J84 J54:J72 J42:J52 J38:J40 J35:J36 J31:J33 J27:J29 J25 J12:J18 J20:J23 J126:J131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75"/>
  <sheetViews>
    <sheetView tabSelected="1" topLeftCell="A38" zoomScaleNormal="100" workbookViewId="0">
      <selection activeCell="C43" sqref="C43"/>
    </sheetView>
  </sheetViews>
  <sheetFormatPr defaultColWidth="15.25" defaultRowHeight="13.5" customHeight="1"/>
  <cols>
    <col min="1" max="1" width="18.25" style="136" customWidth="1"/>
    <col min="2" max="2" width="42.125" style="105" customWidth="1"/>
    <col min="3" max="3" width="33" style="105" customWidth="1"/>
    <col min="4" max="4" width="30.625" style="105" customWidth="1"/>
    <col min="5" max="5" width="15.25" style="105" customWidth="1"/>
    <col min="6" max="6" width="9.25" style="105" customWidth="1"/>
    <col min="7" max="7" width="7.375" style="105" customWidth="1"/>
    <col min="8" max="8" width="15.25" style="109" customWidth="1"/>
    <col min="9" max="9" width="15.25" style="105" customWidth="1"/>
    <col min="10" max="10" width="15.25" style="108" customWidth="1"/>
    <col min="11" max="11" width="15.25" style="105" customWidth="1"/>
    <col min="12" max="16" width="15.25" style="105"/>
    <col min="17" max="17" width="0" style="105" hidden="1" customWidth="1"/>
    <col min="18" max="16384" width="15.25" style="105"/>
  </cols>
  <sheetData>
    <row r="1" spans="1:17" s="138" customFormat="1" ht="15.75" thickTop="1" thickBot="1">
      <c r="A1" s="139" t="s">
        <v>530</v>
      </c>
      <c r="B1" s="140"/>
      <c r="C1" s="140"/>
      <c r="D1" s="140"/>
      <c r="E1" s="140"/>
      <c r="F1" s="140"/>
      <c r="G1" s="141"/>
      <c r="I1" s="233" t="s">
        <v>608</v>
      </c>
      <c r="J1" s="234" t="s">
        <v>607</v>
      </c>
      <c r="K1" s="234" t="s">
        <v>606</v>
      </c>
      <c r="L1" s="234" t="s">
        <v>605</v>
      </c>
      <c r="M1" s="234" t="s">
        <v>604</v>
      </c>
      <c r="N1" s="234" t="s">
        <v>616</v>
      </c>
      <c r="O1" s="235" t="s">
        <v>603</v>
      </c>
    </row>
    <row r="2" spans="1:17" s="138" customFormat="1" ht="15">
      <c r="A2" s="142" t="s">
        <v>21</v>
      </c>
      <c r="B2" s="270" t="s">
        <v>47</v>
      </c>
      <c r="C2" s="270"/>
      <c r="D2" s="270"/>
      <c r="E2" s="270"/>
      <c r="F2" s="270"/>
      <c r="G2" s="270"/>
      <c r="I2" s="236" t="s">
        <v>602</v>
      </c>
      <c r="J2" s="211">
        <f>COUNTIFS(J12:J197,"ManhNL",L12:L197,"Open")</f>
        <v>0</v>
      </c>
      <c r="K2" s="211">
        <f>COUNTIFS(J12:J197,"ManhNL",L12:L197,"Accepted")</f>
        <v>0</v>
      </c>
      <c r="L2" s="211">
        <f>COUNTIFS(J12:J197,"ManhNL",L12:L197,"Ready for test")</f>
        <v>0</v>
      </c>
      <c r="M2" s="211">
        <f>COUNTIFS(J12:J197,"ManhNL",L12:L197,"Closed")</f>
        <v>0</v>
      </c>
      <c r="N2" s="211">
        <f>COUNTIFS(J12:J197,"ManhNL",L12:L197,"")</f>
        <v>0</v>
      </c>
      <c r="O2" s="237">
        <f t="shared" ref="O2:O7" si="0">SUM(J2:N2)</f>
        <v>0</v>
      </c>
      <c r="Q2" s="95" t="s">
        <v>22</v>
      </c>
    </row>
    <row r="3" spans="1:17" s="138" customFormat="1" ht="15" customHeight="1">
      <c r="A3" s="143" t="s">
        <v>531</v>
      </c>
      <c r="B3" s="270" t="s">
        <v>532</v>
      </c>
      <c r="C3" s="270"/>
      <c r="D3" s="270"/>
      <c r="E3" s="270"/>
      <c r="F3" s="270"/>
      <c r="G3" s="270"/>
      <c r="I3" s="236" t="s">
        <v>601</v>
      </c>
      <c r="J3" s="211">
        <f>COUNTIFS(J12:J197,"HuyNM",L12:L197,"Open")</f>
        <v>0</v>
      </c>
      <c r="K3" s="211">
        <f>COUNTIFS(J12:J197,"HuyNM",L12:L197,"Accepted")</f>
        <v>0</v>
      </c>
      <c r="L3" s="211">
        <f>COUNTIFS(J12:J197,"HuyNM",L12:L197,"Ready for test")</f>
        <v>0</v>
      </c>
      <c r="M3" s="211">
        <f>COUNTIFS(J12:J197,"HuyNM",L12:L197,"Closed")</f>
        <v>0</v>
      </c>
      <c r="N3" s="211">
        <f>COUNTIFS(J12:J197,"HuyNM",L12:L197,"")</f>
        <v>0</v>
      </c>
      <c r="O3" s="238">
        <f t="shared" si="0"/>
        <v>0</v>
      </c>
      <c r="Q3" s="95" t="s">
        <v>24</v>
      </c>
    </row>
    <row r="4" spans="1:17" s="138" customFormat="1" ht="15">
      <c r="A4" s="142" t="s">
        <v>533</v>
      </c>
      <c r="B4" s="271" t="s">
        <v>107</v>
      </c>
      <c r="C4" s="271"/>
      <c r="D4" s="271"/>
      <c r="E4" s="271"/>
      <c r="F4" s="271"/>
      <c r="G4" s="271"/>
      <c r="I4" s="236" t="s">
        <v>600</v>
      </c>
      <c r="J4" s="211">
        <f>COUNTIFS(J12:J197,"AnhDD",L12:L197,"Open")</f>
        <v>0</v>
      </c>
      <c r="K4" s="211">
        <f>COUNTIFS(J12:J197,"AnhDD",L12:L197,"Accepted")</f>
        <v>0</v>
      </c>
      <c r="L4" s="211">
        <f>COUNTIFS(J12:J197,"AnhDD",L12:L197,"Ready for test")</f>
        <v>0</v>
      </c>
      <c r="M4" s="211">
        <f>COUNTIFS(J12:J197,"AnhDD",L12:L197,"Closed")</f>
        <v>0</v>
      </c>
      <c r="N4" s="211">
        <f>COUNTIFS(J12:J197,"AnhDD",L12:L197,"")</f>
        <v>0</v>
      </c>
      <c r="O4" s="238">
        <f t="shared" si="0"/>
        <v>0</v>
      </c>
      <c r="Q4" s="96"/>
    </row>
    <row r="5" spans="1:17" s="138" customFormat="1" ht="15">
      <c r="A5" s="144" t="s">
        <v>22</v>
      </c>
      <c r="B5" s="145" t="s">
        <v>24</v>
      </c>
      <c r="C5" s="145" t="s">
        <v>534</v>
      </c>
      <c r="D5" s="146" t="s">
        <v>27</v>
      </c>
      <c r="E5" s="275" t="s">
        <v>535</v>
      </c>
      <c r="F5" s="275"/>
      <c r="G5" s="275"/>
      <c r="I5" s="236" t="s">
        <v>599</v>
      </c>
      <c r="J5" s="211">
        <f>COUNTIFS(J12:J197,"TrungVN",L12:L197,"Open")</f>
        <v>0</v>
      </c>
      <c r="K5" s="211">
        <f>COUNTIFS(J12:J197,"TrungVN",L12:L197,"Accepted")</f>
        <v>0</v>
      </c>
      <c r="L5" s="211">
        <f>COUNTIFS(J12:J197,"TrungVN",L12:L197,"Ready for test")</f>
        <v>0</v>
      </c>
      <c r="M5" s="211">
        <f>COUNTIFS(J12:J197,"TrungVN",L12:L197,"Closed")</f>
        <v>0</v>
      </c>
      <c r="N5" s="211">
        <f>COUNTIFS(J12:J197,"TrungVN",L12:L197,"")</f>
        <v>0</v>
      </c>
      <c r="O5" s="238">
        <f t="shared" si="0"/>
        <v>0</v>
      </c>
      <c r="Q5" s="95" t="s">
        <v>29</v>
      </c>
    </row>
    <row r="6" spans="1:17" s="138" customFormat="1" ht="15.75" thickBot="1">
      <c r="A6" s="131">
        <f>COUNTIF(F11:G309,"Pass")</f>
        <v>19</v>
      </c>
      <c r="B6" s="101">
        <f>COUNTIF(F11:G756,"Fail")</f>
        <v>0</v>
      </c>
      <c r="C6" s="101">
        <f>E6-D6-B6-A6</f>
        <v>93</v>
      </c>
      <c r="D6" s="102">
        <f>COUNTIF(F11:G756,"N/A")</f>
        <v>0</v>
      </c>
      <c r="E6" s="273">
        <f>COUNTA(A11:A313)*2</f>
        <v>112</v>
      </c>
      <c r="F6" s="273"/>
      <c r="G6" s="273"/>
      <c r="I6" s="236" t="s">
        <v>598</v>
      </c>
      <c r="J6" s="211">
        <f>COUNTIFS(J12:J197,"MaiCTP",L12:L197,"Open")</f>
        <v>0</v>
      </c>
      <c r="K6" s="211">
        <f>COUNTIFS(J12:J197,"MaiCTP",L12:L197,"Accepted")</f>
        <v>0</v>
      </c>
      <c r="L6" s="211">
        <f>COUNTIFS(J12:J197,"MaiCTP",L12:L197,"Ready for test")</f>
        <v>0</v>
      </c>
      <c r="M6" s="211">
        <f>COUNTIFS(J12:J197,"MaiCTP",L12:L197,"Closed")</f>
        <v>0</v>
      </c>
      <c r="N6" s="211">
        <f>COUNTIFS(J12:J197,"MaiCTP",L12:L197,"")</f>
        <v>0</v>
      </c>
      <c r="O6" s="238">
        <f t="shared" si="0"/>
        <v>0</v>
      </c>
      <c r="Q6" s="95" t="s">
        <v>27</v>
      </c>
    </row>
    <row r="7" spans="1:17" s="138" customFormat="1" ht="15">
      <c r="A7" s="225"/>
      <c r="B7" s="226"/>
      <c r="C7" s="226"/>
      <c r="D7" s="226"/>
      <c r="E7" s="227"/>
      <c r="F7" s="227"/>
      <c r="G7" s="227"/>
      <c r="I7" s="236" t="s">
        <v>597</v>
      </c>
      <c r="J7" s="211">
        <f>COUNTIFS(J12:J197,"ChinhVC",L12:L197,"Open")</f>
        <v>0</v>
      </c>
      <c r="K7" s="211">
        <f>COUNTIFS(J12:J197,"ChinhVC",L12:L197,"Accepted")</f>
        <v>0</v>
      </c>
      <c r="L7" s="211">
        <f>COUNTIFS(J12:J197,"ChinhVC",L12:L197,"Ready for test")</f>
        <v>0</v>
      </c>
      <c r="M7" s="211">
        <f>COUNTIFS(J12:J197,"ChinhVC",L12:L197,"Closed")</f>
        <v>0</v>
      </c>
      <c r="N7" s="211">
        <f>COUNTIFS(J12:J197,"ChinhVC",L12:L197,"")</f>
        <v>0</v>
      </c>
      <c r="O7" s="238">
        <f t="shared" si="0"/>
        <v>0</v>
      </c>
      <c r="Q7" s="95"/>
    </row>
    <row r="8" spans="1:17" s="138" customFormat="1" ht="15" thickBot="1">
      <c r="A8" s="225"/>
      <c r="B8" s="226"/>
      <c r="C8" s="226"/>
      <c r="D8" s="226"/>
      <c r="E8" s="227"/>
      <c r="F8" s="227"/>
      <c r="G8" s="227"/>
      <c r="I8" s="239" t="s">
        <v>596</v>
      </c>
      <c r="J8" s="240">
        <f>SUM(J2:J7)</f>
        <v>0</v>
      </c>
      <c r="K8" s="240">
        <f t="shared" ref="K8:O8" si="1">SUM(K2:K7)</f>
        <v>0</v>
      </c>
      <c r="L8" s="240">
        <f t="shared" si="1"/>
        <v>0</v>
      </c>
      <c r="M8" s="240">
        <f t="shared" si="1"/>
        <v>0</v>
      </c>
      <c r="N8" s="240">
        <f t="shared" si="1"/>
        <v>0</v>
      </c>
      <c r="O8" s="240">
        <f t="shared" si="1"/>
        <v>0</v>
      </c>
      <c r="Q8" s="95"/>
    </row>
    <row r="9" spans="1:17" s="138" customFormat="1" ht="14.25" thickTop="1"/>
    <row r="10" spans="1:17" s="138" customFormat="1" ht="14.25" customHeight="1">
      <c r="A10" s="56" t="s">
        <v>30</v>
      </c>
      <c r="B10" s="56" t="s">
        <v>536</v>
      </c>
      <c r="C10" s="56" t="s">
        <v>537</v>
      </c>
      <c r="D10" s="56" t="s">
        <v>33</v>
      </c>
      <c r="E10" s="57" t="s">
        <v>538</v>
      </c>
      <c r="F10" s="57" t="s">
        <v>112</v>
      </c>
      <c r="G10" s="57" t="s">
        <v>113</v>
      </c>
      <c r="H10" s="57" t="s">
        <v>539</v>
      </c>
      <c r="I10" s="56" t="s">
        <v>36</v>
      </c>
      <c r="J10" s="228" t="s">
        <v>611</v>
      </c>
      <c r="K10" s="229" t="s">
        <v>25</v>
      </c>
      <c r="L10" s="230" t="s">
        <v>612</v>
      </c>
      <c r="M10" s="230" t="s">
        <v>613</v>
      </c>
      <c r="N10" s="228" t="s">
        <v>614</v>
      </c>
      <c r="O10" s="230" t="s">
        <v>615</v>
      </c>
    </row>
    <row r="11" spans="1:17" s="138" customFormat="1" ht="14.25" customHeight="1">
      <c r="A11" s="198"/>
      <c r="B11" s="274" t="s">
        <v>462</v>
      </c>
      <c r="C11" s="274"/>
      <c r="D11" s="274"/>
      <c r="E11" s="274"/>
      <c r="F11" s="274"/>
      <c r="G11" s="274"/>
      <c r="H11" s="274"/>
      <c r="I11" s="274"/>
      <c r="J11" s="198"/>
      <c r="K11" s="198"/>
      <c r="L11" s="198"/>
      <c r="M11" s="198"/>
      <c r="N11" s="198"/>
      <c r="O11" s="198"/>
    </row>
    <row r="12" spans="1:17" s="111" customFormat="1" ht="89.25">
      <c r="A12" s="171" t="str">
        <f t="shared" ref="A12:A20" si="2">IF(OR(B12&lt;&gt;"",D12&lt;&gt;""),"["&amp;TEXT($B$2,"##")&amp;"-"&amp;TEXT(ROW()-10,"##")&amp;"]","")</f>
        <v>[Admin_login-2]</v>
      </c>
      <c r="B12" s="117" t="s">
        <v>540</v>
      </c>
      <c r="C12" s="117" t="s">
        <v>463</v>
      </c>
      <c r="D12" s="117" t="s">
        <v>464</v>
      </c>
      <c r="E12" s="199"/>
      <c r="F12" s="117" t="s">
        <v>22</v>
      </c>
      <c r="G12" s="117"/>
      <c r="H12" s="119"/>
      <c r="I12" s="200"/>
      <c r="J12" s="231"/>
      <c r="K12" s="231"/>
      <c r="L12" s="231"/>
      <c r="M12" s="232"/>
      <c r="N12" s="232"/>
      <c r="O12" s="232"/>
    </row>
    <row r="13" spans="1:17" s="111" customFormat="1" ht="76.5">
      <c r="A13" s="171" t="str">
        <f t="shared" si="2"/>
        <v>[Admin_login-3]</v>
      </c>
      <c r="B13" s="117" t="s">
        <v>67</v>
      </c>
      <c r="C13" s="117" t="s">
        <v>68</v>
      </c>
      <c r="D13" s="117" t="s">
        <v>465</v>
      </c>
      <c r="E13" s="201" t="s">
        <v>702</v>
      </c>
      <c r="F13" s="117" t="s">
        <v>22</v>
      </c>
      <c r="G13" s="117"/>
      <c r="H13" s="202"/>
      <c r="I13" s="202"/>
      <c r="J13" s="231"/>
      <c r="K13" s="231"/>
      <c r="L13" s="231"/>
      <c r="M13" s="232"/>
      <c r="N13" s="232"/>
      <c r="O13" s="232"/>
    </row>
    <row r="14" spans="1:17" s="111" customFormat="1" ht="38.25">
      <c r="A14" s="171" t="str">
        <f t="shared" si="2"/>
        <v>[Admin_login-4]</v>
      </c>
      <c r="B14" s="117" t="s">
        <v>466</v>
      </c>
      <c r="C14" s="117" t="s">
        <v>467</v>
      </c>
      <c r="D14" s="117" t="s">
        <v>468</v>
      </c>
      <c r="E14" s="201" t="s">
        <v>702</v>
      </c>
      <c r="F14" s="117" t="s">
        <v>22</v>
      </c>
      <c r="G14" s="117"/>
      <c r="H14" s="202"/>
      <c r="I14" s="202"/>
      <c r="J14" s="231"/>
      <c r="K14" s="231"/>
      <c r="L14" s="231"/>
      <c r="M14" s="232"/>
      <c r="N14" s="232"/>
      <c r="O14" s="232"/>
    </row>
    <row r="15" spans="1:17" s="111" customFormat="1" ht="38.25">
      <c r="A15" s="171" t="str">
        <f t="shared" si="2"/>
        <v>[Admin_login-5]</v>
      </c>
      <c r="B15" s="117" t="s">
        <v>469</v>
      </c>
      <c r="C15" s="117" t="s">
        <v>470</v>
      </c>
      <c r="D15" s="117" t="s">
        <v>471</v>
      </c>
      <c r="E15" s="201" t="s">
        <v>702</v>
      </c>
      <c r="F15" s="117" t="s">
        <v>22</v>
      </c>
      <c r="G15" s="117"/>
      <c r="H15" s="202"/>
      <c r="I15" s="202"/>
      <c r="J15" s="231"/>
      <c r="K15" s="231"/>
      <c r="L15" s="231"/>
      <c r="M15" s="232"/>
      <c r="N15" s="232"/>
      <c r="O15" s="232"/>
    </row>
    <row r="16" spans="1:17" s="111" customFormat="1" ht="25.5">
      <c r="A16" s="171" t="str">
        <f t="shared" si="2"/>
        <v>[Admin_login-6]</v>
      </c>
      <c r="B16" s="117" t="s">
        <v>77</v>
      </c>
      <c r="C16" s="117" t="s">
        <v>78</v>
      </c>
      <c r="D16" s="117" t="s">
        <v>79</v>
      </c>
      <c r="E16" s="201" t="s">
        <v>702</v>
      </c>
      <c r="F16" s="117" t="s">
        <v>22</v>
      </c>
      <c r="G16" s="117"/>
      <c r="H16" s="202"/>
      <c r="I16" s="202"/>
      <c r="J16" s="231"/>
      <c r="K16" s="231"/>
      <c r="L16" s="231"/>
      <c r="M16" s="232"/>
      <c r="N16" s="232"/>
      <c r="O16" s="232"/>
    </row>
    <row r="17" spans="1:15" s="111" customFormat="1" ht="51">
      <c r="A17" s="171" t="str">
        <f t="shared" si="2"/>
        <v>[Admin_login-7]</v>
      </c>
      <c r="B17" s="117" t="s">
        <v>69</v>
      </c>
      <c r="C17" s="117" t="s">
        <v>472</v>
      </c>
      <c r="D17" s="117" t="s">
        <v>70</v>
      </c>
      <c r="E17" s="201" t="s">
        <v>702</v>
      </c>
      <c r="F17" s="117" t="s">
        <v>22</v>
      </c>
      <c r="G17" s="117"/>
      <c r="H17" s="202"/>
      <c r="I17" s="202"/>
      <c r="J17" s="231"/>
      <c r="K17" s="231"/>
      <c r="L17" s="231"/>
      <c r="M17" s="232"/>
      <c r="N17" s="232"/>
      <c r="O17" s="232"/>
    </row>
    <row r="18" spans="1:15" s="111" customFormat="1" ht="51">
      <c r="A18" s="171" t="str">
        <f t="shared" si="2"/>
        <v>[Admin_login-8]</v>
      </c>
      <c r="B18" s="117" t="s">
        <v>71</v>
      </c>
      <c r="C18" s="117" t="s">
        <v>473</v>
      </c>
      <c r="D18" s="117" t="s">
        <v>72</v>
      </c>
      <c r="E18" s="201" t="s">
        <v>702</v>
      </c>
      <c r="F18" s="117" t="s">
        <v>22</v>
      </c>
      <c r="G18" s="117"/>
      <c r="H18" s="202"/>
      <c r="I18" s="202"/>
      <c r="J18" s="231"/>
      <c r="K18" s="231"/>
      <c r="L18" s="231"/>
      <c r="M18" s="232"/>
      <c r="N18" s="232"/>
      <c r="O18" s="232"/>
    </row>
    <row r="19" spans="1:15" s="111" customFormat="1" ht="38.25">
      <c r="A19" s="171" t="str">
        <f t="shared" si="2"/>
        <v>[Admin_login-9]</v>
      </c>
      <c r="B19" s="117" t="s">
        <v>73</v>
      </c>
      <c r="C19" s="117" t="s">
        <v>74</v>
      </c>
      <c r="D19" s="117" t="s">
        <v>72</v>
      </c>
      <c r="E19" s="201" t="s">
        <v>702</v>
      </c>
      <c r="F19" s="117" t="s">
        <v>22</v>
      </c>
      <c r="G19" s="117"/>
      <c r="H19" s="202"/>
      <c r="I19" s="202"/>
      <c r="J19" s="231"/>
      <c r="K19" s="231"/>
      <c r="L19" s="231"/>
      <c r="M19" s="232"/>
      <c r="N19" s="232"/>
      <c r="O19" s="232"/>
    </row>
    <row r="20" spans="1:15" ht="51">
      <c r="A20" s="171" t="str">
        <f t="shared" si="2"/>
        <v>[Admin_login-10]</v>
      </c>
      <c r="B20" s="117" t="s">
        <v>75</v>
      </c>
      <c r="C20" s="117" t="s">
        <v>76</v>
      </c>
      <c r="D20" s="117" t="s">
        <v>72</v>
      </c>
      <c r="E20" s="201" t="s">
        <v>702</v>
      </c>
      <c r="F20" s="117" t="s">
        <v>22</v>
      </c>
      <c r="G20" s="117"/>
      <c r="H20" s="203"/>
      <c r="I20" s="203"/>
      <c r="J20" s="231"/>
      <c r="K20" s="231"/>
      <c r="L20" s="231"/>
      <c r="M20" s="232"/>
      <c r="N20" s="232"/>
      <c r="O20" s="232"/>
    </row>
    <row r="21" spans="1:15" ht="14.25" customHeight="1">
      <c r="A21" s="204"/>
      <c r="B21" s="205" t="s">
        <v>474</v>
      </c>
      <c r="C21" s="204"/>
      <c r="D21" s="204"/>
      <c r="E21" s="204"/>
      <c r="F21" s="204"/>
      <c r="G21" s="204"/>
      <c r="H21" s="204"/>
      <c r="I21" s="206"/>
      <c r="J21" s="206"/>
      <c r="K21" s="206"/>
      <c r="L21" s="206"/>
      <c r="M21" s="206"/>
      <c r="N21" s="206"/>
      <c r="O21" s="206"/>
    </row>
    <row r="22" spans="1:15" ht="216.75">
      <c r="A22" s="171" t="str">
        <f t="shared" ref="A22:A33" si="3">IF(OR(B22&lt;&gt;"",D22&lt;&gt;""),"["&amp;TEXT($B$2,"##")&amp;"-"&amp;TEXT(ROW()-10,"##")&amp;"]","")</f>
        <v>[Admin_login-12]</v>
      </c>
      <c r="B22" s="117" t="s">
        <v>541</v>
      </c>
      <c r="C22" s="117" t="s">
        <v>463</v>
      </c>
      <c r="D22" s="117" t="s">
        <v>475</v>
      </c>
      <c r="E22" s="207" t="s">
        <v>703</v>
      </c>
      <c r="F22" s="117" t="s">
        <v>22</v>
      </c>
      <c r="G22" s="117"/>
      <c r="H22" s="203"/>
      <c r="I22" s="203"/>
      <c r="J22" s="231"/>
      <c r="K22" s="231"/>
      <c r="L22" s="231"/>
      <c r="M22" s="232"/>
      <c r="N22" s="232"/>
      <c r="O22" s="232"/>
    </row>
    <row r="23" spans="1:15" ht="38.25">
      <c r="A23" s="171" t="str">
        <f t="shared" si="3"/>
        <v>[Admin_login-13]</v>
      </c>
      <c r="B23" s="117" t="s">
        <v>542</v>
      </c>
      <c r="C23" s="117" t="s">
        <v>476</v>
      </c>
      <c r="D23" s="208" t="s">
        <v>477</v>
      </c>
      <c r="E23" s="207" t="s">
        <v>703</v>
      </c>
      <c r="F23" s="117" t="s">
        <v>22</v>
      </c>
      <c r="G23" s="117"/>
      <c r="H23" s="203"/>
      <c r="I23" s="203"/>
      <c r="J23" s="231"/>
      <c r="K23" s="231"/>
      <c r="L23" s="231"/>
      <c r="M23" s="232"/>
      <c r="N23" s="232"/>
      <c r="O23" s="232"/>
    </row>
    <row r="24" spans="1:15" ht="63.75">
      <c r="A24" s="171" t="str">
        <f t="shared" si="3"/>
        <v>[Admin_login-14]</v>
      </c>
      <c r="B24" s="117" t="s">
        <v>543</v>
      </c>
      <c r="C24" s="117" t="s">
        <v>478</v>
      </c>
      <c r="D24" s="208" t="s">
        <v>479</v>
      </c>
      <c r="E24" s="207" t="s">
        <v>703</v>
      </c>
      <c r="F24" s="117" t="s">
        <v>22</v>
      </c>
      <c r="G24" s="117"/>
      <c r="H24" s="203"/>
      <c r="I24" s="203"/>
      <c r="J24" s="231"/>
      <c r="K24" s="231"/>
      <c r="L24" s="231"/>
      <c r="M24" s="232"/>
      <c r="N24" s="232"/>
      <c r="O24" s="232"/>
    </row>
    <row r="25" spans="1:15" ht="14.25" customHeight="1">
      <c r="A25" s="204"/>
      <c r="B25" s="205" t="s">
        <v>480</v>
      </c>
      <c r="C25" s="204"/>
      <c r="D25" s="204"/>
      <c r="E25" s="204"/>
      <c r="F25" s="204"/>
      <c r="G25" s="204"/>
      <c r="H25" s="204"/>
      <c r="I25" s="206"/>
      <c r="J25" s="206"/>
      <c r="K25" s="206"/>
      <c r="L25" s="206"/>
      <c r="M25" s="206"/>
      <c r="N25" s="206"/>
      <c r="O25" s="206"/>
    </row>
    <row r="26" spans="1:15" ht="38.25">
      <c r="A26" s="171" t="str">
        <f t="shared" ref="A26" si="4">IF(OR(B26&lt;&gt;"",D26&lt;&gt;""),"["&amp;TEXT($B$2,"##")&amp;"-"&amp;TEXT(ROW()-10,"##")&amp;"]","")</f>
        <v>[Admin_login-16]</v>
      </c>
      <c r="B26" s="117" t="s">
        <v>544</v>
      </c>
      <c r="C26" s="117" t="s">
        <v>481</v>
      </c>
      <c r="D26" s="208" t="s">
        <v>563</v>
      </c>
      <c r="E26" s="207" t="s">
        <v>703</v>
      </c>
      <c r="F26" s="117" t="s">
        <v>22</v>
      </c>
      <c r="G26" s="117"/>
      <c r="H26" s="203"/>
      <c r="I26" s="203"/>
      <c r="J26" s="231"/>
      <c r="K26" s="231"/>
      <c r="L26" s="231"/>
      <c r="M26" s="232"/>
      <c r="N26" s="232"/>
      <c r="O26" s="232"/>
    </row>
    <row r="27" spans="1:15" ht="14.25" customHeight="1">
      <c r="A27" s="204"/>
      <c r="B27" s="205" t="s">
        <v>482</v>
      </c>
      <c r="C27" s="204"/>
      <c r="D27" s="204"/>
      <c r="E27" s="204"/>
      <c r="F27" s="204"/>
      <c r="G27" s="204"/>
      <c r="H27" s="204"/>
      <c r="I27" s="206"/>
      <c r="J27" s="206"/>
      <c r="K27" s="206"/>
      <c r="L27" s="206"/>
      <c r="M27" s="206"/>
      <c r="N27" s="206"/>
      <c r="O27" s="206"/>
    </row>
    <row r="28" spans="1:15" ht="76.5">
      <c r="A28" s="171" t="str">
        <f t="shared" ref="A28" si="5">IF(OR(B28&lt;&gt;"",D28&lt;&gt;""),"["&amp;TEXT($B$2,"##")&amp;"-"&amp;TEXT(ROW()-10,"##")&amp;"]","")</f>
        <v>[Admin_login-18]</v>
      </c>
      <c r="B28" s="117" t="s">
        <v>564</v>
      </c>
      <c r="C28" s="117" t="s">
        <v>483</v>
      </c>
      <c r="D28" s="208" t="s">
        <v>566</v>
      </c>
      <c r="E28" s="207"/>
      <c r="F28" s="117" t="s">
        <v>22</v>
      </c>
      <c r="G28" s="117"/>
      <c r="H28" s="203"/>
      <c r="I28" s="203"/>
      <c r="J28" s="231"/>
      <c r="K28" s="231"/>
      <c r="L28" s="231"/>
      <c r="M28" s="232"/>
      <c r="N28" s="232"/>
      <c r="O28" s="232"/>
    </row>
    <row r="29" spans="1:15" ht="63.75">
      <c r="A29" s="171" t="str">
        <f t="shared" si="3"/>
        <v>[Admin_login-19]</v>
      </c>
      <c r="B29" s="117" t="s">
        <v>565</v>
      </c>
      <c r="C29" s="117" t="s">
        <v>484</v>
      </c>
      <c r="D29" s="208" t="s">
        <v>567</v>
      </c>
      <c r="E29" s="207"/>
      <c r="F29" s="117" t="s">
        <v>22</v>
      </c>
      <c r="G29" s="117"/>
      <c r="H29" s="203"/>
      <c r="I29" s="203"/>
      <c r="J29" s="231"/>
      <c r="K29" s="231"/>
      <c r="L29" s="231"/>
      <c r="M29" s="232"/>
      <c r="N29" s="232"/>
      <c r="O29" s="232"/>
    </row>
    <row r="30" spans="1:15" ht="51">
      <c r="A30" s="171" t="str">
        <f t="shared" si="3"/>
        <v>[Admin_login-20]</v>
      </c>
      <c r="B30" s="117" t="s">
        <v>568</v>
      </c>
      <c r="C30" s="117" t="s">
        <v>485</v>
      </c>
      <c r="D30" s="208" t="s">
        <v>569</v>
      </c>
      <c r="E30" s="207"/>
      <c r="F30" s="117" t="s">
        <v>22</v>
      </c>
      <c r="G30" s="117"/>
      <c r="H30" s="203"/>
      <c r="I30" s="203"/>
      <c r="J30" s="231"/>
      <c r="K30" s="231"/>
      <c r="L30" s="231"/>
      <c r="M30" s="232"/>
      <c r="N30" s="232"/>
      <c r="O30" s="232"/>
    </row>
    <row r="31" spans="1:15" ht="51">
      <c r="A31" s="171" t="str">
        <f t="shared" si="3"/>
        <v>[Admin_login-21]</v>
      </c>
      <c r="B31" s="117" t="s">
        <v>545</v>
      </c>
      <c r="C31" s="117" t="s">
        <v>486</v>
      </c>
      <c r="D31" s="208" t="s">
        <v>704</v>
      </c>
      <c r="E31" s="207"/>
      <c r="F31" s="117" t="s">
        <v>22</v>
      </c>
      <c r="G31" s="117"/>
      <c r="H31" s="203"/>
      <c r="I31" s="203"/>
      <c r="J31" s="231"/>
      <c r="K31" s="231"/>
      <c r="L31" s="231"/>
      <c r="M31" s="232"/>
      <c r="N31" s="232"/>
      <c r="O31" s="232"/>
    </row>
    <row r="32" spans="1:15" ht="38.25">
      <c r="A32" s="171" t="str">
        <f t="shared" si="3"/>
        <v>[Admin_login-22]</v>
      </c>
      <c r="B32" s="117" t="s">
        <v>546</v>
      </c>
      <c r="C32" s="117" t="s">
        <v>487</v>
      </c>
      <c r="D32" s="208" t="s">
        <v>488</v>
      </c>
      <c r="E32" s="207"/>
      <c r="F32" s="117" t="s">
        <v>22</v>
      </c>
      <c r="G32" s="117"/>
      <c r="H32" s="202"/>
      <c r="I32" s="209"/>
      <c r="J32" s="231"/>
      <c r="K32" s="231"/>
      <c r="L32" s="231"/>
      <c r="M32" s="232"/>
      <c r="N32" s="232"/>
      <c r="O32" s="232"/>
    </row>
    <row r="33" spans="1:15" ht="38.25">
      <c r="A33" s="171" t="str">
        <f t="shared" si="3"/>
        <v>[Admin_login-23]</v>
      </c>
      <c r="B33" s="117" t="s">
        <v>546</v>
      </c>
      <c r="C33" s="117" t="s">
        <v>489</v>
      </c>
      <c r="D33" s="208" t="s">
        <v>490</v>
      </c>
      <c r="E33" s="207"/>
      <c r="F33" s="117" t="s">
        <v>22</v>
      </c>
      <c r="G33" s="117"/>
      <c r="H33" s="202"/>
      <c r="I33" s="209"/>
      <c r="J33" s="231"/>
      <c r="K33" s="231"/>
      <c r="L33" s="231"/>
      <c r="M33" s="232"/>
      <c r="N33" s="232"/>
      <c r="O33" s="232"/>
    </row>
    <row r="34" spans="1:15" ht="14.25" customHeight="1">
      <c r="A34" s="204"/>
      <c r="B34" s="205" t="s">
        <v>491</v>
      </c>
      <c r="C34" s="204"/>
      <c r="D34" s="204"/>
      <c r="E34" s="204"/>
      <c r="F34" s="204"/>
      <c r="G34" s="204"/>
      <c r="H34" s="204"/>
      <c r="I34" s="206"/>
      <c r="J34" s="206"/>
      <c r="K34" s="206"/>
      <c r="L34" s="206"/>
      <c r="M34" s="206"/>
      <c r="N34" s="206"/>
      <c r="O34" s="206"/>
    </row>
    <row r="35" spans="1:15" ht="76.5">
      <c r="A35" s="171" t="str">
        <f t="shared" ref="A35:A42" si="6">IF(OR(B35&lt;&gt;"",D35&lt;&gt;""),"["&amp;TEXT($B$2,"##")&amp;"-"&amp;TEXT(ROW()-10,"##")&amp;"]","")</f>
        <v>[Admin_login-25]</v>
      </c>
      <c r="B35" s="117" t="s">
        <v>570</v>
      </c>
      <c r="C35" s="117" t="s">
        <v>492</v>
      </c>
      <c r="D35" s="208" t="s">
        <v>572</v>
      </c>
      <c r="E35" s="207"/>
      <c r="F35" s="117"/>
      <c r="G35" s="117"/>
      <c r="H35" s="202"/>
      <c r="I35" s="209"/>
      <c r="J35" s="231"/>
      <c r="K35" s="231"/>
      <c r="L35" s="231"/>
      <c r="M35" s="232"/>
      <c r="N35" s="232"/>
      <c r="O35" s="232"/>
    </row>
    <row r="36" spans="1:15" ht="76.5">
      <c r="A36" s="171" t="str">
        <f t="shared" si="6"/>
        <v>[Admin_login-26]</v>
      </c>
      <c r="B36" s="117" t="s">
        <v>571</v>
      </c>
      <c r="C36" s="117" t="s">
        <v>493</v>
      </c>
      <c r="D36" s="208" t="s">
        <v>573</v>
      </c>
      <c r="E36" s="207"/>
      <c r="F36" s="117"/>
      <c r="G36" s="117"/>
      <c r="H36" s="202"/>
      <c r="I36" s="209"/>
      <c r="J36" s="231"/>
      <c r="K36" s="231"/>
      <c r="L36" s="231"/>
      <c r="M36" s="232"/>
      <c r="N36" s="232"/>
      <c r="O36" s="232"/>
    </row>
    <row r="37" spans="1:15" ht="89.25">
      <c r="A37" s="171" t="str">
        <f t="shared" si="6"/>
        <v>[Admin_login-27]</v>
      </c>
      <c r="B37" s="117" t="s">
        <v>574</v>
      </c>
      <c r="C37" s="117" t="s">
        <v>494</v>
      </c>
      <c r="D37" s="208" t="s">
        <v>495</v>
      </c>
      <c r="E37" s="207"/>
      <c r="F37" s="117"/>
      <c r="G37" s="117"/>
      <c r="H37" s="202"/>
      <c r="I37" s="209"/>
      <c r="J37" s="231"/>
      <c r="K37" s="231"/>
      <c r="L37" s="231"/>
      <c r="M37" s="232"/>
      <c r="N37" s="232"/>
      <c r="O37" s="232"/>
    </row>
    <row r="38" spans="1:15" ht="38.25">
      <c r="A38" s="171" t="str">
        <f t="shared" si="6"/>
        <v>[Admin_login-28]</v>
      </c>
      <c r="B38" s="117" t="s">
        <v>547</v>
      </c>
      <c r="C38" s="117" t="s">
        <v>496</v>
      </c>
      <c r="D38" s="208" t="s">
        <v>497</v>
      </c>
      <c r="E38" s="207"/>
      <c r="F38" s="117"/>
      <c r="G38" s="117"/>
      <c r="H38" s="202"/>
      <c r="I38" s="209"/>
      <c r="J38" s="231"/>
      <c r="K38" s="231"/>
      <c r="L38" s="231"/>
      <c r="M38" s="232"/>
      <c r="N38" s="232"/>
      <c r="O38" s="232"/>
    </row>
    <row r="39" spans="1:15" ht="25.5">
      <c r="A39" s="171" t="str">
        <f t="shared" si="6"/>
        <v>[Admin_login-29]</v>
      </c>
      <c r="B39" s="117" t="s">
        <v>548</v>
      </c>
      <c r="C39" s="117" t="s">
        <v>498</v>
      </c>
      <c r="D39" s="208" t="s">
        <v>499</v>
      </c>
      <c r="E39" s="207"/>
      <c r="F39" s="117"/>
      <c r="G39" s="117"/>
      <c r="H39" s="202"/>
      <c r="I39" s="209"/>
      <c r="J39" s="231"/>
      <c r="K39" s="231"/>
      <c r="L39" s="231"/>
      <c r="M39" s="232"/>
      <c r="N39" s="232"/>
      <c r="O39" s="232"/>
    </row>
    <row r="40" spans="1:15" ht="25.5">
      <c r="A40" s="171" t="str">
        <f t="shared" si="6"/>
        <v>[Admin_login-30]</v>
      </c>
      <c r="B40" s="117" t="s">
        <v>549</v>
      </c>
      <c r="C40" s="117" t="s">
        <v>500</v>
      </c>
      <c r="D40" s="208" t="s">
        <v>501</v>
      </c>
      <c r="E40" s="207"/>
      <c r="F40" s="117"/>
      <c r="G40" s="117"/>
      <c r="H40" s="202"/>
      <c r="I40" s="209"/>
      <c r="J40" s="231"/>
      <c r="K40" s="231"/>
      <c r="L40" s="231"/>
      <c r="M40" s="232"/>
      <c r="N40" s="232"/>
      <c r="O40" s="232"/>
    </row>
    <row r="41" spans="1:15" ht="25.5">
      <c r="A41" s="171" t="str">
        <f t="shared" si="6"/>
        <v>[Admin_login-31]</v>
      </c>
      <c r="B41" s="117" t="s">
        <v>550</v>
      </c>
      <c r="C41" s="117" t="s">
        <v>502</v>
      </c>
      <c r="D41" s="208" t="s">
        <v>503</v>
      </c>
      <c r="E41" s="207"/>
      <c r="F41" s="117"/>
      <c r="G41" s="117"/>
      <c r="H41" s="202"/>
      <c r="I41" s="209"/>
      <c r="J41" s="231"/>
      <c r="K41" s="231"/>
      <c r="L41" s="231"/>
      <c r="M41" s="232"/>
      <c r="N41" s="232"/>
      <c r="O41" s="232"/>
    </row>
    <row r="42" spans="1:15" ht="25.5">
      <c r="A42" s="171" t="str">
        <f t="shared" si="6"/>
        <v>[Admin_login-32]</v>
      </c>
      <c r="B42" s="117" t="s">
        <v>551</v>
      </c>
      <c r="C42" s="117" t="s">
        <v>504</v>
      </c>
      <c r="D42" s="208" t="s">
        <v>505</v>
      </c>
      <c r="E42" s="207"/>
      <c r="F42" s="117"/>
      <c r="G42" s="117"/>
      <c r="H42" s="202"/>
      <c r="I42" s="209"/>
      <c r="J42" s="231"/>
      <c r="K42" s="231"/>
      <c r="L42" s="231"/>
      <c r="M42" s="232"/>
      <c r="N42" s="232"/>
      <c r="O42" s="232"/>
    </row>
    <row r="43" spans="1:15" ht="14.25" customHeight="1">
      <c r="A43" s="204"/>
      <c r="B43" s="205" t="s">
        <v>506</v>
      </c>
      <c r="C43" s="204"/>
      <c r="D43" s="204"/>
      <c r="E43" s="204"/>
      <c r="F43" s="204"/>
      <c r="G43" s="204"/>
      <c r="H43" s="204"/>
      <c r="I43" s="206"/>
      <c r="J43" s="206"/>
      <c r="K43" s="206"/>
      <c r="L43" s="206"/>
      <c r="M43" s="206"/>
      <c r="N43" s="206"/>
      <c r="O43" s="206"/>
    </row>
    <row r="44" spans="1:15" ht="14.25" customHeight="1">
      <c r="A44" s="171" t="str">
        <f t="shared" ref="A44:A46" si="7">IF(OR(B44&lt;&gt;"",D44&lt;&gt;""),"["&amp;TEXT($B$2,"##")&amp;"-"&amp;TEXT(ROW()-10,"##")&amp;"]","")</f>
        <v>[Admin_login-34]</v>
      </c>
      <c r="B44" s="117" t="s">
        <v>575</v>
      </c>
      <c r="C44" s="117" t="s">
        <v>507</v>
      </c>
      <c r="D44" s="208" t="s">
        <v>577</v>
      </c>
      <c r="E44" s="207"/>
      <c r="F44" s="117"/>
      <c r="G44" s="117"/>
      <c r="H44" s="126"/>
      <c r="I44" s="126"/>
      <c r="J44" s="231"/>
      <c r="K44" s="231"/>
      <c r="L44" s="231"/>
      <c r="M44" s="232"/>
      <c r="N44" s="232"/>
      <c r="O44" s="232"/>
    </row>
    <row r="45" spans="1:15" ht="14.25" customHeight="1">
      <c r="A45" s="171" t="str">
        <f t="shared" si="7"/>
        <v>[Admin_login-35]</v>
      </c>
      <c r="B45" s="117" t="s">
        <v>576</v>
      </c>
      <c r="C45" s="117" t="s">
        <v>508</v>
      </c>
      <c r="D45" s="208" t="s">
        <v>578</v>
      </c>
      <c r="E45" s="207"/>
      <c r="F45" s="117"/>
      <c r="G45" s="117"/>
      <c r="H45" s="126"/>
      <c r="I45" s="126"/>
      <c r="J45" s="231"/>
      <c r="K45" s="231"/>
      <c r="L45" s="231"/>
      <c r="M45" s="232"/>
      <c r="N45" s="232"/>
      <c r="O45" s="232"/>
    </row>
    <row r="46" spans="1:15" ht="14.25" customHeight="1">
      <c r="A46" s="171" t="str">
        <f t="shared" si="7"/>
        <v>[Admin_login-36]</v>
      </c>
      <c r="B46" s="117" t="s">
        <v>552</v>
      </c>
      <c r="C46" s="117" t="s">
        <v>509</v>
      </c>
      <c r="D46" s="208" t="s">
        <v>579</v>
      </c>
      <c r="E46" s="207"/>
      <c r="F46" s="117"/>
      <c r="G46" s="117"/>
      <c r="H46" s="126"/>
      <c r="I46" s="126"/>
      <c r="J46" s="231"/>
      <c r="K46" s="231"/>
      <c r="L46" s="231"/>
      <c r="M46" s="232"/>
      <c r="N46" s="232"/>
      <c r="O46" s="232"/>
    </row>
    <row r="47" spans="1:15" ht="14.25" customHeight="1">
      <c r="A47" s="204"/>
      <c r="B47" s="205" t="s">
        <v>510</v>
      </c>
      <c r="C47" s="204"/>
      <c r="D47" s="204"/>
      <c r="E47" s="204"/>
      <c r="F47" s="204"/>
      <c r="G47" s="204"/>
      <c r="H47" s="204"/>
      <c r="I47" s="206"/>
      <c r="J47" s="206"/>
      <c r="K47" s="206"/>
      <c r="L47" s="206"/>
      <c r="M47" s="206"/>
      <c r="N47" s="206"/>
      <c r="O47" s="206"/>
    </row>
    <row r="48" spans="1:15" ht="14.25" customHeight="1">
      <c r="A48" s="171" t="str">
        <f t="shared" ref="A48:A50" si="8">IF(OR(B48&lt;&gt;"",D48&lt;&gt;""),"["&amp;TEXT($B$2,"##")&amp;"-"&amp;TEXT(ROW()-10,"##")&amp;"]","")</f>
        <v>[Admin_login-38]</v>
      </c>
      <c r="B48" s="117" t="s">
        <v>580</v>
      </c>
      <c r="C48" s="117" t="s">
        <v>511</v>
      </c>
      <c r="D48" s="208" t="s">
        <v>553</v>
      </c>
      <c r="E48" s="207"/>
      <c r="F48" s="117"/>
      <c r="G48" s="117"/>
      <c r="H48" s="126"/>
      <c r="I48" s="126"/>
      <c r="J48" s="231"/>
      <c r="K48" s="231"/>
      <c r="L48" s="231"/>
      <c r="M48" s="232"/>
      <c r="N48" s="232"/>
      <c r="O48" s="232"/>
    </row>
    <row r="49" spans="1:15" ht="14.25" customHeight="1">
      <c r="A49" s="171" t="str">
        <f t="shared" si="8"/>
        <v>[Admin_login-39]</v>
      </c>
      <c r="B49" s="117" t="s">
        <v>581</v>
      </c>
      <c r="C49" s="117" t="s">
        <v>512</v>
      </c>
      <c r="D49" s="208" t="s">
        <v>582</v>
      </c>
      <c r="E49" s="207"/>
      <c r="F49" s="117"/>
      <c r="G49" s="117"/>
      <c r="H49" s="126"/>
      <c r="I49" s="126"/>
      <c r="J49" s="231"/>
      <c r="K49" s="231"/>
      <c r="L49" s="231"/>
      <c r="M49" s="232"/>
      <c r="N49" s="232"/>
      <c r="O49" s="232"/>
    </row>
    <row r="50" spans="1:15" ht="14.25" customHeight="1">
      <c r="A50" s="171" t="str">
        <f t="shared" si="8"/>
        <v>[Admin_login-40]</v>
      </c>
      <c r="B50" s="117" t="s">
        <v>554</v>
      </c>
      <c r="C50" s="117" t="s">
        <v>513</v>
      </c>
      <c r="D50" s="208" t="s">
        <v>583</v>
      </c>
      <c r="E50" s="207"/>
      <c r="F50" s="117"/>
      <c r="G50" s="117"/>
      <c r="H50" s="126"/>
      <c r="I50" s="126"/>
      <c r="J50" s="231"/>
      <c r="K50" s="231"/>
      <c r="L50" s="231"/>
      <c r="M50" s="232"/>
      <c r="N50" s="232"/>
      <c r="O50" s="232"/>
    </row>
    <row r="51" spans="1:15" ht="14.25" customHeight="1">
      <c r="A51" s="204"/>
      <c r="B51" s="205" t="s">
        <v>514</v>
      </c>
      <c r="C51" s="204"/>
      <c r="D51" s="204"/>
      <c r="E51" s="204"/>
      <c r="F51" s="204"/>
      <c r="G51" s="204"/>
      <c r="H51" s="204"/>
      <c r="I51" s="206"/>
      <c r="J51" s="206"/>
      <c r="K51" s="206"/>
      <c r="L51" s="206"/>
      <c r="M51" s="206"/>
      <c r="N51" s="206"/>
      <c r="O51" s="206"/>
    </row>
    <row r="52" spans="1:15" ht="14.25" customHeight="1">
      <c r="A52" s="168" t="str">
        <f t="shared" ref="A52:A66" si="9">IF(OR(B52&lt;&gt;"",D52&lt;E51&gt;""),"["&amp;TEXT($B$2,"##")&amp;"-"&amp;TEXT(ROW()-10,"##")&amp;"]","")</f>
        <v>[Admin_login-42]</v>
      </c>
      <c r="B52" s="117" t="s">
        <v>555</v>
      </c>
      <c r="C52" s="117" t="s">
        <v>420</v>
      </c>
      <c r="D52" s="117" t="s">
        <v>446</v>
      </c>
      <c r="E52" s="207"/>
      <c r="F52" s="117"/>
      <c r="G52" s="117"/>
      <c r="H52" s="126"/>
      <c r="I52" s="126"/>
      <c r="J52" s="231"/>
      <c r="K52" s="231"/>
      <c r="L52" s="231"/>
      <c r="M52" s="232"/>
      <c r="N52" s="232"/>
      <c r="O52" s="232"/>
    </row>
    <row r="53" spans="1:15" ht="14.25" customHeight="1">
      <c r="A53" s="168" t="str">
        <f t="shared" si="9"/>
        <v>[Admin_login-43]</v>
      </c>
      <c r="B53" s="117" t="s">
        <v>453</v>
      </c>
      <c r="C53" s="117" t="s">
        <v>447</v>
      </c>
      <c r="D53" s="117" t="s">
        <v>448</v>
      </c>
      <c r="E53" s="207"/>
      <c r="F53" s="117"/>
      <c r="G53" s="117"/>
      <c r="H53" s="126"/>
      <c r="I53" s="126"/>
      <c r="J53" s="231"/>
      <c r="K53" s="231"/>
      <c r="L53" s="231"/>
      <c r="M53" s="232"/>
      <c r="N53" s="232"/>
      <c r="O53" s="232"/>
    </row>
    <row r="54" spans="1:15" ht="14.25" customHeight="1">
      <c r="A54" s="168" t="str">
        <f t="shared" si="9"/>
        <v>[Admin_login-44]</v>
      </c>
      <c r="B54" s="117" t="s">
        <v>556</v>
      </c>
      <c r="C54" s="117" t="s">
        <v>515</v>
      </c>
      <c r="D54" s="117" t="s">
        <v>516</v>
      </c>
      <c r="E54" s="207"/>
      <c r="F54" s="117"/>
      <c r="G54" s="117"/>
      <c r="H54" s="126"/>
      <c r="I54" s="126"/>
      <c r="J54" s="231"/>
      <c r="K54" s="231"/>
      <c r="L54" s="231"/>
      <c r="M54" s="232"/>
      <c r="N54" s="232"/>
      <c r="O54" s="232"/>
    </row>
    <row r="55" spans="1:15" ht="14.25" customHeight="1">
      <c r="A55" s="168" t="str">
        <f t="shared" si="9"/>
        <v>[Admin_login-45]</v>
      </c>
      <c r="B55" s="117" t="s">
        <v>436</v>
      </c>
      <c r="C55" s="117" t="s">
        <v>411</v>
      </c>
      <c r="D55" s="117" t="s">
        <v>412</v>
      </c>
      <c r="E55" s="207"/>
      <c r="F55" s="117"/>
      <c r="G55" s="117"/>
      <c r="H55" s="126"/>
      <c r="I55" s="126"/>
      <c r="J55" s="231"/>
      <c r="K55" s="231"/>
      <c r="L55" s="231"/>
      <c r="M55" s="232"/>
      <c r="N55" s="232"/>
      <c r="O55" s="232"/>
    </row>
    <row r="56" spans="1:15" ht="14.25" customHeight="1">
      <c r="A56" s="168" t="str">
        <f t="shared" si="9"/>
        <v>[Admin_login-46]</v>
      </c>
      <c r="B56" s="117" t="s">
        <v>437</v>
      </c>
      <c r="C56" s="117" t="s">
        <v>413</v>
      </c>
      <c r="D56" s="117" t="s">
        <v>414</v>
      </c>
      <c r="E56" s="207"/>
      <c r="F56" s="117"/>
      <c r="G56" s="117"/>
      <c r="H56" s="126"/>
      <c r="I56" s="126"/>
      <c r="J56" s="231"/>
      <c r="K56" s="231"/>
      <c r="L56" s="231"/>
      <c r="M56" s="232"/>
      <c r="N56" s="232"/>
      <c r="O56" s="232"/>
    </row>
    <row r="57" spans="1:15" ht="14.25" customHeight="1">
      <c r="A57" s="168" t="str">
        <f t="shared" si="9"/>
        <v>[Admin_login-47]</v>
      </c>
      <c r="B57" s="117" t="s">
        <v>438</v>
      </c>
      <c r="C57" s="117" t="s">
        <v>413</v>
      </c>
      <c r="D57" s="117" t="s">
        <v>414</v>
      </c>
      <c r="E57" s="207"/>
      <c r="F57" s="117"/>
      <c r="G57" s="117"/>
      <c r="H57" s="126"/>
      <c r="I57" s="126"/>
      <c r="J57" s="231"/>
      <c r="K57" s="231"/>
      <c r="L57" s="231"/>
      <c r="M57" s="232"/>
      <c r="N57" s="232"/>
      <c r="O57" s="232"/>
    </row>
    <row r="58" spans="1:15" ht="14.25" customHeight="1">
      <c r="A58" s="168" t="str">
        <f t="shared" si="9"/>
        <v>[Admin_login-48]</v>
      </c>
      <c r="B58" s="117" t="s">
        <v>439</v>
      </c>
      <c r="C58" s="117" t="s">
        <v>415</v>
      </c>
      <c r="D58" s="117" t="s">
        <v>416</v>
      </c>
      <c r="E58" s="207"/>
      <c r="F58" s="117"/>
      <c r="G58" s="117"/>
      <c r="H58" s="126"/>
      <c r="I58" s="126"/>
      <c r="J58" s="231"/>
      <c r="K58" s="231"/>
      <c r="L58" s="231"/>
      <c r="M58" s="232"/>
      <c r="N58" s="232"/>
      <c r="O58" s="232"/>
    </row>
    <row r="59" spans="1:15" ht="14.25" customHeight="1">
      <c r="A59" s="168" t="str">
        <f t="shared" si="9"/>
        <v>[Admin_login-49]</v>
      </c>
      <c r="B59" s="117" t="s">
        <v>440</v>
      </c>
      <c r="C59" s="117" t="s">
        <v>417</v>
      </c>
      <c r="D59" s="117" t="s">
        <v>416</v>
      </c>
      <c r="E59" s="207"/>
      <c r="F59" s="117"/>
      <c r="G59" s="117"/>
      <c r="H59" s="126"/>
      <c r="I59" s="126"/>
      <c r="J59" s="231"/>
      <c r="K59" s="231"/>
      <c r="L59" s="231"/>
      <c r="M59" s="232"/>
      <c r="N59" s="232"/>
      <c r="O59" s="232"/>
    </row>
    <row r="60" spans="1:15" ht="14.25" customHeight="1">
      <c r="A60" s="168" t="str">
        <f t="shared" si="9"/>
        <v>[Admin_login-50]</v>
      </c>
      <c r="B60" s="117" t="s">
        <v>441</v>
      </c>
      <c r="C60" s="117" t="s">
        <v>418</v>
      </c>
      <c r="D60" s="117" t="s">
        <v>419</v>
      </c>
      <c r="E60" s="207"/>
      <c r="F60" s="117"/>
      <c r="G60" s="117"/>
      <c r="H60" s="126"/>
      <c r="I60" s="126"/>
      <c r="J60" s="231"/>
      <c r="K60" s="231"/>
      <c r="L60" s="231"/>
      <c r="M60" s="232"/>
      <c r="N60" s="232"/>
      <c r="O60" s="232"/>
    </row>
    <row r="61" spans="1:15" ht="14.25" customHeight="1">
      <c r="A61" s="168" t="str">
        <f t="shared" si="9"/>
        <v>[Admin_login-51]</v>
      </c>
      <c r="B61" s="117" t="s">
        <v>442</v>
      </c>
      <c r="C61" s="117" t="s">
        <v>420</v>
      </c>
      <c r="D61" s="117" t="s">
        <v>421</v>
      </c>
      <c r="E61" s="207"/>
      <c r="F61" s="117"/>
      <c r="G61" s="117"/>
      <c r="H61" s="126"/>
      <c r="I61" s="126"/>
      <c r="J61" s="231"/>
      <c r="K61" s="231"/>
      <c r="L61" s="231"/>
      <c r="M61" s="232"/>
      <c r="N61" s="232"/>
      <c r="O61" s="232"/>
    </row>
    <row r="62" spans="1:15" ht="14.25" customHeight="1">
      <c r="A62" s="168" t="str">
        <f t="shared" si="9"/>
        <v>[Admin_login-52]</v>
      </c>
      <c r="B62" s="117" t="s">
        <v>443</v>
      </c>
      <c r="C62" s="117" t="s">
        <v>422</v>
      </c>
      <c r="D62" s="117" t="s">
        <v>557</v>
      </c>
      <c r="E62" s="207"/>
      <c r="F62" s="117"/>
      <c r="G62" s="117"/>
      <c r="H62" s="126"/>
      <c r="I62" s="126"/>
      <c r="J62" s="231"/>
      <c r="K62" s="231"/>
      <c r="L62" s="231"/>
      <c r="M62" s="232"/>
      <c r="N62" s="232"/>
      <c r="O62" s="232"/>
    </row>
    <row r="63" spans="1:15" ht="14.25" customHeight="1">
      <c r="A63" s="168" t="str">
        <f t="shared" si="9"/>
        <v>[Admin_login-53]</v>
      </c>
      <c r="B63" s="117" t="s">
        <v>444</v>
      </c>
      <c r="C63" s="117" t="s">
        <v>428</v>
      </c>
      <c r="D63" s="117" t="s">
        <v>429</v>
      </c>
      <c r="E63" s="207"/>
      <c r="F63" s="117"/>
      <c r="G63" s="117"/>
      <c r="H63" s="126"/>
      <c r="I63" s="126"/>
      <c r="J63" s="231"/>
      <c r="K63" s="231"/>
      <c r="L63" s="231"/>
      <c r="M63" s="232"/>
      <c r="N63" s="232"/>
      <c r="O63" s="232"/>
    </row>
    <row r="64" spans="1:15" ht="14.25" customHeight="1">
      <c r="A64" s="168" t="str">
        <f t="shared" si="9"/>
        <v>[Admin_login-54]</v>
      </c>
      <c r="B64" s="117" t="s">
        <v>445</v>
      </c>
      <c r="C64" s="117" t="s">
        <v>430</v>
      </c>
      <c r="D64" s="117" t="s">
        <v>431</v>
      </c>
      <c r="E64" s="177"/>
      <c r="F64" s="117"/>
      <c r="G64" s="117"/>
      <c r="H64" s="178"/>
      <c r="I64" s="177"/>
      <c r="J64" s="231"/>
      <c r="K64" s="231"/>
      <c r="L64" s="231"/>
      <c r="M64" s="232"/>
      <c r="N64" s="232"/>
      <c r="O64" s="232"/>
    </row>
    <row r="65" spans="1:15" ht="14.25" customHeight="1">
      <c r="A65" s="168" t="str">
        <f t="shared" si="9"/>
        <v>[Admin_login-55]</v>
      </c>
      <c r="B65" s="117" t="s">
        <v>558</v>
      </c>
      <c r="C65" s="117" t="s">
        <v>517</v>
      </c>
      <c r="D65" s="117" t="s">
        <v>518</v>
      </c>
      <c r="E65" s="177"/>
      <c r="F65" s="117"/>
      <c r="G65" s="117"/>
      <c r="H65" s="178"/>
      <c r="I65" s="177"/>
      <c r="J65" s="231"/>
      <c r="K65" s="231"/>
      <c r="L65" s="231"/>
      <c r="M65" s="232"/>
      <c r="N65" s="232"/>
      <c r="O65" s="232"/>
    </row>
    <row r="66" spans="1:15" ht="14.25" customHeight="1">
      <c r="A66" s="168" t="str">
        <f t="shared" si="9"/>
        <v>[Admin_login-56]</v>
      </c>
      <c r="B66" s="117" t="s">
        <v>559</v>
      </c>
      <c r="C66" s="117" t="s">
        <v>519</v>
      </c>
      <c r="D66" s="117" t="s">
        <v>520</v>
      </c>
      <c r="E66" s="177"/>
      <c r="F66" s="117"/>
      <c r="G66" s="117"/>
      <c r="H66" s="178"/>
      <c r="I66" s="177"/>
      <c r="J66" s="231"/>
      <c r="K66" s="231"/>
      <c r="L66" s="231"/>
      <c r="M66" s="232"/>
      <c r="N66" s="232"/>
      <c r="O66" s="232"/>
    </row>
    <row r="67" spans="1:15" ht="14.25" customHeight="1">
      <c r="A67" s="204"/>
      <c r="B67" s="205" t="s">
        <v>521</v>
      </c>
      <c r="C67" s="204"/>
      <c r="D67" s="204"/>
      <c r="E67" s="204"/>
      <c r="F67" s="204"/>
      <c r="G67" s="204"/>
      <c r="H67" s="204"/>
      <c r="I67" s="206"/>
      <c r="J67" s="206"/>
      <c r="K67" s="206"/>
      <c r="L67" s="206"/>
      <c r="M67" s="206"/>
      <c r="N67" s="206"/>
      <c r="O67" s="206"/>
    </row>
    <row r="68" spans="1:15" ht="14.25" customHeight="1">
      <c r="A68" s="171" t="str">
        <f t="shared" ref="A68:A75" si="10">IF(OR(B68&lt;&gt;"",D68&lt;&gt;""),"["&amp;TEXT($B$2,"##")&amp;"-"&amp;TEXT(ROW()-10,"##")&amp;"]","")</f>
        <v>[Admin_login-58]</v>
      </c>
      <c r="B68" s="117" t="s">
        <v>584</v>
      </c>
      <c r="C68" s="117" t="s">
        <v>522</v>
      </c>
      <c r="D68" s="208" t="s">
        <v>585</v>
      </c>
      <c r="E68" s="177"/>
      <c r="F68" s="117"/>
      <c r="G68" s="117"/>
      <c r="H68" s="178"/>
      <c r="I68" s="177"/>
      <c r="J68" s="231"/>
      <c r="K68" s="231"/>
      <c r="L68" s="231"/>
      <c r="M68" s="232"/>
      <c r="N68" s="232"/>
      <c r="O68" s="232"/>
    </row>
    <row r="69" spans="1:15" ht="14.25" customHeight="1">
      <c r="A69" s="171" t="str">
        <f t="shared" si="10"/>
        <v>[Admin_login-59]</v>
      </c>
      <c r="B69" s="117" t="s">
        <v>584</v>
      </c>
      <c r="C69" s="117" t="s">
        <v>523</v>
      </c>
      <c r="D69" s="208" t="s">
        <v>586</v>
      </c>
      <c r="E69" s="177"/>
      <c r="F69" s="117"/>
      <c r="G69" s="117"/>
      <c r="H69" s="178"/>
      <c r="I69" s="177"/>
      <c r="J69" s="231"/>
      <c r="K69" s="231"/>
      <c r="L69" s="231"/>
      <c r="M69" s="232"/>
      <c r="N69" s="232"/>
      <c r="O69" s="232"/>
    </row>
    <row r="70" spans="1:15" ht="14.25" customHeight="1">
      <c r="A70" s="171" t="str">
        <f t="shared" si="10"/>
        <v>[Admin_login-60]</v>
      </c>
      <c r="B70" s="117" t="s">
        <v>587</v>
      </c>
      <c r="C70" s="117" t="s">
        <v>524</v>
      </c>
      <c r="D70" s="208" t="s">
        <v>560</v>
      </c>
      <c r="E70" s="177"/>
      <c r="F70" s="117"/>
      <c r="G70" s="117"/>
      <c r="H70" s="178"/>
      <c r="I70" s="177"/>
      <c r="J70" s="231"/>
      <c r="K70" s="231"/>
      <c r="L70" s="231"/>
      <c r="M70" s="232"/>
      <c r="N70" s="232"/>
      <c r="O70" s="232"/>
    </row>
    <row r="71" spans="1:15" ht="14.25" customHeight="1">
      <c r="A71" s="171" t="str">
        <f t="shared" si="10"/>
        <v>[Admin_login-61]</v>
      </c>
      <c r="B71" s="117" t="s">
        <v>588</v>
      </c>
      <c r="C71" s="117" t="s">
        <v>525</v>
      </c>
      <c r="D71" s="208" t="s">
        <v>589</v>
      </c>
      <c r="E71" s="177"/>
      <c r="F71" s="117"/>
      <c r="G71" s="117"/>
      <c r="H71" s="178"/>
      <c r="I71" s="177"/>
      <c r="J71" s="231"/>
      <c r="K71" s="231"/>
      <c r="L71" s="231"/>
      <c r="M71" s="232"/>
      <c r="N71" s="232"/>
      <c r="O71" s="232"/>
    </row>
    <row r="72" spans="1:15" ht="14.25" customHeight="1">
      <c r="A72" s="171" t="str">
        <f t="shared" si="10"/>
        <v>[Admin_login-62]</v>
      </c>
      <c r="B72" s="117" t="s">
        <v>590</v>
      </c>
      <c r="C72" s="117" t="s">
        <v>526</v>
      </c>
      <c r="D72" s="208" t="s">
        <v>591</v>
      </c>
      <c r="E72" s="177"/>
      <c r="F72" s="117"/>
      <c r="G72" s="117"/>
      <c r="H72" s="178"/>
      <c r="I72" s="177"/>
      <c r="J72" s="231"/>
      <c r="K72" s="231"/>
      <c r="L72" s="231"/>
      <c r="M72" s="232"/>
      <c r="N72" s="232"/>
      <c r="O72" s="232"/>
    </row>
    <row r="73" spans="1:15" ht="14.25" customHeight="1">
      <c r="A73" s="171" t="str">
        <f t="shared" si="10"/>
        <v>[Admin_login-63]</v>
      </c>
      <c r="B73" s="117" t="s">
        <v>561</v>
      </c>
      <c r="C73" s="117" t="s">
        <v>527</v>
      </c>
      <c r="D73" s="208" t="s">
        <v>592</v>
      </c>
      <c r="E73" s="177"/>
      <c r="F73" s="117"/>
      <c r="G73" s="117"/>
      <c r="H73" s="178"/>
      <c r="I73" s="177"/>
      <c r="J73" s="231"/>
      <c r="K73" s="231"/>
      <c r="L73" s="231"/>
      <c r="M73" s="232"/>
      <c r="N73" s="232"/>
      <c r="O73" s="232"/>
    </row>
    <row r="74" spans="1:15" ht="14.25" customHeight="1">
      <c r="A74" s="172" t="str">
        <f t="shared" si="10"/>
        <v>[Admin_login-64]</v>
      </c>
      <c r="B74" s="117" t="s">
        <v>593</v>
      </c>
      <c r="C74" s="117" t="s">
        <v>528</v>
      </c>
      <c r="D74" s="208" t="s">
        <v>594</v>
      </c>
      <c r="E74" s="177"/>
      <c r="F74" s="117"/>
      <c r="G74" s="117"/>
      <c r="H74" s="178"/>
      <c r="I74" s="177"/>
      <c r="J74" s="231"/>
      <c r="K74" s="231"/>
      <c r="L74" s="231"/>
      <c r="M74" s="232"/>
      <c r="N74" s="232"/>
      <c r="O74" s="232"/>
    </row>
    <row r="75" spans="1:15" ht="14.25" customHeight="1">
      <c r="A75" s="117" t="str">
        <f t="shared" si="10"/>
        <v>[Admin_login-65]</v>
      </c>
      <c r="B75" s="117" t="s">
        <v>562</v>
      </c>
      <c r="C75" s="117" t="s">
        <v>529</v>
      </c>
      <c r="D75" s="208" t="s">
        <v>595</v>
      </c>
      <c r="E75" s="177"/>
      <c r="F75" s="117"/>
      <c r="G75" s="117"/>
      <c r="H75" s="178"/>
      <c r="I75" s="177"/>
      <c r="J75" s="231"/>
      <c r="K75" s="231"/>
      <c r="L75" s="231"/>
      <c r="M75" s="232"/>
      <c r="N75" s="232"/>
      <c r="O75" s="232"/>
    </row>
  </sheetData>
  <mergeCells count="6">
    <mergeCell ref="B11:I11"/>
    <mergeCell ref="B2:G2"/>
    <mergeCell ref="B3:G3"/>
    <mergeCell ref="B4:G4"/>
    <mergeCell ref="E5:G5"/>
    <mergeCell ref="E6:G6"/>
  </mergeCells>
  <dataValidations count="2">
    <dataValidation type="list" allowBlank="1" showInputMessage="1" showErrorMessage="1" sqref="G6:G8">
      <formula1>$H$2:$H$5</formula1>
    </dataValidation>
    <dataValidation type="list" allowBlank="1" showErrorMessage="1" sqref="G1:G3 F22:G24 F12:G20 F52:G66 F68:G75 F48:G50 F44:G46 F35:G42 F28:G33 F26:G26">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J12:J20 J22:J24 J26 J28:J33 J35:J42 J44:J46 J48:J50 J52:J66 J68:J75</xm:sqref>
        </x14:dataValidation>
        <x14:dataValidation type="list" allowBlank="1" showInputMessage="1" showErrorMessage="1">
          <x14:formula1>
            <xm:f>Calculate!$A$11:$A$12</xm:f>
          </x14:formula1>
          <xm:sqref>K12:K20 K22:K24 K26 K28:K33 K35:K42 K44:K46 K48:K50 K52:K66 K68:K75</xm:sqref>
        </x14:dataValidation>
        <x14:dataValidation type="list" allowBlank="1" showInputMessage="1" showErrorMessage="1">
          <x14:formula1>
            <xm:f>Calculate!$B$4:$B$7</xm:f>
          </x14:formula1>
          <xm:sqref>L12:L20 L22:L24 L26 L28:L33 L35:L42 L44:L46 L48:L50 L52:L66 L68:L75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Test case List</vt:lpstr>
      <vt:lpstr>Test Report</vt:lpstr>
      <vt:lpstr>Calculate</vt:lpstr>
      <vt:lpstr>Message Rules</vt:lpstr>
      <vt:lpstr>User_Function</vt:lpstr>
      <vt:lpstr>Admin_Function</vt:lpstr>
    </vt:vector>
  </TitlesOfParts>
  <Company>FSOFT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Chinh Vu Cong</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Admin</cp:lastModifiedBy>
  <dcterms:created xsi:type="dcterms:W3CDTF">2014-07-15T10:13:31Z</dcterms:created>
  <dcterms:modified xsi:type="dcterms:W3CDTF">2015-11-22T08:58:02Z</dcterms:modified>
  <cp:category>BM</cp:category>
</cp:coreProperties>
</file>