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Users\ManhLN\Report 4\UT\"/>
    </mc:Choice>
  </mc:AlternateContent>
  <bookViews>
    <workbookView xWindow="0" yWindow="0" windowWidth="20490" windowHeight="7755" tabRatio="886" firstSheet="6" activeTab="12"/>
  </bookViews>
  <sheets>
    <sheet name="Guidleline" sheetId="1" r:id="rId1"/>
    <sheet name="Cover" sheetId="4" r:id="rId2"/>
    <sheet name="FunctionList" sheetId="5" r:id="rId3"/>
    <sheet name="Test Report" sheetId="6" r:id="rId4"/>
    <sheet name="CreateNewConversation" sheetId="7" r:id="rId5"/>
    <sheet name="GetListConversation" sheetId="14" r:id="rId6"/>
    <sheet name="GetListSentConversation" sheetId="11" r:id="rId7"/>
    <sheet name="GetListReceivedConversation" sheetId="15" r:id="rId8"/>
    <sheet name="GetConveration" sheetId="9" r:id="rId9"/>
    <sheet name="ReplyMessage" sheetId="12" r:id="rId10"/>
    <sheet name="Delete" sheetId="17" r:id="rId11"/>
    <sheet name="DeleteMessageList" sheetId="19" r:id="rId12"/>
    <sheet name="GetNumberNewMessage" sheetId="20" r:id="rId13"/>
  </sheets>
  <definedNames>
    <definedName name="ACTION" localSheetId="11">#REF!</definedName>
    <definedName name="ACTION" localSheetId="12">#REF!</definedName>
    <definedName name="ACTION">#REF!</definedName>
    <definedName name="GetNumberNewMessage">#REF!</definedName>
    <definedName name="_xlnm.Print_Area" localSheetId="4">CreateNewConversation!$A$1:$Q$41</definedName>
    <definedName name="_xlnm.Print_Area" localSheetId="10">Delete!$A$1:$Q$45</definedName>
    <definedName name="_xlnm.Print_Area" localSheetId="11">DeleteMessageList!$A$1:$Q$45</definedName>
    <definedName name="_xlnm.Print_Area" localSheetId="2">FunctionList!$A$1:$H$39</definedName>
    <definedName name="_xlnm.Print_Area" localSheetId="8">GetConveration!$A$1:$Q$42</definedName>
    <definedName name="_xlnm.Print_Area" localSheetId="5">GetListConversation!$A$1:$Q$36</definedName>
    <definedName name="_xlnm.Print_Area" localSheetId="7">GetListReceivedConversation!$A$1:$Q$36</definedName>
    <definedName name="_xlnm.Print_Area" localSheetId="6">GetListSentConversation!$A$1:$Q$36</definedName>
    <definedName name="_xlnm.Print_Area" localSheetId="12">GetNumberNewMessage!$A$1:$Q$40</definedName>
    <definedName name="_xlnm.Print_Area" localSheetId="0">Guidleline!$A$1:$A$90</definedName>
    <definedName name="_xlnm.Print_Area" localSheetId="9">ReplyMessage!$A$1:$Q$43</definedName>
    <definedName name="_xlnm.Print_Area" localSheetId="3">'Test Report'!$A$1:$I$47</definedName>
    <definedName name="Z_2C0D9096_8D85_462A_A9B5_0B488ADB4269_.wvu.Cols" localSheetId="4" hidden="1">CreateNewConversation!#REF!</definedName>
    <definedName name="Z_2C0D9096_8D85_462A_A9B5_0B488ADB4269_.wvu.Cols" localSheetId="10" hidden="1">Delete!#REF!</definedName>
    <definedName name="Z_2C0D9096_8D85_462A_A9B5_0B488ADB4269_.wvu.Cols" localSheetId="11" hidden="1">DeleteMessageList!#REF!</definedName>
    <definedName name="Z_2C0D9096_8D85_462A_A9B5_0B488ADB4269_.wvu.Cols" localSheetId="8" hidden="1">GetConveration!#REF!</definedName>
    <definedName name="Z_2C0D9096_8D85_462A_A9B5_0B488ADB4269_.wvu.Cols" localSheetId="5" hidden="1">GetListConversation!#REF!</definedName>
    <definedName name="Z_2C0D9096_8D85_462A_A9B5_0B488ADB4269_.wvu.Cols" localSheetId="7" hidden="1">GetListReceivedConversation!#REF!</definedName>
    <definedName name="Z_2C0D9096_8D85_462A_A9B5_0B488ADB4269_.wvu.Cols" localSheetId="6" hidden="1">GetListSentConversation!#REF!</definedName>
    <definedName name="Z_2C0D9096_8D85_462A_A9B5_0B488ADB4269_.wvu.Cols" localSheetId="12" hidden="1">GetNumberNewMessage!#REF!</definedName>
    <definedName name="Z_2C0D9096_8D85_462A_A9B5_0B488ADB4269_.wvu.Cols" localSheetId="9" hidden="1">ReplyMessage!#REF!</definedName>
    <definedName name="Z_2C0D9096_8D85_462A_A9B5_0B488ADB4269_.wvu.PrintArea" localSheetId="3" hidden="1">'Test Report'!$A:$I</definedName>
    <definedName name="Z_6F1DCD5D_5DAC_4817_BF40_2B66F6F593E6_.wvu.Cols" localSheetId="4" hidden="1">CreateNewConversation!#REF!</definedName>
    <definedName name="Z_6F1DCD5D_5DAC_4817_BF40_2B66F6F593E6_.wvu.Cols" localSheetId="10" hidden="1">Delete!#REF!</definedName>
    <definedName name="Z_6F1DCD5D_5DAC_4817_BF40_2B66F6F593E6_.wvu.Cols" localSheetId="11" hidden="1">DeleteMessageList!#REF!</definedName>
    <definedName name="Z_6F1DCD5D_5DAC_4817_BF40_2B66F6F593E6_.wvu.Cols" localSheetId="8" hidden="1">GetConveration!#REF!</definedName>
    <definedName name="Z_6F1DCD5D_5DAC_4817_BF40_2B66F6F593E6_.wvu.Cols" localSheetId="5" hidden="1">GetListConversation!#REF!</definedName>
    <definedName name="Z_6F1DCD5D_5DAC_4817_BF40_2B66F6F593E6_.wvu.Cols" localSheetId="7" hidden="1">GetListReceivedConversation!#REF!</definedName>
    <definedName name="Z_6F1DCD5D_5DAC_4817_BF40_2B66F6F593E6_.wvu.Cols" localSheetId="6" hidden="1">GetListSentConversation!#REF!</definedName>
    <definedName name="Z_6F1DCD5D_5DAC_4817_BF40_2B66F6F593E6_.wvu.Cols" localSheetId="12" hidden="1">GetNumberNewMessage!#REF!</definedName>
    <definedName name="Z_6F1DCD5D_5DAC_4817_BF40_2B66F6F593E6_.wvu.Cols" localSheetId="9" hidden="1">ReplyMessage!#REF!</definedName>
    <definedName name="Z_6F1DCD5D_5DAC_4817_BF40_2B66F6F593E6_.wvu.PrintArea" localSheetId="3" hidden="1">'Test Report'!$A:$I</definedName>
    <definedName name="Z_BE54E0AD_3725_4423_92D7_4F1C045BE1BC_.wvu.Cols" localSheetId="4" hidden="1">CreateNewConversation!#REF!</definedName>
    <definedName name="Z_BE54E0AD_3725_4423_92D7_4F1C045BE1BC_.wvu.Cols" localSheetId="10" hidden="1">Delete!#REF!</definedName>
    <definedName name="Z_BE54E0AD_3725_4423_92D7_4F1C045BE1BC_.wvu.Cols" localSheetId="11" hidden="1">DeleteMessageList!#REF!</definedName>
    <definedName name="Z_BE54E0AD_3725_4423_92D7_4F1C045BE1BC_.wvu.Cols" localSheetId="8" hidden="1">GetConveration!#REF!</definedName>
    <definedName name="Z_BE54E0AD_3725_4423_92D7_4F1C045BE1BC_.wvu.Cols" localSheetId="5" hidden="1">GetListConversation!#REF!</definedName>
    <definedName name="Z_BE54E0AD_3725_4423_92D7_4F1C045BE1BC_.wvu.Cols" localSheetId="7" hidden="1">GetListReceivedConversation!#REF!</definedName>
    <definedName name="Z_BE54E0AD_3725_4423_92D7_4F1C045BE1BC_.wvu.Cols" localSheetId="6" hidden="1">GetListSentConversation!#REF!</definedName>
    <definedName name="Z_BE54E0AD_3725_4423_92D7_4F1C045BE1BC_.wvu.Cols" localSheetId="12" hidden="1">GetNumberNewMessage!#REF!</definedName>
    <definedName name="Z_BE54E0AD_3725_4423_92D7_4F1C045BE1BC_.wvu.Cols" localSheetId="9" hidden="1">ReplyMessage!#REF!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I20" i="6" l="1"/>
  <c r="H20" i="6"/>
  <c r="G20" i="6"/>
  <c r="F20" i="6"/>
  <c r="E20" i="6"/>
  <c r="D20" i="6"/>
  <c r="C20" i="6"/>
  <c r="B20" i="6"/>
  <c r="F18" i="5"/>
  <c r="L6" i="20"/>
  <c r="K6" i="20"/>
  <c r="J6" i="20"/>
  <c r="I6" i="20"/>
  <c r="C6" i="20"/>
  <c r="A6" i="20"/>
  <c r="E6" i="20" s="1"/>
  <c r="C3" i="20"/>
  <c r="I3" i="20" s="1"/>
  <c r="I2" i="20"/>
  <c r="I19" i="6"/>
  <c r="H19" i="6"/>
  <c r="G19" i="6"/>
  <c r="F19" i="6"/>
  <c r="E19" i="6"/>
  <c r="D19" i="6"/>
  <c r="C19" i="6"/>
  <c r="L6" i="19"/>
  <c r="K6" i="19"/>
  <c r="J6" i="19"/>
  <c r="I6" i="19"/>
  <c r="C6" i="19"/>
  <c r="A6" i="19"/>
  <c r="E6" i="19" s="1"/>
  <c r="I3" i="19"/>
  <c r="C3" i="19"/>
  <c r="I2" i="19"/>
  <c r="K6" i="17"/>
  <c r="C6" i="17"/>
  <c r="C6" i="9"/>
  <c r="K6" i="9"/>
  <c r="C6" i="15"/>
  <c r="K6" i="15"/>
  <c r="K6" i="14"/>
  <c r="C6" i="14"/>
  <c r="K6" i="11"/>
  <c r="C6" i="11"/>
  <c r="L6" i="12"/>
  <c r="C6" i="7"/>
  <c r="A6" i="7"/>
  <c r="L6" i="7"/>
  <c r="K6" i="12"/>
  <c r="C6" i="12"/>
  <c r="K6" i="7"/>
  <c r="I6" i="12"/>
  <c r="J6" i="12"/>
  <c r="B18" i="6" l="1"/>
  <c r="B19" i="6"/>
  <c r="L6" i="17"/>
  <c r="I18" i="6" s="1"/>
  <c r="H18" i="6"/>
  <c r="J6" i="17"/>
  <c r="G18" i="6" s="1"/>
  <c r="I6" i="17"/>
  <c r="F18" i="6" s="1"/>
  <c r="D18" i="6"/>
  <c r="A6" i="17"/>
  <c r="E6" i="17" s="1"/>
  <c r="E18" i="6" s="1"/>
  <c r="C3" i="17"/>
  <c r="I3" i="17" s="1"/>
  <c r="I2" i="17"/>
  <c r="F16" i="5"/>
  <c r="F17" i="5"/>
  <c r="B13" i="6"/>
  <c r="B14" i="6"/>
  <c r="B15" i="6"/>
  <c r="B16" i="6"/>
  <c r="B17" i="6"/>
  <c r="H13" i="6"/>
  <c r="D13" i="6"/>
  <c r="B12" i="6"/>
  <c r="I2" i="7"/>
  <c r="I6" i="7"/>
  <c r="F12" i="6" s="1"/>
  <c r="B6" i="4"/>
  <c r="F4" i="6"/>
  <c r="F10" i="5"/>
  <c r="F11" i="5"/>
  <c r="F12" i="5"/>
  <c r="F13" i="5"/>
  <c r="F14" i="5"/>
  <c r="F15" i="5"/>
  <c r="L6" i="15"/>
  <c r="I15" i="6" s="1"/>
  <c r="H15" i="6"/>
  <c r="J6" i="15"/>
  <c r="I6" i="15"/>
  <c r="A6" i="15"/>
  <c r="C15" i="6" s="1"/>
  <c r="C3" i="15"/>
  <c r="I3" i="15" s="1"/>
  <c r="I2" i="15"/>
  <c r="L6" i="14"/>
  <c r="I13" i="6" s="1"/>
  <c r="J6" i="14"/>
  <c r="G13" i="6" s="1"/>
  <c r="I6" i="14"/>
  <c r="F13" i="6" s="1"/>
  <c r="A6" i="14"/>
  <c r="E6" i="14" s="1"/>
  <c r="E13" i="6" s="1"/>
  <c r="C3" i="14"/>
  <c r="I3" i="14" s="1"/>
  <c r="I2" i="14"/>
  <c r="I17" i="6"/>
  <c r="H17" i="6"/>
  <c r="G17" i="6"/>
  <c r="F17" i="6"/>
  <c r="D17" i="6"/>
  <c r="A6" i="12"/>
  <c r="C17" i="6" s="1"/>
  <c r="C3" i="12"/>
  <c r="I3" i="12" s="1"/>
  <c r="I2" i="12"/>
  <c r="L6" i="11"/>
  <c r="I14" i="6" s="1"/>
  <c r="H14" i="6"/>
  <c r="J6" i="11"/>
  <c r="G14" i="6" s="1"/>
  <c r="I6" i="11"/>
  <c r="F14" i="6" s="1"/>
  <c r="D14" i="6"/>
  <c r="A6" i="11"/>
  <c r="C14" i="6" s="1"/>
  <c r="C3" i="11"/>
  <c r="I3" i="11" s="1"/>
  <c r="I2" i="11"/>
  <c r="L6" i="9"/>
  <c r="I16" i="6" s="1"/>
  <c r="H16" i="6"/>
  <c r="J6" i="9"/>
  <c r="G16" i="6" s="1"/>
  <c r="I6" i="9"/>
  <c r="F16" i="6" s="1"/>
  <c r="D16" i="6"/>
  <c r="A6" i="9"/>
  <c r="C16" i="6" s="1"/>
  <c r="C3" i="9"/>
  <c r="I3" i="9" s="1"/>
  <c r="I2" i="9"/>
  <c r="F6" i="6"/>
  <c r="F5" i="6"/>
  <c r="C3" i="7"/>
  <c r="I3" i="7" s="1"/>
  <c r="I12" i="6"/>
  <c r="H12" i="6"/>
  <c r="J6" i="7"/>
  <c r="G12" i="6" s="1"/>
  <c r="D12" i="6"/>
  <c r="C12" i="6"/>
  <c r="E4" i="5"/>
  <c r="B5" i="6"/>
  <c r="B6" i="6" s="1"/>
  <c r="E5" i="5"/>
  <c r="B4" i="6"/>
  <c r="E6" i="12" l="1"/>
  <c r="E17" i="6" s="1"/>
  <c r="D15" i="6"/>
  <c r="D23" i="6" s="1"/>
  <c r="C18" i="6"/>
  <c r="C13" i="6"/>
  <c r="E6" i="9"/>
  <c r="E16" i="6" s="1"/>
  <c r="F15" i="6"/>
  <c r="F23" i="6" s="1"/>
  <c r="E6" i="15"/>
  <c r="G15" i="6"/>
  <c r="G23" i="6" s="1"/>
  <c r="E6" i="11"/>
  <c r="E14" i="6" s="1"/>
  <c r="H23" i="6"/>
  <c r="I23" i="6"/>
  <c r="E6" i="7"/>
  <c r="E12" i="6" s="1"/>
  <c r="E15" i="6" l="1"/>
  <c r="E23" i="6" s="1"/>
  <c r="D29" i="6"/>
  <c r="C23" i="6"/>
  <c r="D25" i="6" s="1"/>
  <c r="D28" i="6"/>
  <c r="D27" i="6"/>
  <c r="D26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<sst xmlns="http://schemas.openxmlformats.org/spreadsheetml/2006/main" count="658" uniqueCount="169">
  <si>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</si>
  <si>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</si>
  <si>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</si>
  <si>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</si>
  <si>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</si>
  <si>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</si>
  <si>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</si>
  <si>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</si>
  <si>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</si>
  <si>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</si>
  <si>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</si>
  <si>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</si>
  <si>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</si>
  <si>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</si>
  <si>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</si>
  <si>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</si>
  <si>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</si>
  <si>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</si>
  <si>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</si>
  <si>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</si>
  <si>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</si>
  <si>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</si>
  <si>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</si>
  <si>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</si>
  <si>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</si>
  <si>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</si>
  <si>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</si>
  <si>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</si>
  <si>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</si>
  <si>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</si>
  <si>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</si>
  <si>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</si>
  <si>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</si>
  <si>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</si>
  <si>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</si>
  <si>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</si>
  <si>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</si>
  <si>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</si>
  <si>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</si>
  <si>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</si>
  <si>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</si>
  <si>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</si>
  <si>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</si>
  <si>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</si>
  <si>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</si>
  <si>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</si>
  <si>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</si>
  <si>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</si>
  <si>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</si>
  <si>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</si>
  <si>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</si>
  <si>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</si>
  <si>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</si>
  <si>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</si>
  <si>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</si>
  <si>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</si>
  <si>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</si>
  <si>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</si>
  <si>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</si>
  <si>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</si>
  <si>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</si>
  <si>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</si>
  <si>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</si>
  <si>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</si>
  <si>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</si>
  <si>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</si>
  <si>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</si>
  <si>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</si>
  <si>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</si>
  <si>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</si>
  <si>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</si>
  <si>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</si>
  <si>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</si>
  <si>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</si>
  <si>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</si>
  <si>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</si>
  <si>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</si>
  <si>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</si>
  <si>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</si>
  <si>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</si>
  <si>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</si>
  <si>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</si>
  <si>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</si>
  <si>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</si>
  <si>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</si>
  <si>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</si>
  <si>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</si>
  <si>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</si>
  <si>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</si>
  <si>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</si>
  <si>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</si>
  <si>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</si>
  <si>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</si>
  <si>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</si>
  <si>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</si>
  <si>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</si>
  <si>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</si>
  <si>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</si>
  <si>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</si>
  <si>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</si>
  <si>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</si>
  <si>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</si>
  <si>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</si>
  <si>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</si>
  <si>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</si>
  <si>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</si>
  <si>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</si>
  <si>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</si>
  <si>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</si>
  <si>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</si>
  <si>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Dandelion</t>
  </si>
  <si>
    <t>DDL</t>
  </si>
  <si>
    <t>userName</t>
  </si>
  <si>
    <t>Database exist user with userName ="Acctest001"</t>
  </si>
  <si>
    <t>Database not exist user with userName ="Acctest00100"</t>
  </si>
  <si>
    <t>Acctest00100</t>
  </si>
  <si>
    <t>Acctest001</t>
  </si>
  <si>
    <t>UTCID05</t>
  </si>
  <si>
    <t>ManhLNSE02619</t>
  </si>
  <si>
    <t>CreateNewConversation</t>
  </si>
  <si>
    <t>Database exist user with userName ="manhmaluc"</t>
  </si>
  <si>
    <t>Database not exist user with userName ="manhmaluc1"</t>
  </si>
  <si>
    <t>newMessage</t>
  </si>
  <si>
    <t>manhmaluc1</t>
  </si>
  <si>
    <t>manhmaluc</t>
  </si>
  <si>
    <t>throw UserNotFoundException</t>
  </si>
  <si>
    <t>return ConversationBasicDTO</t>
  </si>
  <si>
    <t>insert new Conversation with a Message</t>
  </si>
  <si>
    <t>ToUser:</t>
  </si>
  <si>
    <t>MessageResponsitoy</t>
  </si>
  <si>
    <t>List enviroment requires in this system
1. Server: Localhost: IIS Server
2. Database server: SQL Server 2012
3. Browser: Firefox 30, Google Chrome 40</t>
  </si>
  <si>
    <t>GetListConversation</t>
  </si>
  <si>
    <t>username</t>
  </si>
  <si>
    <t>return List&lt;ConversationBasicDTO&gt; with count = 10</t>
  </si>
  <si>
    <t>acc "Acctest001" has total 10 messages in Database</t>
  </si>
  <si>
    <t>GetListSentConversation</t>
  </si>
  <si>
    <t>acc "Acctest001" has total 2 sent messages in Database</t>
  </si>
  <si>
    <t>GetListReceivedConversation</t>
  </si>
  <si>
    <t>GetConveration</t>
  </si>
  <si>
    <t xml:space="preserve">user "Acctest001" doesn't have conversation with id = "100" </t>
  </si>
  <si>
    <t>conversationID</t>
  </si>
  <si>
    <t>return ConversationDetailDTO</t>
  </si>
  <si>
    <t>throw new UserNotFoundException</t>
  </si>
  <si>
    <t>throw new KeyNotFoundException</t>
  </si>
  <si>
    <t>update viewStatus == "both"</t>
  </si>
  <si>
    <t>ID</t>
  </si>
  <si>
    <t>ViewStatus</t>
  </si>
  <si>
    <t>"both"</t>
  </si>
  <si>
    <t>Reposository: Message</t>
  </si>
  <si>
    <t>ReplyMessage</t>
  </si>
  <si>
    <t>Delete</t>
  </si>
  <si>
    <t>return List&lt;ConversationBasicDTO&gt; with count = 2</t>
  </si>
  <si>
    <t>acc "Acctest001" has total 8 received messages in Database</t>
  </si>
  <si>
    <t>return List&lt;ConversationBasicDTO&gt; with count = 8</t>
  </si>
  <si>
    <t xml:space="preserve">user "Acctest001" has conversation with id = "10" </t>
  </si>
  <si>
    <t>add new Message into Conversation</t>
  </si>
  <si>
    <t>return MessageDTO</t>
  </si>
  <si>
    <t>SenderName</t>
  </si>
  <si>
    <t>"Acctest001"</t>
  </si>
  <si>
    <t>F</t>
  </si>
  <si>
    <t>return true</t>
  </si>
  <si>
    <t>set DeleteStatus = "creator" or "receiver" or "both"</t>
  </si>
  <si>
    <t>DeleteMessageList</t>
  </si>
  <si>
    <t>user "Acctest001" has conversations with id = "10" and "11"</t>
  </si>
  <si>
    <t>GetNumberNewMessage</t>
  </si>
  <si>
    <t>user "manhmaluc" has 10 new messages</t>
  </si>
  <si>
    <t>user "Acctest001" has 0 new message</t>
  </si>
  <si>
    <t>return "10"</t>
  </si>
  <si>
    <t>return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</si>
</sst>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4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56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3" fillId="27" borderId="26" xfId="78" applyFont="1" applyFill="1" applyBorder="1" applyAlignment="1">
      <alignment horizontal="center" vertical="top"/>
    </xf>
    <xf numFmtId="0" fontId="33" fillId="27" borderId="27" xfId="78" applyFont="1" applyFill="1" applyBorder="1" applyAlignment="1">
      <alignment horizontal="right" vertical="top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34" fillId="27" borderId="31" xfId="78" applyFont="1" applyFill="1" applyBorder="1" applyAlignment="1"/>
    <xf numFmtId="0" fontId="34" fillId="27" borderId="32" xfId="78" applyFont="1" applyFill="1" applyBorder="1" applyAlignment="1"/>
    <xf numFmtId="0" fontId="33" fillId="27" borderId="33" xfId="78" applyFont="1" applyFill="1" applyBorder="1" applyAlignment="1">
      <alignment horizontal="right"/>
    </xf>
    <xf numFmtId="0" fontId="34" fillId="27" borderId="34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5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6" xfId="78" applyNumberFormat="1" applyFont="1" applyFill="1" applyBorder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42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6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44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7" fillId="28" borderId="0" xfId="0" applyFont="1" applyFill="1">
      <alignment vertical="center"/>
    </xf>
    <xf numFmtId="0" fontId="28" fillId="24" borderId="37" xfId="78" applyFont="1" applyFill="1" applyBorder="1" applyAlignment="1">
      <alignment horizontal="left"/>
    </xf>
    <xf numFmtId="49" fontId="40" fillId="24" borderId="14" xfId="67" applyNumberFormat="1" applyFont="1" applyFill="1" applyBorder="1"/>
    <xf numFmtId="0" fontId="48" fillId="29" borderId="0" xfId="0" applyFont="1" applyFill="1">
      <alignment vertical="center"/>
    </xf>
    <xf numFmtId="0" fontId="33" fillId="0" borderId="35" xfId="78" applyFont="1" applyBorder="1" applyAlignment="1">
      <alignment horizontal="center"/>
    </xf>
    <xf numFmtId="0" fontId="28" fillId="24" borderId="37" xfId="78" applyFont="1" applyFill="1" applyBorder="1" applyAlignment="1">
      <alignment horizontal="left" vertical="center"/>
    </xf>
    <xf numFmtId="0" fontId="28" fillId="24" borderId="37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9" fillId="0" borderId="0" xfId="78" applyFont="1" applyFill="1" applyBorder="1" applyAlignment="1">
      <alignment vertical="top"/>
    </xf>
    <xf numFmtId="0" fontId="49" fillId="29" borderId="38" xfId="78" applyFont="1" applyFill="1" applyBorder="1" applyAlignment="1">
      <alignment vertical="center"/>
    </xf>
    <xf numFmtId="0" fontId="49" fillId="29" borderId="38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top"/>
    </xf>
    <xf numFmtId="0" fontId="49" fillId="29" borderId="39" xfId="78" applyFont="1" applyFill="1" applyBorder="1" applyAlignment="1">
      <alignment vertical="center"/>
    </xf>
    <xf numFmtId="0" fontId="34" fillId="27" borderId="31" xfId="78" applyFont="1" applyFill="1" applyBorder="1" applyAlignment="1">
      <alignment horizontal="left" vertical="top"/>
    </xf>
    <xf numFmtId="0" fontId="33" fillId="27" borderId="32" xfId="78" applyFont="1" applyFill="1" applyBorder="1" applyAlignment="1">
      <alignment horizontal="center" vertical="top"/>
    </xf>
    <xf numFmtId="0" fontId="33" fillId="27" borderId="33" xfId="78" applyFont="1" applyFill="1" applyBorder="1" applyAlignment="1">
      <alignment horizontal="right" vertical="top"/>
    </xf>
    <xf numFmtId="0" fontId="49" fillId="29" borderId="40" xfId="78" applyFont="1" applyFill="1" applyBorder="1" applyAlignment="1">
      <alignment horizontal="left"/>
    </xf>
    <xf numFmtId="0" fontId="50" fillId="29" borderId="40" xfId="78" applyFont="1" applyFill="1" applyBorder="1"/>
    <xf numFmtId="0" fontId="50" fillId="29" borderId="40" xfId="78" applyFont="1" applyFill="1" applyBorder="1" applyAlignment="1">
      <alignment horizontal="right"/>
    </xf>
    <xf numFmtId="0" fontId="49" fillId="29" borderId="40" xfId="78" applyFont="1" applyFill="1" applyBorder="1" applyAlignment="1">
      <alignment vertical="top" textRotation="180"/>
    </xf>
    <xf numFmtId="164" fontId="49" fillId="25" borderId="41" xfId="78" applyNumberFormat="1" applyFont="1" applyFill="1" applyBorder="1" applyAlignment="1">
      <alignment horizontal="center" vertical="center"/>
    </xf>
    <xf numFmtId="0" fontId="34" fillId="0" borderId="42" xfId="78" applyFont="1" applyBorder="1" applyAlignment="1">
      <alignment horizontal="center"/>
    </xf>
    <xf numFmtId="0" fontId="33" fillId="0" borderId="43" xfId="78" applyFont="1" applyBorder="1" applyAlignment="1">
      <alignment horizontal="center"/>
    </xf>
    <xf numFmtId="0" fontId="33" fillId="0" borderId="42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51" fillId="0" borderId="44" xfId="78" applyFont="1" applyBorder="1" applyAlignment="1">
      <alignment vertical="center"/>
    </xf>
    <xf numFmtId="0" fontId="23" fillId="24" borderId="45" xfId="78" applyFont="1" applyFill="1" applyBorder="1" applyAlignment="1">
      <alignment horizontal="left" indent="1"/>
    </xf>
    <xf numFmtId="0" fontId="22" fillId="0" borderId="46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5" xfId="78" applyFont="1" applyFill="1" applyBorder="1"/>
    <xf numFmtId="0" fontId="24" fillId="0" borderId="46" xfId="78" applyFont="1" applyBorder="1" applyAlignment="1">
      <alignment horizontal="left" indent="1"/>
    </xf>
    <xf numFmtId="0" fontId="22" fillId="0" borderId="45" xfId="78" applyFont="1" applyFill="1" applyBorder="1"/>
    <xf numFmtId="0" fontId="28" fillId="0" borderId="45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6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7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31" xfId="78" applyFont="1" applyBorder="1" applyAlignment="1">
      <alignment horizontal="center"/>
    </xf>
    <xf numFmtId="0" fontId="52" fillId="27" borderId="26" xfId="78" applyFont="1" applyFill="1" applyBorder="1" applyAlignment="1">
      <alignment horizontal="center" vertical="top"/>
    </xf>
    <xf numFmtId="0" fontId="52" fillId="27" borderId="27" xfId="78" applyFont="1" applyFill="1" applyBorder="1" applyAlignment="1">
      <alignment horizontal="right" vertical="top"/>
    </xf>
    <xf numFmtId="0" fontId="33" fillId="0" borderId="34" xfId="78" applyFont="1" applyBorder="1" applyAlignment="1">
      <alignment horizontal="center"/>
    </xf>
    <xf numFmtId="0" fontId="53" fillId="27" borderId="34" xfId="78" applyFont="1" applyFill="1" applyBorder="1" applyAlignment="1">
      <alignment horizontal="left" vertical="top"/>
    </xf>
    <xf numFmtId="0" fontId="33" fillId="27" borderId="34" xfId="78" applyFont="1" applyFill="1" applyBorder="1" applyAlignment="1">
      <alignment horizontal="left" vertical="top"/>
    </xf>
    <xf numFmtId="0" fontId="33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27" borderId="0" xfId="78" applyFont="1" applyFill="1" applyBorder="1" applyAlignment="1"/>
    <xf numFmtId="0" fontId="33" fillId="27" borderId="48" xfId="78" applyFont="1" applyFill="1" applyBorder="1" applyAlignment="1">
      <alignment horizontal="right"/>
    </xf>
    <xf numFmtId="0" fontId="34" fillId="0" borderId="49" xfId="78" applyFont="1" applyBorder="1" applyAlignment="1">
      <alignment horizontal="center"/>
    </xf>
    <xf numFmtId="0" fontId="33" fillId="30" borderId="34" xfId="78" applyFont="1" applyFill="1" applyBorder="1" applyAlignment="1">
      <alignment horizontal="center"/>
    </xf>
    <xf numFmtId="0" fontId="33" fillId="30" borderId="35" xfId="78" applyFont="1" applyFill="1" applyBorder="1" applyAlignment="1">
      <alignment horizontal="center"/>
    </xf>
    <xf numFmtId="0" fontId="34" fillId="30" borderId="50" xfId="78" applyFont="1" applyFill="1" applyBorder="1" applyAlignment="1">
      <alignment horizontal="center"/>
    </xf>
    <xf numFmtId="0" fontId="34" fillId="30" borderId="49" xfId="78" applyFont="1" applyFill="1" applyBorder="1" applyAlignment="1">
      <alignment horizontal="center"/>
    </xf>
    <xf numFmtId="0" fontId="33" fillId="30" borderId="51" xfId="78" applyFont="1" applyFill="1" applyBorder="1" applyAlignment="1">
      <alignment horizontal="center"/>
    </xf>
    <xf numFmtId="0" fontId="49" fillId="29" borderId="52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0" borderId="54" xfId="78" applyFont="1" applyBorder="1" applyAlignment="1">
      <alignment horizontal="center"/>
    </xf>
    <xf numFmtId="0" fontId="33" fillId="0" borderId="53" xfId="78" applyFont="1" applyBorder="1" applyAlignment="1">
      <alignment horizontal="center"/>
    </xf>
    <xf numFmtId="0" fontId="33" fillId="0" borderId="49" xfId="78" applyFont="1" applyBorder="1" applyAlignment="1">
      <alignment horizontal="center"/>
    </xf>
    <xf numFmtId="0" fontId="33" fillId="0" borderId="50" xfId="78" applyFont="1" applyBorder="1" applyAlignment="1">
      <alignment horizontal="center"/>
    </xf>
    <xf numFmtId="0" fontId="34" fillId="27" borderId="34" xfId="78" applyFont="1" applyFill="1" applyBorder="1" applyAlignment="1">
      <alignment horizontal="left" vertical="top"/>
    </xf>
    <xf numFmtId="0" fontId="39" fillId="0" borderId="37" xfId="78" applyFont="1" applyBorder="1" applyAlignment="1">
      <alignment horizontal="left"/>
    </xf>
    <xf numFmtId="0" fontId="28" fillId="24" borderId="37" xfId="78" applyFont="1" applyFill="1" applyBorder="1" applyAlignment="1">
      <alignment horizontal="left" vertical="center"/>
    </xf>
    <xf numFmtId="0" fontId="39" fillId="0" borderId="37" xfId="78" applyFont="1" applyBorder="1" applyAlignment="1">
      <alignment horizontal="left" vertical="center"/>
    </xf>
    <xf numFmtId="0" fontId="51" fillId="0" borderId="55" xfId="78" applyFont="1" applyBorder="1" applyAlignment="1">
      <alignment horizontal="center" vertical="center"/>
    </xf>
    <xf numFmtId="0" fontId="51" fillId="0" borderId="56" xfId="78" applyFont="1" applyBorder="1" applyAlignment="1">
      <alignment horizontal="center" vertical="center"/>
    </xf>
    <xf numFmtId="0" fontId="51" fillId="0" borderId="10" xfId="78" applyFont="1" applyBorder="1" applyAlignment="1">
      <alignment horizontal="center" vertical="center"/>
    </xf>
    <xf numFmtId="1" fontId="28" fillId="24" borderId="37" xfId="78" applyNumberFormat="1" applyFont="1" applyFill="1" applyBorder="1" applyAlignment="1">
      <alignment vertical="center" wrapText="1"/>
    </xf>
    <xf numFmtId="1" fontId="28" fillId="24" borderId="57" xfId="78" applyNumberFormat="1" applyFont="1" applyFill="1" applyBorder="1" applyAlignment="1"/>
    <xf numFmtId="0" fontId="39" fillId="24" borderId="57" xfId="78" applyFont="1" applyFill="1" applyBorder="1" applyAlignment="1">
      <alignment horizontal="left"/>
    </xf>
    <xf numFmtId="0" fontId="39" fillId="24" borderId="56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7" xfId="78" applyFont="1" applyFill="1" applyBorder="1" applyAlignment="1">
      <alignment horizontal="left" vertical="top" wrapText="1"/>
    </xf>
    <xf numFmtId="0" fontId="39" fillId="24" borderId="56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7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7" xfId="78" applyFont="1" applyFill="1" applyBorder="1" applyAlignment="1">
      <alignment horizontal="left"/>
    </xf>
    <xf numFmtId="0" fontId="28" fillId="24" borderId="37" xfId="78" applyFont="1" applyFill="1" applyBorder="1" applyAlignment="1">
      <alignment horizontal="left"/>
    </xf>
    <xf numFmtId="14" fontId="39" fillId="24" borderId="57" xfId="78" applyNumberFormat="1" applyFont="1" applyFill="1" applyBorder="1" applyAlignment="1">
      <alignment horizontal="left" vertical="top"/>
    </xf>
    <xf numFmtId="14" fontId="39" fillId="24" borderId="56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3" fillId="0" borderId="34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8" xfId="77" applyFont="1" applyFill="1" applyBorder="1" applyAlignment="1">
      <alignment horizontal="left" wrapText="1"/>
    </xf>
    <xf numFmtId="0" fontId="35" fillId="24" borderId="59" xfId="77" applyFont="1" applyFill="1" applyBorder="1" applyAlignment="1">
      <alignment horizontal="left" wrapText="1"/>
    </xf>
    <xf numFmtId="0" fontId="35" fillId="24" borderId="60" xfId="77" applyFont="1" applyFill="1" applyBorder="1" applyAlignment="1">
      <alignment horizontal="left" wrapText="1"/>
    </xf>
    <xf numFmtId="0" fontId="34" fillId="24" borderId="55" xfId="78" applyFont="1" applyFill="1" applyBorder="1" applyAlignment="1">
      <alignment horizontal="center" vertical="center" wrapText="1"/>
    </xf>
    <xf numFmtId="0" fontId="34" fillId="24" borderId="56" xfId="78" applyFont="1" applyFill="1" applyBorder="1" applyAlignment="1">
      <alignment horizontal="center" vertical="center" wrapText="1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47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3" fillId="24" borderId="63" xfId="78" applyFont="1" applyFill="1" applyBorder="1" applyAlignment="1">
      <alignment horizontal="center" vertical="center"/>
    </xf>
    <xf numFmtId="0" fontId="33" fillId="0" borderId="31" xfId="78" applyFont="1" applyFill="1" applyBorder="1" applyAlignment="1">
      <alignment horizontal="left"/>
    </xf>
    <xf numFmtId="0" fontId="33" fillId="0" borderId="32" xfId="78" applyFont="1" applyFill="1" applyBorder="1" applyAlignment="1">
      <alignment horizontal="left"/>
    </xf>
    <xf numFmtId="0" fontId="33" fillId="0" borderId="33" xfId="78" applyFont="1" applyFill="1" applyBorder="1" applyAlignment="1">
      <alignment horizontal="left"/>
    </xf>
    <xf numFmtId="0" fontId="33" fillId="0" borderId="34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64" xfId="78" applyFont="1" applyFill="1" applyBorder="1" applyAlignment="1">
      <alignment horizontal="center" vertical="center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69" xfId="78" applyFont="1" applyFill="1" applyBorder="1" applyAlignment="1">
      <alignment horizontal="center" vertical="center"/>
    </xf>
    <xf numFmtId="0" fontId="34" fillId="24" borderId="57" xfId="78" applyFont="1" applyFill="1" applyBorder="1" applyAlignment="1">
      <alignment horizontal="center" vertical="center" wrapText="1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49" fontId="35" fillId="24" borderId="72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3" fillId="24" borderId="73" xfId="78" applyFont="1" applyFill="1" applyBorder="1" applyAlignment="1">
      <alignment horizontal="center" vertical="center"/>
    </xf>
    <xf numFmtId="0" fontId="33" fillId="24" borderId="74" xfId="78" applyFont="1" applyFill="1" applyBorder="1" applyAlignment="1">
      <alignment horizontal="center" vertical="center"/>
    </xf>
    <xf numFmtId="0" fontId="34" fillId="24" borderId="75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72" xfId="77" applyNumberFormat="1" applyFont="1" applyFill="1" applyBorder="1" applyAlignment="1">
      <alignment horizontal="left" wrapText="1"/>
    </xf>
    <xf numFmtId="0" fontId="33" fillId="24" borderId="71" xfId="77" applyNumberFormat="1" applyFont="1" applyFill="1" applyBorder="1" applyAlignment="1">
      <alignment horizontal="left" wrapText="1"/>
    </xf>
    <xf numFmtId="0" fontId="33" fillId="24" borderId="76" xfId="77" applyNumberFormat="1" applyFont="1" applyFill="1" applyBorder="1" applyAlignment="1">
      <alignment horizontal="left" wrapText="1"/>
    </xf>
    <xf numFmtId="0" fontId="35" fillId="24" borderId="77" xfId="77" applyFont="1" applyFill="1" applyBorder="1" applyAlignment="1">
      <alignment horizontal="left" wrapText="1"/>
    </xf>
    <xf numFmtId="0" fontId="35" fillId="24" borderId="78" xfId="77" applyFont="1" applyFill="1" applyBorder="1" applyAlignment="1">
      <alignment horizontal="left" wrapText="1"/>
    </xf>
    <xf numFmtId="0" fontId="35" fillId="24" borderId="79" xfId="77" applyFont="1" applyFill="1" applyBorder="1" applyAlignment="1">
      <alignment horizontal="left" wrapText="1"/>
    </xf>
    <xf numFmtId="0" fontId="35" fillId="24" borderId="80" xfId="77" applyFont="1" applyFill="1" applyBorder="1" applyAlignment="1">
      <alignment horizontal="left" wrapText="1"/>
    </xf>
    <xf numFmtId="0" fontId="35" fillId="24" borderId="81" xfId="77" applyFont="1" applyFill="1" applyBorder="1" applyAlignment="1">
      <alignment horizontal="left" wrapText="1"/>
    </xf>
    <xf numFmtId="0" fontId="34" fillId="24" borderId="75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5" xfId="77" applyFont="1" applyFill="1" applyBorder="1" applyAlignment="1">
      <alignment horizontal="left" wrapText="1"/>
    </xf>
    <xf numFmtId="0" fontId="34" fillId="24" borderId="66" xfId="77" applyFont="1" applyFill="1" applyBorder="1" applyAlignment="1">
      <alignment horizontal="left" wrapText="1"/>
    </xf>
    <xf numFmtId="0" fontId="34" fillId="24" borderId="67" xfId="77" applyFont="1" applyFill="1" applyBorder="1" applyAlignment="1">
      <alignment horizontal="left" wrapText="1"/>
    </xf>
    <xf numFmtId="0" fontId="34" fillId="24" borderId="34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3" fillId="0" borderId="82" xfId="78" applyFont="1" applyFill="1" applyBorder="1" applyAlignment="1">
      <alignment horizontal="left"/>
    </xf>
    <xf numFmtId="0" fontId="33" fillId="0" borderId="83" xfId="78" applyFont="1" applyFill="1" applyBorder="1" applyAlignment="1">
      <alignment horizontal="left"/>
    </xf>
    <xf numFmtId="0" fontId="33" fillId="0" borderId="84" xfId="78" applyFont="1" applyFill="1" applyBorder="1" applyAlignment="1">
      <alignment horizontal="left"/>
    </xf>
    <xf numFmtId="0" fontId="34" fillId="27" borderId="34" xfId="78" applyFont="1" applyFill="1" applyBorder="1" applyAlignment="1">
      <alignment horizontal="left"/>
    </xf>
    <xf numFmtId="0" fontId="34" fillId="27" borderId="26" xfId="78" applyFont="1" applyFill="1" applyBorder="1" applyAlignment="1">
      <alignment horizontal="left"/>
    </xf>
    <xf numFmtId="0" fontId="34" fillId="27" borderId="27" xfId="78" applyFont="1" applyFill="1" applyBorder="1" applyAlignment="1">
      <alignment horizontal="left"/>
    </xf>
    <xf numFmtId="0" fontId="49" fillId="29" borderId="39" xfId="78" applyFont="1" applyFill="1" applyBorder="1" applyAlignment="1">
      <alignment horizontal="center" vertical="top"/>
    </xf>
    <xf numFmtId="0" fontId="49" fillId="29" borderId="38" xfId="78" applyFont="1" applyFill="1" applyBorder="1" applyAlignment="1">
      <alignment horizontal="center" vertical="top"/>
    </xf>
    <xf numFmtId="0" fontId="49" fillId="29" borderId="85" xfId="78" applyFont="1" applyFill="1" applyBorder="1" applyAlignment="1">
      <alignment horizontal="center" vertical="top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9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Report'!$F$22:$H$22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9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Report'!$C$22:$E$22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30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19050</xdr:rowOff>
    </xdr:from>
    <xdr:to>
      <xdr:col>3</xdr:col>
      <xdr:colOff>238125</xdr:colOff>
      <xdr:row>45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8" customWidth="1"/>
    <col min="2" max="16384" width="9" style="98"/>
  </cols>
  <sheetData>
    <row r="1" spans="1:1" s="95" customFormat="1" ht="22.5">
      <c r="A1" s="94" t="s">
        <v>58</v>
      </c>
    </row>
    <row r="2" spans="1:1" s="95" customFormat="1" ht="22.5">
      <c r="A2" s="94"/>
    </row>
    <row r="3" spans="1:1" s="96" customFormat="1" ht="18">
      <c r="A3" s="99" t="s">
        <v>74</v>
      </c>
    </row>
    <row r="4" spans="1:1" ht="15" customHeight="1">
      <c r="A4" s="102" t="s">
        <v>56</v>
      </c>
    </row>
    <row r="5" spans="1:1" ht="15" customHeight="1">
      <c r="A5" s="102" t="s">
        <v>79</v>
      </c>
    </row>
    <row r="6" spans="1:1" ht="38.25">
      <c r="A6" s="103" t="s">
        <v>94</v>
      </c>
    </row>
    <row r="7" spans="1:1" ht="29.25" customHeight="1">
      <c r="A7" s="103" t="s">
        <v>97</v>
      </c>
    </row>
    <row r="8" spans="1:1" ht="30" customHeight="1">
      <c r="A8" s="104" t="s">
        <v>81</v>
      </c>
    </row>
    <row r="9" spans="1:1" s="107" customFormat="1" ht="16.5" customHeight="1">
      <c r="A9" s="106" t="s">
        <v>95</v>
      </c>
    </row>
    <row r="10" spans="1:1" ht="16.5" customHeight="1">
      <c r="A10" s="97"/>
    </row>
    <row r="11" spans="1:1" s="96" customFormat="1" ht="18">
      <c r="A11" s="99" t="s">
        <v>57</v>
      </c>
    </row>
    <row r="12" spans="1:1" s="100" customFormat="1" ht="15">
      <c r="A12" s="105" t="s">
        <v>48</v>
      </c>
    </row>
    <row r="13" spans="1:1" s="100" customFormat="1" ht="15">
      <c r="A13" s="105"/>
    </row>
    <row r="14" spans="1:1" s="100" customFormat="1" ht="15">
      <c r="A14" s="105"/>
    </row>
    <row r="15" spans="1:1" s="100" customFormat="1" ht="15">
      <c r="A15" s="105"/>
    </row>
    <row r="16" spans="1:1" s="100" customFormat="1" ht="15">
      <c r="A16" s="105"/>
    </row>
    <row r="17" spans="1:1" s="100" customFormat="1" ht="15">
      <c r="A17" s="105"/>
    </row>
    <row r="18" spans="1:1" s="100" customFormat="1" ht="15">
      <c r="A18" s="105"/>
    </row>
    <row r="19" spans="1:1" s="100" customFormat="1" ht="15">
      <c r="A19" s="105"/>
    </row>
    <row r="20" spans="1:1" s="100" customFormat="1" ht="15">
      <c r="A20" s="105"/>
    </row>
    <row r="21" spans="1:1" s="100" customFormat="1" ht="15">
      <c r="A21" s="105"/>
    </row>
    <row r="22" spans="1:1" s="100" customFormat="1" ht="15">
      <c r="A22" s="105"/>
    </row>
    <row r="23" spans="1:1" s="100" customFormat="1" ht="15">
      <c r="A23" s="105"/>
    </row>
    <row r="24" spans="1:1" s="100" customFormat="1" ht="15">
      <c r="A24" s="105"/>
    </row>
    <row r="25" spans="1:1" s="100" customFormat="1" ht="15">
      <c r="A25" s="105"/>
    </row>
    <row r="26" spans="1:1" s="100" customFormat="1" ht="15">
      <c r="A26" s="105"/>
    </row>
    <row r="27" spans="1:1" s="100" customFormat="1" ht="15">
      <c r="A27" s="105"/>
    </row>
    <row r="28" spans="1:1" s="100" customFormat="1" ht="15">
      <c r="A28" s="105"/>
    </row>
    <row r="29" spans="1:1" s="100" customFormat="1" ht="15">
      <c r="A29" s="105"/>
    </row>
    <row r="30" spans="1:1" s="100" customFormat="1" ht="15">
      <c r="A30" s="105"/>
    </row>
    <row r="31" spans="1:1" s="100" customFormat="1" ht="15">
      <c r="A31" s="105"/>
    </row>
    <row r="32" spans="1:1" s="100" customFormat="1" ht="15">
      <c r="A32" s="105"/>
    </row>
    <row r="33" spans="1:1" s="100" customFormat="1" ht="15">
      <c r="A33" s="105"/>
    </row>
    <row r="34" spans="1:1" s="100" customFormat="1" ht="15">
      <c r="A34" s="105"/>
    </row>
    <row r="35" spans="1:1" s="100" customFormat="1" ht="15">
      <c r="A35" s="105"/>
    </row>
    <row r="36" spans="1:1" s="100" customFormat="1" ht="15">
      <c r="A36" s="105"/>
    </row>
    <row r="37" spans="1:1" s="100" customFormat="1" ht="15">
      <c r="A37" s="105"/>
    </row>
    <row r="38" spans="1:1" s="100" customFormat="1" ht="15">
      <c r="A38" s="105"/>
    </row>
    <row r="39" spans="1:1" s="100" customFormat="1" ht="15">
      <c r="A39" s="105"/>
    </row>
    <row r="40" spans="1:1" s="100" customFormat="1" ht="15">
      <c r="A40" s="105"/>
    </row>
    <row r="41" spans="1:1" s="100" customFormat="1" ht="15">
      <c r="A41" s="105"/>
    </row>
    <row r="42" spans="1:1" s="100" customFormat="1" ht="15">
      <c r="A42" s="105"/>
    </row>
    <row r="43" spans="1:1" s="100" customFormat="1" ht="15">
      <c r="A43" s="105"/>
    </row>
    <row r="44" spans="1:1" s="100" customFormat="1" ht="15">
      <c r="A44" s="105"/>
    </row>
    <row r="45" spans="1:1" s="100" customFormat="1" ht="15">
      <c r="A45" s="105"/>
    </row>
    <row r="46" spans="1:1" s="100" customFormat="1" ht="15">
      <c r="A46" s="105"/>
    </row>
    <row r="47" spans="1:1" s="100" customFormat="1" ht="15">
      <c r="A47" s="105"/>
    </row>
    <row r="48" spans="1:1" s="100" customFormat="1" ht="15">
      <c r="A48" s="105"/>
    </row>
    <row r="49" spans="1:2" s="100" customFormat="1" ht="15">
      <c r="A49" s="105"/>
    </row>
    <row r="50" spans="1:2" s="100" customFormat="1" ht="15">
      <c r="A50" s="105"/>
    </row>
    <row r="51" spans="1:2" s="100" customFormat="1" ht="15">
      <c r="A51" s="105"/>
    </row>
    <row r="52" spans="1:2" s="100" customFormat="1" ht="15">
      <c r="A52" s="105"/>
    </row>
    <row r="53" spans="1:2" s="100" customFormat="1" ht="15">
      <c r="A53" s="105"/>
    </row>
    <row r="54" spans="1:2" s="100" customFormat="1" ht="15">
      <c r="A54" s="105"/>
    </row>
    <row r="55" spans="1:2" ht="25.5">
      <c r="A55" s="102" t="s">
        <v>82</v>
      </c>
    </row>
    <row r="56" spans="1:2">
      <c r="A56" s="102" t="s">
        <v>83</v>
      </c>
    </row>
    <row r="57" spans="1:2">
      <c r="A57" s="103" t="s">
        <v>84</v>
      </c>
    </row>
    <row r="58" spans="1:2">
      <c r="A58" s="97"/>
    </row>
    <row r="59" spans="1:2" s="100" customFormat="1" ht="15">
      <c r="A59" s="105" t="s">
        <v>59</v>
      </c>
    </row>
    <row r="60" spans="1:2">
      <c r="A60" s="102" t="s">
        <v>60</v>
      </c>
      <c r="B60" s="97"/>
    </row>
    <row r="61" spans="1:2">
      <c r="A61" s="105" t="s">
        <v>85</v>
      </c>
    </row>
    <row r="62" spans="1:2">
      <c r="A62" s="102" t="s">
        <v>61</v>
      </c>
      <c r="B62" s="97"/>
    </row>
    <row r="63" spans="1:2" ht="25.5">
      <c r="A63" s="103" t="s">
        <v>62</v>
      </c>
    </row>
    <row r="64" spans="1:2">
      <c r="A64" s="102" t="s">
        <v>63</v>
      </c>
      <c r="B64" s="101"/>
    </row>
    <row r="65" spans="1:4">
      <c r="A65" s="102" t="s">
        <v>64</v>
      </c>
      <c r="B65" s="97"/>
    </row>
    <row r="66" spans="1:4">
      <c r="A66" s="102" t="s">
        <v>98</v>
      </c>
      <c r="B66" s="97"/>
    </row>
    <row r="67" spans="1:4">
      <c r="A67" s="102" t="s">
        <v>65</v>
      </c>
      <c r="B67" s="97"/>
      <c r="C67" s="97" t="s">
        <v>44</v>
      </c>
      <c r="D67" s="97" t="s">
        <v>44</v>
      </c>
    </row>
    <row r="68" spans="1:4">
      <c r="A68" s="102" t="s">
        <v>45</v>
      </c>
    </row>
    <row r="69" spans="1:4">
      <c r="A69" s="102" t="s">
        <v>75</v>
      </c>
      <c r="B69" s="97"/>
    </row>
    <row r="70" spans="1:4">
      <c r="A70" s="102" t="s">
        <v>76</v>
      </c>
    </row>
    <row r="71" spans="1:4">
      <c r="A71" s="102" t="s">
        <v>77</v>
      </c>
    </row>
    <row r="72" spans="1:4">
      <c r="A72" s="102" t="s">
        <v>78</v>
      </c>
      <c r="B72" s="97"/>
      <c r="C72" s="97" t="s">
        <v>44</v>
      </c>
    </row>
    <row r="73" spans="1:4">
      <c r="A73" s="105" t="s">
        <v>86</v>
      </c>
    </row>
    <row r="74" spans="1:4" ht="30" customHeight="1">
      <c r="A74" s="103" t="s">
        <v>66</v>
      </c>
    </row>
    <row r="75" spans="1:4">
      <c r="A75" s="102" t="s">
        <v>46</v>
      </c>
    </row>
    <row r="76" spans="1:4">
      <c r="A76" s="102" t="s">
        <v>67</v>
      </c>
    </row>
    <row r="77" spans="1:4">
      <c r="A77" s="102" t="s">
        <v>68</v>
      </c>
      <c r="B77" s="97"/>
    </row>
    <row r="78" spans="1:4">
      <c r="A78" s="102" t="s">
        <v>69</v>
      </c>
      <c r="B78" s="97"/>
    </row>
    <row r="79" spans="1:4">
      <c r="A79" s="105" t="s">
        <v>87</v>
      </c>
    </row>
    <row r="80" spans="1:4">
      <c r="A80" s="102" t="s">
        <v>70</v>
      </c>
    </row>
    <row r="81" spans="1:2" ht="38.25">
      <c r="A81" s="104" t="s">
        <v>80</v>
      </c>
      <c r="B81" s="97"/>
    </row>
    <row r="82" spans="1:2">
      <c r="A82" s="104"/>
      <c r="B82" s="97"/>
    </row>
    <row r="83" spans="1:2" s="100" customFormat="1" ht="15">
      <c r="A83" s="105" t="s">
        <v>71</v>
      </c>
    </row>
    <row r="84" spans="1:2">
      <c r="A84" s="102" t="s">
        <v>88</v>
      </c>
    </row>
    <row r="85" spans="1:2">
      <c r="A85" s="102" t="s">
        <v>89</v>
      </c>
    </row>
    <row r="86" spans="1:2">
      <c r="A86" s="102" t="s">
        <v>90</v>
      </c>
    </row>
    <row r="87" spans="1:2">
      <c r="A87" s="102" t="s">
        <v>91</v>
      </c>
    </row>
    <row r="88" spans="1:2">
      <c r="A88" s="102" t="s">
        <v>92</v>
      </c>
    </row>
    <row r="89" spans="1:2">
      <c r="A89" s="102" t="s">
        <v>93</v>
      </c>
    </row>
    <row r="90" spans="1:2">
      <c r="A90" s="97" t="s">
        <v>47</v>
      </c>
    </row>
    <row r="91" spans="1:2">
      <c r="A91" s="97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62"/>
  <sheetViews>
    <sheetView topLeftCell="A7" zoomScaleNormal="100" workbookViewId="0">
      <selection activeCell="K14" sqref="K14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149</v>
      </c>
      <c r="D2" s="226"/>
      <c r="E2" s="241" t="s">
        <v>14</v>
      </c>
      <c r="F2" s="242"/>
      <c r="G2" s="242"/>
      <c r="H2" s="243"/>
      <c r="I2" s="231" t="str">
        <f>C2</f>
        <v>ReplyMessage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COUNTIF(E28:HM28,"P")</f>
        <v>3</v>
      </c>
      <c r="B6" s="228"/>
      <c r="C6" s="221">
        <f>COUNTIF(E28:HO28,"F")</f>
        <v>1</v>
      </c>
      <c r="D6" s="211"/>
      <c r="E6" s="210">
        <f>SUM(L6,- A6,- C6)</f>
        <v>0</v>
      </c>
      <c r="F6" s="211"/>
      <c r="G6" s="211"/>
      <c r="H6" s="220"/>
      <c r="I6" s="154">
        <f>COUNTIF(E27:HM27,"N")</f>
        <v>1</v>
      </c>
      <c r="J6" s="154">
        <f>COUNTIF(E27:HM27,"A")</f>
        <v>3</v>
      </c>
      <c r="K6" s="154">
        <f>COUNTIF(E27:HO27,"B")</f>
        <v>0</v>
      </c>
      <c r="L6" s="210">
        <f>COUNTA(E8:R8)</f>
        <v>4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17" t="s">
        <v>108</v>
      </c>
      <c r="B9" s="121" t="s">
        <v>113</v>
      </c>
      <c r="C9" s="122"/>
      <c r="D9" s="123"/>
      <c r="E9" s="111"/>
      <c r="F9" s="111" t="s">
        <v>72</v>
      </c>
      <c r="G9" s="111" t="s">
        <v>72</v>
      </c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11" t="s">
        <v>72</v>
      </c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17"/>
      <c r="B12" s="121" t="s">
        <v>154</v>
      </c>
      <c r="C12" s="122"/>
      <c r="D12" s="123"/>
      <c r="E12" s="131"/>
      <c r="F12" s="131"/>
      <c r="G12" s="131" t="s">
        <v>72</v>
      </c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21"/>
      <c r="C13" s="122"/>
      <c r="D13" s="123"/>
      <c r="E13" s="131"/>
      <c r="F13" s="131"/>
      <c r="G13" s="131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 thickBot="1">
      <c r="A14" s="117"/>
      <c r="B14" s="121"/>
      <c r="C14" s="122"/>
      <c r="D14" s="123"/>
      <c r="E14" s="131"/>
      <c r="F14" s="131"/>
      <c r="G14" s="131"/>
      <c r="H14" s="129"/>
      <c r="I14" s="129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20" t="s">
        <v>54</v>
      </c>
      <c r="B15" s="121" t="s">
        <v>132</v>
      </c>
      <c r="C15" s="122"/>
      <c r="D15" s="123"/>
      <c r="E15" s="129"/>
      <c r="F15" s="129"/>
      <c r="G15" s="129"/>
      <c r="H15" s="129"/>
      <c r="I15" s="129"/>
      <c r="J15" s="129"/>
      <c r="K15" s="129"/>
      <c r="L15" s="129"/>
      <c r="M15" s="156"/>
      <c r="N15" s="156"/>
      <c r="O15" s="156"/>
      <c r="P15" s="156"/>
      <c r="Q15" s="156"/>
      <c r="R15" s="129"/>
    </row>
    <row r="16" spans="1:20" ht="13.5" customHeight="1">
      <c r="A16" s="117"/>
      <c r="B16" s="160"/>
      <c r="C16" s="157"/>
      <c r="D16" s="158" t="s">
        <v>35</v>
      </c>
      <c r="E16" s="111" t="s">
        <v>72</v>
      </c>
      <c r="F16" s="111"/>
      <c r="G16" s="111"/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7"/>
      <c r="B17" s="160"/>
      <c r="C17" s="157"/>
      <c r="D17" s="158" t="s">
        <v>116</v>
      </c>
      <c r="E17" s="111"/>
      <c r="F17" s="111" t="s">
        <v>72</v>
      </c>
      <c r="G17" s="111" t="s">
        <v>72</v>
      </c>
      <c r="H17" s="11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3.5" customHeight="1">
      <c r="A18" s="117"/>
      <c r="B18" s="160"/>
      <c r="C18" s="157"/>
      <c r="D18" s="158" t="s">
        <v>115</v>
      </c>
      <c r="E18" s="111"/>
      <c r="F18" s="111"/>
      <c r="G18" s="111"/>
      <c r="H18" s="111" t="s">
        <v>72</v>
      </c>
      <c r="I18" s="111"/>
      <c r="J18" s="111"/>
      <c r="K18" s="111"/>
      <c r="L18" s="111"/>
      <c r="M18" s="159"/>
      <c r="N18" s="159"/>
      <c r="O18" s="111"/>
      <c r="P18" s="111"/>
      <c r="Q18" s="159"/>
      <c r="R18" s="111"/>
    </row>
    <row r="19" spans="1:18" ht="14.25" customHeight="1">
      <c r="A19" s="117"/>
      <c r="B19" s="179" t="s">
        <v>140</v>
      </c>
      <c r="C19" s="80"/>
      <c r="D19" s="81"/>
      <c r="E19" s="131"/>
      <c r="F19" s="131"/>
      <c r="G19" s="131"/>
      <c r="H19" s="131"/>
      <c r="I19" s="111"/>
      <c r="J19" s="111"/>
      <c r="K19" s="111"/>
      <c r="L19" s="111"/>
      <c r="M19" s="159"/>
      <c r="N19" s="159"/>
      <c r="O19" s="111"/>
      <c r="P19" s="111"/>
      <c r="Q19" s="159"/>
      <c r="R19" s="111"/>
    </row>
    <row r="20" spans="1:18" ht="14.25" customHeight="1">
      <c r="A20" s="117"/>
      <c r="B20" s="161"/>
      <c r="C20" s="80"/>
      <c r="D20" s="81">
        <v>100</v>
      </c>
      <c r="E20" s="111"/>
      <c r="F20" s="111" t="s">
        <v>72</v>
      </c>
      <c r="G20" s="111"/>
      <c r="H20" s="111"/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 thickBot="1">
      <c r="A21" s="117"/>
      <c r="B21" s="82"/>
      <c r="C21" s="83"/>
      <c r="D21" s="84">
        <v>10</v>
      </c>
      <c r="E21" s="111" t="s">
        <v>72</v>
      </c>
      <c r="F21" s="111"/>
      <c r="G21" s="111" t="s">
        <v>72</v>
      </c>
      <c r="H21" s="111" t="s">
        <v>72</v>
      </c>
      <c r="I21" s="111"/>
      <c r="J21" s="159"/>
      <c r="K21" s="159"/>
      <c r="L21" s="159"/>
      <c r="M21" s="159"/>
      <c r="N21" s="111"/>
      <c r="O21" s="111"/>
      <c r="P21" s="111"/>
      <c r="Q21" s="159"/>
      <c r="R21" s="111"/>
    </row>
    <row r="22" spans="1:18" ht="13.5" customHeight="1" thickTop="1">
      <c r="A22" s="119" t="s">
        <v>55</v>
      </c>
      <c r="B22" s="88" t="s">
        <v>142</v>
      </c>
      <c r="C22" s="86"/>
      <c r="D22" s="87"/>
      <c r="E22" s="131" t="s">
        <v>72</v>
      </c>
      <c r="F22" s="111"/>
      <c r="G22" s="131"/>
      <c r="H22" s="111" t="s">
        <v>72</v>
      </c>
      <c r="I22" s="111"/>
      <c r="J22" s="159"/>
      <c r="K22" s="159"/>
      <c r="L22" s="159"/>
      <c r="M22" s="159"/>
      <c r="N22" s="111"/>
      <c r="O22" s="111"/>
      <c r="P22" s="111"/>
      <c r="Q22" s="159"/>
      <c r="R22" s="111"/>
    </row>
    <row r="23" spans="1:18" ht="13.5" customHeight="1">
      <c r="A23" s="118"/>
      <c r="B23" s="88" t="s">
        <v>143</v>
      </c>
      <c r="C23" s="89"/>
      <c r="D23" s="90"/>
      <c r="E23" s="111"/>
      <c r="F23" s="111" t="s">
        <v>72</v>
      </c>
      <c r="G23" s="111"/>
      <c r="H23" s="111"/>
      <c r="I23" s="111"/>
      <c r="J23" s="111"/>
      <c r="K23" s="111"/>
      <c r="L23" s="111"/>
      <c r="M23" s="159"/>
      <c r="N23" s="159"/>
      <c r="O23" s="159"/>
      <c r="P23" s="159"/>
      <c r="Q23" s="159"/>
      <c r="R23" s="111"/>
    </row>
    <row r="24" spans="1:18" ht="13.5" customHeight="1">
      <c r="A24" s="118"/>
      <c r="B24" s="88" t="s">
        <v>155</v>
      </c>
      <c r="C24" s="89"/>
      <c r="D24" s="90"/>
      <c r="E24" s="111"/>
      <c r="F24" s="111"/>
      <c r="G24" s="111" t="s">
        <v>72</v>
      </c>
      <c r="H24" s="111"/>
      <c r="I24" s="111"/>
      <c r="J24" s="111"/>
      <c r="K24" s="111"/>
      <c r="L24" s="111"/>
      <c r="M24" s="159"/>
      <c r="N24" s="159"/>
      <c r="O24" s="111"/>
      <c r="P24" s="111"/>
      <c r="Q24" s="159"/>
      <c r="R24" s="111"/>
    </row>
    <row r="25" spans="1:18" ht="13.5" customHeight="1">
      <c r="A25" s="118"/>
      <c r="B25" s="85" t="s">
        <v>156</v>
      </c>
      <c r="C25" s="85"/>
      <c r="D25" s="90"/>
      <c r="E25" s="111"/>
      <c r="F25" s="111"/>
      <c r="G25" s="111" t="s">
        <v>72</v>
      </c>
      <c r="H25" s="111"/>
      <c r="I25" s="111"/>
      <c r="J25" s="111"/>
      <c r="K25" s="111"/>
      <c r="L25" s="111"/>
      <c r="M25" s="159"/>
      <c r="N25" s="159"/>
      <c r="O25" s="111"/>
      <c r="P25" s="111"/>
      <c r="Q25" s="159"/>
      <c r="R25" s="111"/>
    </row>
    <row r="26" spans="1:18" ht="13.5" customHeight="1" thickBot="1">
      <c r="A26" s="118"/>
      <c r="B26" s="88"/>
      <c r="C26" s="89" t="s">
        <v>157</v>
      </c>
      <c r="D26" s="90" t="s">
        <v>158</v>
      </c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 thickTop="1">
      <c r="A27" s="119" t="s">
        <v>36</v>
      </c>
      <c r="B27" s="247" t="s">
        <v>37</v>
      </c>
      <c r="C27" s="248"/>
      <c r="D27" s="249"/>
      <c r="E27" s="171" t="s">
        <v>40</v>
      </c>
      <c r="F27" s="171" t="s">
        <v>40</v>
      </c>
      <c r="G27" s="171" t="s">
        <v>38</v>
      </c>
      <c r="H27" s="171" t="s">
        <v>40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</row>
    <row r="28" spans="1:18" ht="13.5" customHeight="1">
      <c r="A28" s="118"/>
      <c r="B28" s="216" t="s">
        <v>41</v>
      </c>
      <c r="C28" s="217"/>
      <c r="D28" s="218"/>
      <c r="E28" s="111" t="s">
        <v>42</v>
      </c>
      <c r="F28" s="111" t="s">
        <v>42</v>
      </c>
      <c r="G28" s="111" t="s">
        <v>159</v>
      </c>
      <c r="H28" s="111" t="s">
        <v>42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</row>
    <row r="29" spans="1:18" ht="64.5" customHeight="1">
      <c r="A29" s="118"/>
      <c r="B29" s="201" t="s">
        <v>43</v>
      </c>
      <c r="C29" s="202"/>
      <c r="D29" s="203"/>
      <c r="E29" s="91">
        <v>42334</v>
      </c>
      <c r="F29" s="91">
        <v>42334</v>
      </c>
      <c r="G29" s="91">
        <v>42334</v>
      </c>
      <c r="H29" s="91">
        <v>42334</v>
      </c>
      <c r="I29" s="91"/>
      <c r="J29" s="91"/>
      <c r="K29" s="91"/>
      <c r="L29" s="91"/>
      <c r="M29" s="91"/>
      <c r="N29" s="91"/>
      <c r="O29" s="91"/>
      <c r="P29" s="91"/>
      <c r="Q29" s="91"/>
      <c r="R29" s="91"/>
    </row>
    <row r="30" spans="1:18" ht="13.5" customHeight="1">
      <c r="A30" s="116"/>
    </row>
    <row r="47" s="76" customFormat="1" ht="24" customHeight="1"/>
    <row r="48" s="76" customFormat="1" ht="39" customHeight="1"/>
    <row r="60" s="76" customFormat="1" ht="57" customHeight="1"/>
    <row r="61" s="76" customFormat="1" ht="10.5"/>
    <row r="62" s="76" customFormat="1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9:D29"/>
    <mergeCell ref="A6:B6"/>
    <mergeCell ref="C6:D6"/>
    <mergeCell ref="E6:H6"/>
    <mergeCell ref="L6:R6"/>
    <mergeCell ref="B28:D28"/>
    <mergeCell ref="B27:D27"/>
  </mergeCells>
  <dataValidations count="3">
    <dataValidation type="list" allowBlank="1" showInputMessage="1" showErrorMessage="1" sqref="E9:G26 H15:R26 H10">
      <formula1>"O, "</formula1>
    </dataValidation>
    <dataValidation type="list" allowBlank="1" showInputMessage="1" showErrorMessage="1" sqref="E28:R28">
      <formula1>"P,F, "</formula1>
    </dataValidation>
    <dataValidation type="list" allowBlank="1" showInputMessage="1" showErrorMessage="1" sqref="E27:R2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64"/>
  <sheetViews>
    <sheetView topLeftCell="A4" zoomScaleNormal="100" workbookViewId="0">
      <selection activeCell="E9" sqref="E9:H12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150</v>
      </c>
      <c r="D2" s="226"/>
      <c r="E2" s="241" t="s">
        <v>14</v>
      </c>
      <c r="F2" s="242"/>
      <c r="G2" s="242"/>
      <c r="H2" s="243"/>
      <c r="I2" s="231" t="str">
        <f>C2</f>
        <v>Delete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COUNTIF(E30:HM30,"P")</f>
        <v>4</v>
      </c>
      <c r="B6" s="228"/>
      <c r="C6" s="221">
        <f>COUNTIF(E30:HO30,"F")</f>
        <v>0</v>
      </c>
      <c r="D6" s="211"/>
      <c r="E6" s="210">
        <f>SUM(L6,- A6,- C6)</f>
        <v>0</v>
      </c>
      <c r="F6" s="211"/>
      <c r="G6" s="211"/>
      <c r="H6" s="220"/>
      <c r="I6" s="154">
        <f>COUNTIF(E29:HM29,"N")</f>
        <v>1</v>
      </c>
      <c r="J6" s="154">
        <f>COUNTIF(E29:HM29,"A")</f>
        <v>3</v>
      </c>
      <c r="K6" s="154">
        <f>COUNTIF(E29:HO29,"B")</f>
        <v>0</v>
      </c>
      <c r="L6" s="210">
        <f>COUNTA(E8:P8)</f>
        <v>4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 t="s">
        <v>72</v>
      </c>
      <c r="G9" s="111" t="s">
        <v>72</v>
      </c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11" t="s">
        <v>72</v>
      </c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154</v>
      </c>
      <c r="C12" s="122"/>
      <c r="D12" s="123"/>
      <c r="E12" s="131"/>
      <c r="F12" s="131"/>
      <c r="G12" s="131" t="s">
        <v>72</v>
      </c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4.25" customHeight="1">
      <c r="A19" s="117"/>
      <c r="B19" s="161"/>
      <c r="C19" s="80"/>
      <c r="D19" s="81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4.25" customHeight="1">
      <c r="A20" s="117"/>
      <c r="B20" s="161"/>
      <c r="C20" s="80"/>
      <c r="D20" s="81"/>
      <c r="E20" s="111"/>
      <c r="F20" s="111"/>
      <c r="G20" s="111"/>
      <c r="H20" s="111"/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>
      <c r="A21" s="117"/>
      <c r="B21" s="161"/>
      <c r="C21" s="80"/>
      <c r="D21" s="81"/>
      <c r="E21" s="111"/>
      <c r="F21" s="111"/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4.25" customHeight="1">
      <c r="A22" s="117"/>
      <c r="B22" s="161"/>
      <c r="C22" s="80"/>
      <c r="D22" s="81"/>
      <c r="E22" s="111"/>
      <c r="F22" s="111"/>
      <c r="G22" s="111"/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7"/>
      <c r="B23" s="82"/>
      <c r="C23" s="83"/>
      <c r="D23" s="84"/>
      <c r="E23" s="130"/>
      <c r="F23" s="130"/>
      <c r="G23" s="130"/>
      <c r="H23" s="130"/>
      <c r="I23" s="130"/>
      <c r="J23" s="130"/>
      <c r="K23" s="130"/>
      <c r="L23" s="130"/>
      <c r="M23" s="162"/>
      <c r="N23" s="162"/>
      <c r="O23" s="162"/>
      <c r="P23" s="162"/>
      <c r="Q23" s="162"/>
      <c r="R23" s="130"/>
    </row>
    <row r="24" spans="1:18" ht="13.5" customHeight="1" thickTop="1">
      <c r="A24" s="119" t="s">
        <v>55</v>
      </c>
      <c r="B24" s="88" t="s">
        <v>142</v>
      </c>
      <c r="C24" s="86"/>
      <c r="D24" s="87"/>
      <c r="E24" s="131" t="s">
        <v>72</v>
      </c>
      <c r="F24" s="131"/>
      <c r="G24" s="131"/>
      <c r="H24" s="131" t="s">
        <v>72</v>
      </c>
      <c r="I24" s="131"/>
      <c r="J24" s="131"/>
      <c r="K24" s="131"/>
      <c r="L24" s="131"/>
      <c r="M24" s="163"/>
      <c r="N24" s="163"/>
      <c r="O24" s="163"/>
      <c r="P24" s="163"/>
      <c r="Q24" s="163"/>
      <c r="R24" s="131"/>
    </row>
    <row r="25" spans="1:18" ht="13.5" customHeight="1">
      <c r="A25" s="118"/>
      <c r="B25" s="88" t="s">
        <v>143</v>
      </c>
      <c r="C25" s="89"/>
      <c r="D25" s="90"/>
      <c r="E25" s="111"/>
      <c r="F25" s="111" t="s">
        <v>72</v>
      </c>
      <c r="G25" s="111"/>
      <c r="H25" s="111"/>
      <c r="I25" s="111"/>
      <c r="J25" s="111"/>
      <c r="K25" s="111"/>
      <c r="L25" s="111"/>
      <c r="M25" s="159"/>
      <c r="N25" s="159"/>
      <c r="O25" s="159"/>
      <c r="P25" s="159"/>
      <c r="Q25" s="159"/>
      <c r="R25" s="111"/>
    </row>
    <row r="26" spans="1:18" ht="13.5" customHeight="1">
      <c r="A26" s="118"/>
      <c r="B26" s="88" t="s">
        <v>161</v>
      </c>
      <c r="C26" s="89"/>
      <c r="D26" s="90"/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>
      <c r="A27" s="118"/>
      <c r="B27" s="88" t="s">
        <v>160</v>
      </c>
      <c r="C27" s="89"/>
      <c r="D27" s="90"/>
      <c r="E27" s="111"/>
      <c r="F27" s="111"/>
      <c r="G27" s="111" t="s">
        <v>72</v>
      </c>
      <c r="H27" s="111"/>
      <c r="I27" s="111"/>
      <c r="J27" s="111"/>
      <c r="K27" s="111"/>
      <c r="L27" s="111"/>
      <c r="M27" s="159"/>
      <c r="N27" s="159"/>
      <c r="O27" s="159"/>
      <c r="P27" s="159"/>
      <c r="Q27" s="159"/>
      <c r="R27" s="111"/>
    </row>
    <row r="28" spans="1:18" ht="13.5" customHeight="1" thickBot="1">
      <c r="A28" s="118"/>
      <c r="B28" s="85"/>
      <c r="C28" s="164"/>
      <c r="D28" s="165"/>
      <c r="E28" s="166"/>
      <c r="F28" s="166"/>
      <c r="G28" s="166"/>
      <c r="H28" s="166"/>
      <c r="I28" s="166"/>
      <c r="J28" s="166"/>
      <c r="K28" s="166"/>
      <c r="L28" s="166"/>
      <c r="M28" s="169"/>
      <c r="N28" s="169"/>
      <c r="O28" s="169"/>
      <c r="P28" s="169"/>
      <c r="Q28" s="169"/>
      <c r="R28" s="170"/>
    </row>
    <row r="29" spans="1:18" ht="13.5" customHeight="1" thickTop="1">
      <c r="A29" s="119" t="s">
        <v>36</v>
      </c>
      <c r="B29" s="247" t="s">
        <v>37</v>
      </c>
      <c r="C29" s="248"/>
      <c r="D29" s="249"/>
      <c r="E29" s="171" t="s">
        <v>40</v>
      </c>
      <c r="F29" s="171" t="s">
        <v>40</v>
      </c>
      <c r="G29" s="171" t="s">
        <v>38</v>
      </c>
      <c r="H29" s="171" t="s">
        <v>40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</row>
    <row r="30" spans="1:18" ht="13.5" customHeight="1">
      <c r="A30" s="118"/>
      <c r="B30" s="216" t="s">
        <v>41</v>
      </c>
      <c r="C30" s="217"/>
      <c r="D30" s="218"/>
      <c r="E30" s="111" t="s">
        <v>42</v>
      </c>
      <c r="F30" s="111" t="s">
        <v>42</v>
      </c>
      <c r="G30" s="111" t="s">
        <v>42</v>
      </c>
      <c r="H30" s="111" t="s">
        <v>42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18" ht="64.5" customHeight="1">
      <c r="A31" s="118"/>
      <c r="B31" s="201" t="s">
        <v>43</v>
      </c>
      <c r="C31" s="202"/>
      <c r="D31" s="203"/>
      <c r="E31" s="91">
        <v>42334</v>
      </c>
      <c r="F31" s="91">
        <v>42334</v>
      </c>
      <c r="G31" s="91">
        <v>42334</v>
      </c>
      <c r="H31" s="91">
        <v>42334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2" spans="1:18" ht="13.5" customHeight="1">
      <c r="A32" s="116"/>
    </row>
    <row r="49" s="76" customFormat="1" ht="24" customHeight="1"/>
    <row r="50" s="76" customFormat="1" ht="39" customHeight="1"/>
    <row r="62" s="76" customFormat="1" ht="57" customHeight="1"/>
    <row r="63" s="76" customFormat="1" ht="10.5"/>
    <row r="64" s="76" customFormat="1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31:D31"/>
    <mergeCell ref="A6:B6"/>
    <mergeCell ref="C6:D6"/>
    <mergeCell ref="E6:H6"/>
    <mergeCell ref="L6:R6"/>
    <mergeCell ref="B29:D29"/>
    <mergeCell ref="B30:D30"/>
  </mergeCells>
  <dataValidations count="3">
    <dataValidation type="list" allowBlank="1" showInputMessage="1" showErrorMessage="1" sqref="E30:R30">
      <formula1>"P,F, "</formula1>
    </dataValidation>
    <dataValidation type="list" allowBlank="1" showInputMessage="1" showErrorMessage="1" sqref="E29:R29">
      <formula1>"N,A,B, "</formula1>
    </dataValidation>
    <dataValidation type="list" allowBlank="1" showInputMessage="1" showErrorMessage="1" sqref="E9:G19 H13:H19 E20:H28 I13:R28 H1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Normal="100" workbookViewId="0">
      <selection activeCell="L15" sqref="L15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162</v>
      </c>
      <c r="D2" s="226"/>
      <c r="E2" s="241" t="s">
        <v>14</v>
      </c>
      <c r="F2" s="242"/>
      <c r="G2" s="242"/>
      <c r="H2" s="243"/>
      <c r="I2" s="231" t="str">
        <f>C2</f>
        <v>DeleteMessageList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COUNTIF(E30:HM30,"P")</f>
        <v>4</v>
      </c>
      <c r="B6" s="228"/>
      <c r="C6" s="221">
        <f>COUNTIF(E30:HO30,"F")</f>
        <v>0</v>
      </c>
      <c r="D6" s="211"/>
      <c r="E6" s="210">
        <f>SUM(L6,- A6,- C6)</f>
        <v>0</v>
      </c>
      <c r="F6" s="211"/>
      <c r="G6" s="211"/>
      <c r="H6" s="220"/>
      <c r="I6" s="154">
        <f>COUNTIF(E29:HM29,"N")</f>
        <v>1</v>
      </c>
      <c r="J6" s="154">
        <f>COUNTIF(E29:HM29,"A")</f>
        <v>3</v>
      </c>
      <c r="K6" s="154">
        <f>COUNTIF(E29:HO29,"B")</f>
        <v>0</v>
      </c>
      <c r="L6" s="210">
        <f>COUNTA(E8:P8)</f>
        <v>4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 t="s">
        <v>72</v>
      </c>
      <c r="G9" s="111" t="s">
        <v>72</v>
      </c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11" t="s">
        <v>72</v>
      </c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163</v>
      </c>
      <c r="C12" s="122"/>
      <c r="D12" s="123"/>
      <c r="E12" s="131"/>
      <c r="F12" s="131"/>
      <c r="G12" s="131" t="s">
        <v>72</v>
      </c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4.25" customHeight="1">
      <c r="A19" s="117"/>
      <c r="B19" s="161"/>
      <c r="C19" s="80"/>
      <c r="D19" s="81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4.25" customHeight="1">
      <c r="A20" s="117"/>
      <c r="B20" s="161"/>
      <c r="C20" s="80"/>
      <c r="D20" s="81">
        <v>11</v>
      </c>
      <c r="E20" s="111" t="s">
        <v>72</v>
      </c>
      <c r="F20" s="111" t="s">
        <v>72</v>
      </c>
      <c r="G20" s="111" t="s">
        <v>72</v>
      </c>
      <c r="H20" s="111" t="s">
        <v>72</v>
      </c>
      <c r="I20" s="111"/>
      <c r="J20" s="111"/>
      <c r="K20" s="111"/>
      <c r="L20" s="111"/>
      <c r="M20" s="159"/>
      <c r="N20" s="159"/>
      <c r="O20" s="159"/>
      <c r="P20" s="159"/>
      <c r="Q20" s="159"/>
      <c r="R20" s="111"/>
    </row>
    <row r="21" spans="1:18" ht="14.25" customHeight="1">
      <c r="A21" s="117"/>
      <c r="B21" s="161"/>
      <c r="C21" s="80"/>
      <c r="D21" s="81"/>
      <c r="E21" s="111"/>
      <c r="F21" s="111"/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4.25" customHeight="1">
      <c r="A22" s="117"/>
      <c r="B22" s="161"/>
      <c r="C22" s="80"/>
      <c r="D22" s="81"/>
      <c r="E22" s="111"/>
      <c r="F22" s="111"/>
      <c r="G22" s="111"/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7"/>
      <c r="B23" s="82"/>
      <c r="C23" s="83"/>
      <c r="D23" s="84"/>
      <c r="E23" s="130"/>
      <c r="F23" s="130"/>
      <c r="G23" s="130"/>
      <c r="H23" s="130"/>
      <c r="I23" s="130"/>
      <c r="J23" s="130"/>
      <c r="K23" s="130"/>
      <c r="L23" s="130"/>
      <c r="M23" s="162"/>
      <c r="N23" s="162"/>
      <c r="O23" s="162"/>
      <c r="P23" s="162"/>
      <c r="Q23" s="162"/>
      <c r="R23" s="130"/>
    </row>
    <row r="24" spans="1:18" ht="13.5" customHeight="1" thickTop="1">
      <c r="A24" s="119" t="s">
        <v>55</v>
      </c>
      <c r="B24" s="88" t="s">
        <v>142</v>
      </c>
      <c r="C24" s="86"/>
      <c r="D24" s="87"/>
      <c r="E24" s="131" t="s">
        <v>72</v>
      </c>
      <c r="F24" s="131"/>
      <c r="G24" s="131"/>
      <c r="H24" s="131" t="s">
        <v>72</v>
      </c>
      <c r="I24" s="131"/>
      <c r="J24" s="131"/>
      <c r="K24" s="131"/>
      <c r="L24" s="131"/>
      <c r="M24" s="163"/>
      <c r="N24" s="163"/>
      <c r="O24" s="163"/>
      <c r="P24" s="163"/>
      <c r="Q24" s="163"/>
      <c r="R24" s="131"/>
    </row>
    <row r="25" spans="1:18" ht="13.5" customHeight="1">
      <c r="A25" s="118"/>
      <c r="B25" s="88" t="s">
        <v>143</v>
      </c>
      <c r="C25" s="89"/>
      <c r="D25" s="90"/>
      <c r="E25" s="111"/>
      <c r="F25" s="111" t="s">
        <v>72</v>
      </c>
      <c r="G25" s="111"/>
      <c r="H25" s="111"/>
      <c r="I25" s="111"/>
      <c r="J25" s="111"/>
      <c r="K25" s="111"/>
      <c r="L25" s="111"/>
      <c r="M25" s="159"/>
      <c r="N25" s="159"/>
      <c r="O25" s="159"/>
      <c r="P25" s="159"/>
      <c r="Q25" s="159"/>
      <c r="R25" s="111"/>
    </row>
    <row r="26" spans="1:18" ht="13.5" customHeight="1">
      <c r="A26" s="118"/>
      <c r="B26" s="88" t="s">
        <v>161</v>
      </c>
      <c r="C26" s="89"/>
      <c r="D26" s="90"/>
      <c r="E26" s="111"/>
      <c r="F26" s="111"/>
      <c r="G26" s="111" t="s">
        <v>72</v>
      </c>
      <c r="H26" s="111"/>
      <c r="I26" s="111"/>
      <c r="J26" s="111"/>
      <c r="K26" s="111"/>
      <c r="L26" s="111"/>
      <c r="M26" s="159"/>
      <c r="N26" s="159"/>
      <c r="O26" s="159"/>
      <c r="P26" s="159"/>
      <c r="Q26" s="159"/>
      <c r="R26" s="111"/>
    </row>
    <row r="27" spans="1:18" ht="13.5" customHeight="1">
      <c r="A27" s="118"/>
      <c r="B27" s="88" t="s">
        <v>160</v>
      </c>
      <c r="C27" s="89"/>
      <c r="D27" s="90"/>
      <c r="E27" s="111"/>
      <c r="F27" s="111"/>
      <c r="G27" s="111" t="s">
        <v>72</v>
      </c>
      <c r="H27" s="111"/>
      <c r="I27" s="111"/>
      <c r="J27" s="111"/>
      <c r="K27" s="111"/>
      <c r="L27" s="111"/>
      <c r="M27" s="159"/>
      <c r="N27" s="159"/>
      <c r="O27" s="159"/>
      <c r="P27" s="159"/>
      <c r="Q27" s="159"/>
      <c r="R27" s="111"/>
    </row>
    <row r="28" spans="1:18" ht="13.5" customHeight="1" thickBot="1">
      <c r="A28" s="118"/>
      <c r="B28" s="85"/>
      <c r="C28" s="164"/>
      <c r="D28" s="165"/>
      <c r="E28" s="166"/>
      <c r="F28" s="166"/>
      <c r="G28" s="166"/>
      <c r="H28" s="166"/>
      <c r="I28" s="166"/>
      <c r="J28" s="166"/>
      <c r="K28" s="166"/>
      <c r="L28" s="166"/>
      <c r="M28" s="169"/>
      <c r="N28" s="169"/>
      <c r="O28" s="169"/>
      <c r="P28" s="169"/>
      <c r="Q28" s="169"/>
      <c r="R28" s="170"/>
    </row>
    <row r="29" spans="1:18" ht="13.5" customHeight="1" thickTop="1">
      <c r="A29" s="119" t="s">
        <v>36</v>
      </c>
      <c r="B29" s="247" t="s">
        <v>37</v>
      </c>
      <c r="C29" s="248"/>
      <c r="D29" s="249"/>
      <c r="E29" s="171" t="s">
        <v>40</v>
      </c>
      <c r="F29" s="171" t="s">
        <v>40</v>
      </c>
      <c r="G29" s="171" t="s">
        <v>38</v>
      </c>
      <c r="H29" s="171" t="s">
        <v>40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</row>
    <row r="30" spans="1:18" ht="13.5" customHeight="1">
      <c r="A30" s="118"/>
      <c r="B30" s="216" t="s">
        <v>41</v>
      </c>
      <c r="C30" s="217"/>
      <c r="D30" s="218"/>
      <c r="E30" s="111" t="s">
        <v>42</v>
      </c>
      <c r="F30" s="111" t="s">
        <v>42</v>
      </c>
      <c r="G30" s="111" t="s">
        <v>42</v>
      </c>
      <c r="H30" s="111" t="s">
        <v>42</v>
      </c>
      <c r="I30" s="111"/>
      <c r="J30" s="111"/>
      <c r="K30" s="111"/>
      <c r="L30" s="111"/>
      <c r="M30" s="111"/>
      <c r="N30" s="111"/>
      <c r="O30" s="111"/>
      <c r="P30" s="111"/>
      <c r="Q30" s="111"/>
      <c r="R30" s="111"/>
    </row>
    <row r="31" spans="1:18" ht="64.5" customHeight="1">
      <c r="A31" s="118"/>
      <c r="B31" s="201" t="s">
        <v>43</v>
      </c>
      <c r="C31" s="202"/>
      <c r="D31" s="203"/>
      <c r="E31" s="91">
        <v>42334</v>
      </c>
      <c r="F31" s="91">
        <v>42334</v>
      </c>
      <c r="G31" s="91">
        <v>42334</v>
      </c>
      <c r="H31" s="91">
        <v>42334</v>
      </c>
      <c r="I31" s="91"/>
      <c r="J31" s="91"/>
      <c r="K31" s="91"/>
      <c r="L31" s="91"/>
      <c r="M31" s="91"/>
      <c r="N31" s="91"/>
      <c r="O31" s="91"/>
      <c r="P31" s="91"/>
      <c r="Q31" s="91"/>
      <c r="R31" s="91"/>
    </row>
    <row r="32" spans="1:18" ht="13.5" customHeight="1">
      <c r="A32" s="116"/>
    </row>
    <row r="49" s="76" customFormat="1" ht="24" customHeight="1"/>
    <row r="50" s="76" customFormat="1" ht="39" customHeight="1"/>
    <row r="62" s="76" customFormat="1" ht="57" customHeight="1"/>
    <row r="63" s="76" customFormat="1" ht="10.5"/>
    <row r="64" s="76" customFormat="1" ht="10.5"/>
  </sheetData>
  <mergeCells count="22">
    <mergeCell ref="B31:D31"/>
    <mergeCell ref="A6:B6"/>
    <mergeCell ref="C6:D6"/>
    <mergeCell ref="E6:H6"/>
    <mergeCell ref="L6:R6"/>
    <mergeCell ref="B29:D29"/>
    <mergeCell ref="B30:D3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I13:R28 H13:H19 E20:H28 E9:G19 H10">
      <formula1>"O, "</formula1>
    </dataValidation>
    <dataValidation type="list" allowBlank="1" showInputMessage="1" showErrorMessage="1" sqref="E29:R29">
      <formula1>"N,A,B, "</formula1>
    </dataValidation>
    <dataValidation type="list" allowBlank="1" showInputMessage="1" showErrorMessage="1" sqref="E30:R30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4" zoomScaleNormal="100" workbookViewId="0">
      <selection activeCell="M14" sqref="M14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164</v>
      </c>
      <c r="D2" s="226"/>
      <c r="E2" s="241" t="s">
        <v>14</v>
      </c>
      <c r="F2" s="242"/>
      <c r="G2" s="242"/>
      <c r="H2" s="243"/>
      <c r="I2" s="231" t="str">
        <f>C2</f>
        <v>GetNumberNewMessage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COUNTIF(E25:HM25,"P")</f>
        <v>4</v>
      </c>
      <c r="B6" s="228"/>
      <c r="C6" s="221">
        <f>COUNTIF(E25:HO25,"F")</f>
        <v>0</v>
      </c>
      <c r="D6" s="211"/>
      <c r="E6" s="210">
        <f>SUM(L6,- A6,- C6)</f>
        <v>0</v>
      </c>
      <c r="F6" s="211"/>
      <c r="G6" s="211"/>
      <c r="H6" s="220"/>
      <c r="I6" s="154">
        <f>COUNTIF(E24:HM24,"N")</f>
        <v>1</v>
      </c>
      <c r="J6" s="154">
        <f>COUNTIF(E24:HM24,"A")</f>
        <v>3</v>
      </c>
      <c r="K6" s="154">
        <f>COUNTIF(E24:HO24,"B")</f>
        <v>0</v>
      </c>
      <c r="L6" s="210">
        <f>COUNTA(E8:P8)</f>
        <v>4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 t="s">
        <v>72</v>
      </c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31" t="s">
        <v>72</v>
      </c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120</v>
      </c>
      <c r="C11" s="122"/>
      <c r="D11" s="123"/>
      <c r="E11" s="131"/>
      <c r="F11" s="131"/>
      <c r="G11" s="131" t="s">
        <v>72</v>
      </c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17"/>
      <c r="B12" s="121" t="s">
        <v>165</v>
      </c>
      <c r="C12" s="122"/>
      <c r="D12" s="123"/>
      <c r="E12" s="131"/>
      <c r="F12" s="131" t="s">
        <v>72</v>
      </c>
      <c r="G12" s="131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 thickBot="1">
      <c r="A13" s="117"/>
      <c r="B13" s="121" t="s">
        <v>166</v>
      </c>
      <c r="C13" s="122"/>
      <c r="D13" s="123"/>
      <c r="E13" s="131"/>
      <c r="F13" s="131"/>
      <c r="G13" s="131" t="s">
        <v>72</v>
      </c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20" t="s">
        <v>54</v>
      </c>
      <c r="B14" s="121" t="s">
        <v>132</v>
      </c>
      <c r="C14" s="122"/>
      <c r="D14" s="123"/>
      <c r="E14" s="129"/>
      <c r="F14" s="129"/>
      <c r="G14" s="129"/>
      <c r="H14" s="129"/>
      <c r="I14" s="129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17"/>
      <c r="B15" s="160"/>
      <c r="C15" s="157"/>
      <c r="D15" s="158" t="s">
        <v>35</v>
      </c>
      <c r="E15" s="111" t="s">
        <v>72</v>
      </c>
      <c r="F15" s="111"/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116</v>
      </c>
      <c r="E16" s="111"/>
      <c r="F16" s="111" t="s">
        <v>72</v>
      </c>
      <c r="G16" s="111"/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7"/>
      <c r="B17" s="160"/>
      <c r="C17" s="157"/>
      <c r="D17" s="158" t="s">
        <v>124</v>
      </c>
      <c r="E17" s="111"/>
      <c r="F17" s="111"/>
      <c r="G17" s="111" t="s">
        <v>72</v>
      </c>
      <c r="H17" s="111"/>
      <c r="I17" s="111"/>
      <c r="J17" s="111"/>
      <c r="K17" s="111"/>
      <c r="L17" s="111"/>
      <c r="M17" s="159"/>
      <c r="N17" s="159"/>
      <c r="O17" s="159"/>
      <c r="P17" s="159"/>
      <c r="Q17" s="159"/>
      <c r="R17" s="111"/>
    </row>
    <row r="18" spans="1:18" ht="13.5" customHeight="1">
      <c r="A18" s="117"/>
      <c r="B18" s="160"/>
      <c r="C18" s="157"/>
      <c r="D18" s="158" t="s">
        <v>115</v>
      </c>
      <c r="E18" s="111"/>
      <c r="F18" s="111"/>
      <c r="G18" s="111"/>
      <c r="H18" s="111" t="s">
        <v>72</v>
      </c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7"/>
      <c r="B19" s="82"/>
      <c r="C19" s="83"/>
      <c r="D19" s="84"/>
      <c r="E19" s="130"/>
      <c r="F19" s="130"/>
      <c r="G19" s="130"/>
      <c r="H19" s="130"/>
      <c r="I19" s="130"/>
      <c r="J19" s="130"/>
      <c r="K19" s="130"/>
      <c r="L19" s="130"/>
      <c r="M19" s="162"/>
      <c r="N19" s="162"/>
      <c r="O19" s="162"/>
      <c r="P19" s="162"/>
      <c r="Q19" s="162"/>
      <c r="R19" s="130"/>
    </row>
    <row r="20" spans="1:18" ht="13.5" customHeight="1" thickTop="1">
      <c r="A20" s="119" t="s">
        <v>55</v>
      </c>
      <c r="B20" s="88" t="s">
        <v>142</v>
      </c>
      <c r="C20" s="86"/>
      <c r="D20" s="87"/>
      <c r="E20" s="131" t="s">
        <v>72</v>
      </c>
      <c r="F20" s="131"/>
      <c r="G20" s="131"/>
      <c r="H20" s="131" t="s">
        <v>72</v>
      </c>
      <c r="I20" s="131"/>
      <c r="J20" s="131"/>
      <c r="K20" s="131"/>
      <c r="L20" s="131"/>
      <c r="M20" s="163"/>
      <c r="N20" s="163"/>
      <c r="O20" s="163"/>
      <c r="P20" s="163"/>
      <c r="Q20" s="163"/>
      <c r="R20" s="131"/>
    </row>
    <row r="21" spans="1:18" ht="13.5" customHeight="1">
      <c r="A21" s="118"/>
      <c r="B21" s="88" t="s">
        <v>167</v>
      </c>
      <c r="C21" s="89"/>
      <c r="D21" s="90"/>
      <c r="E21" s="111"/>
      <c r="F21" s="111" t="s">
        <v>72</v>
      </c>
      <c r="G21" s="111"/>
      <c r="H21" s="111"/>
      <c r="I21" s="111"/>
      <c r="J21" s="111"/>
      <c r="K21" s="111"/>
      <c r="L21" s="111"/>
      <c r="M21" s="159"/>
      <c r="N21" s="159"/>
      <c r="O21" s="159"/>
      <c r="P21" s="159"/>
      <c r="Q21" s="159"/>
      <c r="R21" s="111"/>
    </row>
    <row r="22" spans="1:18" ht="13.5" customHeight="1">
      <c r="A22" s="118"/>
      <c r="B22" s="88" t="s">
        <v>168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 thickBot="1">
      <c r="A23" s="118"/>
      <c r="B23" s="85"/>
      <c r="C23" s="164"/>
      <c r="D23" s="165"/>
      <c r="E23" s="166"/>
      <c r="F23" s="166"/>
      <c r="G23" s="166"/>
      <c r="H23" s="166"/>
      <c r="I23" s="166"/>
      <c r="J23" s="166"/>
      <c r="K23" s="166"/>
      <c r="L23" s="166"/>
      <c r="M23" s="169"/>
      <c r="N23" s="169"/>
      <c r="O23" s="169"/>
      <c r="P23" s="169"/>
      <c r="Q23" s="169"/>
      <c r="R23" s="170"/>
    </row>
    <row r="24" spans="1:18" ht="13.5" customHeight="1" thickTop="1">
      <c r="A24" s="119" t="s">
        <v>36</v>
      </c>
      <c r="B24" s="247" t="s">
        <v>37</v>
      </c>
      <c r="C24" s="248"/>
      <c r="D24" s="249"/>
      <c r="E24" s="171" t="s">
        <v>40</v>
      </c>
      <c r="F24" s="171" t="s">
        <v>40</v>
      </c>
      <c r="G24" s="171" t="s">
        <v>38</v>
      </c>
      <c r="H24" s="171" t="s">
        <v>40</v>
      </c>
      <c r="I24" s="171"/>
      <c r="J24" s="171"/>
      <c r="K24" s="171"/>
      <c r="L24" s="171"/>
      <c r="M24" s="171"/>
      <c r="N24" s="171"/>
      <c r="O24" s="171"/>
      <c r="P24" s="171"/>
      <c r="Q24" s="171"/>
      <c r="R24" s="171"/>
    </row>
    <row r="25" spans="1:18" ht="13.5" customHeight="1">
      <c r="A25" s="118"/>
      <c r="B25" s="216" t="s">
        <v>41</v>
      </c>
      <c r="C25" s="217"/>
      <c r="D25" s="218"/>
      <c r="E25" s="111" t="s">
        <v>42</v>
      </c>
      <c r="F25" s="111" t="s">
        <v>42</v>
      </c>
      <c r="G25" s="111" t="s">
        <v>42</v>
      </c>
      <c r="H25" s="111" t="s">
        <v>42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</row>
    <row r="26" spans="1:18" ht="64.5" customHeight="1">
      <c r="A26" s="118"/>
      <c r="B26" s="201" t="s">
        <v>43</v>
      </c>
      <c r="C26" s="202"/>
      <c r="D26" s="203"/>
      <c r="E26" s="91">
        <v>42334</v>
      </c>
      <c r="F26" s="91">
        <v>42334</v>
      </c>
      <c r="G26" s="91">
        <v>42334</v>
      </c>
      <c r="H26" s="91">
        <v>42334</v>
      </c>
      <c r="I26" s="91"/>
      <c r="J26" s="91"/>
      <c r="K26" s="91"/>
      <c r="L26" s="91"/>
      <c r="M26" s="91"/>
      <c r="N26" s="91"/>
      <c r="O26" s="91"/>
      <c r="P26" s="91"/>
      <c r="Q26" s="91"/>
      <c r="R26" s="91"/>
    </row>
    <row r="27" spans="1:18" ht="13.5" customHeight="1">
      <c r="A27" s="116"/>
    </row>
    <row r="44" spans="2:4" ht="24" customHeight="1">
      <c r="B44" s="76"/>
      <c r="D44" s="76"/>
    </row>
    <row r="45" spans="2:4" ht="39" customHeight="1">
      <c r="B45" s="76"/>
      <c r="D45" s="76"/>
    </row>
    <row r="57" spans="2:4" ht="57" customHeight="1">
      <c r="B57" s="76"/>
      <c r="D57" s="76"/>
    </row>
    <row r="58" spans="2:4" ht="10.5">
      <c r="B58" s="76"/>
      <c r="D58" s="76"/>
    </row>
    <row r="59" spans="2:4" ht="10.5">
      <c r="B59" s="76"/>
      <c r="D59" s="76"/>
    </row>
  </sheetData>
  <mergeCells count="22">
    <mergeCell ref="B26:D26"/>
    <mergeCell ref="A6:B6"/>
    <mergeCell ref="C6:D6"/>
    <mergeCell ref="E6:H6"/>
    <mergeCell ref="L6:R6"/>
    <mergeCell ref="B24:D24"/>
    <mergeCell ref="B25:D25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5:R25">
      <formula1>"P,F, "</formula1>
    </dataValidation>
    <dataValidation type="list" allowBlank="1" showInputMessage="1" showErrorMessage="1" sqref="E24:R24">
      <formula1>"N,A,B, "</formula1>
    </dataValidation>
    <dataValidation type="list" allowBlank="1" showInputMessage="1" showErrorMessage="1" sqref="E9:G18 H14:H18 E19:H23 I14:R23 H1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D13" sqref="D13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35" t="s">
        <v>99</v>
      </c>
      <c r="B2" s="183" t="s">
        <v>100</v>
      </c>
      <c r="C2" s="184"/>
      <c r="D2" s="184"/>
      <c r="E2" s="184"/>
      <c r="F2" s="185"/>
    </row>
    <row r="3" spans="1:6">
      <c r="A3" s="136"/>
      <c r="B3" s="8"/>
      <c r="C3" s="9"/>
      <c r="D3" s="9"/>
      <c r="E3" s="59"/>
      <c r="F3" s="137"/>
    </row>
    <row r="4" spans="1:6" ht="14.25" customHeight="1">
      <c r="A4" s="108" t="s">
        <v>0</v>
      </c>
      <c r="B4" s="180" t="s">
        <v>110</v>
      </c>
      <c r="C4" s="180"/>
      <c r="D4" s="180"/>
      <c r="E4" s="108" t="s">
        <v>1</v>
      </c>
      <c r="F4" s="4" t="s">
        <v>118</v>
      </c>
    </row>
    <row r="5" spans="1:6" ht="14.25" customHeight="1">
      <c r="A5" s="108" t="s">
        <v>2</v>
      </c>
      <c r="B5" s="180" t="s">
        <v>111</v>
      </c>
      <c r="C5" s="180"/>
      <c r="D5" s="180"/>
      <c r="E5" s="108" t="s">
        <v>3</v>
      </c>
      <c r="F5" s="4" t="s">
        <v>118</v>
      </c>
    </row>
    <row r="6" spans="1:6" ht="15.75" customHeight="1">
      <c r="A6" s="181" t="s">
        <v>4</v>
      </c>
      <c r="B6" s="182" t="str">
        <f>B5&amp;"_UnitTestCase_MessageRepository_v1.0.xls"</f>
        <v>DDL_UnitTestCase_MessageRepository_v1.0.xls</v>
      </c>
      <c r="C6" s="182"/>
      <c r="D6" s="182"/>
      <c r="E6" s="108" t="s">
        <v>5</v>
      </c>
      <c r="F6" s="138">
        <v>42334</v>
      </c>
    </row>
    <row r="7" spans="1:6" ht="13.5" customHeight="1">
      <c r="A7" s="181"/>
      <c r="B7" s="182"/>
      <c r="C7" s="182"/>
      <c r="D7" s="182"/>
      <c r="E7" s="108" t="s">
        <v>6</v>
      </c>
      <c r="F7" s="139" t="s">
        <v>107</v>
      </c>
    </row>
    <row r="8" spans="1:6">
      <c r="A8" s="140"/>
      <c r="B8" s="5"/>
      <c r="C8" s="6"/>
      <c r="D8" s="6"/>
      <c r="E8" s="7"/>
      <c r="F8" s="141"/>
    </row>
    <row r="9" spans="1:6">
      <c r="A9" s="142"/>
      <c r="B9" s="9"/>
      <c r="C9" s="9"/>
      <c r="D9" s="9"/>
      <c r="E9" s="9"/>
      <c r="F9" s="137"/>
    </row>
    <row r="10" spans="1:6">
      <c r="A10" s="143" t="s">
        <v>7</v>
      </c>
      <c r="B10" s="9"/>
      <c r="C10" s="9"/>
      <c r="D10" s="9"/>
      <c r="E10" s="9"/>
      <c r="F10" s="137"/>
    </row>
    <row r="11" spans="1:6" s="10" customFormat="1">
      <c r="A11" s="11" t="s">
        <v>8</v>
      </c>
      <c r="B11" s="12" t="s">
        <v>6</v>
      </c>
      <c r="C11" s="12" t="s">
        <v>101</v>
      </c>
      <c r="D11" s="12" t="s">
        <v>102</v>
      </c>
      <c r="E11" s="12" t="s">
        <v>103</v>
      </c>
      <c r="F11" s="13" t="s">
        <v>104</v>
      </c>
    </row>
    <row r="12" spans="1:6" s="14" customFormat="1" ht="26.25" customHeight="1">
      <c r="A12" s="144">
        <v>42334</v>
      </c>
      <c r="B12" s="145" t="s">
        <v>105</v>
      </c>
      <c r="C12" s="16"/>
      <c r="D12" s="146" t="s">
        <v>40</v>
      </c>
      <c r="E12" s="17" t="s">
        <v>106</v>
      </c>
      <c r="F12" s="147"/>
    </row>
    <row r="13" spans="1:6" s="14" customFormat="1" ht="21.75" customHeight="1">
      <c r="A13" s="18"/>
      <c r="B13" s="15"/>
      <c r="C13" s="16"/>
      <c r="D13" s="16"/>
      <c r="E13" s="16"/>
      <c r="F13" s="148"/>
    </row>
    <row r="14" spans="1:6" s="14" customFormat="1" ht="19.5" customHeight="1">
      <c r="A14" s="18"/>
      <c r="B14" s="15"/>
      <c r="C14" s="16"/>
      <c r="D14" s="16"/>
      <c r="E14" s="16"/>
      <c r="F14" s="148"/>
    </row>
    <row r="15" spans="1:6" s="14" customFormat="1" ht="21.75" customHeight="1">
      <c r="A15" s="18"/>
      <c r="B15" s="15"/>
      <c r="C15" s="16"/>
      <c r="D15" s="16"/>
      <c r="E15" s="16"/>
      <c r="F15" s="148"/>
    </row>
    <row r="16" spans="1:6" s="14" customFormat="1" ht="21.75" customHeight="1">
      <c r="A16" s="18"/>
      <c r="B16" s="15"/>
      <c r="C16" s="42"/>
      <c r="D16" s="16"/>
      <c r="E16" s="16"/>
      <c r="F16" s="148"/>
    </row>
    <row r="17" spans="1:6" s="14" customFormat="1" ht="19.5" customHeight="1">
      <c r="A17" s="18"/>
      <c r="B17" s="15"/>
      <c r="C17" s="16"/>
      <c r="D17" s="16"/>
      <c r="E17" s="16"/>
      <c r="F17" s="148"/>
    </row>
    <row r="18" spans="1:6" s="14" customFormat="1" ht="21.75" customHeight="1">
      <c r="A18" s="18"/>
      <c r="B18" s="15"/>
      <c r="C18" s="16"/>
      <c r="D18" s="16"/>
      <c r="E18" s="16"/>
      <c r="F18" s="148"/>
    </row>
    <row r="19" spans="1:6" s="14" customFormat="1" ht="19.5" customHeight="1">
      <c r="A19" s="18"/>
      <c r="B19" s="15"/>
      <c r="C19" s="16"/>
      <c r="D19" s="16"/>
      <c r="E19" s="16"/>
      <c r="F19" s="148"/>
    </row>
    <row r="20" spans="1:6">
      <c r="A20" s="149"/>
      <c r="B20" s="15"/>
      <c r="C20" s="133"/>
      <c r="D20" s="133"/>
      <c r="E20" s="133"/>
      <c r="F20" s="150"/>
    </row>
    <row r="21" spans="1:6">
      <c r="A21" s="149"/>
      <c r="B21" s="15"/>
      <c r="C21" s="133"/>
      <c r="D21" s="133"/>
      <c r="E21" s="133"/>
      <c r="F21" s="150"/>
    </row>
    <row r="22" spans="1:6">
      <c r="A22" s="149"/>
      <c r="B22" s="15"/>
      <c r="C22" s="133"/>
      <c r="D22" s="133"/>
      <c r="E22" s="133"/>
      <c r="F22" s="150"/>
    </row>
    <row r="23" spans="1:6">
      <c r="A23" s="149"/>
      <c r="B23" s="15"/>
      <c r="C23" s="133"/>
      <c r="D23" s="133"/>
      <c r="E23" s="133"/>
      <c r="F23" s="150"/>
    </row>
    <row r="24" spans="1:6">
      <c r="A24" s="149"/>
      <c r="B24" s="15"/>
      <c r="C24" s="133"/>
      <c r="D24" s="133"/>
      <c r="E24" s="133"/>
      <c r="F24" s="150"/>
    </row>
    <row r="25" spans="1:6">
      <c r="A25" s="149"/>
      <c r="B25" s="15"/>
      <c r="C25" s="133"/>
      <c r="D25" s="133"/>
      <c r="E25" s="133"/>
      <c r="F25" s="150"/>
    </row>
    <row r="26" spans="1:6">
      <c r="A26" s="149"/>
      <c r="B26" s="15"/>
      <c r="C26" s="133"/>
      <c r="D26" s="133"/>
      <c r="E26" s="133"/>
      <c r="F26" s="150"/>
    </row>
    <row r="27" spans="1:6">
      <c r="A27" s="151"/>
      <c r="B27" s="152"/>
      <c r="C27" s="134"/>
      <c r="D27" s="134"/>
      <c r="E27" s="134"/>
      <c r="F27" s="153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3"/>
  <sheetViews>
    <sheetView zoomScaleNormal="100" workbookViewId="0">
      <selection activeCell="G17" sqref="G17"/>
    </sheetView>
  </sheetViews>
  <sheetFormatPr defaultRowHeight="12.75"/>
  <cols>
    <col min="1" max="1" width="7.125" style="53" customWidth="1"/>
    <col min="2" max="2" width="14.75" style="53" customWidth="1"/>
    <col min="3" max="3" width="12.7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87" t="s">
        <v>0</v>
      </c>
      <c r="B4" s="187"/>
      <c r="C4" s="187"/>
      <c r="D4" s="187"/>
      <c r="E4" s="188" t="str">
        <f>Cover!B4</f>
        <v>Dandelion</v>
      </c>
      <c r="F4" s="189"/>
      <c r="G4" s="189"/>
      <c r="H4" s="190"/>
    </row>
    <row r="5" spans="1:8" ht="14.25" customHeight="1">
      <c r="A5" s="187" t="s">
        <v>2</v>
      </c>
      <c r="B5" s="187"/>
      <c r="C5" s="187"/>
      <c r="D5" s="187"/>
      <c r="E5" s="188" t="str">
        <f>Cover!B5</f>
        <v>DDL</v>
      </c>
      <c r="F5" s="189"/>
      <c r="G5" s="189"/>
      <c r="H5" s="190"/>
    </row>
    <row r="6" spans="1:8" s="26" customFormat="1" ht="80.25" customHeight="1">
      <c r="A6" s="186" t="s">
        <v>10</v>
      </c>
      <c r="B6" s="186"/>
      <c r="C6" s="186"/>
      <c r="D6" s="186"/>
      <c r="E6" s="191" t="s">
        <v>130</v>
      </c>
      <c r="F6" s="192"/>
      <c r="G6" s="192"/>
      <c r="H6" s="193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73</v>
      </c>
      <c r="F9" s="37" t="s">
        <v>15</v>
      </c>
      <c r="G9" s="39" t="s">
        <v>16</v>
      </c>
      <c r="H9" s="40" t="s">
        <v>17</v>
      </c>
    </row>
    <row r="10" spans="1:8" ht="13.5">
      <c r="A10" s="92">
        <v>1</v>
      </c>
      <c r="B10" s="42"/>
      <c r="C10" s="42" t="s">
        <v>129</v>
      </c>
      <c r="D10" s="42" t="s">
        <v>119</v>
      </c>
      <c r="E10" s="42" t="s">
        <v>119</v>
      </c>
      <c r="F10" s="174" t="str">
        <f t="shared" ref="F10:F17" si="0">E10</f>
        <v>CreateNewConversation</v>
      </c>
      <c r="G10" s="45"/>
      <c r="H10" s="46"/>
    </row>
    <row r="11" spans="1:8" ht="13.5">
      <c r="A11" s="92">
        <v>2</v>
      </c>
      <c r="B11" s="42"/>
      <c r="C11" s="42" t="s">
        <v>129</v>
      </c>
      <c r="D11" s="42" t="s">
        <v>131</v>
      </c>
      <c r="E11" s="42" t="s">
        <v>131</v>
      </c>
      <c r="F11" s="174" t="str">
        <f t="shared" si="0"/>
        <v>GetListConversation</v>
      </c>
      <c r="G11" s="45"/>
      <c r="H11" s="46"/>
    </row>
    <row r="12" spans="1:8" ht="13.5">
      <c r="A12" s="92">
        <v>3</v>
      </c>
      <c r="B12" s="42"/>
      <c r="C12" s="42" t="s">
        <v>129</v>
      </c>
      <c r="D12" s="42" t="s">
        <v>135</v>
      </c>
      <c r="E12" s="42" t="s">
        <v>135</v>
      </c>
      <c r="F12" s="174" t="str">
        <f t="shared" si="0"/>
        <v>GetListSentConversation</v>
      </c>
      <c r="G12" s="45"/>
      <c r="H12" s="46"/>
    </row>
    <row r="13" spans="1:8" ht="13.5">
      <c r="A13" s="92">
        <v>4</v>
      </c>
      <c r="B13" s="42"/>
      <c r="C13" s="42" t="s">
        <v>129</v>
      </c>
      <c r="D13" s="42" t="s">
        <v>137</v>
      </c>
      <c r="E13" s="42" t="s">
        <v>137</v>
      </c>
      <c r="F13" s="174" t="str">
        <f t="shared" si="0"/>
        <v>GetListReceivedConversation</v>
      </c>
      <c r="G13" s="45"/>
      <c r="H13" s="46"/>
    </row>
    <row r="14" spans="1:8" ht="13.5">
      <c r="A14" s="92">
        <v>5</v>
      </c>
      <c r="B14" s="42"/>
      <c r="C14" s="42" t="s">
        <v>129</v>
      </c>
      <c r="D14" s="42" t="s">
        <v>138</v>
      </c>
      <c r="E14" s="42" t="s">
        <v>138</v>
      </c>
      <c r="F14" s="174" t="str">
        <f t="shared" si="0"/>
        <v>GetConveration</v>
      </c>
      <c r="G14" s="45"/>
      <c r="H14" s="46"/>
    </row>
    <row r="15" spans="1:8" ht="13.5">
      <c r="A15" s="92">
        <v>6</v>
      </c>
      <c r="B15" s="42"/>
      <c r="C15" s="42" t="s">
        <v>129</v>
      </c>
      <c r="D15" s="42" t="s">
        <v>149</v>
      </c>
      <c r="E15" s="42" t="s">
        <v>149</v>
      </c>
      <c r="F15" s="174" t="str">
        <f t="shared" si="0"/>
        <v>ReplyMessage</v>
      </c>
      <c r="G15" s="45"/>
      <c r="H15" s="46"/>
    </row>
    <row r="16" spans="1:8" ht="13.5">
      <c r="A16" s="92">
        <v>7</v>
      </c>
      <c r="B16" s="42"/>
      <c r="C16" s="42" t="s">
        <v>129</v>
      </c>
      <c r="D16" s="43" t="s">
        <v>150</v>
      </c>
      <c r="E16" s="42" t="s">
        <v>150</v>
      </c>
      <c r="F16" s="174" t="str">
        <f t="shared" si="0"/>
        <v>Delete</v>
      </c>
      <c r="G16" s="45"/>
      <c r="H16" s="46"/>
    </row>
    <row r="17" spans="1:8" ht="13.5">
      <c r="A17" s="92">
        <v>8</v>
      </c>
      <c r="B17" s="42"/>
      <c r="C17" s="42" t="s">
        <v>129</v>
      </c>
      <c r="D17" s="43" t="s">
        <v>162</v>
      </c>
      <c r="E17" s="44" t="s">
        <v>162</v>
      </c>
      <c r="F17" s="174" t="str">
        <f t="shared" si="0"/>
        <v>DeleteMessageList</v>
      </c>
      <c r="G17" s="47"/>
      <c r="H17" s="46"/>
    </row>
    <row r="18" spans="1:8" ht="13.5">
      <c r="A18" s="92">
        <v>8</v>
      </c>
      <c r="B18" s="42"/>
      <c r="C18" s="42" t="s">
        <v>129</v>
      </c>
      <c r="D18" s="43" t="s">
        <v>164</v>
      </c>
      <c r="E18" s="44" t="s">
        <v>164</v>
      </c>
      <c r="F18" s="174" t="str">
        <f t="shared" ref="F18" si="1">E18</f>
        <v>GetNumberNewMessage</v>
      </c>
      <c r="G18" s="47"/>
      <c r="H18" s="46"/>
    </row>
    <row r="19" spans="1:8" ht="13.5">
      <c r="A19" s="92"/>
      <c r="B19" s="42"/>
      <c r="C19" s="42"/>
      <c r="D19" s="43"/>
      <c r="E19" s="44"/>
      <c r="F19" s="174"/>
      <c r="G19" s="47"/>
      <c r="H19" s="46"/>
    </row>
    <row r="20" spans="1:8" ht="13.5">
      <c r="A20" s="92"/>
      <c r="B20" s="42"/>
      <c r="C20" s="42"/>
      <c r="D20" s="43"/>
      <c r="E20" s="44"/>
      <c r="F20" s="174"/>
      <c r="G20" s="47"/>
      <c r="H20" s="46"/>
    </row>
    <row r="21" spans="1:8" ht="13.5">
      <c r="A21" s="92"/>
      <c r="B21" s="42"/>
      <c r="C21" s="42"/>
      <c r="D21" s="43"/>
      <c r="E21" s="44"/>
      <c r="F21" s="132"/>
      <c r="G21" s="47"/>
      <c r="H21" s="46"/>
    </row>
    <row r="22" spans="1:8">
      <c r="A22" s="92"/>
      <c r="B22" s="42"/>
      <c r="C22" s="42"/>
      <c r="D22" s="43"/>
      <c r="E22" s="44"/>
      <c r="F22" s="47"/>
      <c r="G22" s="47"/>
      <c r="H22" s="46"/>
    </row>
    <row r="23" spans="1:8">
      <c r="A23" s="93"/>
      <c r="B23" s="48"/>
      <c r="C23" s="48"/>
      <c r="D23" s="49"/>
      <c r="E23" s="50"/>
      <c r="F23" s="51"/>
      <c r="G23" s="51"/>
      <c r="H23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CreateNewConversation!A1" display="CreateNewConversation!A1"/>
    <hyperlink ref="F11" location="GetListConversation!A1" display="GetListConversation!A1"/>
    <hyperlink ref="F12" location="GetListSentConversation!A1" display="GetListSentConversation!A1"/>
    <hyperlink ref="F13" location="GetListReceivedConversation!A1" display="GetListReceivedConversation!A1"/>
    <hyperlink ref="F14" location="GetConveration!A1" display="GetConveration!A1"/>
    <hyperlink ref="F15" location="ReplyMessage!A1" display="ReplyMessage!A1"/>
    <hyperlink ref="F16" location="Delete!Print_Area" display="Delete!Print_Area"/>
    <hyperlink ref="F17" location="DeleteMessageList!Print_Area" display="DeleteMessageList!Print_Area"/>
    <hyperlink ref="F18" location="GetNumberNewMessage!A1" display="GetNumberNewMessage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9"/>
  <sheetViews>
    <sheetView topLeftCell="A4" zoomScaleNormal="100" workbookViewId="0">
      <selection activeCell="B17" sqref="B17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95" t="s">
        <v>18</v>
      </c>
      <c r="B2" s="195"/>
      <c r="C2" s="195"/>
      <c r="D2" s="195"/>
      <c r="E2" s="195"/>
      <c r="F2" s="195"/>
      <c r="G2" s="195"/>
      <c r="H2" s="195"/>
      <c r="I2" s="195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12" t="s">
        <v>0</v>
      </c>
      <c r="B4" s="196" t="str">
        <f>Cover!B4</f>
        <v>Dandelion</v>
      </c>
      <c r="C4" s="196"/>
      <c r="D4" s="197" t="s">
        <v>1</v>
      </c>
      <c r="E4" s="197"/>
      <c r="F4" s="188" t="str">
        <f>Cover!F4</f>
        <v>ManhLNSE02619</v>
      </c>
      <c r="G4" s="189"/>
      <c r="H4" s="189"/>
      <c r="I4" s="190"/>
    </row>
    <row r="5" spans="1:10" ht="13.5" customHeight="1">
      <c r="A5" s="112" t="s">
        <v>2</v>
      </c>
      <c r="B5" s="196" t="str">
        <f>Cover!B5</f>
        <v>DDL</v>
      </c>
      <c r="C5" s="196"/>
      <c r="D5" s="197" t="s">
        <v>3</v>
      </c>
      <c r="E5" s="197"/>
      <c r="F5" s="188" t="str">
        <f>Cover!F4</f>
        <v>ManhLNSE02619</v>
      </c>
      <c r="G5" s="189"/>
      <c r="H5" s="189"/>
      <c r="I5" s="190"/>
    </row>
    <row r="6" spans="1:10" ht="12.75" customHeight="1">
      <c r="A6" s="113" t="s">
        <v>4</v>
      </c>
      <c r="B6" s="196" t="str">
        <f>B5&amp;"_"&amp;"Test Report"&amp;"_"&amp;"v1.0"</f>
        <v>DDL_Test Report_v1.0</v>
      </c>
      <c r="C6" s="196"/>
      <c r="D6" s="197" t="s">
        <v>5</v>
      </c>
      <c r="E6" s="197"/>
      <c r="F6" s="198">
        <f>Cover!F6</f>
        <v>42334</v>
      </c>
      <c r="G6" s="199"/>
      <c r="H6" s="199"/>
      <c r="I6" s="200"/>
      <c r="J6" s="66"/>
    </row>
    <row r="7" spans="1:10" ht="15.75" customHeight="1">
      <c r="A7" s="113" t="s">
        <v>19</v>
      </c>
      <c r="B7" s="194" t="s">
        <v>148</v>
      </c>
      <c r="C7" s="194"/>
      <c r="D7" s="194"/>
      <c r="E7" s="194"/>
      <c r="F7" s="194"/>
      <c r="G7" s="194"/>
      <c r="H7" s="194"/>
      <c r="I7" s="194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96</v>
      </c>
      <c r="C11" s="62" t="s">
        <v>20</v>
      </c>
      <c r="D11" s="61" t="s">
        <v>21</v>
      </c>
      <c r="E11" s="63" t="s">
        <v>22</v>
      </c>
      <c r="F11" s="63" t="s">
        <v>38</v>
      </c>
      <c r="G11" s="63" t="s">
        <v>40</v>
      </c>
      <c r="H11" s="63" t="s">
        <v>39</v>
      </c>
      <c r="I11" s="64" t="s">
        <v>23</v>
      </c>
    </row>
    <row r="12" spans="1:10" ht="13.5">
      <c r="A12" s="65">
        <v>1</v>
      </c>
      <c r="B12" s="173" t="str">
        <f>FunctionList!E10</f>
        <v>CreateNewConversation</v>
      </c>
      <c r="C12" s="66">
        <f>CreateNewConversation!A6</f>
        <v>5</v>
      </c>
      <c r="D12" s="66">
        <f>CreateNewConversation!C6</f>
        <v>0</v>
      </c>
      <c r="E12" s="66">
        <f>CreateNewConversation!E6</f>
        <v>0</v>
      </c>
      <c r="F12" s="67">
        <f>CreateNewConversation!I6</f>
        <v>1</v>
      </c>
      <c r="G12" s="66">
        <f>CreateNewConversation!J6</f>
        <v>4</v>
      </c>
      <c r="H12" s="66">
        <f>CreateNewConversation!K6</f>
        <v>0</v>
      </c>
      <c r="I12" s="66">
        <f>CreateNewConversation!L6</f>
        <v>5</v>
      </c>
    </row>
    <row r="13" spans="1:10" ht="13.5">
      <c r="A13" s="65">
        <v>2</v>
      </c>
      <c r="B13" s="173" t="str">
        <f>FunctionList!E11</f>
        <v>GetListConversation</v>
      </c>
      <c r="C13" s="66">
        <f>GetListConversation!A6</f>
        <v>3</v>
      </c>
      <c r="D13" s="66">
        <f>GetListConversation!C6</f>
        <v>0</v>
      </c>
      <c r="E13" s="66">
        <f>GetListConversation!E6</f>
        <v>0</v>
      </c>
      <c r="F13" s="67">
        <f>GetListConversation!I6</f>
        <v>1</v>
      </c>
      <c r="G13" s="66">
        <f>GetListConversation!J6</f>
        <v>2</v>
      </c>
      <c r="H13" s="66">
        <f>GetListConversation!K6</f>
        <v>0</v>
      </c>
      <c r="I13" s="66">
        <f>GetListConversation!L6</f>
        <v>3</v>
      </c>
    </row>
    <row r="14" spans="1:10" ht="13.5">
      <c r="A14" s="65">
        <v>3</v>
      </c>
      <c r="B14" s="173" t="str">
        <f>FunctionList!E12</f>
        <v>GetListSentConversation</v>
      </c>
      <c r="C14" s="66">
        <f>GetListSentConversation!A6</f>
        <v>3</v>
      </c>
      <c r="D14" s="66">
        <f>GetListSentConversation!C6</f>
        <v>0</v>
      </c>
      <c r="E14" s="66">
        <f>GetListSentConversation!E6</f>
        <v>0</v>
      </c>
      <c r="F14" s="67">
        <f>GetListSentConversation!I6</f>
        <v>1</v>
      </c>
      <c r="G14" s="66">
        <f>GetListSentConversation!J6</f>
        <v>2</v>
      </c>
      <c r="H14" s="66">
        <f>GetListSentConversation!K6</f>
        <v>0</v>
      </c>
      <c r="I14" s="66">
        <f>GetListSentConversation!L6</f>
        <v>3</v>
      </c>
    </row>
    <row r="15" spans="1:10" ht="13.5">
      <c r="A15" s="65">
        <v>4</v>
      </c>
      <c r="B15" s="173" t="str">
        <f>FunctionList!E13</f>
        <v>GetListReceivedConversation</v>
      </c>
      <c r="C15" s="66">
        <f>GetListReceivedConversation!A6</f>
        <v>3</v>
      </c>
      <c r="D15" s="66">
        <f>ReplyMessage!C6</f>
        <v>1</v>
      </c>
      <c r="E15" s="66">
        <f>GetListReceivedConversation!E6</f>
        <v>0</v>
      </c>
      <c r="F15" s="67">
        <f>GetListReceivedConversation!I6</f>
        <v>1</v>
      </c>
      <c r="G15" s="66">
        <f>GetListReceivedConversation!J6</f>
        <v>2</v>
      </c>
      <c r="H15" s="66">
        <f>GetListReceivedConversation!K6</f>
        <v>0</v>
      </c>
      <c r="I15" s="66">
        <f>GetListReceivedConversation!L6</f>
        <v>3</v>
      </c>
    </row>
    <row r="16" spans="1:10" ht="13.5">
      <c r="A16" s="65">
        <v>5</v>
      </c>
      <c r="B16" s="173" t="str">
        <f>FunctionList!E14</f>
        <v>GetConveration</v>
      </c>
      <c r="C16" s="66">
        <f>GetConveration!A6</f>
        <v>4</v>
      </c>
      <c r="D16" s="66">
        <f>GetConveration!C6</f>
        <v>0</v>
      </c>
      <c r="E16" s="66">
        <f>GetConveration!E6</f>
        <v>0</v>
      </c>
      <c r="F16" s="66">
        <f>GetConveration!I6</f>
        <v>1</v>
      </c>
      <c r="G16" s="66">
        <f>GetConveration!J6</f>
        <v>3</v>
      </c>
      <c r="H16" s="66">
        <f>GetConveration!K6</f>
        <v>0</v>
      </c>
      <c r="I16" s="66">
        <f>GetConveration!L6</f>
        <v>4</v>
      </c>
    </row>
    <row r="17" spans="1:9" ht="13.5">
      <c r="A17" s="65">
        <v>6</v>
      </c>
      <c r="B17" s="173" t="str">
        <f>FunctionList!E15</f>
        <v>ReplyMessage</v>
      </c>
      <c r="C17" s="66">
        <f>ReplyMessage!A6</f>
        <v>3</v>
      </c>
      <c r="D17" s="66">
        <f>ReplyMessage!C6</f>
        <v>1</v>
      </c>
      <c r="E17" s="66">
        <f>ReplyMessage!E6</f>
        <v>0</v>
      </c>
      <c r="F17" s="66">
        <f>ReplyMessage!I6</f>
        <v>1</v>
      </c>
      <c r="G17" s="66">
        <f>ReplyMessage!J6</f>
        <v>3</v>
      </c>
      <c r="H17" s="66">
        <f>ReplyMessage!K6</f>
        <v>0</v>
      </c>
      <c r="I17" s="66">
        <f>ReplyMessage!L6</f>
        <v>4</v>
      </c>
    </row>
    <row r="18" spans="1:9" ht="13.5">
      <c r="A18" s="65">
        <v>7</v>
      </c>
      <c r="B18" s="173" t="str">
        <f>FunctionList!E16</f>
        <v>Delete</v>
      </c>
      <c r="C18" s="66">
        <f>Delete!A6</f>
        <v>4</v>
      </c>
      <c r="D18" s="66">
        <f>Delete!C6</f>
        <v>0</v>
      </c>
      <c r="E18" s="66">
        <f>Delete!E6</f>
        <v>0</v>
      </c>
      <c r="F18" s="67">
        <f>Delete!I6</f>
        <v>1</v>
      </c>
      <c r="G18" s="66">
        <f>Delete!J6</f>
        <v>3</v>
      </c>
      <c r="H18" s="66">
        <f>Delete!K6</f>
        <v>0</v>
      </c>
      <c r="I18" s="66">
        <f>Delete!L6</f>
        <v>4</v>
      </c>
    </row>
    <row r="19" spans="1:9" ht="13.5">
      <c r="A19" s="65">
        <v>8</v>
      </c>
      <c r="B19" s="173" t="str">
        <f>FunctionList!E17</f>
        <v>DeleteMessageList</v>
      </c>
      <c r="C19" s="66">
        <f>DeleteMessageList!A6</f>
        <v>4</v>
      </c>
      <c r="D19" s="66">
        <f>DeleteMessageList!C6</f>
        <v>0</v>
      </c>
      <c r="E19" s="66">
        <f>DeleteMessageList!E6</f>
        <v>0</v>
      </c>
      <c r="F19" s="66">
        <f>DeleteMessageList!I6</f>
        <v>1</v>
      </c>
      <c r="G19" s="66">
        <f>DeleteMessageList!J6</f>
        <v>3</v>
      </c>
      <c r="H19" s="66">
        <f>DeleteMessageList!K6</f>
        <v>0</v>
      </c>
      <c r="I19" s="66">
        <f>DeleteMessageList!L6</f>
        <v>4</v>
      </c>
    </row>
    <row r="20" spans="1:9" ht="13.5">
      <c r="A20" s="65">
        <v>9</v>
      </c>
      <c r="B20" s="173" t="str">
        <f>FunctionList!E18</f>
        <v>GetNumberNewMessage</v>
      </c>
      <c r="C20" s="66">
        <f>DeleteMessageList!A6</f>
        <v>4</v>
      </c>
      <c r="D20" s="66">
        <f>DeleteMessageList!C6</f>
        <v>0</v>
      </c>
      <c r="E20" s="66">
        <f>DeleteMessageList!E6</f>
        <v>0</v>
      </c>
      <c r="F20" s="66">
        <f>DeleteMessageList!I6</f>
        <v>1</v>
      </c>
      <c r="G20" s="66">
        <f>DeleteMessageList!J6</f>
        <v>3</v>
      </c>
      <c r="H20" s="66">
        <f>DeleteMessageList!K6</f>
        <v>0</v>
      </c>
      <c r="I20" s="66">
        <f>DeleteMessageList!L6</f>
        <v>4</v>
      </c>
    </row>
    <row r="21" spans="1:9" ht="13.5">
      <c r="A21" s="65"/>
      <c r="B21" s="132"/>
      <c r="C21" s="66"/>
      <c r="D21" s="66"/>
      <c r="E21" s="66"/>
      <c r="F21" s="67"/>
      <c r="G21" s="66"/>
      <c r="H21" s="66"/>
      <c r="I21" s="66"/>
    </row>
    <row r="22" spans="1:9" ht="14.25">
      <c r="A22" s="65"/>
      <c r="B22" s="109"/>
      <c r="C22" s="66"/>
      <c r="D22" s="66"/>
      <c r="E22" s="66"/>
      <c r="F22" s="67"/>
      <c r="G22" s="66"/>
      <c r="H22" s="66"/>
      <c r="I22" s="66"/>
    </row>
    <row r="23" spans="1:9" ht="14.25">
      <c r="A23" s="68"/>
      <c r="B23" s="110" t="s">
        <v>24</v>
      </c>
      <c r="C23" s="69">
        <f t="shared" ref="C23:I23" si="0">SUM(C10:C22)</f>
        <v>33</v>
      </c>
      <c r="D23" s="69">
        <f t="shared" si="0"/>
        <v>2</v>
      </c>
      <c r="E23" s="69">
        <f t="shared" si="0"/>
        <v>0</v>
      </c>
      <c r="F23" s="69">
        <f t="shared" si="0"/>
        <v>9</v>
      </c>
      <c r="G23" s="69">
        <f t="shared" si="0"/>
        <v>25</v>
      </c>
      <c r="H23" s="69">
        <f t="shared" si="0"/>
        <v>0</v>
      </c>
      <c r="I23" s="69">
        <f t="shared" si="0"/>
        <v>34</v>
      </c>
    </row>
    <row r="24" spans="1:9">
      <c r="A24" s="70"/>
      <c r="B24" s="59"/>
      <c r="C24" s="71"/>
      <c r="D24" s="72"/>
      <c r="E24" s="72"/>
      <c r="F24" s="72"/>
      <c r="G24" s="72"/>
      <c r="H24" s="72"/>
      <c r="I24" s="72"/>
    </row>
    <row r="25" spans="1:9">
      <c r="A25" s="59"/>
      <c r="B25" s="114" t="s">
        <v>25</v>
      </c>
      <c r="C25" s="59"/>
      <c r="D25" s="115">
        <f>(C23+D23)*100/(I23)</f>
        <v>102.94117647058823</v>
      </c>
      <c r="E25" s="59" t="s">
        <v>26</v>
      </c>
      <c r="F25" s="59"/>
      <c r="G25" s="59"/>
      <c r="H25" s="59"/>
      <c r="I25" s="73"/>
    </row>
    <row r="26" spans="1:9">
      <c r="A26" s="59"/>
      <c r="B26" s="114" t="s">
        <v>27</v>
      </c>
      <c r="C26" s="59"/>
      <c r="D26" s="115">
        <f>C23*100/(I23)</f>
        <v>97.058823529411768</v>
      </c>
      <c r="E26" s="59" t="s">
        <v>26</v>
      </c>
      <c r="F26" s="59"/>
      <c r="G26" s="59"/>
      <c r="H26" s="59"/>
      <c r="I26" s="73"/>
    </row>
    <row r="27" spans="1:9">
      <c r="B27" s="114" t="s">
        <v>28</v>
      </c>
      <c r="C27" s="59"/>
      <c r="D27" s="115">
        <f>F23*100/I23</f>
        <v>26.470588235294116</v>
      </c>
      <c r="E27" s="59" t="s">
        <v>26</v>
      </c>
    </row>
    <row r="28" spans="1:9">
      <c r="B28" s="114" t="s">
        <v>29</v>
      </c>
      <c r="D28" s="115">
        <f>G23*100/I23</f>
        <v>73.529411764705884</v>
      </c>
      <c r="E28" s="59" t="s">
        <v>26</v>
      </c>
    </row>
    <row r="29" spans="1:9">
      <c r="B29" s="114" t="s">
        <v>30</v>
      </c>
      <c r="D29" s="115">
        <f>H23*100/I23</f>
        <v>0</v>
      </c>
      <c r="E29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NewConversation!A1" display="CreateNewConversation!A1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ListConversation!A1" display="GetListConversation!A1"/>
    <hyperlink ref="B19" location="DeleteMessageList!Print_Area" display="DeleteMessageList!Print_Area"/>
    <hyperlink ref="B18" location="Delete!Print_Area" display="Delete!Print_Area"/>
    <hyperlink ref="B20" location="DeleteMessageList!Print_Area" display="DeleteMessageList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0"/>
  <sheetViews>
    <sheetView topLeftCell="A4" zoomScaleNormal="100" workbookViewId="0">
      <selection activeCell="L12" sqref="L12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119</v>
      </c>
      <c r="D2" s="226"/>
      <c r="E2" s="241" t="s">
        <v>14</v>
      </c>
      <c r="F2" s="242"/>
      <c r="G2" s="242"/>
      <c r="H2" s="243"/>
      <c r="I2" s="231" t="str">
        <f>C2</f>
        <v>CreateNewConversation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COUNTIF(E26:HM26,"P")</f>
        <v>5</v>
      </c>
      <c r="B6" s="228"/>
      <c r="C6" s="221">
        <f>COUNTIF(E26:HO26,"F")</f>
        <v>0</v>
      </c>
      <c r="D6" s="211"/>
      <c r="E6" s="210">
        <f>SUM(L6,- A6,- C6)</f>
        <v>0</v>
      </c>
      <c r="F6" s="211"/>
      <c r="G6" s="211"/>
      <c r="H6" s="220"/>
      <c r="I6" s="154">
        <f>COUNTIF(E25:HM25,"N")</f>
        <v>1</v>
      </c>
      <c r="J6" s="154">
        <f>COUNTIF(E25:HM25,"A")</f>
        <v>4</v>
      </c>
      <c r="K6" s="154">
        <f>COUNTIF(E25:HO25,"B")</f>
        <v>0</v>
      </c>
      <c r="L6" s="210">
        <f>COUNTA(E8:R8)</f>
        <v>5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 t="s">
        <v>117</v>
      </c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17" t="s">
        <v>109</v>
      </c>
      <c r="B9" s="121" t="s">
        <v>113</v>
      </c>
      <c r="C9" s="122"/>
      <c r="D9" s="123"/>
      <c r="E9" s="131"/>
      <c r="F9" s="111"/>
      <c r="G9" s="111" t="s">
        <v>72</v>
      </c>
      <c r="H9" s="111" t="s">
        <v>72</v>
      </c>
      <c r="I9" s="131" t="s">
        <v>72</v>
      </c>
      <c r="J9" s="131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 t="s">
        <v>72</v>
      </c>
      <c r="G10" s="131"/>
      <c r="H10" s="131"/>
      <c r="I10" s="131"/>
      <c r="J10" s="131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120</v>
      </c>
      <c r="C11" s="122"/>
      <c r="D11" s="123"/>
      <c r="E11" s="131"/>
      <c r="F11" s="131"/>
      <c r="G11" s="131" t="s">
        <v>72</v>
      </c>
      <c r="H11" s="131"/>
      <c r="I11" s="131"/>
      <c r="J11" s="131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121</v>
      </c>
      <c r="C12" s="122"/>
      <c r="D12" s="123"/>
      <c r="E12" s="131"/>
      <c r="F12" s="131"/>
      <c r="G12" s="131"/>
      <c r="H12" s="131" t="s">
        <v>72</v>
      </c>
      <c r="I12" s="131"/>
      <c r="J12" s="131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112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21"/>
      <c r="C14" s="122"/>
      <c r="D14" s="123" t="s">
        <v>35</v>
      </c>
      <c r="E14" s="131" t="s">
        <v>72</v>
      </c>
      <c r="F14" s="131"/>
      <c r="G14" s="131"/>
      <c r="H14" s="131"/>
      <c r="I14" s="131"/>
      <c r="J14" s="129"/>
      <c r="K14" s="129"/>
      <c r="L14" s="129"/>
      <c r="M14" s="156"/>
      <c r="N14" s="156"/>
      <c r="O14" s="156"/>
      <c r="P14" s="156"/>
      <c r="Q14" s="156"/>
      <c r="R14" s="129"/>
    </row>
    <row r="15" spans="1:20" ht="13.5" customHeight="1">
      <c r="A15" s="117"/>
      <c r="B15" s="121"/>
      <c r="C15" s="122"/>
      <c r="D15" s="123" t="s">
        <v>115</v>
      </c>
      <c r="E15" s="131"/>
      <c r="F15" s="131" t="s">
        <v>72</v>
      </c>
      <c r="G15" s="131"/>
      <c r="H15" s="131"/>
      <c r="I15" s="131"/>
      <c r="J15" s="129"/>
      <c r="K15" s="129"/>
      <c r="L15" s="129"/>
      <c r="M15" s="156"/>
      <c r="N15" s="156"/>
      <c r="O15" s="156"/>
      <c r="P15" s="156"/>
      <c r="Q15" s="156"/>
      <c r="R15" s="129"/>
    </row>
    <row r="16" spans="1:20" ht="13.5" customHeight="1">
      <c r="A16" s="117"/>
      <c r="B16" s="121"/>
      <c r="C16" s="122"/>
      <c r="D16" s="123" t="s">
        <v>116</v>
      </c>
      <c r="E16" s="131"/>
      <c r="F16" s="131"/>
      <c r="G16" s="131" t="s">
        <v>72</v>
      </c>
      <c r="H16" s="131" t="s">
        <v>72</v>
      </c>
      <c r="I16" s="131" t="s">
        <v>72</v>
      </c>
      <c r="J16" s="129"/>
      <c r="K16" s="129"/>
      <c r="L16" s="129"/>
      <c r="M16" s="156"/>
      <c r="N16" s="156"/>
      <c r="O16" s="156"/>
      <c r="P16" s="156"/>
      <c r="Q16" s="156"/>
      <c r="R16" s="129"/>
    </row>
    <row r="17" spans="1:18" ht="13.5" customHeight="1">
      <c r="A17" s="117"/>
      <c r="B17" s="121" t="s">
        <v>122</v>
      </c>
      <c r="C17" s="122"/>
      <c r="D17" s="123"/>
      <c r="E17" s="131"/>
      <c r="F17" s="131"/>
      <c r="G17" s="131"/>
      <c r="H17" s="131"/>
      <c r="I17" s="131"/>
      <c r="J17" s="129"/>
      <c r="K17" s="129"/>
      <c r="L17" s="129"/>
      <c r="M17" s="156"/>
      <c r="N17" s="156"/>
      <c r="O17" s="156"/>
      <c r="P17" s="156"/>
      <c r="Q17" s="156"/>
      <c r="R17" s="129"/>
    </row>
    <row r="18" spans="1:18" ht="13.5" customHeight="1">
      <c r="A18" s="117"/>
      <c r="B18" s="121"/>
      <c r="C18" s="122" t="s">
        <v>128</v>
      </c>
      <c r="D18" s="123" t="s">
        <v>35</v>
      </c>
      <c r="E18" s="131"/>
      <c r="F18" s="131"/>
      <c r="G18" s="131"/>
      <c r="H18" s="131"/>
      <c r="I18" s="131" t="s">
        <v>72</v>
      </c>
      <c r="J18" s="129"/>
      <c r="K18" s="129"/>
      <c r="L18" s="129"/>
      <c r="M18" s="156"/>
      <c r="N18" s="156"/>
      <c r="O18" s="156"/>
      <c r="P18" s="156"/>
      <c r="Q18" s="156"/>
      <c r="R18" s="129"/>
    </row>
    <row r="19" spans="1:18" ht="13.5" customHeight="1" thickBot="1">
      <c r="A19" s="117"/>
      <c r="B19" s="121"/>
      <c r="C19" s="122"/>
      <c r="D19" s="123" t="s">
        <v>123</v>
      </c>
      <c r="E19" s="131"/>
      <c r="F19" s="131" t="s">
        <v>72</v>
      </c>
      <c r="G19" s="131"/>
      <c r="H19" s="131" t="s">
        <v>72</v>
      </c>
      <c r="I19" s="131"/>
      <c r="J19" s="129"/>
      <c r="K19" s="129"/>
      <c r="L19" s="129"/>
      <c r="M19" s="156"/>
      <c r="N19" s="156"/>
      <c r="O19" s="156"/>
      <c r="P19" s="156"/>
      <c r="Q19" s="156"/>
      <c r="R19" s="129"/>
    </row>
    <row r="20" spans="1:18" ht="13.5" customHeight="1">
      <c r="A20" s="119" t="s">
        <v>55</v>
      </c>
      <c r="B20" s="85"/>
      <c r="C20" s="86"/>
      <c r="D20" s="87" t="s">
        <v>124</v>
      </c>
      <c r="E20" s="131" t="s">
        <v>72</v>
      </c>
      <c r="F20" s="131"/>
      <c r="G20" s="131" t="s">
        <v>72</v>
      </c>
      <c r="H20" s="131"/>
      <c r="I20" s="131"/>
      <c r="J20" s="131"/>
      <c r="K20" s="131"/>
      <c r="L20" s="131"/>
      <c r="M20" s="163"/>
      <c r="N20" s="163"/>
      <c r="O20" s="163"/>
      <c r="P20" s="163"/>
      <c r="Q20" s="163"/>
      <c r="R20" s="131"/>
    </row>
    <row r="21" spans="1:18" ht="13.5" customHeight="1">
      <c r="A21" s="118"/>
      <c r="B21" s="88" t="s">
        <v>125</v>
      </c>
      <c r="C21" s="86"/>
      <c r="D21" s="87"/>
      <c r="E21" s="131" t="s">
        <v>72</v>
      </c>
      <c r="F21" s="131" t="s">
        <v>72</v>
      </c>
      <c r="G21" s="131"/>
      <c r="H21" s="131" t="s">
        <v>72</v>
      </c>
      <c r="I21" s="131" t="s">
        <v>72</v>
      </c>
      <c r="J21" s="131"/>
      <c r="K21" s="131"/>
      <c r="L21" s="131"/>
      <c r="M21" s="163"/>
      <c r="N21" s="163"/>
      <c r="O21" s="163"/>
      <c r="P21" s="163"/>
      <c r="Q21" s="163"/>
      <c r="R21" s="131"/>
    </row>
    <row r="22" spans="1:18" ht="13.5" customHeight="1">
      <c r="A22" s="118"/>
      <c r="B22" s="88" t="s">
        <v>127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59"/>
      <c r="N22" s="159"/>
      <c r="O22" s="159"/>
      <c r="P22" s="159"/>
      <c r="Q22" s="159"/>
      <c r="R22" s="111"/>
    </row>
    <row r="23" spans="1:18" ht="13.5" customHeight="1">
      <c r="A23" s="118"/>
      <c r="B23" s="88" t="s">
        <v>126</v>
      </c>
      <c r="C23" s="89"/>
      <c r="D23" s="90"/>
      <c r="E23" s="111"/>
      <c r="F23" s="111"/>
      <c r="G23" s="111" t="s">
        <v>72</v>
      </c>
      <c r="H23" s="111"/>
      <c r="I23" s="111"/>
      <c r="J23" s="111"/>
      <c r="K23" s="111"/>
      <c r="L23" s="111"/>
      <c r="M23" s="167"/>
      <c r="N23" s="167"/>
      <c r="O23" s="167"/>
      <c r="P23" s="167"/>
      <c r="Q23" s="167"/>
      <c r="R23" s="168"/>
    </row>
    <row r="24" spans="1:18" ht="13.5" customHeight="1" thickBot="1">
      <c r="A24" s="118"/>
      <c r="B24" s="88"/>
      <c r="C24" s="89"/>
      <c r="D24" s="90"/>
      <c r="E24" s="166"/>
      <c r="F24" s="166"/>
      <c r="G24" s="166"/>
      <c r="H24" s="166"/>
      <c r="I24" s="166"/>
      <c r="J24" s="166"/>
      <c r="K24" s="166"/>
      <c r="L24" s="166"/>
      <c r="M24" s="169"/>
      <c r="N24" s="169"/>
      <c r="O24" s="169"/>
      <c r="P24" s="169"/>
      <c r="Q24" s="169"/>
      <c r="R24" s="170"/>
    </row>
    <row r="25" spans="1:18" ht="13.5" customHeight="1" thickTop="1">
      <c r="A25" s="119" t="s">
        <v>36</v>
      </c>
      <c r="B25" s="213" t="s">
        <v>37</v>
      </c>
      <c r="C25" s="214"/>
      <c r="D25" s="215"/>
      <c r="E25" s="171" t="s">
        <v>40</v>
      </c>
      <c r="F25" s="171" t="s">
        <v>40</v>
      </c>
      <c r="G25" s="171" t="s">
        <v>38</v>
      </c>
      <c r="H25" s="171" t="s">
        <v>40</v>
      </c>
      <c r="I25" s="171" t="s">
        <v>40</v>
      </c>
      <c r="J25" s="171"/>
      <c r="K25" s="171"/>
      <c r="L25" s="171"/>
      <c r="M25" s="171"/>
      <c r="N25" s="171"/>
      <c r="O25" s="171"/>
      <c r="P25" s="171"/>
      <c r="Q25" s="171"/>
      <c r="R25" s="171"/>
    </row>
    <row r="26" spans="1:18" ht="13.5" customHeight="1">
      <c r="A26" s="118"/>
      <c r="B26" s="216" t="s">
        <v>41</v>
      </c>
      <c r="C26" s="217"/>
      <c r="D26" s="218"/>
      <c r="E26" s="111" t="s">
        <v>42</v>
      </c>
      <c r="F26" s="111" t="s">
        <v>42</v>
      </c>
      <c r="G26" s="111" t="s">
        <v>42</v>
      </c>
      <c r="H26" s="111" t="s">
        <v>42</v>
      </c>
      <c r="I26" s="111" t="s">
        <v>42</v>
      </c>
      <c r="J26" s="111"/>
      <c r="K26" s="111"/>
      <c r="L26" s="111"/>
      <c r="M26" s="111"/>
      <c r="N26" s="111"/>
      <c r="O26" s="111"/>
      <c r="P26" s="111"/>
      <c r="Q26" s="111"/>
      <c r="R26" s="111"/>
    </row>
    <row r="27" spans="1:18" ht="64.5" customHeight="1">
      <c r="A27" s="118"/>
      <c r="B27" s="201" t="s">
        <v>43</v>
      </c>
      <c r="C27" s="202"/>
      <c r="D27" s="203"/>
      <c r="E27" s="91">
        <v>42334</v>
      </c>
      <c r="F27" s="91">
        <v>42334</v>
      </c>
      <c r="G27" s="91">
        <v>42334</v>
      </c>
      <c r="H27" s="91">
        <v>42334</v>
      </c>
      <c r="I27" s="91">
        <v>42334</v>
      </c>
      <c r="J27" s="91"/>
      <c r="K27" s="91"/>
      <c r="L27" s="91"/>
      <c r="M27" s="91"/>
      <c r="N27" s="91"/>
      <c r="O27" s="91"/>
      <c r="P27" s="91"/>
      <c r="Q27" s="91"/>
      <c r="R27" s="91"/>
    </row>
    <row r="28" spans="1:18" ht="13.5" customHeight="1">
      <c r="A28" s="116"/>
    </row>
    <row r="45" ht="24" customHeight="1"/>
    <row r="46" ht="39" customHeight="1"/>
    <row r="58" ht="57" customHeight="1"/>
    <row r="59" ht="10.5"/>
    <row r="60" ht="10.5"/>
  </sheetData>
  <mergeCells count="22"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  <mergeCell ref="B27:D27"/>
    <mergeCell ref="C4:R4"/>
    <mergeCell ref="L5:R5"/>
    <mergeCell ref="L6:R6"/>
    <mergeCell ref="B25:D25"/>
    <mergeCell ref="B26:D26"/>
    <mergeCell ref="E5:H5"/>
    <mergeCell ref="E6:H6"/>
    <mergeCell ref="C6:D6"/>
    <mergeCell ref="I5:K5"/>
    <mergeCell ref="C5:D5"/>
  </mergeCells>
  <phoneticPr fontId="32" type="noConversion"/>
  <dataValidations count="3"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  <dataValidation type="list" allowBlank="1" showInputMessage="1" showErrorMessage="1" sqref="E9:G12 H12 I9:I10 E13:R24 H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55"/>
  <sheetViews>
    <sheetView topLeftCell="A4" zoomScaleNormal="100" workbookViewId="0">
      <selection activeCell="E9" sqref="E9:G11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131</v>
      </c>
      <c r="D2" s="226"/>
      <c r="E2" s="241" t="s">
        <v>14</v>
      </c>
      <c r="F2" s="242"/>
      <c r="G2" s="242"/>
      <c r="H2" s="243"/>
      <c r="I2" s="231" t="str">
        <f>C2</f>
        <v>GetListConversation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COUNTIF(E21:HM21,"P")</f>
        <v>3</v>
      </c>
      <c r="B6" s="228"/>
      <c r="C6" s="221">
        <f>COUNTIF(E21:HO21,"F")</f>
        <v>0</v>
      </c>
      <c r="D6" s="211"/>
      <c r="E6" s="210">
        <f>SUM(L6,- A6,- C6)</f>
        <v>0</v>
      </c>
      <c r="F6" s="211"/>
      <c r="G6" s="211"/>
      <c r="H6" s="220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10">
        <f>COUNTA(E8:P8)</f>
        <v>3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253" t="s">
        <v>108</v>
      </c>
      <c r="B9" s="121" t="s">
        <v>113</v>
      </c>
      <c r="C9" s="122"/>
      <c r="D9" s="123"/>
      <c r="E9" s="111"/>
      <c r="F9" s="111" t="s">
        <v>72</v>
      </c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254"/>
      <c r="B10" s="121" t="s">
        <v>114</v>
      </c>
      <c r="C10" s="122"/>
      <c r="D10" s="123"/>
      <c r="E10" s="131"/>
      <c r="F10" s="131"/>
      <c r="G10" s="131" t="s">
        <v>72</v>
      </c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255"/>
      <c r="B11" s="121" t="s">
        <v>134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4.2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31"/>
      <c r="I17" s="131"/>
      <c r="J17" s="131"/>
      <c r="K17" s="131"/>
      <c r="L17" s="131"/>
      <c r="M17" s="163"/>
      <c r="N17" s="163"/>
      <c r="O17" s="163"/>
      <c r="P17" s="163"/>
      <c r="Q17" s="163"/>
      <c r="R17" s="131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8"/>
      <c r="B19" s="250" t="s">
        <v>133</v>
      </c>
      <c r="C19" s="251"/>
      <c r="D19" s="252"/>
      <c r="E19" s="131"/>
      <c r="F19" s="131" t="s">
        <v>72</v>
      </c>
      <c r="G19" s="177"/>
      <c r="H19" s="177"/>
      <c r="I19" s="177"/>
      <c r="J19" s="177"/>
      <c r="K19" s="177"/>
      <c r="L19" s="177"/>
      <c r="M19" s="178"/>
      <c r="N19" s="178"/>
      <c r="O19" s="178"/>
      <c r="P19" s="178"/>
      <c r="Q19" s="178"/>
      <c r="R19" s="177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16" t="s">
        <v>41</v>
      </c>
      <c r="C21" s="217"/>
      <c r="D21" s="218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01" t="s">
        <v>43</v>
      </c>
      <c r="C22" s="202"/>
      <c r="D22" s="203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  <mergeCell ref="B19:D19"/>
    <mergeCell ref="A9:A11"/>
  </mergeCells>
  <dataValidations count="3">
    <dataValidation type="list" allowBlank="1" showInputMessage="1" showErrorMessage="1" sqref="E9:G11 E12:R19">
      <formula1>"O,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21:R21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5"/>
  <sheetViews>
    <sheetView topLeftCell="A4" zoomScaleNormal="100" workbookViewId="0">
      <selection activeCell="K11" sqref="K1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135</v>
      </c>
      <c r="D2" s="226"/>
      <c r="E2" s="241" t="s">
        <v>14</v>
      </c>
      <c r="F2" s="242"/>
      <c r="G2" s="242"/>
      <c r="H2" s="243"/>
      <c r="I2" s="231" t="str">
        <f>C2</f>
        <v>GetListSentConversation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COUNTIF(E21:HM21,"P")</f>
        <v>3</v>
      </c>
      <c r="B6" s="228"/>
      <c r="C6" s="221">
        <f>COUNTIF(E21:HO21,"F")</f>
        <v>0</v>
      </c>
      <c r="D6" s="211"/>
      <c r="E6" s="210">
        <f>SUM(L6,- A6,- C6)</f>
        <v>0</v>
      </c>
      <c r="F6" s="211"/>
      <c r="G6" s="211"/>
      <c r="H6" s="220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10">
        <f>COUNTA(E8:P8)</f>
        <v>3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109</v>
      </c>
      <c r="B9" s="121" t="s">
        <v>113</v>
      </c>
      <c r="C9" s="122"/>
      <c r="D9" s="123"/>
      <c r="E9" s="111"/>
      <c r="F9" s="111" t="s">
        <v>72</v>
      </c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 t="s">
        <v>72</v>
      </c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117"/>
      <c r="B11" s="121" t="s">
        <v>136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75"/>
      <c r="I14" s="175"/>
      <c r="J14" s="175"/>
      <c r="K14" s="175"/>
      <c r="L14" s="175"/>
      <c r="M14" s="176"/>
      <c r="N14" s="176"/>
      <c r="O14" s="176"/>
      <c r="P14" s="176"/>
      <c r="Q14" s="176"/>
      <c r="R14" s="175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75"/>
      <c r="I15" s="175"/>
      <c r="J15" s="175"/>
      <c r="K15" s="175"/>
      <c r="L15" s="175"/>
      <c r="M15" s="176"/>
      <c r="N15" s="176"/>
      <c r="O15" s="176"/>
      <c r="P15" s="176"/>
      <c r="Q15" s="176"/>
      <c r="R15" s="175"/>
    </row>
    <row r="16" spans="1:20" ht="13.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59"/>
      <c r="M16" s="111"/>
      <c r="N16" s="111"/>
      <c r="O16" s="111"/>
      <c r="P16" s="111"/>
      <c r="Q16" s="111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75"/>
      <c r="I17" s="175"/>
      <c r="J17" s="175"/>
      <c r="K17" s="175"/>
      <c r="L17" s="176"/>
      <c r="M17" s="175"/>
      <c r="N17" s="175"/>
      <c r="O17" s="175"/>
      <c r="P17" s="175"/>
      <c r="Q17" s="175"/>
      <c r="R17" s="175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75"/>
      <c r="I18" s="175"/>
      <c r="J18" s="175"/>
      <c r="K18" s="175"/>
      <c r="L18" s="176"/>
      <c r="M18" s="175"/>
      <c r="N18" s="175"/>
      <c r="O18" s="175"/>
      <c r="P18" s="175"/>
      <c r="Q18" s="175"/>
      <c r="R18" s="175"/>
    </row>
    <row r="19" spans="1:18" ht="13.5" customHeight="1" thickBot="1">
      <c r="A19" s="118"/>
      <c r="B19" s="250" t="s">
        <v>151</v>
      </c>
      <c r="C19" s="251"/>
      <c r="D19" s="252"/>
      <c r="E19" s="131"/>
      <c r="F19" s="131" t="s">
        <v>72</v>
      </c>
      <c r="G19" s="177"/>
      <c r="H19" s="111"/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16" t="s">
        <v>41</v>
      </c>
      <c r="C21" s="217"/>
      <c r="D21" s="218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01" t="s">
        <v>43</v>
      </c>
      <c r="C22" s="202"/>
      <c r="D22" s="203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  <mergeCell ref="B19:D19"/>
  </mergeCells>
  <dataValidations count="3">
    <dataValidation type="list" allowBlank="1" showInputMessage="1" showErrorMessage="1" sqref="E12:R19 E9:G11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5"/>
  <sheetViews>
    <sheetView topLeftCell="A4" zoomScaleNormal="100" workbookViewId="0">
      <selection activeCell="L16" sqref="L16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137</v>
      </c>
      <c r="D2" s="226"/>
      <c r="E2" s="241" t="s">
        <v>14</v>
      </c>
      <c r="F2" s="242"/>
      <c r="G2" s="242"/>
      <c r="H2" s="243"/>
      <c r="I2" s="231" t="str">
        <f>C2</f>
        <v>GetListReceivedConversation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COUNTIF(E21:HM21,"P")</f>
        <v>3</v>
      </c>
      <c r="B6" s="228"/>
      <c r="C6" s="221">
        <f>COUNTIF(E21:HO21,"F")</f>
        <v>0</v>
      </c>
      <c r="D6" s="211"/>
      <c r="E6" s="210">
        <f>SUM(L6,- A6,- C6)</f>
        <v>0</v>
      </c>
      <c r="F6" s="211"/>
      <c r="G6" s="211"/>
      <c r="H6" s="220"/>
      <c r="I6" s="154">
        <f>COUNTIF(E20:HM20,"N")</f>
        <v>1</v>
      </c>
      <c r="J6" s="154">
        <f>COUNTIF(E20:HM20,"A")</f>
        <v>2</v>
      </c>
      <c r="K6" s="154">
        <f>COUNTIF(E20:HO20,"B")</f>
        <v>0</v>
      </c>
      <c r="L6" s="210">
        <f>COUNTA(E8:P8)</f>
        <v>3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109</v>
      </c>
      <c r="B9" s="121" t="s">
        <v>113</v>
      </c>
      <c r="C9" s="122"/>
      <c r="D9" s="123"/>
      <c r="E9" s="111"/>
      <c r="F9" s="111" t="s">
        <v>72</v>
      </c>
      <c r="G9" s="111"/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 t="s">
        <v>72</v>
      </c>
      <c r="H10" s="129"/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 thickBot="1">
      <c r="A11" s="117"/>
      <c r="B11" s="121" t="s">
        <v>152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>
      <c r="A12" s="120" t="s">
        <v>54</v>
      </c>
      <c r="B12" s="121"/>
      <c r="C12" s="122"/>
      <c r="D12" s="123"/>
      <c r="E12" s="129"/>
      <c r="F12" s="129"/>
      <c r="G12" s="129"/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17"/>
      <c r="B13" s="160" t="s">
        <v>132</v>
      </c>
      <c r="C13" s="157"/>
      <c r="D13" s="158"/>
      <c r="E13" s="111"/>
      <c r="F13" s="111"/>
      <c r="G13" s="111"/>
      <c r="H13" s="111"/>
      <c r="I13" s="111"/>
      <c r="J13" s="111"/>
      <c r="K13" s="111"/>
      <c r="L13" s="111"/>
      <c r="M13" s="159"/>
      <c r="N13" s="159"/>
      <c r="O13" s="159"/>
      <c r="P13" s="159"/>
      <c r="Q13" s="159"/>
      <c r="R13" s="111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/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4.25" customHeight="1" thickBot="1">
      <c r="A16" s="117"/>
      <c r="B16" s="161"/>
      <c r="C16" s="80"/>
      <c r="D16" s="81" t="s">
        <v>115</v>
      </c>
      <c r="E16" s="111"/>
      <c r="F16" s="111"/>
      <c r="G16" s="111" t="s">
        <v>72</v>
      </c>
      <c r="H16" s="111"/>
      <c r="I16" s="111"/>
      <c r="J16" s="111"/>
      <c r="K16" s="111"/>
      <c r="L16" s="111"/>
      <c r="M16" s="159"/>
      <c r="N16" s="159"/>
      <c r="O16" s="159"/>
      <c r="P16" s="159"/>
      <c r="Q16" s="159"/>
      <c r="R16" s="111"/>
    </row>
    <row r="17" spans="1:18" ht="13.5" customHeight="1">
      <c r="A17" s="119" t="s">
        <v>55</v>
      </c>
      <c r="B17" s="85"/>
      <c r="C17" s="86"/>
      <c r="D17" s="87"/>
      <c r="E17" s="131"/>
      <c r="F17" s="131"/>
      <c r="G17" s="131"/>
      <c r="H17" s="131"/>
      <c r="I17" s="131"/>
      <c r="J17" s="131"/>
      <c r="K17" s="131"/>
      <c r="L17" s="131"/>
      <c r="M17" s="163"/>
      <c r="N17" s="163"/>
      <c r="O17" s="163"/>
      <c r="P17" s="163"/>
      <c r="Q17" s="163"/>
      <c r="R17" s="131"/>
    </row>
    <row r="18" spans="1:18" ht="13.5" customHeight="1">
      <c r="A18" s="118"/>
      <c r="B18" s="88" t="s">
        <v>142</v>
      </c>
      <c r="C18" s="89"/>
      <c r="D18" s="90"/>
      <c r="E18" s="111" t="s">
        <v>72</v>
      </c>
      <c r="F18" s="111"/>
      <c r="G18" s="111" t="s">
        <v>72</v>
      </c>
      <c r="H18" s="111"/>
      <c r="I18" s="111"/>
      <c r="J18" s="111"/>
      <c r="K18" s="111"/>
      <c r="L18" s="111"/>
      <c r="M18" s="159"/>
      <c r="N18" s="159"/>
      <c r="O18" s="159"/>
      <c r="P18" s="159"/>
      <c r="Q18" s="159"/>
      <c r="R18" s="111"/>
    </row>
    <row r="19" spans="1:18" ht="13.5" customHeight="1" thickBot="1">
      <c r="A19" s="118"/>
      <c r="B19" s="250" t="s">
        <v>153</v>
      </c>
      <c r="C19" s="251"/>
      <c r="D19" s="252"/>
      <c r="E19" s="131"/>
      <c r="F19" s="131" t="s">
        <v>72</v>
      </c>
      <c r="G19" s="177"/>
      <c r="H19" s="111"/>
      <c r="I19" s="111"/>
      <c r="J19" s="111"/>
      <c r="K19" s="111"/>
      <c r="L19" s="111"/>
      <c r="M19" s="159"/>
      <c r="N19" s="159"/>
      <c r="O19" s="159"/>
      <c r="P19" s="159"/>
      <c r="Q19" s="159"/>
      <c r="R19" s="111"/>
    </row>
    <row r="20" spans="1:18" ht="13.5" customHeight="1" thickTop="1">
      <c r="A20" s="119" t="s">
        <v>36</v>
      </c>
      <c r="B20" s="247" t="s">
        <v>37</v>
      </c>
      <c r="C20" s="248"/>
      <c r="D20" s="249"/>
      <c r="E20" s="171" t="s">
        <v>40</v>
      </c>
      <c r="F20" s="171" t="s">
        <v>38</v>
      </c>
      <c r="G20" s="171" t="s">
        <v>40</v>
      </c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</row>
    <row r="21" spans="1:18" ht="13.5" customHeight="1">
      <c r="A21" s="118"/>
      <c r="B21" s="216" t="s">
        <v>41</v>
      </c>
      <c r="C21" s="217"/>
      <c r="D21" s="218"/>
      <c r="E21" s="111" t="s">
        <v>42</v>
      </c>
      <c r="F21" s="111" t="s">
        <v>42</v>
      </c>
      <c r="G21" s="111" t="s">
        <v>42</v>
      </c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64.5" customHeight="1">
      <c r="A22" s="118"/>
      <c r="B22" s="201" t="s">
        <v>43</v>
      </c>
      <c r="C22" s="202"/>
      <c r="D22" s="203"/>
      <c r="E22" s="91">
        <v>42334</v>
      </c>
      <c r="F22" s="91">
        <v>42334</v>
      </c>
      <c r="G22" s="91">
        <v>42334</v>
      </c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8" ht="13.5" customHeight="1">
      <c r="A23" s="116"/>
    </row>
    <row r="40" ht="24" customHeight="1"/>
    <row r="41" ht="39" customHeight="1"/>
    <row r="53" ht="57" customHeight="1"/>
    <row r="54" ht="10.5"/>
    <row r="55" ht="10.5"/>
  </sheetData>
  <mergeCells count="23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  <mergeCell ref="B19:D19"/>
  </mergeCells>
  <dataValidations count="3"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  <dataValidation type="list" allowBlank="1" showInputMessage="1" showErrorMessage="1" sqref="E12:R19 E9:G11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1"/>
  <sheetViews>
    <sheetView topLeftCell="A4" zoomScaleNormal="100" workbookViewId="0">
      <selection activeCell="K17" sqref="K17"/>
    </sheetView>
  </sheetViews>
  <sheetFormatPr defaultRowHeight="13.5" customHeight="1"/>
  <cols>
    <col min="1" max="1" width="10.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23" t="s">
        <v>49</v>
      </c>
      <c r="B2" s="224"/>
      <c r="C2" s="225" t="s">
        <v>138</v>
      </c>
      <c r="D2" s="226"/>
      <c r="E2" s="241" t="s">
        <v>14</v>
      </c>
      <c r="F2" s="242"/>
      <c r="G2" s="242"/>
      <c r="H2" s="243"/>
      <c r="I2" s="231" t="str">
        <f>C2</f>
        <v>GetConveration</v>
      </c>
      <c r="J2" s="232"/>
      <c r="K2" s="232"/>
      <c r="L2" s="232"/>
      <c r="M2" s="232"/>
      <c r="N2" s="232"/>
      <c r="O2" s="232"/>
      <c r="P2" s="232"/>
      <c r="Q2" s="232"/>
      <c r="R2" s="233"/>
      <c r="T2" s="78"/>
    </row>
    <row r="3" spans="1:20" ht="30" customHeight="1">
      <c r="A3" s="229" t="s">
        <v>50</v>
      </c>
      <c r="B3" s="230"/>
      <c r="C3" s="237" t="str">
        <f>Cover!F4</f>
        <v>ManhLNSE02619</v>
      </c>
      <c r="D3" s="238"/>
      <c r="E3" s="244" t="s">
        <v>51</v>
      </c>
      <c r="F3" s="245"/>
      <c r="G3" s="245"/>
      <c r="H3" s="246"/>
      <c r="I3" s="234" t="str">
        <f>C3</f>
        <v>ManhLNSE02619</v>
      </c>
      <c r="J3" s="235"/>
      <c r="K3" s="235"/>
      <c r="L3" s="235"/>
      <c r="M3" s="235"/>
      <c r="N3" s="235"/>
      <c r="O3" s="235"/>
      <c r="P3" s="235"/>
      <c r="Q3" s="235"/>
      <c r="R3" s="236"/>
    </row>
    <row r="4" spans="1:20" ht="13.5" customHeight="1">
      <c r="A4" s="229" t="s">
        <v>52</v>
      </c>
      <c r="B4" s="230"/>
      <c r="C4" s="204"/>
      <c r="D4" s="204"/>
      <c r="E4" s="205"/>
      <c r="F4" s="205"/>
      <c r="G4" s="205"/>
      <c r="H4" s="205"/>
      <c r="I4" s="204"/>
      <c r="J4" s="204"/>
      <c r="K4" s="204"/>
      <c r="L4" s="204"/>
      <c r="M4" s="204"/>
      <c r="N4" s="204"/>
      <c r="O4" s="204"/>
      <c r="P4" s="204"/>
      <c r="Q4" s="204"/>
      <c r="R4" s="206"/>
    </row>
    <row r="5" spans="1:20" ht="13.5" customHeight="1">
      <c r="A5" s="239" t="s">
        <v>20</v>
      </c>
      <c r="B5" s="240"/>
      <c r="C5" s="222" t="s">
        <v>21</v>
      </c>
      <c r="D5" s="208"/>
      <c r="E5" s="207" t="s">
        <v>22</v>
      </c>
      <c r="F5" s="208"/>
      <c r="G5" s="208"/>
      <c r="H5" s="219"/>
      <c r="I5" s="208" t="s">
        <v>53</v>
      </c>
      <c r="J5" s="208"/>
      <c r="K5" s="208"/>
      <c r="L5" s="207" t="s">
        <v>23</v>
      </c>
      <c r="M5" s="208"/>
      <c r="N5" s="208"/>
      <c r="O5" s="208"/>
      <c r="P5" s="208"/>
      <c r="Q5" s="208"/>
      <c r="R5" s="209"/>
      <c r="T5" s="78"/>
    </row>
    <row r="6" spans="1:20" ht="13.5" customHeight="1" thickBot="1">
      <c r="A6" s="227">
        <f>COUNTIF(E27:HM27,"P")</f>
        <v>4</v>
      </c>
      <c r="B6" s="228"/>
      <c r="C6" s="221">
        <f>COUNTIF(E27:HO27,"F")</f>
        <v>0</v>
      </c>
      <c r="D6" s="211"/>
      <c r="E6" s="210">
        <f>SUM(L6,- A6,- C6)</f>
        <v>0</v>
      </c>
      <c r="F6" s="211"/>
      <c r="G6" s="211"/>
      <c r="H6" s="220"/>
      <c r="I6" s="154">
        <f>COUNTIF(E26:HM26,"N")</f>
        <v>1</v>
      </c>
      <c r="J6" s="154">
        <f>COUNTIF(E26:HM26,"A")</f>
        <v>3</v>
      </c>
      <c r="K6" s="154">
        <f>COUNTIF(E26:HO26,"B")</f>
        <v>0</v>
      </c>
      <c r="L6" s="210">
        <f>COUNTA(E8:P8)</f>
        <v>4</v>
      </c>
      <c r="M6" s="211"/>
      <c r="N6" s="211"/>
      <c r="O6" s="211"/>
      <c r="P6" s="211"/>
      <c r="Q6" s="211"/>
      <c r="R6" s="212"/>
      <c r="S6" s="155"/>
    </row>
    <row r="7" spans="1:20" ht="11.25" thickBot="1"/>
    <row r="8" spans="1:20" ht="46.5" customHeight="1" thickTop="1" thickBot="1">
      <c r="A8" s="128"/>
      <c r="B8" s="124"/>
      <c r="C8" s="125"/>
      <c r="D8" s="126"/>
      <c r="E8" s="127" t="s">
        <v>31</v>
      </c>
      <c r="F8" s="127" t="s">
        <v>32</v>
      </c>
      <c r="G8" s="127" t="s">
        <v>33</v>
      </c>
      <c r="H8" s="127" t="s">
        <v>34</v>
      </c>
      <c r="I8" s="127"/>
      <c r="J8" s="127"/>
      <c r="K8" s="127"/>
      <c r="L8" s="127"/>
      <c r="M8" s="127"/>
      <c r="N8" s="127"/>
      <c r="O8" s="127"/>
      <c r="P8" s="127"/>
      <c r="Q8" s="127"/>
      <c r="R8" s="172"/>
      <c r="S8" s="155"/>
    </row>
    <row r="9" spans="1:20" ht="13.5" customHeight="1">
      <c r="A9" s="120" t="s">
        <v>108</v>
      </c>
      <c r="B9" s="121" t="s">
        <v>113</v>
      </c>
      <c r="C9" s="122"/>
      <c r="D9" s="123"/>
      <c r="E9" s="111"/>
      <c r="F9" s="111" t="s">
        <v>72</v>
      </c>
      <c r="G9" s="111" t="s">
        <v>72</v>
      </c>
      <c r="H9" s="129"/>
      <c r="I9" s="129"/>
      <c r="J9" s="129"/>
      <c r="K9" s="129"/>
      <c r="L9" s="129"/>
      <c r="M9" s="156"/>
      <c r="N9" s="156"/>
      <c r="O9" s="156"/>
      <c r="P9" s="156"/>
      <c r="Q9" s="156"/>
      <c r="R9" s="129"/>
    </row>
    <row r="10" spans="1:20" ht="13.5" customHeight="1">
      <c r="A10" s="117"/>
      <c r="B10" s="121" t="s">
        <v>114</v>
      </c>
      <c r="C10" s="122"/>
      <c r="D10" s="123"/>
      <c r="E10" s="131"/>
      <c r="F10" s="131"/>
      <c r="G10" s="131"/>
      <c r="H10" s="111" t="s">
        <v>72</v>
      </c>
      <c r="I10" s="129"/>
      <c r="J10" s="129"/>
      <c r="K10" s="129"/>
      <c r="L10" s="129"/>
      <c r="M10" s="156"/>
      <c r="N10" s="156"/>
      <c r="O10" s="156"/>
      <c r="P10" s="156"/>
      <c r="Q10" s="156"/>
      <c r="R10" s="129"/>
    </row>
    <row r="11" spans="1:20" ht="13.5" customHeight="1">
      <c r="A11" s="117"/>
      <c r="B11" s="121" t="s">
        <v>139</v>
      </c>
      <c r="C11" s="122"/>
      <c r="D11" s="123"/>
      <c r="E11" s="131"/>
      <c r="F11" s="131" t="s">
        <v>72</v>
      </c>
      <c r="G11" s="131"/>
      <c r="H11" s="129"/>
      <c r="I11" s="129"/>
      <c r="J11" s="129"/>
      <c r="K11" s="129"/>
      <c r="L11" s="129"/>
      <c r="M11" s="156"/>
      <c r="N11" s="156"/>
      <c r="O11" s="156"/>
      <c r="P11" s="156"/>
      <c r="Q11" s="156"/>
      <c r="R11" s="129"/>
    </row>
    <row r="12" spans="1:20" ht="13.5" customHeight="1" thickBot="1">
      <c r="A12" s="117"/>
      <c r="B12" s="121" t="s">
        <v>154</v>
      </c>
      <c r="C12" s="122"/>
      <c r="D12" s="123"/>
      <c r="E12" s="131"/>
      <c r="F12" s="131"/>
      <c r="G12" s="131" t="s">
        <v>72</v>
      </c>
      <c r="H12" s="129"/>
      <c r="I12" s="129"/>
      <c r="J12" s="129"/>
      <c r="K12" s="129"/>
      <c r="L12" s="129"/>
      <c r="M12" s="156"/>
      <c r="N12" s="156"/>
      <c r="O12" s="156"/>
      <c r="P12" s="156"/>
      <c r="Q12" s="156"/>
      <c r="R12" s="129"/>
    </row>
    <row r="13" spans="1:20" ht="13.5" customHeight="1">
      <c r="A13" s="120" t="s">
        <v>54</v>
      </c>
      <c r="B13" s="121" t="s">
        <v>132</v>
      </c>
      <c r="C13" s="122"/>
      <c r="D13" s="123"/>
      <c r="E13" s="129"/>
      <c r="F13" s="129"/>
      <c r="G13" s="129"/>
      <c r="H13" s="129"/>
      <c r="I13" s="129"/>
      <c r="J13" s="129"/>
      <c r="K13" s="129"/>
      <c r="L13" s="129"/>
      <c r="M13" s="156"/>
      <c r="N13" s="156"/>
      <c r="O13" s="156"/>
      <c r="P13" s="156"/>
      <c r="Q13" s="156"/>
      <c r="R13" s="129"/>
    </row>
    <row r="14" spans="1:20" ht="13.5" customHeight="1">
      <c r="A14" s="117"/>
      <c r="B14" s="160"/>
      <c r="C14" s="157"/>
      <c r="D14" s="158" t="s">
        <v>35</v>
      </c>
      <c r="E14" s="111" t="s">
        <v>72</v>
      </c>
      <c r="F14" s="111"/>
      <c r="G14" s="111"/>
      <c r="H14" s="111"/>
      <c r="I14" s="111"/>
      <c r="J14" s="111"/>
      <c r="K14" s="111"/>
      <c r="L14" s="111"/>
      <c r="M14" s="159"/>
      <c r="N14" s="159"/>
      <c r="O14" s="159"/>
      <c r="P14" s="159"/>
      <c r="Q14" s="159"/>
      <c r="R14" s="111"/>
    </row>
    <row r="15" spans="1:20" ht="13.5" customHeight="1">
      <c r="A15" s="117"/>
      <c r="B15" s="160"/>
      <c r="C15" s="157"/>
      <c r="D15" s="158" t="s">
        <v>116</v>
      </c>
      <c r="E15" s="111"/>
      <c r="F15" s="111" t="s">
        <v>72</v>
      </c>
      <c r="G15" s="111" t="s">
        <v>72</v>
      </c>
      <c r="H15" s="111"/>
      <c r="I15" s="111"/>
      <c r="J15" s="111"/>
      <c r="K15" s="111"/>
      <c r="L15" s="111"/>
      <c r="M15" s="159"/>
      <c r="N15" s="159"/>
      <c r="O15" s="159"/>
      <c r="P15" s="159"/>
      <c r="Q15" s="159"/>
      <c r="R15" s="111"/>
    </row>
    <row r="16" spans="1:20" ht="13.5" customHeight="1">
      <c r="A16" s="117"/>
      <c r="B16" s="160"/>
      <c r="C16" s="157"/>
      <c r="D16" s="158" t="s">
        <v>115</v>
      </c>
      <c r="E16" s="111"/>
      <c r="F16" s="111"/>
      <c r="G16" s="111"/>
      <c r="H16" s="111" t="s">
        <v>72</v>
      </c>
      <c r="I16" s="111"/>
      <c r="J16" s="111"/>
      <c r="K16" s="111"/>
      <c r="L16" s="111"/>
      <c r="M16" s="159"/>
      <c r="N16" s="159"/>
      <c r="O16" s="111"/>
      <c r="P16" s="111"/>
      <c r="Q16" s="111"/>
      <c r="R16" s="111"/>
    </row>
    <row r="17" spans="1:18" ht="14.25" customHeight="1">
      <c r="A17" s="117"/>
      <c r="B17" s="179" t="s">
        <v>140</v>
      </c>
      <c r="C17" s="80"/>
      <c r="D17" s="8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11"/>
      <c r="P17" s="111"/>
      <c r="Q17" s="111"/>
      <c r="R17" s="111"/>
    </row>
    <row r="18" spans="1:18" ht="14.25" customHeight="1">
      <c r="A18" s="117"/>
      <c r="B18" s="161"/>
      <c r="C18" s="80"/>
      <c r="D18" s="81">
        <v>100</v>
      </c>
      <c r="E18" s="111"/>
      <c r="F18" s="111" t="s">
        <v>72</v>
      </c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</row>
    <row r="19" spans="1:18" ht="13.5" customHeight="1" thickBot="1">
      <c r="A19" s="117"/>
      <c r="B19" s="82"/>
      <c r="C19" s="83"/>
      <c r="D19" s="84">
        <v>10</v>
      </c>
      <c r="E19" s="111" t="s">
        <v>72</v>
      </c>
      <c r="F19" s="111"/>
      <c r="G19" s="111" t="s">
        <v>72</v>
      </c>
      <c r="H19" s="111" t="s">
        <v>72</v>
      </c>
      <c r="I19" s="111"/>
      <c r="J19" s="111"/>
      <c r="K19" s="111"/>
      <c r="L19" s="111"/>
      <c r="M19" s="111"/>
      <c r="N19" s="111"/>
      <c r="O19" s="111"/>
      <c r="P19" s="111"/>
      <c r="Q19" s="111"/>
      <c r="R19" s="111"/>
    </row>
    <row r="20" spans="1:18" ht="13.5" customHeight="1" thickTop="1">
      <c r="A20" s="119" t="s">
        <v>55</v>
      </c>
      <c r="B20" s="88" t="s">
        <v>142</v>
      </c>
      <c r="C20" s="86"/>
      <c r="D20" s="87"/>
      <c r="E20" s="131" t="s">
        <v>72</v>
      </c>
      <c r="F20" s="131"/>
      <c r="G20" s="131"/>
      <c r="H20" s="131" t="s">
        <v>72</v>
      </c>
      <c r="I20" s="131"/>
      <c r="J20" s="131"/>
      <c r="K20" s="131"/>
      <c r="L20" s="131"/>
      <c r="M20" s="131"/>
      <c r="N20" s="131"/>
      <c r="O20" s="111"/>
      <c r="P20" s="111"/>
      <c r="Q20" s="111"/>
      <c r="R20" s="111"/>
    </row>
    <row r="21" spans="1:18" ht="13.5" customHeight="1">
      <c r="A21" s="118"/>
      <c r="B21" s="88" t="s">
        <v>143</v>
      </c>
      <c r="C21" s="89"/>
      <c r="D21" s="90"/>
      <c r="E21" s="111"/>
      <c r="F21" s="111" t="s">
        <v>72</v>
      </c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</row>
    <row r="22" spans="1:18" ht="13.5" customHeight="1">
      <c r="A22" s="118"/>
      <c r="B22" s="88" t="s">
        <v>144</v>
      </c>
      <c r="C22" s="89"/>
      <c r="D22" s="90"/>
      <c r="E22" s="111"/>
      <c r="F22" s="111"/>
      <c r="G22" s="111" t="s">
        <v>72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</row>
    <row r="23" spans="1:18" ht="13.5" customHeight="1">
      <c r="A23" s="118"/>
      <c r="B23" s="85" t="s">
        <v>141</v>
      </c>
      <c r="C23" s="85"/>
      <c r="D23" s="90"/>
      <c r="E23" s="131"/>
      <c r="F23" s="131"/>
      <c r="G23" s="131" t="s">
        <v>72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11"/>
      <c r="R23" s="111"/>
    </row>
    <row r="24" spans="1:18" ht="13.5" customHeight="1">
      <c r="A24" s="118"/>
      <c r="B24" s="88"/>
      <c r="C24" s="89" t="s">
        <v>145</v>
      </c>
      <c r="D24" s="90">
        <v>10</v>
      </c>
      <c r="E24" s="111"/>
      <c r="F24" s="111"/>
      <c r="G24" s="111" t="s">
        <v>72</v>
      </c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</row>
    <row r="25" spans="1:18" ht="13.5" customHeight="1" thickBot="1">
      <c r="A25" s="118"/>
      <c r="B25" s="88"/>
      <c r="C25" s="89" t="s">
        <v>146</v>
      </c>
      <c r="D25" s="90" t="s">
        <v>147</v>
      </c>
      <c r="E25" s="131"/>
      <c r="F25" s="131"/>
      <c r="G25" s="131" t="s">
        <v>72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11"/>
      <c r="R25" s="111"/>
    </row>
    <row r="26" spans="1:18" ht="13.5" customHeight="1" thickTop="1">
      <c r="A26" s="119" t="s">
        <v>36</v>
      </c>
      <c r="B26" s="247" t="s">
        <v>37</v>
      </c>
      <c r="C26" s="248"/>
      <c r="D26" s="249"/>
      <c r="E26" s="171" t="s">
        <v>40</v>
      </c>
      <c r="F26" s="171" t="s">
        <v>40</v>
      </c>
      <c r="G26" s="171" t="s">
        <v>38</v>
      </c>
      <c r="H26" s="171" t="s">
        <v>40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</row>
    <row r="27" spans="1:18" ht="13.5" customHeight="1">
      <c r="A27" s="118"/>
      <c r="B27" s="216" t="s">
        <v>41</v>
      </c>
      <c r="C27" s="217"/>
      <c r="D27" s="218"/>
      <c r="E27" s="111" t="s">
        <v>42</v>
      </c>
      <c r="F27" s="111" t="s">
        <v>42</v>
      </c>
      <c r="G27" s="111" t="s">
        <v>42</v>
      </c>
      <c r="H27" s="111" t="s">
        <v>42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</row>
    <row r="28" spans="1:18" ht="64.5" customHeight="1">
      <c r="A28" s="118"/>
      <c r="B28" s="201" t="s">
        <v>43</v>
      </c>
      <c r="C28" s="202"/>
      <c r="D28" s="203"/>
      <c r="E28" s="91">
        <v>42334</v>
      </c>
      <c r="F28" s="91">
        <v>42334</v>
      </c>
      <c r="G28" s="91">
        <v>42334</v>
      </c>
      <c r="H28" s="91">
        <v>42334</v>
      </c>
      <c r="I28" s="91"/>
      <c r="J28" s="91"/>
      <c r="K28" s="91"/>
      <c r="L28" s="91"/>
      <c r="M28" s="91"/>
      <c r="N28" s="91"/>
      <c r="O28" s="91"/>
      <c r="P28" s="91"/>
      <c r="Q28" s="91"/>
      <c r="R28" s="91"/>
    </row>
    <row r="29" spans="1:18" ht="13.5" customHeight="1">
      <c r="A29" s="116"/>
    </row>
    <row r="46" ht="24" customHeight="1"/>
    <row r="47" ht="39" customHeight="1"/>
    <row r="59" ht="57" customHeight="1"/>
    <row r="60" ht="10.5"/>
    <row r="61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8:D28"/>
    <mergeCell ref="A6:B6"/>
    <mergeCell ref="C6:D6"/>
    <mergeCell ref="E6:H6"/>
    <mergeCell ref="L6:R6"/>
    <mergeCell ref="B26:D26"/>
    <mergeCell ref="B27:D27"/>
  </mergeCells>
  <dataValidations count="3">
    <dataValidation type="list" allowBlank="1" showInputMessage="1" showErrorMessage="1" sqref="E27:R27">
      <formula1>"P,F, "</formula1>
    </dataValidation>
    <dataValidation type="list" allowBlank="1" showInputMessage="1" showErrorMessage="1" sqref="E26:R26">
      <formula1>"N,A,B, "</formula1>
    </dataValidation>
    <dataValidation type="list" allowBlank="1" showInputMessage="1" showErrorMessage="1" sqref="E13:R25 E9:G12 H1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Guidleline</vt:lpstr>
      <vt:lpstr>Cover</vt:lpstr>
      <vt:lpstr>FunctionList</vt:lpstr>
      <vt:lpstr>Test Report</vt:lpstr>
      <vt:lpstr>CreateNewConversation</vt:lpstr>
      <vt:lpstr>GetListConversation</vt:lpstr>
      <vt:lpstr>GetListSentConversation</vt:lpstr>
      <vt:lpstr>GetListReceivedConversation</vt:lpstr>
      <vt:lpstr>GetConveration</vt:lpstr>
      <vt:lpstr>ReplyMessage</vt:lpstr>
      <vt:lpstr>Delete</vt:lpstr>
      <vt:lpstr>DeleteMessageList</vt:lpstr>
      <vt:lpstr>GetNumberNewMessage</vt:lpstr>
      <vt:lpstr>CreateNewConversation!Print_Area</vt:lpstr>
      <vt:lpstr>Delete!Print_Area</vt:lpstr>
      <vt:lpstr>DeleteMessageList!Print_Area</vt:lpstr>
      <vt:lpstr>FunctionList!Print_Area</vt:lpstr>
      <vt:lpstr>GetConveration!Print_Area</vt:lpstr>
      <vt:lpstr>GetListConversation!Print_Area</vt:lpstr>
      <vt:lpstr>GetListReceivedConversation!Print_Area</vt:lpstr>
      <vt:lpstr>GetListSentConversation!Print_Area</vt:lpstr>
      <vt:lpstr>GetNumberNewMessage!Print_Area</vt:lpstr>
      <vt:lpstr>Guidleline!Print_Area</vt:lpstr>
      <vt:lpstr>ReplyMessage!Print_Area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Ngọc Mạnh Lưu</cp:lastModifiedBy>
  <cp:lastPrinted>2010-10-05T08:35:56Z</cp:lastPrinted>
  <dcterms:created xsi:type="dcterms:W3CDTF">2007-10-09T09:39:48Z</dcterms:created>
  <dcterms:modified xsi:type="dcterms:W3CDTF">2015-11-28T15:01:29Z</dcterms:modified>
</cp:coreProperties>
</file>