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firstSheet="4" activeTab="7"/>
  </bookViews>
  <sheets>
    <sheet name="Cover" sheetId="1" r:id="rId1"/>
    <sheet name="Test Report" sheetId="5" r:id="rId2"/>
    <sheet name="Test case List" sheetId="2" r:id="rId3"/>
    <sheet name="Message Rules" sheetId="22" r:id="rId4"/>
    <sheet name="Homepage" sheetId="29" r:id="rId5"/>
    <sheet name="Medicinal plants Article" sheetId="24" r:id="rId6"/>
    <sheet name="Remedy Article" sheetId="25" r:id="rId7"/>
    <sheet name="Herbal medicine store" sheetId="27" r:id="rId8"/>
    <sheet name="Personal Page" sheetId="28" r:id="rId9"/>
    <sheet name="Authentication" sheetId="30" r:id="rId10"/>
    <sheet name="Mod Module" sheetId="31" r:id="rId11"/>
    <sheet name="Admin Module" sheetId="32" r:id="rId12"/>
  </sheets>
  <externalReferences>
    <externalReference r:id="rId13"/>
  </externalReferences>
  <definedNames>
    <definedName name="a">#REF!</definedName>
    <definedName name="ACTION" localSheetId="5">#REF!</definedName>
    <definedName name="ACTION" localSheetId="6">#REF!</definedName>
    <definedName name="ACTION">#REF!</definedName>
    <definedName name="d">'[1]Search grammar'!$C$45</definedName>
    <definedName name="Defect" comment="fsfsdfs" localSheetId="5">'Medicinal plants Article'!#REF!</definedName>
    <definedName name="Defect" comment="fsfsdfs" localSheetId="6">'Remedy Article'!#REF!</definedName>
    <definedName name="Defect" comment="fsfsdfs">#REF!</definedName>
    <definedName name="dfsf">#REF!</definedName>
    <definedName name="Discover">#REF!</definedName>
    <definedName name="Lỗi" localSheetId="5">#REF!</definedName>
    <definedName name="Lỗi" localSheetId="6">#REF!</definedName>
    <definedName name="Lỗi">#REF!</definedName>
    <definedName name="Pass" localSheetId="5">#REF!</definedName>
    <definedName name="Pass" localSheetId="6">#REF!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A22" i="30" l="1"/>
  <c r="A17" i="30"/>
  <c r="A21" i="29"/>
  <c r="A19" i="29"/>
  <c r="A18" i="30"/>
  <c r="A13" i="31"/>
  <c r="A37" i="28"/>
  <c r="A46" i="28"/>
  <c r="A44" i="28"/>
  <c r="A45" i="28"/>
  <c r="A43" i="28"/>
  <c r="A42" i="28"/>
  <c r="A41" i="28"/>
  <c r="A40" i="28"/>
  <c r="A39" i="28"/>
  <c r="A38" i="28"/>
  <c r="A36" i="28"/>
  <c r="A35" i="28"/>
  <c r="A34" i="28"/>
  <c r="A47" i="30"/>
  <c r="A48" i="30"/>
  <c r="A49" i="30"/>
  <c r="A50" i="30"/>
  <c r="A51" i="30"/>
  <c r="A52" i="30"/>
  <c r="A53" i="30"/>
  <c r="A54" i="30"/>
  <c r="A55" i="30"/>
  <c r="A56" i="30"/>
  <c r="A57" i="30"/>
  <c r="A58" i="30"/>
  <c r="A59" i="30"/>
  <c r="A60" i="30"/>
  <c r="A31" i="30"/>
  <c r="A32" i="30"/>
  <c r="A30" i="30"/>
  <c r="A17" i="29"/>
  <c r="A18" i="29"/>
  <c r="A14" i="29"/>
  <c r="A15" i="29"/>
  <c r="G11" i="5"/>
  <c r="E17" i="5"/>
  <c r="E16" i="5"/>
  <c r="E15" i="5"/>
  <c r="E14" i="5"/>
  <c r="A45" i="32"/>
  <c r="A44" i="32"/>
  <c r="A43" i="32"/>
  <c r="A42" i="32"/>
  <c r="A41" i="32"/>
  <c r="A39" i="32"/>
  <c r="A38" i="32"/>
  <c r="A37" i="32"/>
  <c r="A36" i="32"/>
  <c r="A35" i="32"/>
  <c r="A34" i="32"/>
  <c r="A32" i="32"/>
  <c r="A31" i="32"/>
  <c r="A30" i="32"/>
  <c r="A29" i="32"/>
  <c r="A27" i="32"/>
  <c r="A25" i="32"/>
  <c r="A24" i="32"/>
  <c r="A22" i="32"/>
  <c r="A21" i="32"/>
  <c r="A20" i="32"/>
  <c r="A19" i="32"/>
  <c r="A18" i="32"/>
  <c r="A17" i="32"/>
  <c r="A16" i="32"/>
  <c r="A15" i="32"/>
  <c r="A14" i="32"/>
  <c r="A13" i="32"/>
  <c r="A12" i="32"/>
  <c r="A64" i="32"/>
  <c r="A63" i="32"/>
  <c r="A62" i="32"/>
  <c r="A61" i="32"/>
  <c r="A60" i="32"/>
  <c r="A59" i="32"/>
  <c r="A57" i="32"/>
  <c r="A56" i="32"/>
  <c r="A55" i="32"/>
  <c r="A54" i="32"/>
  <c r="A53" i="32"/>
  <c r="A52" i="32"/>
  <c r="A50" i="32"/>
  <c r="A49" i="32"/>
  <c r="A48" i="32"/>
  <c r="A47" i="32"/>
  <c r="D6" i="32"/>
  <c r="G17" i="5"/>
  <c r="B6" i="32"/>
  <c r="A6" i="32"/>
  <c r="D17" i="5"/>
  <c r="A51" i="31"/>
  <c r="A50" i="31"/>
  <c r="A49" i="31"/>
  <c r="A48" i="31"/>
  <c r="A47" i="31"/>
  <c r="A46" i="31"/>
  <c r="A45" i="31"/>
  <c r="A44" i="31"/>
  <c r="A42" i="31"/>
  <c r="A41" i="31"/>
  <c r="A40" i="31"/>
  <c r="A39" i="31"/>
  <c r="A38" i="31"/>
  <c r="A37" i="31"/>
  <c r="A36" i="31"/>
  <c r="A35" i="31"/>
  <c r="A33" i="31"/>
  <c r="A32" i="31"/>
  <c r="A31" i="31"/>
  <c r="A30" i="31"/>
  <c r="A28" i="31"/>
  <c r="A26" i="31"/>
  <c r="A25" i="31"/>
  <c r="A23" i="31"/>
  <c r="A22" i="31"/>
  <c r="A21" i="31"/>
  <c r="A20" i="31"/>
  <c r="A19" i="31"/>
  <c r="A18" i="31"/>
  <c r="A17" i="31"/>
  <c r="A16" i="31"/>
  <c r="A15" i="31"/>
  <c r="A14" i="31"/>
  <c r="A12" i="31"/>
  <c r="A58" i="31"/>
  <c r="A57" i="31"/>
  <c r="A56" i="31"/>
  <c r="A55" i="31"/>
  <c r="A54" i="31"/>
  <c r="A53" i="31"/>
  <c r="D6" i="31"/>
  <c r="G16" i="5"/>
  <c r="B6" i="31"/>
  <c r="A6" i="31"/>
  <c r="D16" i="5"/>
  <c r="A67" i="30"/>
  <c r="A66" i="30"/>
  <c r="A65" i="30"/>
  <c r="A64" i="30"/>
  <c r="A63" i="30"/>
  <c r="A62" i="30"/>
  <c r="A46"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29" i="29"/>
  <c r="A28" i="29"/>
  <c r="A27" i="29"/>
  <c r="A26" i="29"/>
  <c r="A25" i="29"/>
  <c r="A24" i="29"/>
  <c r="A23" i="29"/>
  <c r="A22" i="29"/>
  <c r="A20" i="29"/>
  <c r="A16" i="29"/>
  <c r="A13" i="29"/>
  <c r="A12" i="29"/>
  <c r="D6" i="29"/>
  <c r="B6" i="29"/>
  <c r="A6" i="29"/>
  <c r="E6" i="31"/>
  <c r="E6" i="32"/>
  <c r="E6" i="30"/>
  <c r="E6" i="29"/>
  <c r="C6" i="29"/>
  <c r="A31" i="24"/>
  <c r="A29" i="24"/>
  <c r="A27" i="24"/>
  <c r="A25" i="24"/>
  <c r="A23" i="24"/>
  <c r="A21" i="24"/>
  <c r="A19" i="24"/>
  <c r="A74" i="25"/>
  <c r="A73" i="25"/>
  <c r="A72" i="25"/>
  <c r="A71" i="25"/>
  <c r="A70" i="25"/>
  <c r="A69" i="25"/>
  <c r="A67" i="25"/>
  <c r="A66" i="25"/>
  <c r="A75" i="24"/>
  <c r="A76" i="24"/>
  <c r="A74" i="24"/>
  <c r="A72" i="24"/>
  <c r="A73" i="24"/>
  <c r="A69" i="24"/>
  <c r="C6" i="31"/>
  <c r="F16" i="5"/>
  <c r="H16" i="5"/>
  <c r="C6" i="32"/>
  <c r="F17" i="5"/>
  <c r="H17" i="5"/>
  <c r="C6" i="30"/>
  <c r="F15" i="5"/>
  <c r="H15" i="5"/>
  <c r="A71" i="24"/>
  <c r="A68" i="24"/>
  <c r="A31" i="28"/>
  <c r="A32" i="28"/>
  <c r="A30" i="28"/>
  <c r="A29" i="28"/>
  <c r="A28" i="28"/>
  <c r="A27" i="28"/>
  <c r="A26" i="28"/>
  <c r="A25" i="28"/>
  <c r="A24" i="28"/>
  <c r="A22" i="28"/>
  <c r="A21" i="28"/>
  <c r="A19" i="28"/>
  <c r="A18" i="28"/>
  <c r="A16" i="28"/>
  <c r="A15" i="28"/>
  <c r="A13" i="28"/>
  <c r="A12" i="28"/>
  <c r="D6" i="28"/>
  <c r="G14" i="5"/>
  <c r="B6" i="28"/>
  <c r="A6" i="28"/>
  <c r="D14" i="5"/>
  <c r="E6" i="28"/>
  <c r="G13" i="5"/>
  <c r="E13" i="5"/>
  <c r="D13" i="5"/>
  <c r="C6" i="28"/>
  <c r="F14" i="5"/>
  <c r="H14" i="5"/>
  <c r="A26" i="27"/>
  <c r="A24" i="27"/>
  <c r="A23" i="27"/>
  <c r="A21" i="27"/>
  <c r="A20" i="27"/>
  <c r="A17" i="27"/>
  <c r="A19" i="27"/>
  <c r="A16" i="27"/>
  <c r="A13" i="27"/>
  <c r="E6" i="27"/>
  <c r="H13" i="5"/>
  <c r="A18" i="27"/>
  <c r="A14"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E6" i="25"/>
  <c r="A57" i="24"/>
  <c r="A47" i="24"/>
  <c r="A46" i="24"/>
  <c r="A12" i="24"/>
  <c r="A13" i="24"/>
  <c r="A17" i="24"/>
  <c r="A51" i="24"/>
  <c r="A52" i="24"/>
  <c r="A65" i="24"/>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E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<sst xmlns="http://schemas.openxmlformats.org/spreadsheetml/2006/main" count="1328" uniqueCount="979">
  <si>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</si>
  <si>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</si>
  <si>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</si>
  <si>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</si>
  <si>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</si>
  <si>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</si>
  <si>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</si>
  <si>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</si>
  <si>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</si>
  <si>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</si>
  <si>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</si>
  <si>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</si>
  <si>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</si>
  <si>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</si>
  <si>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</si>
  <si>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</si>
  <si>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</si>
  <si>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</si>
  <si>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</si>
  <si>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</si>
  <si>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</si>
  <si>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</si>
  <si>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</si>
  <si>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</si>
  <si>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</si>
  <si>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</si>
  <si>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</si>
  <si>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</si>
  <si>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</si>
  <si>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</si>
  <si>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</si>
  <si>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</si>
  <si>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</si>
  <si>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</si>
  <si>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</si>
  <si>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</si>
  <si>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</si>
  <si>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</si>
  <si>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</si>
  <si>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</si>
  <si>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</si>
  <si>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</si>
  <si>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</si>
  <si>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</si>
  <si>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</si>
  <si>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</si>
  <si>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</si>
  <si>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</si>
  <si>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</si>
  <si>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</si>
  <si>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</si>
  <si>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</si>
  <si>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</si>
  <si>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</si>
  <si>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</si>
  <si>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</si>
  <si>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</si>
  <si>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</si>
  <si>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</si>
  <si>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</si>
  <si>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</si>
  <si>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</si>
  <si>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</si>
  <si>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</si>
  <si>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</si>
  <si>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</si>
  <si>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</si>
  <si>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</si>
  <si>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</si>
  <si>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</si>
  <si>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</si>
  <si>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</si>
  <si>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</si>
  <si>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</si>
  <si>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</si>
  <si>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</si>
  <si>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</si>
  <si>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</si>
  <si>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</si>
  <si>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</si>
  <si>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</si>
  <si>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</si>
  <si>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</si>
  <si>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</si>
  <si>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</si>
  <si>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</si>
  <si>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</si>
  <si>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</si>
  <si>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</si>
  <si>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</si>
  <si>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</si>
  <si>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</si>
  <si>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</si>
  <si>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</si>
  <si>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</si>
  <si>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</si>
  <si>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</si>
  <si>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</si>
  <si>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</si>
  <si>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</si>
  <si>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</si>
  <si>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</si>
  <si>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</si>
  <si>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</si>
  <si>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</si>
  <si>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</si>
  <si>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</si>
  <si>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</si>
  <si>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</si>
  <si>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</si>
  <si>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</si>
  <si>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</si>
  <si>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</si>
  <si>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</si>
  <si>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</si>
  <si>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</si>
  <si>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</si>
  <si>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</si>
  <si>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</si>
  <si>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</si>
  <si>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</si>
  <si>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</si>
  <si>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</si>
  <si>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</si>
  <si>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</si>
  <si>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</si>
  <si>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</si>
  <si>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</si>
  <si>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</si>
  <si>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</si>
  <si>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</si>
  <si>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</si>
  <si>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</si>
  <si>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</si>
  <si>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</si>
  <si>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</si>
  <si>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</si>
  <si>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</si>
  <si>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</si>
  <si>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</si>
  <si>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</si>
  <si>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</si>
  <si>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</si>
  <si>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</si>
  <si>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</si>
  <si>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</si>
  <si>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</si>
  <si>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</si>
  <si>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</si>
  <si>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</si>
  <si>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</si>
  <si>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</si>
  <si>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</si>
  <si>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</si>
  <si>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</si>
  <si>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</si>
  <si>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</si>
  <si>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</si>
  <si>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</si>
  <si>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</si>
  <si>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</si>
  <si>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</si>
  <si>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</si>
  <si>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</si>
  <si>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</si>
  <si>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</si>
  <si>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</si>
  <si>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</si>
  <si>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</si>
  <si>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</si>
  <si>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</si>
  <si>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</si>
  <si>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</si>
  <si>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</si>
  <si>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</si>
  <si>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</si>
  <si>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</si>
  <si>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</si>
  <si>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</si>
  <si>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</si>
  <si>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</si>
  <si>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</si>
  <si>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</si>
  <si>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</si>
  <si>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</si>
  <si>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</si>
  <si>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</si>
  <si>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</si>
  <si>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</si>
  <si>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</si>
  <si>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</si>
  <si>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</si>
  <si>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</si>
  <si>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</si>
  <si>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</si>
  <si>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</si>
  <si>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</si>
  <si>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</si>
  <si>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</si>
  <si>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</si>
  <si>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</si>
  <si>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</si>
  <si>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</si>
  <si>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</si>
  <si>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</si>
  <si>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</si>
  <si>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</si>
  <si>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</si>
  <si>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</si>
  <si>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</si>
  <si>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</si>
  <si>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</si>
  <si>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</si>
  <si>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</si>
  <si>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</si>
  <si>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</si>
  <si>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</si>
  <si>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</si>
  <si>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</si>
  <si>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</si>
  <si>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</si>
  <si>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</si>
  <si>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</si>
  <si>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</si>
  <si>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</si>
  <si>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</si>
  <si>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</si>
  <si>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</si>
  <si>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</si>
  <si>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</si>
  <si>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</si>
  <si>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</si>
  <si>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</si>
  <si>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</si>
  <si>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</si>
  <si>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</si>
  <si>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</si>
  <si>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</si>
  <si>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</si>
  <si>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</si>
  <si>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</si>
  <si>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</si>
  <si>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</si>
  <si>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</si>
  <si>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</si>
  <si>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</si>
  <si>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</si>
  <si>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</si>
  <si>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</si>
  <si>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</si>
  <si>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</si>
  <si>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</si>
  <si>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</si>
  <si>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</si>
  <si>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</si>
  <si>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</si>
  <si>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</si>
  <si>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</si>
  <si>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</si>
  <si>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</si>
  <si>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</si>
  <si>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</si>
  <si>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</si>
  <si>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</si>
  <si>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</si>
  <si>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</si>
  <si>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</si>
  <si>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</si>
  <si>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</si>
  <si>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</si>
  <si>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</si>
  <si>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</si>
  <si>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</si>
  <si>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</si>
  <si>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</si>
  <si>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</si>
  <si>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</si>
  <si>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</si>
  <si>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</si>
  <si>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</si>
  <si>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</si>
  <si>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</si>
  <si>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</si>
  <si>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</si>
  <si>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</si>
  <si>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</si>
  <si>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</si>
  <si>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</si>
  <si>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</si>
  <si>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</si>
  <si>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</si>
  <si>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</si>
  <si>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</si>
  <si>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</si>
  <si>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</si>
  <si>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</si>
  <si>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</si>
  <si>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</si>
  <si>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</si>
  <si>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</si>
  <si>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</si>
  <si>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</si>
  <si>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</si>
  <si>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</si>
  <si>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</si>
  <si>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</si>
  <si>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</si>
  <si>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</si>
  <si>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</si>
  <si>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</si>
  <si>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</si>
  <si>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</si>
  <si>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</si>
  <si>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</si>
  <si>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</si>
  <si>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</si>
  <si>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</si>
  <si>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</si>
  <si>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</si>
  <si>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</si>
  <si>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</si>
  <si>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</si>
  <si>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</si>
  <si>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</si>
  <si>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</si>
  <si>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</si>
  <si>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</si>
  <si>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</si>
  <si>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</si>
  <si>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</si>
  <si>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</si>
  <si>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</si>
  <si>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</si>
  <si>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</si>
  <si>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</si>
  <si>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</si>
  <si>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</si>
  <si>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</si>
  <si>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</si>
  <si>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</si>
  <si>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</si>
  <si>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</si>
  <si>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</si>
  <si>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</si>
  <si>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</si>
  <si>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</si>
  <si>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</si>
  <si>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</si>
  <si>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</si>
  <si>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</si>
  <si>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</si>
  <si>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</si>
  <si>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</si>
  <si>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</si>
  <si>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</si>
  <si>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</si>
  <si>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</si>
  <si>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</si>
  <si>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</si>
  <si>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</si>
  <si>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</si>
  <si>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</si>
  <si>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</si>
  <si>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</si>
  <si>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</si>
  <si>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</si>
  <si>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</si>
  <si>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</si>
  <si>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</si>
  <si>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</si>
  <si>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</si>
  <si>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</si>
  <si>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</si>
  <si>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</si>
  <si>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</si>
  <si>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</si>
  <si>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</si>
  <si>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</si>
  <si>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</si>
  <si>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</si>
  <si>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</si>
  <si>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</si>
  <si>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</si>
  <si>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</si>
  <si>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</si>
  <si>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</si>
  <si>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</si>
  <si>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</si>
  <si>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</si>
  <si>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</si>
  <si>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</si>
  <si>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</si>
  <si>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</si>
  <si>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</si>
  <si>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</si>
  <si>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</si>
  <si>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</si>
  <si>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</si>
  <si>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</si>
  <si>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</si>
  <si>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</si>
  <si>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</si>
  <si>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</si>
  <si>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</si>
  <si>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</si>
  <si>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</si>
  <si>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</si>
  <si>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</si>
  <si>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</si>
  <si>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</si>
  <si>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</si>
  <si>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</si>
  <si>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</si>
  <si>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</si>
  <si>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</si>
  <si>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</si>
  <si>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</si>
  <si>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</si>
  <si>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</si>
  <si>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</si>
  <si>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</si>
  <si>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</si>
  <si>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</si>
  <si>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</si>
  <si>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</si>
  <si>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</si>
  <si>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</si>
  <si>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</si>
  <si>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</si>
  <si>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</si>
  <si>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</si>
  <si>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</si>
  <si>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</si>
  <si>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</si>
  <si>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</si>
  <si>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</si>
  <si>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</si>
  <si>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</si>
  <si>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</si>
  <si>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</si>
  <si>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</si>
  <si>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</si>
  <si>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</si>
  <si>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</si>
  <si>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</si>
  <si>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</si>
  <si>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</si>
  <si>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</si>
  <si>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</si>
  <si>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</si>
  <si>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</si>
  <si>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</si>
  <si>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</si>
  <si>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</si>
  <si>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</si>
  <si>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</si>
  <si>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</si>
  <si>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</si>
  <si>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</si>
  <si>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</si>
  <si>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</si>
  <si>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</si>
  <si>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</si>
  <si>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</si>
  <si>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</si>
  <si>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</si>
  <si>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</si>
  <si>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</si>
  <si>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</si>
  <si>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</si>
  <si>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</si>
  <si>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</si>
  <si>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</si>
  <si>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</si>
  <si>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</si>
  <si>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</si>
  <si>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</si>
  <si>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</si>
  <si>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</si>
  <si>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</si>
  <si>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</si>
  <si>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</si>
  <si>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</si>
  <si>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</si>
  <si>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</si>
  <si>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</si>
  <si>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</si>
  <si>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</si>
  <si>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</si>
  <si>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</si>
  <si>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</si>
  <si>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</si>
  <si>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</si>
  <si>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</si>
  <si>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</si>
  <si>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</si>
  <si>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</si>
  <si>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</si>
  <si>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</si>
  <si>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</si>
  <si>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</si>
  <si>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</si>
  <si>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</si>
  <si>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</si>
  <si>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</si>
  <si>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</si>
  <si>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</si>
  <si>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</si>
  <si>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</si>
  <si>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</si>
  <si>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</si>
  <si>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</si>
  <si>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 xml:space="preserve">1. Medicinal plants/Remedy detail page is displayed </t>
  </si>
  <si>
    <t>Test Medicinal plants detail page view</t>
  </si>
  <si>
    <t>1. Click title or image or button "Medicinal plants detail" in  slider</t>
  </si>
  <si>
    <t>1. Medicinal plants detail page is displayed include:
- Header
- Slider
- Search bar
- Medicinal plants list
- Footer</t>
  </si>
  <si>
    <t>Test Remedy detail page view</t>
  </si>
  <si>
    <t>1. Click title or image or button Remedy detail" in  slider</t>
  </si>
  <si>
    <t>1. Remedy detail page is displayed include:
- Header
- Slider
- Search bar
- Remedy list
- Footer</t>
  </si>
  <si>
    <t>Log in</t>
  </si>
  <si>
    <t>Verify that password is encoded</t>
  </si>
  <si>
    <t>Log out</t>
  </si>
  <si>
    <t>Register</t>
  </si>
  <si>
    <t>1. The Homepage is displayed
2. The Login page is displayed
3. The Register page is displayed
4. "abc123" is encoded "••••••"</t>
  </si>
  <si>
    <t>1.The Homepage is displayed 
2. The Login page is displayed
3.The Register page is displayed 
4. Register button is disabled (locked)
5. Can not click Register button</t>
  </si>
  <si>
    <r>
      <t xml:space="preserve">1.The Homepage is displayed 
2. The Login page is displayed
3.The Register page is displayed 
4. Display "abc1" at Username field
5. Display error message </t>
    </r>
    <r>
      <rPr>
        <b/>
        <sz val="10"/>
        <rFont val="Tahoma"/>
        <family val="2"/>
      </rPr>
      <t>MS07</t>
    </r>
  </si>
  <si>
    <r>
      <t>1.The Homepage is displayed 
2. The Login page is displayed
3.The Register page is displayed
4. Display "abcde12345abcde12345abcd" at Username field  
5. Display error message</t>
    </r>
    <r>
      <rPr>
        <b/>
        <sz val="10"/>
        <rFont val="Tahoma"/>
        <family val="2"/>
      </rPr>
      <t xml:space="preserve"> MS07</t>
    </r>
  </si>
  <si>
    <r>
      <t xml:space="preserve">1. The Homepage is displayed 
2. The Login page is displayed
3. The Register page is displayed 
4. Display ""abc;#$! 1323" at Username field
5. Display error message </t>
    </r>
    <r>
      <rPr>
        <b/>
        <sz val="10"/>
        <rFont val="Tahoma"/>
        <family val="2"/>
      </rPr>
      <t>MS09</t>
    </r>
  </si>
  <si>
    <r>
      <t xml:space="preserve">1.The Homepage is displayed 
2. The Login page is displayed
3.The Register page is displayed 
4. Display ""abc#3" at Username field
5. Display error message </t>
    </r>
    <r>
      <rPr>
        <b/>
        <sz val="10"/>
        <rFont val="Tahoma"/>
        <family val="2"/>
      </rPr>
      <t>MS07</t>
    </r>
    <r>
      <rPr>
        <sz val="10"/>
        <rFont val="Tahoma"/>
        <family val="2"/>
      </rPr>
      <t xml:space="preserve"> </t>
    </r>
    <r>
      <rPr>
        <b/>
        <sz val="10"/>
        <rFont val="Tahoma"/>
        <family val="2"/>
      </rPr>
      <t>MS09</t>
    </r>
  </si>
  <si>
    <r>
      <t xml:space="preserve">1. The Homepage is displayed 
2. The Login page is displayed
3. The Register page is displayed
4. Display ""abc # abc adsfsffsfjsklfjsklfjkslfjklskfsjklf" at Username field 
5. Display error message </t>
    </r>
    <r>
      <rPr>
        <b/>
        <sz val="10"/>
        <rFont val="Tahoma"/>
        <family val="2"/>
      </rPr>
      <t>MS07 MS09</t>
    </r>
  </si>
  <si>
    <r>
      <t xml:space="preserve">1.The Homepage is displayed 
2. The Login page is displayed
3.The Register page is displayed 
4. Display error message </t>
    </r>
    <r>
      <rPr>
        <b/>
        <sz val="10"/>
        <rFont val="Tahoma"/>
        <family val="2"/>
      </rPr>
      <t>MS12</t>
    </r>
  </si>
  <si>
    <r>
      <t xml:space="preserve">1. The Homepage is displayed 
2. The Login page is displayed
3. The Register page is displayed
4.  Display "12345678" at Password field
5. Display error message </t>
    </r>
    <r>
      <rPr>
        <b/>
        <sz val="10"/>
        <rFont val="Tahoma"/>
        <family val="2"/>
      </rPr>
      <t>MS05</t>
    </r>
  </si>
  <si>
    <r>
      <t xml:space="preserve">1. The Homepage is displayed 
2. The Login page is displayed
3. The Register page is displayed 
4. Display error message </t>
    </r>
    <r>
      <rPr>
        <b/>
        <sz val="10"/>
        <rFont val="Tahoma"/>
        <family val="2"/>
      </rPr>
      <t>MS05</t>
    </r>
  </si>
  <si>
    <r>
      <t xml:space="preserve">1.The Homepage is displayed 
2. The Login page is displayed
3. The Register page is displayed
4. Display "khanhtbse0276@fpt.edul.vn" at Email field
5. Other field is filled correctly
6. Display error message </t>
    </r>
    <r>
      <rPr>
        <b/>
        <sz val="10"/>
        <color indexed="8"/>
        <rFont val="Tahoma"/>
        <family val="2"/>
      </rPr>
      <t>MS11</t>
    </r>
  </si>
  <si>
    <r>
      <t xml:space="preserve">1.The Homepage is displayed 
2. The Login page is displayed
3.The Register page is displayed
4. Display "khanhtbse02764@fpt.edu.vn" at Email field 
5. Display error message </t>
    </r>
    <r>
      <rPr>
        <b/>
        <sz val="10"/>
        <color indexed="8"/>
        <rFont val="Tahoma"/>
        <family val="2"/>
      </rPr>
      <t>MS11</t>
    </r>
  </si>
  <si>
    <t>1.The Homepage is displayed 
2. The Login page is displayed
3. The Register page is displayed
4. All field is filled correctly
5. Display successfully message</t>
  </si>
  <si>
    <t>Check user account when user enter a string longer than 50 characters on "Password" field</t>
  </si>
  <si>
    <t>1. Login the system with Member role
2. Click Avatar button in Header
3. Click "Account" button
4. Click "Change password" button
5. Input
+ Password: "01234567890123456789012345678901234567890123456789"
6. Click "Save changes" button</t>
  </si>
  <si>
    <r>
      <t>1. The Homepage is displayed
3. The Account page is displayed
4. Display textbox with the folowing:
- New password
- Confirm password
6. Display erorr message</t>
    </r>
    <r>
      <rPr>
        <b/>
        <sz val="10"/>
        <rFont val="Tahoma"/>
        <family val="2"/>
      </rPr>
      <t xml:space="preserve"> MS12</t>
    </r>
  </si>
  <si>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</si>
  <si>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</si>
  <si>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r>
      <t xml:space="preserve">1. The Homepage is displayed
3. The Account page is displayed
4. Display textbox with the folowing:
- New password
- Confirm password
6. Display error message </t>
    </r>
    <r>
      <rPr>
        <b/>
        <sz val="10"/>
        <rFont val="Tahoma"/>
        <family val="2"/>
      </rPr>
      <t>MS05</t>
    </r>
  </si>
  <si>
    <t>Verify that "Confirm Password" is encoded</t>
  </si>
  <si>
    <t>1. Login the system with Member role
2. Click Avatar button in Header
3. Click "Account" button
4. Click "Change password" button
5. Input data to "Confirm Password" field</t>
  </si>
  <si>
    <t>1. The Homepage is displayed
3. The Account page is displayed
4. Display textbox with the folowing:
- New password
- Confirm password
5. Data is encoded</t>
  </si>
  <si>
    <t>Check user edit profile when user only input "New password" field</t>
  </si>
  <si>
    <t>1. Login the system with Member role
2. Click Avatar button in Header
3. Click "Account" button
4. Click "Change password" button
5. Input information to "New password" field
6. Click "Save changes" button</t>
  </si>
  <si>
    <t>1. The Homepage is displayed
3. The Account page is displayed
4. Display textbox with the folowing:
- New password
- Confirm password
5. Display new password is encoded
6. Can not click "Save changes" button (locked)</t>
  </si>
  <si>
    <t>Check user edit profile when user only input "Confirm new password" field</t>
  </si>
  <si>
    <t>1. Login the system with Member role
2. Click Avatar button in Header
3. Click "Account" button
4. Click "Change password" button
5. Input information to "Confirm password" field
6. Click "Save changes" button</t>
  </si>
  <si>
    <t>1. The Homepage is displayed
3. The Account page is displayed
4. Display textbox with the folowing:
- New password
- Confirm password
5. Display confirm password is encoded
6.  Can not click "Save changes" button (locked)</t>
  </si>
  <si>
    <t xml:space="preserve">Check "Save changes" button </t>
  </si>
  <si>
    <t>1. Login the system with Member role
2. Click Avatar button in Header
3. Click "Edit profile" button
4. Click "Save changes" button</t>
  </si>
  <si>
    <t>1. The Homepage is displayed
3. The Edit pofile page is displayed
4. Can not click "Save changes" button (locked)</t>
  </si>
  <si>
    <t>Forgot Password</t>
  </si>
  <si>
    <t>Test viewing "Forgot password" page in 1366x768 screen resolution</t>
  </si>
  <si>
    <t>1. Enter the website: http://www.dandelion.com
2. Click on "Login" button on Homepage
3. Click on "Forgot password" link</t>
  </si>
  <si>
    <t>1. The Homepage is displayed
2. The Login page is displayed
3. Display "Forgot password" page with information following list :
- "Email" textbox
- "Sent" button disabled</t>
  </si>
  <si>
    <t>Test viewing "Forgot password" page in 1024x768 screen resolution</t>
  </si>
  <si>
    <t xml:space="preserve">Check "Sent" button </t>
  </si>
  <si>
    <t>1. Enter the website: http://www.dandelion.com
2. Click on "Login" button on Homepage
3. Click on "Forgot password" link
4. Click "Sent" button</t>
  </si>
  <si>
    <t>1. The Homepage is displayed
2. The Login page is displayed
3. Display "Forgot password" page
4. Sent button can not click (disabled)</t>
  </si>
  <si>
    <t>Check user forgot password when user input is empty email</t>
  </si>
  <si>
    <t>1. Enter the website: http://www.dandelion.com
2. Click on "Login" button on Homepage
3. Click on "Forgot password" link
4. Input " "
5. Click "Sent" button</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</si>
  <si>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</si>
  <si>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t>Check user forgot password when user input special character on emai feildl</t>
  </si>
  <si>
    <t>1. Enter the website: http://www.dandelion.com
2. Click on "Login" button on Homepage
3. Click on "Forgot password" link
4. Input "~!@#$%^&amp;*()"
5. Click "Sent" button</t>
  </si>
  <si>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</si>
  <si>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valid email which used to regsiter account</t>
  </si>
  <si>
    <t>1. Enter the website: http://www.dandelion.com
2. Click on "Login" button on Homepage
3. Click on "Forgot password" link
4. Input chinhvcse02585@fpt.edu.vn
5. Click "Sent" button</t>
  </si>
  <si>
    <t>1. The Homepage is displayed
2. The Login page is displayed
3. Display "Forgot password" page
5. "New password" is sent email to chinhvcse02585@gmail.com</t>
  </si>
  <si>
    <t>Authentication</t>
  </si>
  <si>
    <t>This test cases were created to test Authentication module.</t>
  </si>
  <si>
    <t>KhanhTBse</t>
  </si>
  <si>
    <t>Test viewing "Login" form</t>
  </si>
  <si>
    <t>Check "Login" button</t>
  </si>
  <si>
    <t>Check "Username" textbox</t>
  </si>
  <si>
    <t>Check "Password" textbox</t>
  </si>
  <si>
    <t>When user input correct username and password</t>
  </si>
  <si>
    <t>When user input only username to login</t>
  </si>
  <si>
    <t>When user input only password to login</t>
  </si>
  <si>
    <t>When user input correct username and wrong password</t>
  </si>
  <si>
    <t>When user input wrong username and correct password</t>
  </si>
  <si>
    <t>When user input wrong username and wrong password</t>
  </si>
  <si>
    <t xml:space="preserve">1. Mod Page is displayed
2. Return log in Page is displayed
</t>
  </si>
  <si>
    <t>1. Mod Page is displayed
2. Dashboard Page is displayed
3. Remedy management Page is displayed with the folowing list: 
- 3 tab: 
+ New Remedy (Remedy name, Author, Posted date, Action)
+ Edited Remedy (Remedy name, Author, Posted date, Action) 
+ Reported Remedy (Remedy name, Author, Posted date, Reported user, Reported date, Action)
- Pagging(1 page =5 medicinal plants)</t>
  </si>
  <si>
    <t>1. Mod Page is displayed
2.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</si>
  <si>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Tab New medicinal plants</t>
  </si>
  <si>
    <t>1. Mod page is displayed
2. Medicinal plants management Page is displayed
3. Medicinal plants detail is displayed with the folowing list:
- Name
- Other name
- Science name
- Characteristic
- Allocation place
- Utility
- Author
- Approve button
- Ignore button</t>
  </si>
  <si>
    <t>Test Mod when Mod click View button in Tab Edited medicinal plants</t>
  </si>
  <si>
    <t>Test Mod when Mod click View button in Tab Reported medicinal plants</t>
  </si>
  <si>
    <t>1. Mod page is displayed
2. Medicinal plants management Page is displayed
3. Medicinal plants detail is displayed with the folowing list:
- Name
- Other name
- Science name
- Characteristic
- Allocation place
- Utility
- Author
- Reported content
- Delete button
- Ignore button</t>
  </si>
  <si>
    <t>Test Mod when Mod Approve/Ignore new medicinal plants</t>
  </si>
  <si>
    <t>1. Mod page is displayed
2. Medicinal plants management Page is displayed
3. New medicinal plants detail is displayed
4. New medicinal plants is Approved/Ignored</t>
  </si>
  <si>
    <t>[Mod Module-23]</t>
  </si>
  <si>
    <t>Test Mod when Mod Approve/Ignore Edited medicinal plants</t>
  </si>
  <si>
    <t>1. Mod page is displayed
2. Medicinal plants management Page is displayed
3. Edited medicinal plants detail is displayed
4. Edited medicinal plants is Approved/Ignored</t>
  </si>
  <si>
    <t>Test Mod when admin click pagging button</t>
  </si>
  <si>
    <t>1. Mod page is displayed
2. Medicinal plants management Page is displayed
3. Medicinal plants list show correct (1 page = 5 medicinal plants)</t>
  </si>
  <si>
    <t>Test Mod when Mod Approve/Ignore Reported medicinal plants</t>
  </si>
  <si>
    <t>1. Mod page is displayed
2. Medicinal plants management Page is displayed
3. Reported medicinal plants detail is displayed
4. Reported medicinal plants is Approved/Ignored</t>
  </si>
  <si>
    <t>Remedy management module</t>
  </si>
  <si>
    <t>Test Mod when Mod click Remedy management button</t>
  </si>
  <si>
    <t>1. Mod Page is displayed
2. Remedy management Page is displayed with the folowing list: 
- 3 tab: 
+ New Remedy (Remedy name, Author, Posted date, Action)
+ Edited Remedy (Remedy name, Author, Posted date, Action) 
+ Reported Remedy (Remedy name, Author, Posted date, Reported user, Reported date, Action)
- Pagging(1 page =5 Remedy)</t>
  </si>
  <si>
    <t>Test Mod when Mod click View button in Tab New Remedy</t>
  </si>
  <si>
    <t>1. Mod page is displayed
2. Remedy management Page is displayed
3. New remedy detail is displayed with the folowing list:
- Name
- Ingredients
- Making
- Note
- Using
- Author
- Related herbal medicine store
- Approve button
- Ignore button</t>
  </si>
  <si>
    <t>Test Mod when Mod click View button in Tab Edited Remedy</t>
  </si>
  <si>
    <t>1. Mod page is displayed
2. Remedy management Page is displayed
3. Edited remedy detail is displayed with the folowing list:
- Name
- Ingredients
- Making
- Note
- Using
- Author
- Related herbal medicine store
- Approve button
- Ignore button</t>
  </si>
  <si>
    <t>Test Mod when Mod click View button in Tab Reported Remedy</t>
  </si>
  <si>
    <t>1. Mod page is displayed
2. Remedy management Page is displayed
3. Reported remedy detail is displayed with the folowing list:
- Name
- Ingredients
- Making
- Note
- Using
- Author
- Related herbal medicine store
- Reported content
- Approve button
- Ignore button</t>
  </si>
  <si>
    <t>Test Mod when Mod Approve/Ignore new remedy</t>
  </si>
  <si>
    <t xml:space="preserve">1. Enter the Mod page
2. Click Remedy management button
3. Click View button in Tab new remedy
4. Click Approve/Ignore
</t>
  </si>
  <si>
    <t>1. Mod page is displayed
2. Remedy management Page is displayed
3. New remedy detail is displayed
4. New remedy is Approved/Ignored</t>
  </si>
  <si>
    <t>Test Mod when Mod Approve/Ignore Edited remedy</t>
  </si>
  <si>
    <t>1. Enter the Mod page
2. Click Remedy management button
3. Click View button in Tab edited remedy
4. Click Approve/Ignore</t>
  </si>
  <si>
    <t>1. Mod page is displayed
2. Remedy management Page is displayed
3. Edited remedy detail is displayed
4. Edited remedy is Approved/Ignored</t>
  </si>
  <si>
    <t>1. Enter the mod page
2. Click remedy management button
3. Click pagging button</t>
  </si>
  <si>
    <t>1. Mod page is displayed
2. Remedy management Page is displayed
3. Remedy list show correct (1 page = 5 medicinal plants)</t>
  </si>
  <si>
    <t>Test Mod when Mod Approve/Ignore Reported remedy</t>
  </si>
  <si>
    <t>1. Enter the Mod page
2. Click Remedy management button
3. Click View button in Tab Reported remedy
4. Click Approve/Ignore</t>
  </si>
  <si>
    <t>1. Mod page is displayed
2. Remedy management Page is displayed
3. Reported remedy detail is displayed
4. Reported remedy is Approved/Ignored</t>
  </si>
  <si>
    <t>Mod module</t>
  </si>
  <si>
    <t>This test cases were created to test Mod module.</t>
  </si>
  <si>
    <t>1. Enter the admin page</t>
  </si>
  <si>
    <t xml:space="preserve">1.The admin page view form is displayed with the following informaion:
- "Username" field
- "Password" field
- Remember me button
- Forgot Password hyperlink
- "Login" button
</t>
  </si>
  <si>
    <t>1. Enter the admin page
2. Click on "Login" button</t>
  </si>
  <si>
    <t>1.The admin page is displayed 
2. Display error message
"The Username field is required" below the Username textbox
"The Password field is required" below the Password textbox</t>
  </si>
  <si>
    <t>1. Enter the admin page
2. Click "Username" field</t>
  </si>
  <si>
    <t>1.The admin page is displayed 
2. Pointer is flickered in "Username" textbox</t>
  </si>
  <si>
    <t>1. Enter the admin page
2. Click "Password" field</t>
  </si>
  <si>
    <t>1.The admin page is displayed 
2. Pointer is flickered in "Password" textbox</t>
  </si>
  <si>
    <t>1. Enter the admin page
2. Input data to "Password" field</t>
  </si>
  <si>
    <t>1.The admin page is displayed 
2. Data is encoded</t>
  </si>
  <si>
    <t>1. Enter the admin page
2. Input username "email0@gmail.com" password "123456", then click "Login" button</t>
  </si>
  <si>
    <t>1.The admin page is displayed 
2. Logged in successfully, The "Admin" page is displayed</t>
  </si>
  <si>
    <t>1. Enter the admin page
2. Input username "email0@gmail.com", password "" then click "Login" button</t>
  </si>
  <si>
    <t>1.The admin page is displayed 
2. Display error message "The Password field is required"</t>
  </si>
  <si>
    <t>1. Enter the admin page
2. Input username "", password "123456789"  then click "Login" button</t>
  </si>
  <si>
    <t>1.The admin page is displayed 
2. Display error message "The Username field is required"</t>
  </si>
  <si>
    <t>1. Enter the admin page
2. Input username "email0@gmail.com" and password "fsdfs", then click "Login" button</t>
  </si>
  <si>
    <t>1.The admin page is displayed 
2. Display error message "Username or Password wrong"</t>
  </si>
  <si>
    <t>1. Enter the admin page
2. Input username and password, then click "Login" button</t>
  </si>
  <si>
    <t>1. Enter the admin page
2. Input wrong username "fsdfsd" and password "123456789", then click "Login" button</t>
  </si>
  <si>
    <t>Test Admin view in 1366x768 screen</t>
  </si>
  <si>
    <t>1. Enter the admin page
2. Loggin with Admin rule</t>
  </si>
  <si>
    <t xml:space="preserve">1. Admin Page is displayed with the following list:
- Header
- Right Header:
+ Logout button
- Dashboard
+ Total User
+ Total Drugstore
+ Total Approve
+ Total Access
- Content details left
+ Dashboard (default)
+ User management
+ New Drugstore list
</t>
  </si>
  <si>
    <t>Test Admin view in 1024x768 screen</t>
  </si>
  <si>
    <t>Test Admin when admin click Logout button</t>
  </si>
  <si>
    <t>1. Enter the admin page
2. Click logout button in Right Header</t>
  </si>
  <si>
    <t xml:space="preserve">1. Admin Page is displayed
2. Return log in Page is displayed
</t>
  </si>
  <si>
    <t>Test Admin when admin click Dashboard button</t>
  </si>
  <si>
    <t xml:space="preserve">1. Enter the admin page
2. Click Dashboard button
</t>
  </si>
  <si>
    <t>1. Admin Page is displayed
2. Content about dashboard is displayed with list following:
- Total Users
- Total Drugstore
- Total Approve
- Total Access
(Use database to test data is correct/false)</t>
  </si>
  <si>
    <t>Test Admin when admin click View button in Total User</t>
  </si>
  <si>
    <t>1. Enter the admin page
2. Click Dashboard button
3. Click View button in Total User</t>
  </si>
  <si>
    <t>1. Admin Page is displayed
2. Dashboard Page is displayed
3. User management Page is displayed with the folowing list: 
- Search bar
- 5 tab (Acccount, Email, Full name, Level, Action)
- Pagging(1 page = 10 account)</t>
  </si>
  <si>
    <t>Test Admin when admin click View button in Total Drugstore</t>
  </si>
  <si>
    <t>1. Enter the admin page
2. Click Dashboard button
3. Click View button in Total Drugstore</t>
  </si>
  <si>
    <t>1. Admin Page is displayed
2. Dashboard Page is displayed
3. User management Page is displayed with the folowing list: 
- Search bar
- 5 tab (Acccount, Email, Full name, Level="Drugstore", Action)
- Pagging(1 page = 10 account)</t>
  </si>
  <si>
    <t>Test Admin when admin click View button in Total Approve</t>
  </si>
  <si>
    <t>1. Enter the admin page
2. Click Dashboard button
3. Click View button in Total Approve</t>
  </si>
  <si>
    <t>1. Admin Page is displayed
2. Dashboard Page is displayed
3. User management Page is displayed with the folowing list: 
- Search bar
- 5 tab (Acccount, Email, Full name, Register Date, Action)
- Pagging(1 page = 10 account)</t>
  </si>
  <si>
    <t>Test Admin when admin click User management button</t>
  </si>
  <si>
    <t>1. Enter the admin page
2. Click User management button</t>
  </si>
  <si>
    <t>1. Admin Page is displayed
2. User management Page is displayed with the folowing list: 
- Search bar
- 5 tab (Acccount, Email, Full name, Level, Action)
- Pagging(1 page = 10 account)
(Use database to test data is correct/false)</t>
  </si>
  <si>
    <t>Test Admin when admin search</t>
  </si>
  <si>
    <t>1. Enter the admin page
2. Click User management button
3. Input "vmn" into search text box
4. Click Search or press Enter</t>
  </si>
  <si>
    <t>1. Admin page is displayed 
2. User management page is displayed
3. "vmn" is displayed in search text box
4. Search Result page is displayed</t>
  </si>
  <si>
    <t>Test Admin when admin click View button in Tab Action</t>
  </si>
  <si>
    <t>1. Enter the admin page
2. Click User management button
3. Click View button in Tab Action</t>
  </si>
  <si>
    <t>1. Admin page is displayed
2. User management Page is displayed
3. User's profile is displayed with the folowing list:
- Account
- Email
- Full name
- Level (Dropdown list: Content management/System management)
- Register date
- Save button</t>
  </si>
  <si>
    <t>Test Admin when admin Edit User's level</t>
  </si>
  <si>
    <t>1. Enter the admin page
2. Click User management button
3. Click View button in Tab Action
4. Click dropdown list and change level
5. Click to save</t>
  </si>
  <si>
    <t>1. Admin page is displayed
2. User management Page is displayed
3. User's profile is displayed
4. Level is changed
5. Return to User management's display</t>
  </si>
  <si>
    <t>Test Admin when admin Block/Unlock User</t>
  </si>
  <si>
    <t>1. Enter the admin page
2. Click User management button
3. Click Active/Deactive button in Tab Action</t>
  </si>
  <si>
    <t xml:space="preserve">1. Admin page is displayed
2. User management Page is displayed
3. User is actived/Deactived
</t>
  </si>
  <si>
    <t>[Admin Module-23]</t>
  </si>
  <si>
    <t>Test Admin when admin click pagging button</t>
  </si>
  <si>
    <t>1. Enter the admin page
2. Click User management button
3. Click pagging button</t>
  </si>
  <si>
    <t>1. Admin page is displayed
2. User management Page is displayed
3. User list show correct (1 page = 10 user)</t>
  </si>
  <si>
    <t>Test Admin when admin click New drugstore list management button</t>
  </si>
  <si>
    <t>1. Enter the admin page
2. Click New drugstore list management button</t>
  </si>
  <si>
    <t>1. Admin Page is displayed
2. New drugstore list management Page is displayed with the folowing list: 
- Search bar
- 5 tab (Acccount, Email, Full name, Register date, Action)
- Pagging(1 page = 10 account)
(Use database to test data is correct/false)</t>
  </si>
  <si>
    <t>1. Enter the admin page
2. Click New drugstore list management button
3. Input "vmn" into search text box
4. Click Search or press Enter</t>
  </si>
  <si>
    <t>1. Admin page is displayed 
2. New drugstore management page is displayed
3. "vmn" is displayed in search text box
4. Search Result page is displayed</t>
  </si>
  <si>
    <t>1. Enter the admin page
2. Click New drugstore list management button
3. Click View button in Tab Action</t>
  </si>
  <si>
    <t>1. Admin page is displayed
2. New drugstore list management Page is displayed
3. Drugstore's profile is displayed with the folowing list:
- Account
- Email
- Full name
- Location
- Phone
- Approve button
- Ignore button</t>
  </si>
  <si>
    <t>Test Approve/Ignore a new drugstore</t>
  </si>
  <si>
    <t>1. Enter the admin page
2. Click New drugstore list management button
3. Click View button in Tab Action
4. Click Approve/Ignore button</t>
  </si>
  <si>
    <t>1. Admin page is displayed
2. New drugstore list management Page is displayed
3. Drugstore's profile is displayed
2. New drugstore is approved/Ignored and return New drugstore list managment Page</t>
  </si>
  <si>
    <t>1. Enter the admin page
2. Click New drugstore list management button
3. Click pagging button</t>
  </si>
  <si>
    <t>1. Admin page is displayed
2. New drugstore list management Page is displayed
3. New drugstore list show correct (1 page = 10 user)</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</si>
  <si>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</si>
  <si>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</si>
  <si>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</si>
  <si>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</si>
  <si>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</si>
  <si>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</si>
  <si>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</si>
  <si>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</si>
  <si>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</si>
  <si>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</si>
  <si>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</si>
  <si>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</si>
  <si>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</si>
  <si>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</si>
  <si>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</si>
  <si>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</si>
  <si>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</si>
  <si>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</si>
  <si>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</si>
  <si>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</si>
  <si>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</si>
  <si>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</si>
  <si>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</si>
  <si>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Slider when user click on "View" medicinal/Remedy plants button</t>
  </si>
  <si>
    <t>1. Click on "View" on Medicinal plants/Remedy  button in Slider</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</si>
  <si>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</si>
  <si>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</si>
  <si>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</si>
  <si>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</si>
  <si>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</si>
  <si>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</si>
  <si>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</si>
  <si>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</si>
  <si>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</si>
  <si>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</si>
  <si>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</si>
  <si>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hyperlink on Homepage
3. Input 
+ Pass: "123"
4. Edit Input:
+ Pass: ""</t>
  </si>
  <si>
    <t>1. Go to vmn.com
2. Click Login hyperlink on Homepage
3. Input 
+ Email: "khanhtbse02764@fpt.edu.vn"
4. Edit Input:
+ Email: ""</t>
  </si>
  <si>
    <t>1. Go to vmn.com
2. Click Login hyperlink on Homepage
3. Input 
+ Email: khanhtbse02764@fpt.edu.vn
+ Password: adfghjk
4. Click "Login" button</t>
  </si>
  <si>
    <t>1. Go to vmn.com
2. Click on Login hyperlink on Homepage
3. Input 
+ Email: abcxyz
+ Password: 123456789
4. Click "Login" button</t>
  </si>
  <si>
    <t>1. Go to vmn.com
2. Click Login hyperlink on Homepage
3. Input 
+ Email: abcxyz
+ Password: adfghjk
4. Click "Login" button</t>
  </si>
  <si>
    <t>"Personal menu" view</t>
  </si>
  <si>
    <t>[Homepage-13]</t>
  </si>
  <si>
    <t>"Logout" hyperlink user click on "Logout" hyperlink on Personal menu</t>
  </si>
  <si>
    <t>1. Go to vmn.com
2. Click on "Login" hyperlink on Homepage
3. Click on "Register" hyperlink on "Login" Page</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</si>
  <si>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</si>
  <si>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</si>
  <si>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</si>
  <si>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</si>
  <si>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</si>
  <si>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</si>
  <si>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r>
      <t xml:space="preserve">1.The Homepage is displayed 
2. The Login page is displayed
3. The Register page is displayed
4. Display "Tran Binh Khanh" at Full name field
5. Display "" at Full name field
6. Display error message </t>
    </r>
    <r>
      <rPr>
        <b/>
        <sz val="10"/>
        <color indexed="8"/>
        <rFont val="Tahoma"/>
        <family val="2"/>
      </rPr>
      <t>MS10</t>
    </r>
  </si>
  <si>
    <t>1. Go to vmn.com
2. Click on "Login" hyperlink on Header
3. Click on Register hyperlink on "Login" Page
4. Input "abc123" to "Password" field and "Confirm Password"</t>
  </si>
  <si>
    <t>1. Go to vmn.com
2. Click on "Login" hyperlink on Header
3. Click on Register hyperlink on "Login" Page
4. Input not enough require fields
5. Click "Register" button</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</si>
  <si>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</si>
  <si>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</si>
  <si>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</si>
  <si>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</si>
  <si>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</si>
  <si>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</si>
  <si>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1. Go to vmn.com
2. Click on "Login" hyperlink on Header
3. Click on Register hyperlink on "Login" Page
4. Input 
+ Pass: "12345678"
5. Edit Input:
+ Pass: ""</t>
  </si>
  <si>
    <t xml:space="preserve">1. Go to vmn.com
2. Click on "Login" hyperlink on Header
3. Click on Register hyperlink on "Login" Page
4. Input
+ Password: "12345678"
+ Re-enter password: "12345"
</t>
  </si>
  <si>
    <t>1. Go to vmn.com
2. Click on "Login" hyperlink on Header
3. Click on Register hyperlink on "Login" Page
4. Input: 
+ Email: "khanhtbse02764@fpt.edul.com"
5. Other field is filled correctly
6. Click "Sign in" button</t>
  </si>
  <si>
    <t>1. Go to vmn.com
2. Click on "Login" hyperlink on Header
3. Click on Register hyperlink on "Login" Page
4. Input: 
+ Email: "chinhvcse02585@fpt.edu.com"
5. Click "Sign in" button</t>
  </si>
  <si>
    <t>1. Go to vmn.com
2. Click on "Login" hyperlink on Header
3. Click on Register hyperlink on "Login" Page
4. Input 
+ Full name: "Tran Binh Khanh"
5. Edit Input:
+ Full name:  ""
6. Click "Sign in" button</t>
  </si>
  <si>
    <t>1. Go to vmn.com
2. Click on "Login" hyperlink on Header
3. Click on Register hyperlink on "Login" Page
4. Input correct  information
5. Click "Register" button</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</si>
  <si>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</si>
  <si>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</si>
  <si>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not enough require fields
4. Click "Register" button</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</si>
  <si>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</si>
  <si>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</si>
  <si>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</si>
  <si>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</si>
  <si>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Go to vmn.com
2. Click on "Register" hyperlink on Header
3. Input: 
+ Email: "khanhtbse02764@fpt.edul.com"
4. Other field is filled correctly
5. Click "Sign in" button</t>
  </si>
  <si>
    <t>1. Go to vmn.com
2. Click on "Register" hyperlink on Header
3. Input 
+ Full name: "Tran Binh Khanh"
4. Edit Input:
+ Full name:  ""
5. Click "Sign in" button</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</si>
  <si>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</si>
  <si>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</si>
  <si>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</si>
  <si>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</si>
  <si>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r>
      <t xml:space="preserve">1.The Homepage is displayed 
2.The Register page is displayed 
3. Display "abc1" at Username field
4. Display error message </t>
    </r>
    <r>
      <rPr>
        <b/>
        <sz val="10"/>
        <rFont val="Tahoma"/>
        <family val="2"/>
      </rPr>
      <t>MS07</t>
    </r>
  </si>
  <si>
    <r>
      <t>1.The Homepage is displayed 
2.The Register page is displayed
3. Display "abcde12345abcde12345abcd" at Username field  
4. Display error message</t>
    </r>
    <r>
      <rPr>
        <b/>
        <sz val="10"/>
        <rFont val="Tahoma"/>
        <family val="2"/>
      </rPr>
      <t xml:space="preserve"> MS07</t>
    </r>
  </si>
  <si>
    <r>
      <t xml:space="preserve">1. The Homepage is displayed 
2. 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</si>
  <si>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</si>
  <si>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r>
      <t xml:space="preserve">1. The Homepage is displayed 
2. The Register page is displayed
3. Display ""abc # abc adsfsffsfjsklfjsklfjkslfjklskfsjklf" at Username field 
4. Display error message </t>
    </r>
    <r>
      <rPr>
        <b/>
        <sz val="10"/>
        <rFont val="Tahoma"/>
        <family val="2"/>
      </rPr>
      <t>MS07 MS09</t>
    </r>
  </si>
  <si>
    <t>1. Go to vmn.com
2. Click on "Register" hyperlink on Header
3. Input 
+ Pass: "12345678"
4. Edit Input:
+ Pass: ""
5. Click on "Sign up" button</t>
  </si>
  <si>
    <r>
      <t xml:space="preserve">1.The Homepage is displayed 
2. The Register page is displayed
3. Display "khanhtbse0276@fpt.edul.vn" at Email field
4. Other field is filled correctly
5. Display error message </t>
    </r>
    <r>
      <rPr>
        <b/>
        <sz val="10"/>
        <color indexed="8"/>
        <rFont val="Tahoma"/>
        <family val="2"/>
      </rPr>
      <t>MS11</t>
    </r>
  </si>
  <si>
    <r>
      <t xml:space="preserve">1.The Homepage is displayed 
2. The Register page is displayed
3. Display "Tran Binh Khanh" at Full name field
4. Display "" at Full name field
5. Display error message </t>
    </r>
    <r>
      <rPr>
        <b/>
        <sz val="10"/>
        <color indexed="8"/>
        <rFont val="Tahoma"/>
        <family val="2"/>
      </rPr>
      <t>MS10</t>
    </r>
  </si>
  <si>
    <t xml:space="preserve">1. Go to vmn.com
2. Click on "Register" hyperlink on Header
3. Input
+ Password: "12345678"
+ Re-enter password: "12345"
4. Click on "Sign in" button
</t>
  </si>
  <si>
    <t>1. Go to vmn.com
2. Click on "Register" hyperlink on Header
3. Input 
+ Password: "123456"
4. Click on "Sign in" button</t>
  </si>
  <si>
    <r>
      <t xml:space="preserve">1.The Homepage is displayed 
2.The Register page is displayed 
3. Display "123456" in Password field
4. Display error message </t>
    </r>
    <r>
      <rPr>
        <b/>
        <sz val="10"/>
        <rFont val="Tahoma"/>
        <family val="2"/>
      </rPr>
      <t>MS12</t>
    </r>
  </si>
  <si>
    <r>
      <t xml:space="preserve">1. The Homepage is displayed 
2. The Login page is displayed
3. The Register page is displayed
4.  Display "" at Password field
5. Display error message </t>
    </r>
    <r>
      <rPr>
        <b/>
        <sz val="10"/>
        <rFont val="Tahoma"/>
        <family val="2"/>
      </rPr>
      <t>MS05</t>
    </r>
  </si>
  <si>
    <r>
      <t xml:space="preserve">1. The Homepage is displayed 
2. The Register page is displayed 
3. Display "12345" in Password field
4. Display error message </t>
    </r>
    <r>
      <rPr>
        <b/>
        <sz val="10"/>
        <rFont val="Tahoma"/>
        <family val="2"/>
      </rPr>
      <t>MS05</t>
    </r>
  </si>
  <si>
    <t>1. Go to vmn.com
2. Click on "Register" hyperlink on Header
3. Input: 
+ Email: "khanhtbse02764@fpt.edu.com"
4. Click "Sign in" button</t>
  </si>
  <si>
    <r>
      <t xml:space="preserve">1.The Homepage is displayed 
2.The Register page is displayed
3. Display "khanhtbse02764@fpt.edu.vn" in Email field 
4. Display error message </t>
    </r>
    <r>
      <rPr>
        <b/>
        <sz val="10"/>
        <color indexed="8"/>
        <rFont val="Tahoma"/>
        <family val="2"/>
      </rPr>
      <t>MS11</t>
    </r>
  </si>
  <si>
    <t xml:space="preserve">1.The Homepage is displayed 
2. The Register page is displayed
3. All field is filled correctly
4. Login successful </t>
  </si>
  <si>
    <t>1. Go to vmn.com
2. Click on "Register" hyperlink on Header
3. Input correct  information
4. Click "Sign in" button</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</si>
  <si>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</si>
  <si>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</si>
  <si>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</si>
  <si>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</si>
  <si>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</si>
  <si>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</si>
  <si>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</si>
  <si>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</si>
  <si>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</si>
  <si>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</si>
  <si>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</si>
  <si>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</si>
  <si>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</si>
  <si>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</si>
  <si>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</si>
  <si>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</si>
  <si>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</si>
  <si>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</si>
  <si>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</si>
  <si>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</si>
  <si>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</si>
  <si>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</si>
  <si>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</si>
  <si>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</si>
  <si>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</si>
  <si>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</si>
  <si>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</si>
  <si>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</si>
  <si>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</si>
  <si>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</si>
  <si>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</si>
  <si>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</si>
  <si>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</si>
  <si>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</si>
  <si>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</si>
  <si>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</si>
  <si>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</si>
  <si>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</si>
  <si>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</si>
  <si>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</si>
  <si>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</si>
  <si>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</si>
  <si>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</si>
  <si>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</si>
  <si>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</si>
  <si>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</si>
  <si>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</si>
  <si>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</si>
  <si>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</si>
  <si>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</si>
  <si>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</si>
  <si>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</si>
  <si>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"Login" Page view in 1024x768 screen</t>
  </si>
  <si>
    <t xml:space="preserve">1. "Login" Page is displayed "Login" Form by the following fields:
- "Username" field
- "Password" field
- Remember me button
- Forgot Password hyperlink
- "Login" button
</t>
  </si>
  <si>
    <t>1. "Login" Page is displayed "Login" Form by the following fields:
- "Username" field
- "Password" field
- Remember me button
- Forgot Password hyperlink
- "Login" button</t>
  </si>
  <si>
    <t>Logout</t>
  </si>
  <si>
    <t>Herbal Medicine Store Management</t>
  </si>
  <si>
    <t>User Management</t>
  </si>
  <si>
    <t>Admin Site Detail</t>
  </si>
  <si>
    <t>Dashboard</t>
  </si>
  <si>
    <t>1. Go to vmn.com
2. Click on "Login" hyperlink in Header
3. Input:
   - User name: "username@gmail.com"
   - Password: "123456"
4. Click "Sign in" button in "Login" Form or press Enter</t>
  </si>
  <si>
    <t xml:space="preserve">1. Homepage is displayed
2. "Login" Page is displayed
3. 
  "username@gmail.com" is displayed in User name text box 
- "••••••" is displayed in Password text box
4. Display message: MS06 </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</si>
  <si>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</si>
  <si>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</si>
  <si>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</si>
  <si>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</si>
  <si>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</si>
  <si>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</si>
  <si>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</si>
  <si>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</si>
  <si>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</si>
  <si>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</si>
  <si>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</si>
  <si>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</si>
  <si>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"Login" Page when Mod NOT enter any text in "Login" Form then click on Login button</t>
  </si>
  <si>
    <t>1. "Login" Page is displayed
2. VMN system will alert:" Please enter your user name and password"</t>
  </si>
  <si>
    <t>1. "Login" Page is displayed
2. Pointer is flickered in "Username" textbox</t>
  </si>
  <si>
    <t>1. "Login" Page is displayed
2. Pointer is flickered in "Password" textbox</t>
  </si>
  <si>
    <t>1. "Login" Page is displayed
2. Data is encoded</t>
  </si>
  <si>
    <t>1. "Login" Page is displayed 
2. Logged in successfully, "Mod Site" Page is displayed</t>
  </si>
  <si>
    <t>1. "Login" Page is displayed 
2. Display error message "Username or Password wrong"</t>
  </si>
  <si>
    <t>1. "Login" Page is displayed
2. Display error message "Username or Password wrong"</t>
  </si>
  <si>
    <t>"Login" Page when Mod input wrong username and wrong password</t>
  </si>
  <si>
    <t>1. "Login" Page is displayed
2. VMN system will alert message:" Username or Password wrong"</t>
  </si>
  <si>
    <t>"Login" Page when Mod input wrong username and correct password</t>
  </si>
  <si>
    <t>"Login" Page when Mod input correct username and wrong password</t>
  </si>
  <si>
    <t>"Login" Page when Mod input only password in "Login" Form</t>
  </si>
  <si>
    <t>1. "Login" Page is displayed
2. VMN system will alert message "The Username field is required"</t>
  </si>
  <si>
    <t>"Login" Page when Mod input only username in "Login" Form</t>
  </si>
  <si>
    <t>1. "Login" Page is displayed
2. VMN system will alert message "The Password field is required"</t>
  </si>
  <si>
    <t>"Login" Page when Mod input correct username and password</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</si>
  <si>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</si>
  <si>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</si>
  <si>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</si>
  <si>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</si>
  <si>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1. Go to vmn.com
2. "Login" Page on Homepage
3. Input "abc123" to "Password" field</t>
  </si>
  <si>
    <t>1. Go to vmn.com
2. Click Login hyperlink on Homepage
3. Click on "Login" button on "Login" Page</t>
  </si>
  <si>
    <t>1. Home page is displayed
2. "Login" Page is displayed
3. VMN system will alert message:"Please enter your username and password"</t>
  </si>
  <si>
    <t>"Login" Page when user input correct Email and Password</t>
  </si>
  <si>
    <t>1. Go to vmn.com
2. Click on "Login" hyperlink on Homepage
3. Input 
+ Account: accountest01
+ Password: 123456789
4. Click "Login" button</t>
  </si>
  <si>
    <t>1. Homepage is displayed
2. "Login" Page is displayed
3. Accept Member's or Mod's typed
4. Logged in successfully, back to Homepage</t>
  </si>
  <si>
    <t>"Login" Page when user login with non-existence user name</t>
  </si>
  <si>
    <t>1. Go to vmn.com
2. Click on "Login" hyperlink in Header
3. Input:
   - User name: "username@gmail.com"
   - Password: "123456"
4. Click "Log in" button in "Login" Form or press Enter</t>
  </si>
  <si>
    <t>"Login" Page when user input email is empty in "Login" Form</t>
  </si>
  <si>
    <r>
      <t>1. Homepage is displayed 
2. "Login" Page is displayed
3. "khanhtbse02764@fpt.edu.vn" in email field
4. Display error message</t>
    </r>
    <r>
      <rPr>
        <b/>
        <sz val="10"/>
        <rFont val="Tahoma"/>
        <family val="2"/>
      </rPr>
      <t xml:space="preserve"> MS03</t>
    </r>
  </si>
  <si>
    <t>"Login" Page when user input password is empty in "Login" Form</t>
  </si>
  <si>
    <r>
      <t>1. Homepage is displayed 
2. "Login" Page is displayed
3. "123" in pass field
4. Display error message</t>
    </r>
    <r>
      <rPr>
        <b/>
        <sz val="10"/>
        <rFont val="Tahoma"/>
        <family val="2"/>
      </rPr>
      <t xml:space="preserve"> MS04</t>
    </r>
  </si>
  <si>
    <t>"Login" Page when user only input password in "Login" Form</t>
  </si>
  <si>
    <t>"Login" Page when user only input email in "Login" Form</t>
  </si>
  <si>
    <t>1. Go to vmn.com
2. Click "Login" hyperlink on Homepage
3. Enter only email in "Login" Form
4. Click "Login" button</t>
  </si>
  <si>
    <t>1. Go to vmn.com
2. Click "Login" hyperlink on Homepage
3. Enter only password in "Login" Form
4. Click "Login" button</t>
  </si>
  <si>
    <t>1. Homepage is displayed
2. "Login" Page is displayed
3. Accept Member's or Mod's typed
4. VMN system will alert message:" Email is required field"</t>
  </si>
  <si>
    <t>1. Homepage is displayed
2. "Login" Page is displayed
3. Accept Member's or Mod's typed
4. VMN system will alert message:" Password is required field"</t>
  </si>
  <si>
    <r>
      <t>1. Homepage is displayed
2. "Login" Page is displayed
3. "khanhtbse02764@fpt.edu.vn" in email field
     "adfghjk" in pass field
4. Display error message</t>
    </r>
    <r>
      <rPr>
        <b/>
        <sz val="10"/>
        <rFont val="Tahoma"/>
        <family val="2"/>
      </rPr>
      <t xml:space="preserve"> MS06</t>
    </r>
  </si>
  <si>
    <r>
      <t xml:space="preserve">1. Homepage is displayed
2. "Login" Page is displayed
3. "abcxyz" in email field
     "123456789" in pass field
4. Display error message </t>
    </r>
    <r>
      <rPr>
        <b/>
        <sz val="10"/>
        <rFont val="Tahoma"/>
        <family val="2"/>
      </rPr>
      <t>MS06</t>
    </r>
  </si>
  <si>
    <r>
      <t xml:space="preserve">1. Homepage is displayed
2. "Login" Page is displayed
3. "abcxyz" in email field
     "adfghjk" in pass field
4. Display error message </t>
    </r>
    <r>
      <rPr>
        <b/>
        <sz val="10"/>
        <rFont val="Tahoma"/>
        <family val="2"/>
      </rPr>
      <t>MS06</t>
    </r>
  </si>
  <si>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</si>
  <si>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</si>
  <si>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</si>
  <si>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</si>
  <si>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</si>
  <si>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</si>
  <si>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</si>
  <si>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</si>
  <si>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</si>
  <si>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</si>
  <si>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</si>
  <si>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</si>
  <si>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a string less than 8 character on "Password" field</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</si>
  <si>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</si>
  <si>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</si>
  <si>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</si>
  <si>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</si>
  <si>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empty fullname on Fullname field</t>
  </si>
  <si>
    <t>"Register" Page when user input correct information on register form</t>
  </si>
  <si>
    <t>"Register" Page when user input a string less than 8 character on "Pass" field</t>
  </si>
  <si>
    <t>"Logout" hyperlink when Mod click on</t>
  </si>
  <si>
    <t>1. Login Mod site by Mod rule
2. Click on "Logout" hyperlink on Header</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</si>
  <si>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</si>
  <si>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</si>
  <si>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</si>
  <si>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</si>
  <si>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</si>
  <si>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</si>
  <si>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password "" then click "Login" button</t>
  </si>
  <si>
    <t>1. Enter Mod Page
2. Input username "", password "123456789"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</si>
  <si>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</si>
  <si>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</si>
  <si>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</si>
  <si>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Medicinal plants management button
3. Click View button in Tab new medicinal plants</t>
  </si>
  <si>
    <t>1. Enter Mod Page
2. Click Medicinal plants management button
3. Click View button in Tab edited medicinal plants</t>
  </si>
  <si>
    <t>1. Enter Mod Page
2. Click Medicinal plants management button
3. Click View button in Tab Reported medicinal plants</t>
  </si>
  <si>
    <t xml:space="preserve">1. Enter Mod Page
2. Click Medicinal plants management button
3. Click View button in Tab new medicinal plants
4. Click Approve/Ignore
</t>
  </si>
  <si>
    <t>1. Enter Mod Page
2. Click Medicinal plants management button
3. Click View button in Tab edited medicinal plants
4. Click Approve/Ignore</t>
  </si>
  <si>
    <t>1. Enter Mod Page
2. Click medicinal plants management button
3. Click pagging button</t>
  </si>
  <si>
    <t>1. Enter Mod Page
2. Click Medicinal plants management button
3. Click View button in Tab Reported medicinal plants
4. Click Approve/Ignore</t>
  </si>
  <si>
    <t>1. Enter Mod Page
2. Click Remedy management button</t>
  </si>
  <si>
    <t>1. Enter Mod Page
2. Click Remedy management button
3. Click View button in Tab new remedy</t>
  </si>
  <si>
    <t>1. Enter Mod Page
2. Click Remedy management button
3. Click View button in Tab edited remedy</t>
  </si>
  <si>
    <t>1. Enter Mod Page
2. Click Remedy management button
3. Click View button in Tab Reported remedy</t>
  </si>
  <si>
    <t xml:space="preserve">1. Enter Mod Page
2. Click Remedy management button
3. Click View button in Tab new remedy
4. Click Approve/Ignore
</t>
  </si>
  <si>
    <t>1. Enter Mod Page
2. Click Remedy management button
3. Click View button in Tab edited remedy
4. Click Approve/Ignore</t>
  </si>
  <si>
    <t>1. Enter Mod Page
2. Click remedy management button
3. Click pagging button</t>
  </si>
  <si>
    <t>1. Enter Mod Page
2. Click Remedy management button
3. Click View button in Tab Reported remedy
4. Click Approve/Ignore</t>
  </si>
  <si>
    <t>1. Login Mod Page by Mod rule</t>
  </si>
  <si>
    <t xml:space="preserve">1. Mod Page is displayed by following fields:
- Header
- Right Header:
+ Logout button
- Dashboard
+ Total Medicinal plants
+ Total Remedy
+ Total Approve
- Content details left
+ Dashboard (default)
+ Medicinal plants management
+ Remedy management
</t>
  </si>
  <si>
    <t>View Detail</t>
  </si>
  <si>
    <t>Mod Page view in 1366x768 screen</t>
  </si>
  <si>
    <t>Mod Page view in 1024x768 screen</t>
  </si>
  <si>
    <t xml:space="preserve">1. Mod Page is displayed by following fields:
- Header
- Right Header:
+ Logout button
- Dashboard
+ Total Medicinal plants
+ Total Remedy
+ Total Approve
- Content details left
+ Dashboard (default)
+ Medicinal plants management
+ Remedy management
</t>
  </si>
  <si>
    <t>[Mod Module-15]</t>
  </si>
  <si>
    <t>"Dashboard" Tab view when Mod click on</t>
  </si>
  <si>
    <t xml:space="preserve">1. Login Mod Page by Mod rule
2. Click on "Dashboard" tab
</t>
  </si>
  <si>
    <t>1. Mod Page is displayed
2. "Dashboard" Tab detail view is displayed
3.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</si>
  <si>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1. Mod Page is displayed
2. "Dashboard" Tab detail view is displayed by following fields:
- Total Medicinal plants
- Total Remedy
- Total Approve
(Use database to test data is correct/false)</t>
  </si>
  <si>
    <t>When Mod click on View hyperlink in Total Medicinal plants</t>
  </si>
  <si>
    <t>When Mod click View hyperlink in Total Remedy</t>
  </si>
  <si>
    <t>When Mod click View button in Total Approve</t>
  </si>
  <si>
    <t>1. Login Mod Page by Mod rule
2. Click on "Dashboard" tab
3. Click View hyperkink in Total Remedy</t>
  </si>
  <si>
    <t>1. Login Mod Page by Mod rule
2. Click "Dashboard" tab 
3. Click on View hyperlink in Total Medicinal plants</t>
  </si>
  <si>
    <t>1. Login Mod Page by Mod rule
2. Click on "Dashboard" tab
3. Click View hyperlink in Total Approve</t>
  </si>
  <si>
    <t>Medicinal plants Management</t>
  </si>
  <si>
    <t>"Medicinal plants Management" Tab view when Mod click on Medicinal plants Management hyperlink</t>
  </si>
  <si>
    <t>1. Login Mod Page by Mod rule
2. Click on "Medicinal plants Management" tab</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</si>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</sst>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
      <sz val="10"/>
      <name val="Tahoma"/>
      <family val="2"/>
      <charset val="163"/>
    </font>
    <font>
      <b/>
      <sz val="10"/>
      <color theme="1"/>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0000"/>
        <bgColor indexed="26"/>
      </patternFill>
    </fill>
  </fills>
  <borders count="6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0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8" xfId="5" applyFont="1" applyFill="1" applyBorder="1" applyAlignment="1">
      <alignment horizontal="left" vertical="center"/>
    </xf>
    <xf numFmtId="0" fontId="3" fillId="9" borderId="22" xfId="5" applyFont="1" applyFill="1" applyBorder="1" applyAlignment="1">
      <alignment horizontal="left" vertical="center" wrapText="1"/>
    </xf>
    <xf numFmtId="0" fontId="14" fillId="8"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41" xfId="2" applyNumberFormat="1" applyFont="1" applyFill="1" applyBorder="1" applyAlignment="1">
      <alignment vertical="top"/>
    </xf>
    <xf numFmtId="0" fontId="3" fillId="6" borderId="56" xfId="5" applyFont="1" applyFill="1" applyBorder="1" applyAlignment="1">
      <alignment vertical="top" wrapText="1"/>
    </xf>
    <xf numFmtId="14" fontId="3" fillId="2" borderId="56" xfId="2" applyNumberFormat="1" applyFont="1" applyFill="1" applyBorder="1" applyAlignment="1">
      <alignment vertical="top"/>
    </xf>
    <xf numFmtId="0" fontId="3" fillId="2" borderId="59" xfId="2" applyFont="1" applyFill="1" applyBorder="1"/>
    <xf numFmtId="0" fontId="3" fillId="6" borderId="61" xfId="5" applyFont="1" applyFill="1" applyBorder="1" applyAlignment="1">
      <alignment vertical="top" wrapText="1"/>
    </xf>
    <xf numFmtId="0" fontId="3" fillId="2" borderId="56" xfId="2" applyFont="1" applyFill="1" applyBorder="1" applyAlignment="1"/>
    <xf numFmtId="0" fontId="3" fillId="2" borderId="41" xfId="2" applyFont="1" applyFill="1" applyBorder="1" applyAlignment="1"/>
    <xf numFmtId="0" fontId="3" fillId="0" borderId="41" xfId="5" applyFont="1" applyFill="1" applyBorder="1" applyAlignment="1">
      <alignment horizontal="left" vertical="center" wrapText="1"/>
    </xf>
    <xf numFmtId="0" fontId="3" fillId="2" borderId="56" xfId="2" applyFont="1" applyFill="1" applyBorder="1" applyAlignment="1">
      <alignment vertical="top"/>
    </xf>
    <xf numFmtId="0" fontId="3" fillId="2" borderId="59" xfId="2" applyFont="1" applyFill="1" applyBorder="1" applyAlignment="1"/>
    <xf numFmtId="0" fontId="14" fillId="8" borderId="41" xfId="5" applyFont="1" applyFill="1" applyBorder="1" applyAlignment="1">
      <alignment horizontal="left" vertical="center"/>
    </xf>
    <xf numFmtId="0" fontId="14" fillId="8" borderId="56" xfId="5" applyFont="1" applyFill="1" applyBorder="1" applyAlignment="1">
      <alignment horizontal="left" vertical="center"/>
    </xf>
    <xf numFmtId="0" fontId="14" fillId="4" borderId="63"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10" borderId="22" xfId="5" applyFont="1" applyFill="1" applyBorder="1" applyAlignment="1">
      <alignment vertical="top" wrapText="1"/>
    </xf>
    <xf numFmtId="0" fontId="3" fillId="10" borderId="1" xfId="5" applyFont="1" applyFill="1" applyBorder="1" applyAlignment="1">
      <alignment vertical="top" wrapText="1"/>
    </xf>
    <xf numFmtId="0" fontId="3" fillId="10" borderId="2" xfId="5" applyFont="1" applyFill="1" applyBorder="1" applyAlignment="1">
      <alignment vertical="top" wrapText="1"/>
    </xf>
    <xf numFmtId="0" fontId="3" fillId="2" borderId="22" xfId="2" applyFont="1" applyFill="1" applyBorder="1" applyAlignment="1">
      <alignment vertical="top" wrapText="1"/>
    </xf>
    <xf numFmtId="0" fontId="3" fillId="6" borderId="41" xfId="2" applyFont="1" applyFill="1" applyBorder="1"/>
    <xf numFmtId="0" fontId="14" fillId="4" borderId="39" xfId="5" applyFont="1" applyFill="1" applyBorder="1" applyAlignment="1">
      <alignment horizontal="left" vertical="center"/>
    </xf>
    <xf numFmtId="0" fontId="3" fillId="6" borderId="64"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6" borderId="44" xfId="5" applyFont="1" applyFill="1" applyBorder="1" applyAlignment="1">
      <alignment vertical="top" wrapText="1"/>
    </xf>
    <xf numFmtId="0" fontId="3" fillId="2" borderId="44" xfId="2" applyFont="1" applyFill="1" applyBorder="1"/>
    <xf numFmtId="14" fontId="3" fillId="2" borderId="44" xfId="2" applyNumberFormat="1" applyFont="1" applyFill="1" applyBorder="1" applyAlignment="1">
      <alignment vertical="top"/>
    </xf>
    <xf numFmtId="0" fontId="3" fillId="2" borderId="45" xfId="2" applyFont="1" applyFill="1" applyBorder="1"/>
    <xf numFmtId="0" fontId="3" fillId="10" borderId="37" xfId="5" applyFont="1" applyFill="1" applyBorder="1" applyAlignment="1">
      <alignment vertical="top" wrapText="1"/>
    </xf>
    <xf numFmtId="14" fontId="3" fillId="2" borderId="41" xfId="2" applyNumberFormat="1" applyFont="1" applyFill="1" applyBorder="1" applyAlignment="1"/>
    <xf numFmtId="0" fontId="3" fillId="2" borderId="41" xfId="2" applyFont="1" applyFill="1" applyBorder="1" applyAlignment="1">
      <alignment horizontal="left"/>
    </xf>
    <xf numFmtId="0" fontId="18" fillId="6" borderId="41"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8" fillId="2" borderId="2" xfId="0" applyFont="1" applyFill="1" applyBorder="1" applyAlignment="1">
      <alignment horizontal="left" vertical="top" wrapText="1"/>
    </xf>
    <xf numFmtId="0" fontId="31" fillId="2" borderId="2" xfId="5" applyFont="1" applyFill="1" applyBorder="1" applyAlignment="1">
      <alignment vertical="top" wrapText="1"/>
    </xf>
    <xf numFmtId="0" fontId="14" fillId="4" borderId="3" xfId="5" applyFont="1" applyFill="1" applyBorder="1" applyAlignment="1">
      <alignment horizontal="left" vertical="center" wrapText="1"/>
    </xf>
    <xf numFmtId="14" fontId="3" fillId="2" borderId="2" xfId="5" applyNumberFormat="1" applyFont="1" applyFill="1" applyBorder="1" applyAlignment="1">
      <alignment vertical="top" wrapText="1"/>
    </xf>
    <xf numFmtId="0" fontId="14" fillId="4" borderId="65" xfId="5" applyFont="1" applyFill="1" applyBorder="1" applyAlignment="1">
      <alignment horizontal="left" vertical="center" wrapText="1"/>
    </xf>
    <xf numFmtId="0" fontId="14" fillId="11" borderId="37" xfId="5" applyFont="1" applyFill="1" applyBorder="1" applyAlignment="1">
      <alignment horizontal="left" vertical="center"/>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31" fillId="2" borderId="22" xfId="7" applyFont="1" applyFill="1" applyBorder="1" applyAlignment="1">
      <alignment horizontal="left" vertical="top" wrapText="1"/>
    </xf>
    <xf numFmtId="0" fontId="3" fillId="9" borderId="22" xfId="0" applyFont="1" applyFill="1" applyBorder="1"/>
    <xf numFmtId="0" fontId="3" fillId="9" borderId="22" xfId="0" applyFont="1" applyFill="1" applyBorder="1" applyAlignment="1">
      <alignment vertical="top" wrapText="1"/>
    </xf>
    <xf numFmtId="0" fontId="31"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7" xfId="5" applyFont="1" applyFill="1" applyBorder="1" applyAlignment="1">
      <alignment vertical="top" wrapText="1"/>
    </xf>
    <xf numFmtId="0" fontId="18" fillId="2" borderId="44" xfId="0" applyFont="1" applyFill="1" applyBorder="1" applyAlignment="1">
      <alignment horizontal="left" vertical="top" wrapText="1"/>
    </xf>
    <xf numFmtId="0" fontId="31" fillId="2" borderId="44" xfId="0" applyFont="1" applyFill="1" applyBorder="1" applyAlignment="1">
      <alignment horizontal="left" vertical="top" wrapText="1"/>
    </xf>
    <xf numFmtId="14" fontId="3" fillId="6" borderId="44" xfId="5" applyNumberFormat="1" applyFont="1" applyFill="1" applyBorder="1" applyAlignment="1">
      <alignment vertical="top" wrapText="1"/>
    </xf>
    <xf numFmtId="0" fontId="3" fillId="9" borderId="45" xfId="0" applyFont="1" applyFill="1" applyBorder="1" applyAlignment="1">
      <alignment vertical="top" wrapText="1"/>
    </xf>
    <xf numFmtId="0" fontId="32" fillId="9" borderId="22" xfId="0" applyFont="1" applyFill="1" applyBorder="1" applyAlignment="1">
      <alignment horizontal="left" vertical="top"/>
    </xf>
    <xf numFmtId="0" fontId="3" fillId="6" borderId="0" xfId="2" applyFont="1" applyFill="1" applyBorder="1" applyAlignment="1">
      <alignment vertical="top" wrapText="1"/>
    </xf>
    <xf numFmtId="0" fontId="3" fillId="13" borderId="22" xfId="5" applyFont="1" applyFill="1" applyBorder="1" applyAlignment="1">
      <alignment horizontal="left" vertical="top" wrapText="1"/>
    </xf>
    <xf numFmtId="0" fontId="3" fillId="14" borderId="22" xfId="5" applyFont="1" applyFill="1" applyBorder="1" applyAlignment="1">
      <alignment horizontal="left" vertical="top" wrapText="1"/>
    </xf>
    <xf numFmtId="0" fontId="3" fillId="15" borderId="22" xfId="5" applyFont="1" applyFill="1" applyBorder="1" applyAlignment="1">
      <alignment vertical="top" wrapText="1"/>
    </xf>
    <xf numFmtId="0" fontId="18" fillId="6" borderId="15" xfId="0" applyFont="1" applyFill="1" applyBorder="1" applyAlignment="1">
      <alignment horizontal="left" vertical="top" wrapText="1"/>
    </xf>
    <xf numFmtId="14" fontId="3" fillId="6" borderId="41" xfId="5" applyNumberFormat="1" applyFont="1" applyFill="1" applyBorder="1" applyAlignment="1">
      <alignment vertical="top" wrapText="1"/>
    </xf>
    <xf numFmtId="0" fontId="14" fillId="4" borderId="0" xfId="5" applyFont="1" applyFill="1" applyBorder="1" applyAlignment="1">
      <alignment horizontal="left" vertical="center"/>
    </xf>
    <xf numFmtId="0" fontId="3" fillId="6" borderId="40" xfId="2" applyFont="1" applyFill="1" applyBorder="1" applyAlignment="1">
      <alignment vertical="top"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0" borderId="22" xfId="5" applyFont="1" applyFill="1" applyBorder="1" applyAlignment="1">
      <alignment vertical="top" wrapText="1"/>
    </xf>
    <xf numFmtId="0" fontId="14" fillId="4" borderId="40" xfId="5" applyFont="1" applyFill="1" applyBorder="1" applyAlignment="1">
      <alignment horizontal="left" vertical="center"/>
    </xf>
    <xf numFmtId="0" fontId="18" fillId="10" borderId="22" xfId="0"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7" xfId="5" applyFont="1" applyFill="1" applyBorder="1" applyAlignment="1">
      <alignment horizontal="left" vertical="top"/>
    </xf>
    <xf numFmtId="0" fontId="14" fillId="4" borderId="44" xfId="5" applyFont="1" applyFill="1" applyBorder="1" applyAlignment="1">
      <alignment horizontal="left" vertical="top"/>
    </xf>
    <xf numFmtId="0" fontId="14" fillId="4" borderId="45"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2"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5"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2" fillId="12" borderId="22" xfId="0" applyFont="1" applyFill="1" applyBorder="1" applyAlignment="1">
      <alignment horizontal="left" vertical="top" wrapText="1"/>
    </xf>
    <xf numFmtId="0" fontId="3" fillId="8" borderId="41" xfId="5" applyFont="1" applyFill="1" applyBorder="1" applyAlignment="1">
      <alignment horizontal="left" vertical="center"/>
    </xf>
    <xf numFmtId="0" fontId="3" fillId="10" borderId="15" xfId="5"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64" t="s">
        <v>0</v>
      </c>
      <c r="D2" s="264"/>
      <c r="E2" s="264"/>
      <c r="F2" s="264"/>
      <c r="G2" s="264"/>
    </row>
    <row r="3" spans="1:7">
      <c r="B3" s="6"/>
      <c r="C3" s="7"/>
      <c r="F3" s="8"/>
    </row>
    <row r="4" spans="1:7" ht="14.25" customHeight="1">
      <c r="B4" s="9" t="s">
        <v>1</v>
      </c>
      <c r="C4" s="265" t="s">
        <v>115</v>
      </c>
      <c r="D4" s="265"/>
      <c r="E4" s="265"/>
      <c r="F4" s="9" t="s">
        <v>2</v>
      </c>
      <c r="G4" s="10" t="s">
        <v>117</v>
      </c>
    </row>
    <row r="5" spans="1:7" ht="14.25" customHeight="1">
      <c r="B5" s="9" t="s">
        <v>3</v>
      </c>
      <c r="C5" s="265" t="s">
        <v>116</v>
      </c>
      <c r="D5" s="265"/>
      <c r="E5" s="265"/>
      <c r="F5" s="9" t="s">
        <v>4</v>
      </c>
      <c r="G5" s="10" t="s">
        <v>118</v>
      </c>
    </row>
    <row r="6" spans="1:7" ht="15.75" customHeight="1">
      <c r="B6" s="266" t="s">
        <v>5</v>
      </c>
      <c r="C6" s="267" t="str">
        <f>C5&amp;"_"&amp;"System Test Case"&amp;"_"&amp;"v1.0"</f>
        <v>VMN_System Test Case_v1.0</v>
      </c>
      <c r="D6" s="267"/>
      <c r="E6" s="267"/>
      <c r="F6" s="9" t="s">
        <v>6</v>
      </c>
      <c r="G6" s="72">
        <v>42422</v>
      </c>
    </row>
    <row r="7" spans="1:7" ht="13.5" customHeight="1">
      <c r="B7" s="266"/>
      <c r="C7" s="267"/>
      <c r="D7" s="267"/>
      <c r="E7" s="267"/>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8"/>
  <sheetViews>
    <sheetView topLeftCell="A46" workbookViewId="0">
      <selection activeCell="B60" sqref="B60"/>
    </sheetView>
  </sheetViews>
  <sheetFormatPr defaultRowHeight="12.75"/>
  <cols>
    <col min="1" max="1" width="16" style="90" customWidth="1"/>
    <col min="2" max="2" width="30.125" style="90" customWidth="1"/>
    <col min="3" max="3" width="28.5" style="90" customWidth="1"/>
    <col min="4" max="4" width="27"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6" t="s">
        <v>571</v>
      </c>
      <c r="C2" s="277"/>
      <c r="D2" s="277"/>
      <c r="E2" s="277"/>
      <c r="F2" s="277"/>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9" t="s">
        <v>572</v>
      </c>
      <c r="C3" s="280"/>
      <c r="D3" s="280"/>
      <c r="E3" s="280"/>
      <c r="F3" s="280"/>
      <c r="G3" s="28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9" t="s">
        <v>722</v>
      </c>
      <c r="C4" s="280"/>
      <c r="D4" s="280"/>
      <c r="E4" s="280"/>
      <c r="F4" s="280"/>
      <c r="G4" s="28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2" t="s">
        <v>28</v>
      </c>
      <c r="F5" s="283"/>
      <c r="G5" s="284"/>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COUNTIF(F12:G100,"Pass")</f>
        <v>0</v>
      </c>
      <c r="B6" s="87">
        <f>COUNTIF(F12:G100,"Fail")</f>
        <v>0</v>
      </c>
      <c r="C6" s="87">
        <f>E6-D6-B6-A6</f>
        <v>53</v>
      </c>
      <c r="D6" s="88">
        <f>COUNTIF(F12:G100,"N/A")</f>
        <v>0</v>
      </c>
      <c r="E6" s="285">
        <f>COUNTA(A12:A100)</f>
        <v>53</v>
      </c>
      <c r="F6" s="286"/>
      <c r="G6" s="28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28"/>
      <c r="B11" s="228" t="s">
        <v>519</v>
      </c>
      <c r="C11" s="229"/>
      <c r="D11" s="229"/>
      <c r="E11" s="229"/>
      <c r="F11" s="229"/>
      <c r="G11" s="229"/>
      <c r="H11" s="229"/>
      <c r="I11" s="23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09" t="str">
        <f>IF(OR(B12&lt;&gt;"",D12&lt;&gt;""),"["&amp;TEXT($B$2,"##")&amp;"-"&amp;TEXT(ROW()-10,"##")&amp;"]","")</f>
        <v>[Authentication-2]</v>
      </c>
      <c r="B12" s="97" t="s">
        <v>723</v>
      </c>
      <c r="C12" s="109" t="s">
        <v>724</v>
      </c>
      <c r="D12" s="109" t="s">
        <v>881</v>
      </c>
      <c r="E12" s="54" t="s">
        <v>727</v>
      </c>
      <c r="F12" s="109"/>
      <c r="G12" s="109"/>
      <c r="H12" s="104"/>
      <c r="I12" s="91"/>
      <c r="J12" s="90"/>
    </row>
    <row r="13" spans="1:257" ht="14.25" customHeight="1">
      <c r="A13" s="109" t="str">
        <f>IF(OR(B13&lt;&gt;"",D13&lt;&gt;""),"["&amp;TEXT($B$2,"##")&amp;"-"&amp;TEXT(ROW()-10,"##")&amp;"]","")</f>
        <v>[Authentication-3]</v>
      </c>
      <c r="B13" s="97" t="s">
        <v>726</v>
      </c>
      <c r="C13" s="109" t="s">
        <v>724</v>
      </c>
      <c r="D13" s="109" t="s">
        <v>881</v>
      </c>
      <c r="E13" s="54" t="s">
        <v>728</v>
      </c>
      <c r="F13" s="109"/>
      <c r="G13" s="109"/>
      <c r="H13" s="104"/>
      <c r="I13" s="91"/>
      <c r="J13" s="90"/>
    </row>
    <row r="14" spans="1:257" ht="14.25" customHeight="1">
      <c r="A14" s="109" t="str">
        <f>IF(OR(B14&lt;&gt;"",D14&lt;&gt;""),"["&amp;TEXT($B$2,"##")&amp;"-"&amp;TEXT(ROW()-10,"##")&amp;"]","")</f>
        <v>[Authentication-4]</v>
      </c>
      <c r="B14" s="97" t="s">
        <v>520</v>
      </c>
      <c r="C14" s="109" t="s">
        <v>884</v>
      </c>
      <c r="D14" s="109" t="s">
        <v>882</v>
      </c>
      <c r="E14" s="109"/>
      <c r="F14" s="109"/>
      <c r="G14" s="109"/>
      <c r="H14" s="104"/>
      <c r="I14" s="91"/>
      <c r="J14" s="90"/>
    </row>
    <row r="15" spans="1:257" ht="14.25" customHeight="1">
      <c r="A15" s="109" t="str">
        <f t="shared" ref="A15:A60" si="0">IF(OR(B15&lt;&gt;"",D15&lt;&gt;""),"["&amp;TEXT($B$2,"##")&amp;"-"&amp;TEXT(ROW()-10,"##")&amp;"]","")</f>
        <v>[Authentication-5]</v>
      </c>
      <c r="B15" s="97" t="s">
        <v>883</v>
      </c>
      <c r="C15" s="109" t="s">
        <v>885</v>
      </c>
      <c r="D15" s="109" t="s">
        <v>886</v>
      </c>
      <c r="E15" s="109"/>
      <c r="F15" s="109"/>
      <c r="G15" s="109"/>
      <c r="H15" s="104"/>
      <c r="I15" s="91"/>
      <c r="J15" s="90"/>
    </row>
    <row r="16" spans="1:257" ht="14.25" customHeight="1">
      <c r="A16" s="109" t="str">
        <f t="shared" si="0"/>
        <v>[Authentication-6]</v>
      </c>
      <c r="B16" s="97" t="s">
        <v>887</v>
      </c>
      <c r="C16" s="109" t="s">
        <v>888</v>
      </c>
      <c r="D16" s="109" t="s">
        <v>889</v>
      </c>
      <c r="E16" s="109"/>
      <c r="F16" s="109"/>
      <c r="G16" s="109"/>
      <c r="H16" s="104"/>
      <c r="I16" s="91"/>
      <c r="J16" s="90"/>
    </row>
    <row r="17" spans="1:10" ht="14.25" customHeight="1">
      <c r="A17" s="109" t="str">
        <f t="shared" si="0"/>
        <v>[Authentication-7]</v>
      </c>
      <c r="B17" s="97" t="s">
        <v>890</v>
      </c>
      <c r="C17" s="109" t="s">
        <v>891</v>
      </c>
      <c r="D17" s="109" t="s">
        <v>850</v>
      </c>
      <c r="E17" s="109"/>
      <c r="F17" s="109"/>
      <c r="G17" s="109"/>
      <c r="H17" s="104"/>
      <c r="I17" s="91"/>
      <c r="J17" s="90"/>
    </row>
    <row r="18" spans="1:10" ht="14.25" customHeight="1">
      <c r="A18" s="109" t="str">
        <f>IF(OR(B17&lt;&gt;"",D17&lt;&gt;""),"["&amp;TEXT($B$2,"##")&amp;"-"&amp;TEXT(ROW()-10,"##")&amp;"]","")</f>
        <v>[Authentication-8]</v>
      </c>
      <c r="B18" s="97" t="s">
        <v>880</v>
      </c>
      <c r="C18" s="109" t="s">
        <v>849</v>
      </c>
      <c r="D18" s="109" t="s">
        <v>910</v>
      </c>
      <c r="E18" s="109"/>
      <c r="F18" s="109"/>
      <c r="G18" s="109"/>
      <c r="H18" s="104"/>
      <c r="I18" s="91"/>
      <c r="J18" s="90"/>
    </row>
    <row r="19" spans="1:10" ht="14.25" customHeight="1">
      <c r="A19" s="109" t="str">
        <f t="shared" si="0"/>
        <v>[Authentication-9]</v>
      </c>
      <c r="B19" s="97" t="s">
        <v>892</v>
      </c>
      <c r="C19" s="109" t="s">
        <v>730</v>
      </c>
      <c r="D19" s="109" t="s">
        <v>893</v>
      </c>
      <c r="E19" s="109"/>
      <c r="F19" s="109"/>
      <c r="G19" s="109"/>
      <c r="H19" s="104"/>
      <c r="I19" s="91"/>
      <c r="J19" s="90"/>
    </row>
    <row r="20" spans="1:10" ht="14.25" customHeight="1">
      <c r="A20" s="109" t="str">
        <f t="shared" si="0"/>
        <v>[Authentication-10]</v>
      </c>
      <c r="B20" s="97" t="s">
        <v>894</v>
      </c>
      <c r="C20" s="109" t="s">
        <v>729</v>
      </c>
      <c r="D20" s="109" t="s">
        <v>895</v>
      </c>
      <c r="E20" s="109"/>
      <c r="F20" s="109"/>
      <c r="G20" s="109"/>
      <c r="H20" s="104"/>
      <c r="I20" s="91"/>
      <c r="J20" s="90"/>
    </row>
    <row r="21" spans="1:10" ht="14.25" customHeight="1">
      <c r="A21" s="109" t="str">
        <f t="shared" si="0"/>
        <v>[Authentication-11]</v>
      </c>
      <c r="B21" s="97" t="s">
        <v>897</v>
      </c>
      <c r="C21" s="109" t="s">
        <v>898</v>
      </c>
      <c r="D21" s="109" t="s">
        <v>900</v>
      </c>
      <c r="E21" s="109"/>
      <c r="F21" s="109"/>
      <c r="G21" s="109"/>
      <c r="H21" s="104"/>
      <c r="I21" s="91"/>
      <c r="J21" s="90"/>
    </row>
    <row r="22" spans="1:10" ht="14.25" customHeight="1">
      <c r="A22" s="109" t="str">
        <f t="shared" si="0"/>
        <v>[Authentication-12]</v>
      </c>
      <c r="B22" s="97" t="s">
        <v>896</v>
      </c>
      <c r="C22" s="109" t="s">
        <v>899</v>
      </c>
      <c r="D22" s="109" t="s">
        <v>901</v>
      </c>
      <c r="E22" s="109"/>
      <c r="F22" s="109"/>
      <c r="G22" s="109"/>
      <c r="H22" s="104"/>
      <c r="I22" s="91"/>
      <c r="J22" s="90"/>
    </row>
    <row r="23" spans="1:10" ht="14.25" customHeight="1">
      <c r="A23" s="109" t="str">
        <f t="shared" si="0"/>
        <v>[Authentication-13]</v>
      </c>
      <c r="B23" s="97" t="s">
        <v>905</v>
      </c>
      <c r="C23" s="109" t="s">
        <v>731</v>
      </c>
      <c r="D23" s="109" t="s">
        <v>902</v>
      </c>
      <c r="E23" s="109"/>
      <c r="F23" s="109"/>
      <c r="G23" s="109"/>
      <c r="H23" s="104"/>
      <c r="I23" s="91"/>
      <c r="J23" s="90"/>
    </row>
    <row r="24" spans="1:10" ht="14.25" customHeight="1">
      <c r="A24" s="109" t="str">
        <f t="shared" si="0"/>
        <v>[Authentication-14]</v>
      </c>
      <c r="B24" s="97" t="s">
        <v>906</v>
      </c>
      <c r="C24" s="109" t="s">
        <v>732</v>
      </c>
      <c r="D24" s="109" t="s">
        <v>903</v>
      </c>
      <c r="E24" s="109"/>
      <c r="F24" s="109"/>
      <c r="G24" s="109"/>
      <c r="H24" s="104"/>
      <c r="I24" s="91"/>
      <c r="J24" s="90"/>
    </row>
    <row r="25" spans="1:10" ht="14.25" customHeight="1">
      <c r="A25" s="109" t="str">
        <f>IF(OR(B25&lt;&gt;"",D25&lt;&gt;""),"["&amp;TEXT($B$2,"##")&amp;"-"&amp;TEXT(ROW()-10,"##")&amp;"]","")</f>
        <v>[Authentication-15]</v>
      </c>
      <c r="B25" s="97" t="s">
        <v>907</v>
      </c>
      <c r="C25" s="109" t="s">
        <v>733</v>
      </c>
      <c r="D25" s="109" t="s">
        <v>904</v>
      </c>
      <c r="E25" s="109"/>
      <c r="F25" s="109"/>
      <c r="G25" s="109"/>
      <c r="H25" s="104"/>
      <c r="I25" s="91"/>
      <c r="J25" s="90"/>
    </row>
    <row r="26" spans="1:10" ht="14.25" customHeight="1">
      <c r="A26" s="228"/>
      <c r="B26" s="228" t="s">
        <v>521</v>
      </c>
      <c r="C26" s="229"/>
      <c r="D26" s="229"/>
      <c r="E26" s="229"/>
      <c r="F26" s="229"/>
      <c r="G26" s="229"/>
      <c r="H26" s="229"/>
      <c r="I26" s="233"/>
      <c r="J26" s="90"/>
    </row>
    <row r="27" spans="1:10" ht="14.25" customHeight="1">
      <c r="A27" s="109" t="str">
        <f t="shared" si="0"/>
        <v>[Authentication-17]</v>
      </c>
      <c r="B27" s="109" t="s">
        <v>736</v>
      </c>
      <c r="C27" s="109" t="s">
        <v>908</v>
      </c>
      <c r="D27" s="109" t="s">
        <v>909</v>
      </c>
      <c r="E27" s="109" t="s">
        <v>735</v>
      </c>
      <c r="F27" s="109"/>
      <c r="G27" s="109"/>
      <c r="H27" s="234"/>
      <c r="I27" s="91"/>
      <c r="J27" s="90"/>
    </row>
    <row r="28" spans="1:10" ht="14.25" customHeight="1">
      <c r="A28" s="228"/>
      <c r="B28" s="228" t="s">
        <v>522</v>
      </c>
      <c r="C28" s="229"/>
      <c r="D28" s="229"/>
      <c r="E28" s="229"/>
      <c r="F28" s="229"/>
      <c r="G28" s="229"/>
      <c r="H28" s="229"/>
      <c r="I28" s="233"/>
      <c r="J28" s="90"/>
    </row>
    <row r="29" spans="1:10" ht="14.25" customHeight="1">
      <c r="A29" s="109" t="str">
        <f>IF(OR(B29&lt;&gt;"",D29&lt;&gt;""),"["&amp;TEXT($B$2,"##")&amp;"-"&amp;TEXT(ROW()-10,"##")&amp;"]","")</f>
        <v>[Authentication-19]</v>
      </c>
      <c r="B29" s="109" t="s">
        <v>738</v>
      </c>
      <c r="C29" s="109" t="s">
        <v>737</v>
      </c>
      <c r="D29" s="109" t="s">
        <v>743</v>
      </c>
      <c r="E29" s="109"/>
      <c r="F29" s="109"/>
      <c r="G29" s="109"/>
      <c r="H29" s="104"/>
      <c r="I29" s="91"/>
      <c r="J29" s="90"/>
    </row>
    <row r="30" spans="1:10" ht="14.25" customHeight="1">
      <c r="A30" s="109" t="str">
        <f>IF(OR(B30&lt;&gt;"",D30&lt;&gt;""),"["&amp;TEXT($B$2,"##")&amp;"-"&amp;TEXT(ROW()-10,"##")&amp;"]","")</f>
        <v>[Authentication-20]</v>
      </c>
      <c r="B30" s="109" t="s">
        <v>739</v>
      </c>
      <c r="C30" s="109" t="s">
        <v>737</v>
      </c>
      <c r="D30" s="109" t="s">
        <v>742</v>
      </c>
      <c r="E30" s="109"/>
      <c r="F30" s="109"/>
      <c r="G30" s="109"/>
      <c r="H30" s="104"/>
      <c r="I30" s="91"/>
      <c r="J30" s="90"/>
    </row>
    <row r="31" spans="1:10" ht="14.25" customHeight="1">
      <c r="A31" s="109" t="str">
        <f t="shared" ref="A31:A32" si="1">IF(OR(B31&lt;&gt;"",D31&lt;&gt;""),"["&amp;TEXT($B$2,"##")&amp;"-"&amp;TEXT(ROW()-10,"##")&amp;"]","")</f>
        <v>[Authentication-21]</v>
      </c>
      <c r="B31" s="109" t="s">
        <v>740</v>
      </c>
      <c r="C31" s="109" t="s">
        <v>707</v>
      </c>
      <c r="D31" s="109" t="s">
        <v>768</v>
      </c>
      <c r="E31" s="109"/>
      <c r="F31" s="109"/>
      <c r="G31" s="109"/>
      <c r="H31" s="104"/>
      <c r="I31" s="91"/>
      <c r="J31" s="90"/>
    </row>
    <row r="32" spans="1:10" ht="14.25" customHeight="1">
      <c r="A32" s="109" t="str">
        <f t="shared" si="1"/>
        <v>[Authentication-22]</v>
      </c>
      <c r="B32" s="109" t="s">
        <v>741</v>
      </c>
      <c r="C32" s="109" t="s">
        <v>707</v>
      </c>
      <c r="D32" s="109" t="s">
        <v>769</v>
      </c>
      <c r="E32" s="109"/>
      <c r="F32" s="109"/>
      <c r="G32" s="109"/>
      <c r="H32" s="104"/>
      <c r="I32" s="91"/>
      <c r="J32" s="90"/>
    </row>
    <row r="33" spans="1:10" ht="14.25" customHeight="1">
      <c r="A33" s="109" t="str">
        <f>IF(OR(B33&lt;&gt;"",D33&lt;&gt;""),"["&amp;TEXT($B$2,"##")&amp;"-"&amp;TEXT(ROW()-10,"##")&amp;"]","")</f>
        <v>[Authentication-23]</v>
      </c>
      <c r="B33" s="109" t="s">
        <v>520</v>
      </c>
      <c r="C33" s="109" t="s">
        <v>745</v>
      </c>
      <c r="D33" s="109" t="s">
        <v>523</v>
      </c>
      <c r="E33" s="109"/>
      <c r="F33" s="109"/>
      <c r="G33" s="109"/>
      <c r="H33" s="104"/>
      <c r="I33" s="91"/>
      <c r="J33" s="90"/>
    </row>
    <row r="34" spans="1:10" ht="14.25" customHeight="1">
      <c r="A34" s="109" t="str">
        <f>IF(OR(B34&lt;&gt;"",D34&lt;&gt;""),"["&amp;TEXT($B$2,"##")&amp;"-"&amp;TEXT(ROW()-10,"##")&amp;"]","")</f>
        <v>[Authentication-24]</v>
      </c>
      <c r="B34" s="109" t="s">
        <v>911</v>
      </c>
      <c r="C34" s="109" t="s">
        <v>746</v>
      </c>
      <c r="D34" s="109" t="s">
        <v>524</v>
      </c>
      <c r="E34" s="109"/>
      <c r="F34" s="109"/>
      <c r="G34" s="109"/>
      <c r="H34" s="104"/>
      <c r="I34" s="91"/>
      <c r="J34" s="90"/>
    </row>
    <row r="35" spans="1:10" ht="14.25" customHeight="1">
      <c r="A35" s="109" t="str">
        <f t="shared" si="0"/>
        <v>[Authentication-25]</v>
      </c>
      <c r="B35" s="109" t="s">
        <v>912</v>
      </c>
      <c r="C35" s="109" t="s">
        <v>747</v>
      </c>
      <c r="D35" s="109" t="s">
        <v>525</v>
      </c>
      <c r="E35" s="109"/>
      <c r="F35" s="109"/>
      <c r="G35" s="109"/>
      <c r="H35" s="104"/>
      <c r="I35" s="91"/>
      <c r="J35" s="90"/>
    </row>
    <row r="36" spans="1:10" ht="14.25" customHeight="1">
      <c r="A36" s="109" t="str">
        <f t="shared" si="0"/>
        <v>[Authentication-26]</v>
      </c>
      <c r="B36" s="109" t="s">
        <v>913</v>
      </c>
      <c r="C36" s="109" t="s">
        <v>748</v>
      </c>
      <c r="D36" s="109" t="s">
        <v>526</v>
      </c>
      <c r="E36" s="109"/>
      <c r="F36" s="109"/>
      <c r="G36" s="109"/>
      <c r="H36" s="104"/>
      <c r="I36" s="91"/>
      <c r="J36" s="90"/>
    </row>
    <row r="37" spans="1:10" ht="14.25" customHeight="1">
      <c r="A37" s="109" t="str">
        <f t="shared" si="0"/>
        <v>[Authentication-27]</v>
      </c>
      <c r="B37" s="109" t="s">
        <v>914</v>
      </c>
      <c r="C37" s="109" t="s">
        <v>749</v>
      </c>
      <c r="D37" s="109" t="s">
        <v>527</v>
      </c>
      <c r="E37" s="109"/>
      <c r="F37" s="109"/>
      <c r="G37" s="109"/>
      <c r="H37" s="104"/>
      <c r="I37" s="91"/>
      <c r="J37" s="90"/>
    </row>
    <row r="38" spans="1:10" ht="14.25" customHeight="1">
      <c r="A38" s="109" t="str">
        <f t="shared" si="0"/>
        <v>[Authentication-28]</v>
      </c>
      <c r="B38" s="109" t="s">
        <v>915</v>
      </c>
      <c r="C38" s="109" t="s">
        <v>750</v>
      </c>
      <c r="D38" s="109" t="s">
        <v>528</v>
      </c>
      <c r="E38" s="109"/>
      <c r="F38" s="109"/>
      <c r="G38" s="109"/>
      <c r="H38" s="104"/>
      <c r="I38" s="91"/>
      <c r="J38" s="90"/>
    </row>
    <row r="39" spans="1:10" ht="14.25" customHeight="1">
      <c r="A39" s="109" t="str">
        <f t="shared" si="0"/>
        <v>[Authentication-29]</v>
      </c>
      <c r="B39" s="109" t="s">
        <v>916</v>
      </c>
      <c r="C39" s="109" t="s">
        <v>751</v>
      </c>
      <c r="D39" s="109" t="s">
        <v>529</v>
      </c>
      <c r="E39" s="109"/>
      <c r="F39" s="109"/>
      <c r="G39" s="109"/>
      <c r="H39" s="104"/>
      <c r="I39" s="91"/>
      <c r="J39" s="90"/>
    </row>
    <row r="40" spans="1:10" ht="14.25" customHeight="1">
      <c r="A40" s="109" t="str">
        <f t="shared" si="0"/>
        <v>[Authentication-30]</v>
      </c>
      <c r="B40" s="109" t="s">
        <v>917</v>
      </c>
      <c r="C40" s="109" t="s">
        <v>752</v>
      </c>
      <c r="D40" s="109" t="s">
        <v>530</v>
      </c>
      <c r="E40" s="109"/>
      <c r="F40" s="109"/>
      <c r="G40" s="109"/>
      <c r="H40" s="104"/>
      <c r="I40" s="91"/>
      <c r="J40" s="90"/>
    </row>
    <row r="41" spans="1:10" ht="14.25" customHeight="1">
      <c r="A41" s="109" t="str">
        <f t="shared" si="0"/>
        <v>[Authentication-31]</v>
      </c>
      <c r="B41" s="109" t="s">
        <v>918</v>
      </c>
      <c r="C41" s="109" t="s">
        <v>753</v>
      </c>
      <c r="D41" s="109" t="s">
        <v>531</v>
      </c>
      <c r="E41" s="109"/>
      <c r="F41" s="109"/>
      <c r="G41" s="109"/>
      <c r="H41" s="104"/>
      <c r="I41" s="91"/>
      <c r="J41" s="90"/>
    </row>
    <row r="42" spans="1:10" ht="14.25" customHeight="1">
      <c r="A42" s="109" t="str">
        <f t="shared" si="0"/>
        <v>[Authentication-32]</v>
      </c>
      <c r="B42" s="109" t="s">
        <v>919</v>
      </c>
      <c r="C42" s="109" t="s">
        <v>754</v>
      </c>
      <c r="D42" s="109" t="s">
        <v>532</v>
      </c>
      <c r="E42" s="109"/>
      <c r="F42" s="109"/>
      <c r="G42" s="109"/>
      <c r="H42" s="104"/>
      <c r="I42" s="91"/>
      <c r="J42" s="90"/>
    </row>
    <row r="43" spans="1:10" ht="14.25" customHeight="1">
      <c r="A43" s="109" t="str">
        <f>IF(OR(B43&lt;&gt;"",D43&lt;&gt;""),"["&amp;TEXT($B$2,"##")&amp;"-"&amp;TEXT(ROW()-10,"##")&amp;"]","")</f>
        <v>[Authentication-33]</v>
      </c>
      <c r="B43" s="109" t="s">
        <v>920</v>
      </c>
      <c r="C43" s="109" t="s">
        <v>755</v>
      </c>
      <c r="D43" s="230" t="s">
        <v>533</v>
      </c>
      <c r="E43" s="109"/>
      <c r="F43" s="109"/>
      <c r="G43" s="109"/>
      <c r="H43" s="104"/>
      <c r="I43" s="91"/>
      <c r="J43" s="90"/>
    </row>
    <row r="44" spans="1:10" ht="14.25" customHeight="1">
      <c r="A44" s="109" t="str">
        <f>IF(OR(B44&lt;&gt;"",D44&lt;&gt;""),"["&amp;TEXT($B$2,"##")&amp;"-"&amp;TEXT(ROW()-10,"##")&amp;"]","")</f>
        <v>[Authentication-34]</v>
      </c>
      <c r="B44" s="109" t="s">
        <v>921</v>
      </c>
      <c r="C44" s="109" t="s">
        <v>756</v>
      </c>
      <c r="D44" s="230" t="s">
        <v>534</v>
      </c>
      <c r="E44" s="109"/>
      <c r="F44" s="109"/>
      <c r="G44" s="109"/>
      <c r="H44" s="104"/>
      <c r="I44" s="91"/>
      <c r="J44" s="90"/>
    </row>
    <row r="45" spans="1:10" ht="14.25" customHeight="1">
      <c r="A45" s="95" t="str">
        <f t="shared" ref="A45" si="2">IF(OR(B45&lt;&gt;"",D45&lt;&gt;""),"["&amp;TEXT($B$2,"##")&amp;"-"&amp;TEXT(ROW()-10,"##")&amp;"]","")</f>
        <v>[Authentication-35]</v>
      </c>
      <c r="B45" s="95" t="s">
        <v>922</v>
      </c>
      <c r="C45" s="95" t="s">
        <v>757</v>
      </c>
      <c r="D45" s="254" t="s">
        <v>744</v>
      </c>
      <c r="E45" s="95"/>
      <c r="F45" s="95"/>
      <c r="G45" s="95"/>
      <c r="H45" s="255"/>
      <c r="I45" s="91"/>
      <c r="J45" s="90"/>
    </row>
    <row r="46" spans="1:10" ht="14.25" customHeight="1">
      <c r="A46" s="97" t="str">
        <f t="shared" si="0"/>
        <v>[Authentication-36]</v>
      </c>
      <c r="B46" s="97" t="s">
        <v>923</v>
      </c>
      <c r="C46" s="97" t="s">
        <v>758</v>
      </c>
      <c r="D46" s="144" t="s">
        <v>535</v>
      </c>
      <c r="E46" s="97"/>
      <c r="F46" s="97"/>
      <c r="G46" s="97"/>
      <c r="H46" s="255"/>
      <c r="I46" s="257"/>
      <c r="J46" s="90"/>
    </row>
    <row r="47" spans="1:10" ht="14.25" customHeight="1">
      <c r="A47" s="97" t="str">
        <f t="shared" si="0"/>
        <v>[Authentication-37]</v>
      </c>
      <c r="B47" s="109" t="s">
        <v>520</v>
      </c>
      <c r="C47" s="109" t="s">
        <v>759</v>
      </c>
      <c r="D47" s="109" t="s">
        <v>770</v>
      </c>
      <c r="E47" s="97"/>
      <c r="F47" s="97"/>
      <c r="G47" s="97"/>
      <c r="H47" s="104"/>
      <c r="I47" s="105"/>
      <c r="J47" s="90"/>
    </row>
    <row r="48" spans="1:10" ht="14.25" customHeight="1">
      <c r="A48" s="97" t="str">
        <f t="shared" si="0"/>
        <v>[Authentication-38]</v>
      </c>
      <c r="B48" s="109" t="s">
        <v>911</v>
      </c>
      <c r="C48" s="109" t="s">
        <v>761</v>
      </c>
      <c r="D48" s="109" t="s">
        <v>771</v>
      </c>
      <c r="E48" s="97"/>
      <c r="F48" s="97"/>
      <c r="G48" s="97"/>
      <c r="H48" s="104"/>
      <c r="I48" s="105"/>
      <c r="J48" s="90"/>
    </row>
    <row r="49" spans="1:10" ht="14.25" customHeight="1">
      <c r="A49" s="97" t="str">
        <f t="shared" si="0"/>
        <v>[Authentication-39]</v>
      </c>
      <c r="B49" s="109" t="s">
        <v>912</v>
      </c>
      <c r="C49" s="109" t="s">
        <v>760</v>
      </c>
      <c r="D49" s="109" t="s">
        <v>772</v>
      </c>
      <c r="E49" s="97"/>
      <c r="F49" s="97"/>
      <c r="G49" s="97"/>
      <c r="H49" s="104"/>
      <c r="I49" s="105"/>
      <c r="J49" s="90"/>
    </row>
    <row r="50" spans="1:10" ht="14.25" customHeight="1">
      <c r="A50" s="97" t="str">
        <f t="shared" si="0"/>
        <v>[Authentication-40]</v>
      </c>
      <c r="B50" s="109" t="s">
        <v>913</v>
      </c>
      <c r="C50" s="109" t="s">
        <v>762</v>
      </c>
      <c r="D50" s="109" t="s">
        <v>773</v>
      </c>
      <c r="E50" s="97"/>
      <c r="F50" s="97"/>
      <c r="G50" s="97"/>
      <c r="H50" s="104"/>
      <c r="I50" s="105"/>
      <c r="J50" s="90"/>
    </row>
    <row r="51" spans="1:10" ht="14.25" customHeight="1">
      <c r="A51" s="97" t="str">
        <f t="shared" si="0"/>
        <v>[Authentication-41]</v>
      </c>
      <c r="B51" s="109" t="s">
        <v>914</v>
      </c>
      <c r="C51" s="109" t="s">
        <v>763</v>
      </c>
      <c r="D51" s="109" t="s">
        <v>774</v>
      </c>
      <c r="E51" s="97"/>
      <c r="F51" s="97"/>
      <c r="G51" s="97"/>
      <c r="H51" s="104"/>
      <c r="I51" s="105"/>
      <c r="J51" s="90"/>
    </row>
    <row r="52" spans="1:10" ht="14.25" customHeight="1">
      <c r="A52" s="97" t="str">
        <f t="shared" si="0"/>
        <v>[Authentication-42]</v>
      </c>
      <c r="B52" s="109" t="s">
        <v>915</v>
      </c>
      <c r="C52" s="109" t="s">
        <v>764</v>
      </c>
      <c r="D52" s="109" t="s">
        <v>775</v>
      </c>
      <c r="E52" s="97"/>
      <c r="F52" s="97"/>
      <c r="G52" s="97"/>
      <c r="H52" s="104"/>
      <c r="I52" s="105"/>
      <c r="J52" s="90"/>
    </row>
    <row r="53" spans="1:10" ht="14.25" customHeight="1">
      <c r="A53" s="97" t="str">
        <f t="shared" si="0"/>
        <v>[Authentication-43]</v>
      </c>
      <c r="B53" s="109" t="s">
        <v>916</v>
      </c>
      <c r="C53" s="109" t="s">
        <v>765</v>
      </c>
      <c r="D53" s="109" t="s">
        <v>776</v>
      </c>
      <c r="E53" s="97"/>
      <c r="F53" s="97"/>
      <c r="G53" s="97"/>
      <c r="H53" s="104"/>
      <c r="I53" s="105"/>
      <c r="J53" s="90"/>
    </row>
    <row r="54" spans="1:10" ht="14.25" customHeight="1">
      <c r="A54" s="97" t="str">
        <f t="shared" si="0"/>
        <v>[Authentication-44]</v>
      </c>
      <c r="B54" s="109" t="s">
        <v>924</v>
      </c>
      <c r="C54" s="109" t="s">
        <v>781</v>
      </c>
      <c r="D54" s="109" t="s">
        <v>782</v>
      </c>
      <c r="E54" s="97"/>
      <c r="F54" s="97"/>
      <c r="G54" s="97"/>
      <c r="H54" s="104"/>
      <c r="I54" s="105"/>
      <c r="J54" s="90"/>
    </row>
    <row r="55" spans="1:10" ht="14.25" customHeight="1">
      <c r="A55" s="97" t="str">
        <f t="shared" si="0"/>
        <v>[Authentication-45]</v>
      </c>
      <c r="B55" s="109" t="s">
        <v>918</v>
      </c>
      <c r="C55" s="109" t="s">
        <v>777</v>
      </c>
      <c r="D55" s="109" t="s">
        <v>783</v>
      </c>
      <c r="E55" s="97"/>
      <c r="F55" s="97"/>
      <c r="G55" s="97"/>
      <c r="H55" s="104"/>
      <c r="I55" s="105"/>
      <c r="J55" s="90"/>
    </row>
    <row r="56" spans="1:10" ht="14.25" customHeight="1">
      <c r="A56" s="97" t="str">
        <f t="shared" si="0"/>
        <v>[Authentication-46]</v>
      </c>
      <c r="B56" s="109" t="s">
        <v>919</v>
      </c>
      <c r="C56" s="109" t="s">
        <v>780</v>
      </c>
      <c r="D56" s="109" t="s">
        <v>784</v>
      </c>
      <c r="E56" s="97"/>
      <c r="F56" s="97"/>
      <c r="G56" s="97"/>
      <c r="H56" s="104"/>
      <c r="I56" s="105"/>
      <c r="J56" s="90"/>
    </row>
    <row r="57" spans="1:10" ht="14.25" customHeight="1">
      <c r="A57" s="97" t="str">
        <f t="shared" si="0"/>
        <v>[Authentication-47]</v>
      </c>
      <c r="B57" s="109" t="s">
        <v>920</v>
      </c>
      <c r="C57" s="109" t="s">
        <v>766</v>
      </c>
      <c r="D57" s="230" t="s">
        <v>778</v>
      </c>
      <c r="E57" s="97"/>
      <c r="F57" s="97"/>
      <c r="G57" s="97"/>
      <c r="H57" s="104"/>
      <c r="I57" s="105"/>
      <c r="J57" s="90"/>
    </row>
    <row r="58" spans="1:10" ht="14.25" customHeight="1">
      <c r="A58" s="97" t="str">
        <f t="shared" si="0"/>
        <v>[Authentication-48]</v>
      </c>
      <c r="B58" s="109" t="s">
        <v>921</v>
      </c>
      <c r="C58" s="109" t="s">
        <v>785</v>
      </c>
      <c r="D58" s="230" t="s">
        <v>786</v>
      </c>
      <c r="E58" s="97"/>
      <c r="F58" s="97"/>
      <c r="G58" s="97"/>
      <c r="H58" s="104"/>
      <c r="I58" s="105"/>
      <c r="J58" s="90"/>
    </row>
    <row r="59" spans="1:10" ht="14.25" customHeight="1">
      <c r="A59" s="97" t="str">
        <f t="shared" si="0"/>
        <v>[Authentication-49]</v>
      </c>
      <c r="B59" s="95" t="s">
        <v>922</v>
      </c>
      <c r="C59" s="95" t="s">
        <v>767</v>
      </c>
      <c r="D59" s="254" t="s">
        <v>779</v>
      </c>
      <c r="E59" s="97"/>
      <c r="F59" s="97"/>
      <c r="G59" s="97"/>
      <c r="H59" s="104"/>
      <c r="I59" s="105"/>
      <c r="J59" s="90"/>
    </row>
    <row r="60" spans="1:10" ht="14.25" customHeight="1">
      <c r="A60" s="97" t="str">
        <f t="shared" si="0"/>
        <v>[Authentication-50]</v>
      </c>
      <c r="B60" s="97" t="s">
        <v>923</v>
      </c>
      <c r="C60" s="97" t="s">
        <v>788</v>
      </c>
      <c r="D60" s="144" t="s">
        <v>787</v>
      </c>
      <c r="E60" s="97"/>
      <c r="F60" s="97"/>
      <c r="G60" s="97"/>
      <c r="H60" s="104"/>
      <c r="I60" s="105"/>
      <c r="J60" s="90"/>
    </row>
    <row r="61" spans="1:10" ht="14.25" customHeight="1">
      <c r="A61" s="228"/>
      <c r="B61" s="228" t="s">
        <v>554</v>
      </c>
      <c r="C61" s="229"/>
      <c r="D61" s="229"/>
      <c r="E61" s="229"/>
      <c r="F61" s="229"/>
      <c r="G61" s="229"/>
      <c r="H61" s="229"/>
      <c r="I61" s="235"/>
      <c r="J61" s="90"/>
    </row>
    <row r="62" spans="1:10" ht="14.25" customHeight="1">
      <c r="A62" s="109" t="str">
        <f t="shared" ref="A62:A67" si="3">IF(OR(B62&lt;&gt;"",D62&lt;&gt;""),"["&amp;TEXT($B$2,"##")&amp;"-"&amp;TEXT(ROW()-10,"##")&amp;"]","")</f>
        <v>[Authentication-52]</v>
      </c>
      <c r="B62" s="109" t="s">
        <v>825</v>
      </c>
      <c r="C62" s="109" t="s">
        <v>828</v>
      </c>
      <c r="D62" s="109" t="s">
        <v>832</v>
      </c>
      <c r="E62" s="109"/>
      <c r="F62" s="109"/>
      <c r="G62" s="109"/>
      <c r="H62" s="104"/>
      <c r="I62" s="91"/>
      <c r="J62" s="90"/>
    </row>
    <row r="63" spans="1:10" ht="14.25" customHeight="1">
      <c r="A63" s="109" t="str">
        <f t="shared" si="3"/>
        <v>[Authentication-53]</v>
      </c>
      <c r="B63" s="109" t="s">
        <v>826</v>
      </c>
      <c r="C63" s="109" t="s">
        <v>828</v>
      </c>
      <c r="D63" s="109" t="s">
        <v>832</v>
      </c>
      <c r="E63" s="109"/>
      <c r="F63" s="109"/>
      <c r="G63" s="109"/>
      <c r="H63" s="104"/>
      <c r="I63" s="91"/>
      <c r="J63" s="90"/>
    </row>
    <row r="64" spans="1:10" ht="14.25" customHeight="1">
      <c r="A64" s="109" t="str">
        <f t="shared" si="3"/>
        <v>[Authentication-54]</v>
      </c>
      <c r="B64" s="109" t="s">
        <v>827</v>
      </c>
      <c r="C64" s="109" t="s">
        <v>829</v>
      </c>
      <c r="D64" s="109" t="s">
        <v>832</v>
      </c>
      <c r="E64" s="109"/>
      <c r="F64" s="109"/>
      <c r="G64" s="109"/>
      <c r="H64" s="104"/>
      <c r="I64" s="91"/>
      <c r="J64" s="90"/>
    </row>
    <row r="65" spans="1:10" ht="14.25" customHeight="1">
      <c r="A65" s="109" t="str">
        <f t="shared" si="3"/>
        <v>[Authentication-55]</v>
      </c>
      <c r="B65" s="232" t="s">
        <v>830</v>
      </c>
      <c r="C65" s="109" t="s">
        <v>833</v>
      </c>
      <c r="D65" s="231" t="s">
        <v>834</v>
      </c>
      <c r="E65" s="109"/>
      <c r="F65" s="109"/>
      <c r="G65" s="109"/>
      <c r="H65" s="104"/>
      <c r="I65" s="91"/>
      <c r="J65" s="90"/>
    </row>
    <row r="66" spans="1:10" ht="14.25" customHeight="1">
      <c r="A66" s="109" t="str">
        <f t="shared" si="3"/>
        <v>[Authentication-56]</v>
      </c>
      <c r="B66" s="232" t="s">
        <v>831</v>
      </c>
      <c r="C66" s="109" t="s">
        <v>835</v>
      </c>
      <c r="D66" s="231" t="s">
        <v>836</v>
      </c>
      <c r="E66" s="109"/>
      <c r="F66" s="109"/>
      <c r="G66" s="109"/>
      <c r="H66" s="104"/>
      <c r="I66" s="91"/>
      <c r="J66" s="90"/>
    </row>
    <row r="67" spans="1:10" ht="14.25" customHeight="1">
      <c r="A67" s="109" t="str">
        <f t="shared" si="3"/>
        <v>[Authentication-57]</v>
      </c>
      <c r="B67" s="232" t="s">
        <v>837</v>
      </c>
      <c r="C67" s="109" t="s">
        <v>838</v>
      </c>
      <c r="D67" s="231" t="s">
        <v>839</v>
      </c>
      <c r="E67" s="109"/>
      <c r="F67" s="109"/>
      <c r="G67" s="109"/>
      <c r="H67" s="104"/>
      <c r="I67" s="91"/>
      <c r="J67" s="90"/>
    </row>
    <row r="68" spans="1:10">
      <c r="J68" s="90"/>
    </row>
  </sheetData>
  <mergeCells count="5">
    <mergeCell ref="B2:G2"/>
    <mergeCell ref="B3:G3"/>
    <mergeCell ref="B4:G4"/>
    <mergeCell ref="E5:G5"/>
    <mergeCell ref="E6:G6"/>
  </mergeCells>
  <dataValidations count="1">
    <dataValidation type="list" allowBlank="1" showErrorMessage="1" sqref="F12:G25 F27:G27 F62:G67 F29:G60">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topLeftCell="A32" workbookViewId="0">
      <selection activeCell="B42" sqref="B42"/>
    </sheetView>
  </sheetViews>
  <sheetFormatPr defaultRowHeight="12.75"/>
  <cols>
    <col min="1" max="1" width="19.25" style="90" customWidth="1"/>
    <col min="2" max="2" width="30.625" style="90" customWidth="1"/>
    <col min="3" max="3" width="30.5" style="90" customWidth="1"/>
    <col min="4" max="4" width="35.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6" t="s">
        <v>694</v>
      </c>
      <c r="C2" s="277"/>
      <c r="D2" s="277"/>
      <c r="E2" s="277"/>
      <c r="F2" s="277"/>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9" t="s">
        <v>622</v>
      </c>
      <c r="C3" s="280"/>
      <c r="D3" s="280"/>
      <c r="E3" s="280"/>
      <c r="F3" s="280"/>
      <c r="G3" s="28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9" t="s">
        <v>573</v>
      </c>
      <c r="C4" s="280"/>
      <c r="D4" s="280"/>
      <c r="E4" s="280"/>
      <c r="F4" s="280"/>
      <c r="G4" s="28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2" t="s">
        <v>28</v>
      </c>
      <c r="F5" s="283"/>
      <c r="G5" s="284"/>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COUNTIF(F12:G143,"Pass")</f>
        <v>0</v>
      </c>
      <c r="B6" s="87">
        <f>COUNTIF(F12:G143,"Fail")</f>
        <v>0</v>
      </c>
      <c r="C6" s="87">
        <f>E6-D6-B6-A6</f>
        <v>41</v>
      </c>
      <c r="D6" s="88">
        <f>COUNTIF(F12:G143,"N/A")</f>
        <v>0</v>
      </c>
      <c r="E6" s="285">
        <f>COUNTA(A12:A143)</f>
        <v>41</v>
      </c>
      <c r="F6" s="286"/>
      <c r="G6" s="28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59"/>
      <c r="B11" s="259" t="s">
        <v>519</v>
      </c>
      <c r="C11" s="259"/>
      <c r="D11" s="259"/>
      <c r="E11" s="259"/>
      <c r="F11" s="259"/>
      <c r="G11" s="259"/>
      <c r="H11" s="259"/>
      <c r="I11" s="259"/>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3" si="0">IF(OR(B12&lt;&gt;"",D12&lt;&gt;""),"["&amp;TEXT($B$2,"##")&amp;"-"&amp;TEXT(ROW()-10,"##")&amp;"]","")</f>
        <v>[Mod Module-2]</v>
      </c>
      <c r="B12" s="97" t="s">
        <v>840</v>
      </c>
      <c r="C12" s="97" t="s">
        <v>927</v>
      </c>
      <c r="D12" s="97" t="s">
        <v>842</v>
      </c>
      <c r="E12" s="237"/>
      <c r="F12" s="97"/>
      <c r="G12" s="97"/>
      <c r="H12" s="104"/>
      <c r="I12" s="238"/>
      <c r="J12" s="90"/>
    </row>
    <row r="13" spans="1:257" ht="14.25" customHeight="1">
      <c r="A13" s="143" t="str">
        <f t="shared" si="0"/>
        <v>[Mod Module-3]</v>
      </c>
      <c r="B13" s="97" t="s">
        <v>841</v>
      </c>
      <c r="C13" s="97" t="s">
        <v>927</v>
      </c>
      <c r="D13" s="97" t="s">
        <v>843</v>
      </c>
      <c r="E13" s="237"/>
      <c r="F13" s="97"/>
      <c r="G13" s="97"/>
      <c r="H13" s="104"/>
      <c r="I13" s="238"/>
      <c r="J13" s="90"/>
    </row>
    <row r="14" spans="1:257" ht="14.25" customHeight="1">
      <c r="A14" s="143" t="str">
        <f t="shared" si="0"/>
        <v>[Mod Module-4]</v>
      </c>
      <c r="B14" s="97" t="s">
        <v>863</v>
      </c>
      <c r="C14" s="97" t="s">
        <v>928</v>
      </c>
      <c r="D14" s="97" t="s">
        <v>864</v>
      </c>
      <c r="E14" s="239"/>
      <c r="F14" s="97"/>
      <c r="G14" s="97"/>
      <c r="H14" s="104"/>
      <c r="I14" s="240"/>
      <c r="J14" s="90"/>
    </row>
    <row r="15" spans="1:257" ht="14.25" customHeight="1">
      <c r="A15" s="143" t="str">
        <f t="shared" si="0"/>
        <v>[Mod Module-5]</v>
      </c>
      <c r="B15" s="97" t="s">
        <v>576</v>
      </c>
      <c r="C15" s="97" t="s">
        <v>929</v>
      </c>
      <c r="D15" s="97" t="s">
        <v>865</v>
      </c>
      <c r="E15" s="239"/>
      <c r="F15" s="97"/>
      <c r="G15" s="97"/>
      <c r="H15" s="104"/>
      <c r="I15" s="240"/>
      <c r="J15" s="90"/>
    </row>
    <row r="16" spans="1:257" ht="14.25" customHeight="1">
      <c r="A16" s="143" t="str">
        <f t="shared" si="0"/>
        <v>[Mod Module-6]</v>
      </c>
      <c r="B16" s="97" t="s">
        <v>577</v>
      </c>
      <c r="C16" s="97" t="s">
        <v>930</v>
      </c>
      <c r="D16" s="97" t="s">
        <v>866</v>
      </c>
      <c r="E16" s="239"/>
      <c r="F16" s="97"/>
      <c r="G16" s="97"/>
      <c r="H16" s="104"/>
      <c r="I16" s="240"/>
      <c r="J16" s="90"/>
    </row>
    <row r="17" spans="1:10" ht="14.25" customHeight="1">
      <c r="A17" s="143" t="str">
        <f t="shared" si="0"/>
        <v>[Mod Module-7]</v>
      </c>
      <c r="B17" s="97" t="s">
        <v>520</v>
      </c>
      <c r="C17" s="97" t="s">
        <v>931</v>
      </c>
      <c r="D17" s="97" t="s">
        <v>867</v>
      </c>
      <c r="E17" s="239"/>
      <c r="F17" s="97"/>
      <c r="G17" s="97"/>
      <c r="H17" s="104"/>
      <c r="I17" s="240"/>
      <c r="J17" s="90"/>
    </row>
    <row r="18" spans="1:10" ht="14.25" customHeight="1">
      <c r="A18" s="143" t="str">
        <f t="shared" si="0"/>
        <v>[Mod Module-8]</v>
      </c>
      <c r="B18" s="97" t="s">
        <v>879</v>
      </c>
      <c r="C18" s="97" t="s">
        <v>932</v>
      </c>
      <c r="D18" s="97" t="s">
        <v>868</v>
      </c>
      <c r="E18" s="239" t="s">
        <v>959</v>
      </c>
      <c r="F18" s="97"/>
      <c r="G18" s="97"/>
      <c r="H18" s="104"/>
      <c r="I18" s="240"/>
      <c r="J18" s="90"/>
    </row>
    <row r="19" spans="1:10" ht="14.25" customHeight="1">
      <c r="A19" s="143" t="str">
        <f t="shared" si="0"/>
        <v>[Mod Module-9]</v>
      </c>
      <c r="B19" s="97" t="s">
        <v>877</v>
      </c>
      <c r="C19" s="97" t="s">
        <v>933</v>
      </c>
      <c r="D19" s="97" t="s">
        <v>878</v>
      </c>
      <c r="E19" s="239"/>
      <c r="F19" s="97"/>
      <c r="G19" s="97"/>
      <c r="H19" s="104"/>
      <c r="I19" s="240"/>
      <c r="J19" s="90"/>
    </row>
    <row r="20" spans="1:10" ht="14.25" customHeight="1">
      <c r="A20" s="143" t="str">
        <f t="shared" si="0"/>
        <v>[Mod Module-10]</v>
      </c>
      <c r="B20" s="97" t="s">
        <v>875</v>
      </c>
      <c r="C20" s="97" t="s">
        <v>934</v>
      </c>
      <c r="D20" s="97" t="s">
        <v>876</v>
      </c>
      <c r="E20" s="239"/>
      <c r="F20" s="97"/>
      <c r="G20" s="97"/>
      <c r="H20" s="104"/>
      <c r="I20" s="240"/>
      <c r="J20" s="90"/>
    </row>
    <row r="21" spans="1:10" ht="14.25" customHeight="1">
      <c r="A21" s="143" t="str">
        <f t="shared" si="0"/>
        <v>[Mod Module-11]</v>
      </c>
      <c r="B21" s="97" t="s">
        <v>874</v>
      </c>
      <c r="C21" s="97" t="s">
        <v>935</v>
      </c>
      <c r="D21" s="97" t="s">
        <v>869</v>
      </c>
      <c r="E21" s="239"/>
      <c r="F21" s="97"/>
      <c r="G21" s="97"/>
      <c r="H21" s="104"/>
      <c r="I21" s="240"/>
      <c r="J21" s="90"/>
    </row>
    <row r="22" spans="1:10" ht="14.25" customHeight="1">
      <c r="A22" s="143" t="str">
        <f t="shared" si="0"/>
        <v>[Mod Module-12]</v>
      </c>
      <c r="B22" s="97" t="s">
        <v>873</v>
      </c>
      <c r="C22" s="97" t="s">
        <v>936</v>
      </c>
      <c r="D22" s="97" t="s">
        <v>870</v>
      </c>
      <c r="E22" s="239"/>
      <c r="F22" s="97"/>
      <c r="G22" s="97"/>
      <c r="H22" s="104"/>
      <c r="I22" s="240"/>
      <c r="J22" s="90"/>
    </row>
    <row r="23" spans="1:10" ht="14.25" customHeight="1">
      <c r="A23" s="143" t="str">
        <f t="shared" si="0"/>
        <v>[Mod Module-13]</v>
      </c>
      <c r="B23" s="97" t="s">
        <v>871</v>
      </c>
      <c r="C23" s="97" t="s">
        <v>937</v>
      </c>
      <c r="D23" s="97" t="s">
        <v>872</v>
      </c>
      <c r="E23" s="239"/>
      <c r="F23" s="97"/>
      <c r="G23" s="97"/>
      <c r="H23" s="104"/>
      <c r="I23" s="241"/>
      <c r="J23" s="90"/>
    </row>
    <row r="24" spans="1:10" ht="14.25" customHeight="1">
      <c r="A24" s="217"/>
      <c r="B24" s="216" t="s">
        <v>955</v>
      </c>
      <c r="C24" s="217"/>
      <c r="D24" s="217"/>
      <c r="E24" s="217"/>
      <c r="F24" s="217"/>
      <c r="G24" s="217"/>
      <c r="H24" s="217"/>
      <c r="I24" s="218"/>
      <c r="J24" s="90"/>
    </row>
    <row r="25" spans="1:10" ht="14.25" customHeight="1">
      <c r="A25" s="143" t="str">
        <f>IF(OR(B25&lt;&gt;"",D25&lt;&gt;""),"["&amp;TEXT($B$2,"##")&amp;"-"&amp;TEXT(ROW()-10,"##")&amp;"]","")</f>
        <v>[Mod Module-15]</v>
      </c>
      <c r="B25" s="97" t="s">
        <v>956</v>
      </c>
      <c r="C25" s="97" t="s">
        <v>953</v>
      </c>
      <c r="D25" s="208" t="s">
        <v>954</v>
      </c>
      <c r="E25" s="242"/>
      <c r="F25" s="97"/>
      <c r="G25" s="97"/>
      <c r="H25" s="104"/>
      <c r="I25" s="241"/>
      <c r="J25" s="90"/>
    </row>
    <row r="26" spans="1:10" ht="14.25" customHeight="1">
      <c r="A26" s="143" t="str">
        <f>IF(OR(B26&lt;&gt;"",D26&lt;&gt;""),"["&amp;TEXT($B$2,"##")&amp;"-"&amp;TEXT(ROW()-10,"##")&amp;"]","")</f>
        <v>[Mod Module-16]</v>
      </c>
      <c r="B26" s="97" t="s">
        <v>957</v>
      </c>
      <c r="C26" s="97" t="s">
        <v>953</v>
      </c>
      <c r="D26" s="208" t="s">
        <v>958</v>
      </c>
      <c r="E26" s="242"/>
      <c r="F26" s="97"/>
      <c r="G26" s="97"/>
      <c r="H26" s="104"/>
      <c r="I26" s="241"/>
      <c r="J26" s="90"/>
    </row>
    <row r="27" spans="1:10" ht="14.25" customHeight="1">
      <c r="A27" s="259"/>
      <c r="B27" s="258" t="s">
        <v>844</v>
      </c>
      <c r="C27" s="259"/>
      <c r="D27" s="259"/>
      <c r="E27" s="259"/>
      <c r="F27" s="259"/>
      <c r="G27" s="259"/>
      <c r="H27" s="259"/>
      <c r="I27" s="260"/>
      <c r="J27" s="90"/>
    </row>
    <row r="28" spans="1:10" ht="14.25" customHeight="1">
      <c r="A28" s="143" t="str">
        <f>IF(OR(B28&lt;&gt;"",D28&lt;&gt;""),"["&amp;TEXT($B$2,"##")&amp;"-"&amp;TEXT(ROW()-10,"##")&amp;"]","")</f>
        <v>[Mod Module-18]</v>
      </c>
      <c r="B28" s="97" t="s">
        <v>925</v>
      </c>
      <c r="C28" s="97" t="s">
        <v>926</v>
      </c>
      <c r="D28" s="243" t="s">
        <v>584</v>
      </c>
      <c r="E28" s="242"/>
      <c r="F28" s="97"/>
      <c r="G28" s="97"/>
      <c r="H28" s="104"/>
      <c r="I28" s="241"/>
      <c r="J28" s="90"/>
    </row>
    <row r="29" spans="1:10" ht="14.25" customHeight="1">
      <c r="A29" s="217"/>
      <c r="B29" s="216" t="s">
        <v>848</v>
      </c>
      <c r="C29" s="217"/>
      <c r="D29" s="217"/>
      <c r="E29" s="217"/>
      <c r="F29" s="217"/>
      <c r="G29" s="217"/>
      <c r="H29" s="217"/>
      <c r="I29" s="218"/>
      <c r="J29" s="90"/>
    </row>
    <row r="30" spans="1:10" ht="14.25" customHeight="1">
      <c r="A30" s="143" t="str">
        <f>IF(OR(B30&lt;&gt;"",D30&lt;&gt;""),"["&amp;TEXT($B$2,"##")&amp;"-"&amp;TEXT(ROW()-10,"##")&amp;"]","")</f>
        <v>[Mod Module-20]</v>
      </c>
      <c r="B30" s="97" t="s">
        <v>960</v>
      </c>
      <c r="C30" s="97" t="s">
        <v>961</v>
      </c>
      <c r="D30" s="263" t="s">
        <v>963</v>
      </c>
      <c r="E30" s="242"/>
      <c r="F30" s="97"/>
      <c r="G30" s="97"/>
      <c r="H30" s="104"/>
      <c r="I30" s="241"/>
      <c r="J30" s="90"/>
    </row>
    <row r="31" spans="1:10" ht="14.25" customHeight="1">
      <c r="A31" s="143" t="str">
        <f>IF(OR(B31&lt;&gt;"",D31&lt;&gt;""),"["&amp;TEXT($B$2,"##")&amp;"-"&amp;TEXT(ROW()-10,"##")&amp;"]","")</f>
        <v>[Mod Module-21]</v>
      </c>
      <c r="B31" s="97" t="s">
        <v>964</v>
      </c>
      <c r="C31" s="97" t="s">
        <v>968</v>
      </c>
      <c r="D31" s="243" t="s">
        <v>962</v>
      </c>
      <c r="E31" s="242"/>
      <c r="F31" s="97"/>
      <c r="G31" s="97"/>
      <c r="H31" s="104"/>
      <c r="I31" s="241"/>
      <c r="J31" s="90"/>
    </row>
    <row r="32" spans="1:10" ht="14.25" customHeight="1">
      <c r="A32" s="143" t="str">
        <f>IF(OR(B32&lt;&gt;"",D32&lt;&gt;""),"["&amp;TEXT($B$2,"##")&amp;"-"&amp;TEXT(ROW()-10,"##")&amp;"]","")</f>
        <v>[Mod Module-22]</v>
      </c>
      <c r="B32" s="97" t="s">
        <v>965</v>
      </c>
      <c r="C32" s="97" t="s">
        <v>967</v>
      </c>
      <c r="D32" s="243" t="s">
        <v>585</v>
      </c>
      <c r="E32" s="242"/>
      <c r="F32" s="97"/>
      <c r="G32" s="97"/>
      <c r="H32" s="104"/>
      <c r="I32" s="241"/>
      <c r="J32" s="90"/>
    </row>
    <row r="33" spans="1:10" ht="14.25" customHeight="1">
      <c r="A33" s="143" t="str">
        <f>IF(OR(B33&lt;&gt;"",D33&lt;&gt;""),"["&amp;TEXT($B$2,"##")&amp;"-"&amp;TEXT(ROW()-10,"##")&amp;"]","")</f>
        <v>[Mod Module-23]</v>
      </c>
      <c r="B33" s="97" t="s">
        <v>966</v>
      </c>
      <c r="C33" s="97" t="s">
        <v>969</v>
      </c>
      <c r="D33" s="243"/>
      <c r="E33" s="242"/>
      <c r="F33" s="97"/>
      <c r="G33" s="97"/>
      <c r="H33" s="104"/>
      <c r="I33" s="241"/>
      <c r="J33" s="90"/>
    </row>
    <row r="34" spans="1:10" ht="14.25" customHeight="1">
      <c r="A34" s="217"/>
      <c r="B34" s="216" t="s">
        <v>970</v>
      </c>
      <c r="C34" s="217"/>
      <c r="D34" s="217"/>
      <c r="E34" s="217"/>
      <c r="F34" s="217"/>
      <c r="G34" s="217"/>
      <c r="H34" s="217"/>
      <c r="I34" s="218"/>
      <c r="J34" s="90"/>
    </row>
    <row r="35" spans="1:10" ht="14.25" customHeight="1">
      <c r="A35" s="143" t="str">
        <f t="shared" ref="A35:A42" si="1">IF(OR(B35&lt;&gt;"",D35&lt;&gt;""),"["&amp;TEXT($B$2,"##")&amp;"-"&amp;TEXT(ROW()-10,"##")&amp;"]","")</f>
        <v>[Mod Module-25]</v>
      </c>
      <c r="B35" s="97" t="s">
        <v>971</v>
      </c>
      <c r="C35" s="97" t="s">
        <v>972</v>
      </c>
      <c r="D35" s="243" t="s">
        <v>586</v>
      </c>
      <c r="E35" s="242"/>
      <c r="F35" s="97"/>
      <c r="G35" s="97"/>
      <c r="H35" s="104"/>
      <c r="I35" s="241"/>
      <c r="J35" s="90"/>
    </row>
    <row r="36" spans="1:10" ht="14.25" customHeight="1">
      <c r="A36" s="143" t="str">
        <f t="shared" si="1"/>
        <v>[Mod Module-26]</v>
      </c>
      <c r="B36" s="97" t="s">
        <v>587</v>
      </c>
      <c r="C36" s="97" t="s">
        <v>938</v>
      </c>
      <c r="D36" s="243" t="s">
        <v>588</v>
      </c>
      <c r="E36" s="242"/>
      <c r="F36" s="97"/>
      <c r="G36" s="97"/>
      <c r="H36" s="104"/>
      <c r="I36" s="241"/>
      <c r="J36" s="90"/>
    </row>
    <row r="37" spans="1:10" ht="14.25" customHeight="1">
      <c r="A37" s="143" t="str">
        <f t="shared" si="1"/>
        <v>[Mod Module-27]</v>
      </c>
      <c r="B37" s="97" t="s">
        <v>589</v>
      </c>
      <c r="C37" s="97" t="s">
        <v>939</v>
      </c>
      <c r="D37" s="243" t="s">
        <v>588</v>
      </c>
      <c r="E37" s="242"/>
      <c r="F37" s="97"/>
      <c r="G37" s="97"/>
      <c r="H37" s="104"/>
      <c r="I37" s="241"/>
      <c r="J37" s="90"/>
    </row>
    <row r="38" spans="1:10" ht="14.25" customHeight="1">
      <c r="A38" s="143" t="str">
        <f t="shared" si="1"/>
        <v>[Mod Module-28]</v>
      </c>
      <c r="B38" s="97" t="s">
        <v>590</v>
      </c>
      <c r="C38" s="97" t="s">
        <v>940</v>
      </c>
      <c r="D38" s="243" t="s">
        <v>591</v>
      </c>
      <c r="E38" s="242"/>
      <c r="F38" s="97"/>
      <c r="G38" s="97"/>
      <c r="H38" s="104"/>
      <c r="I38" s="241"/>
      <c r="J38" s="90"/>
    </row>
    <row r="39" spans="1:10" ht="14.25" customHeight="1">
      <c r="A39" s="143" t="str">
        <f t="shared" si="1"/>
        <v>[Mod Module-29]</v>
      </c>
      <c r="B39" s="97" t="s">
        <v>592</v>
      </c>
      <c r="C39" s="97" t="s">
        <v>941</v>
      </c>
      <c r="D39" s="243" t="s">
        <v>593</v>
      </c>
      <c r="E39" s="242" t="s">
        <v>594</v>
      </c>
      <c r="F39" s="97"/>
      <c r="G39" s="97"/>
      <c r="H39" s="104"/>
      <c r="I39" s="241"/>
      <c r="J39" s="90"/>
    </row>
    <row r="40" spans="1:10" ht="14.25" customHeight="1">
      <c r="A40" s="143" t="str">
        <f t="shared" si="1"/>
        <v>[Mod Module-30]</v>
      </c>
      <c r="B40" s="97" t="s">
        <v>595</v>
      </c>
      <c r="C40" s="97" t="s">
        <v>942</v>
      </c>
      <c r="D40" s="243" t="s">
        <v>596</v>
      </c>
      <c r="E40" s="242"/>
      <c r="F40" s="97"/>
      <c r="G40" s="97"/>
      <c r="H40" s="104"/>
      <c r="I40" s="241"/>
      <c r="J40" s="90"/>
    </row>
    <row r="41" spans="1:10" ht="14.25" customHeight="1">
      <c r="A41" s="143" t="str">
        <f t="shared" si="1"/>
        <v>[Mod Module-31]</v>
      </c>
      <c r="B41" s="244" t="s">
        <v>597</v>
      </c>
      <c r="C41" s="219" t="s">
        <v>943</v>
      </c>
      <c r="D41" s="245" t="s">
        <v>598</v>
      </c>
      <c r="E41" s="246"/>
      <c r="F41" s="219"/>
      <c r="G41" s="219"/>
      <c r="H41" s="247"/>
      <c r="I41" s="248"/>
      <c r="J41" s="90"/>
    </row>
    <row r="42" spans="1:10" ht="14.25" customHeight="1">
      <c r="A42" s="143" t="str">
        <f t="shared" si="1"/>
        <v>[Mod Module-32]</v>
      </c>
      <c r="B42" s="244" t="s">
        <v>599</v>
      </c>
      <c r="C42" s="219" t="s">
        <v>944</v>
      </c>
      <c r="D42" s="245" t="s">
        <v>600</v>
      </c>
      <c r="E42" s="246"/>
      <c r="F42" s="219"/>
      <c r="G42" s="219"/>
      <c r="H42" s="247"/>
      <c r="I42" s="248"/>
      <c r="J42" s="90"/>
    </row>
    <row r="43" spans="1:10" ht="14.25" customHeight="1">
      <c r="A43" s="217"/>
      <c r="B43" s="216" t="s">
        <v>601</v>
      </c>
      <c r="C43" s="217"/>
      <c r="D43" s="217"/>
      <c r="E43" s="217"/>
      <c r="F43" s="217"/>
      <c r="G43" s="217"/>
      <c r="H43" s="217"/>
      <c r="I43" s="218"/>
      <c r="J43" s="90"/>
    </row>
    <row r="44" spans="1:10" ht="14.25" customHeight="1">
      <c r="A44" s="143" t="str">
        <f t="shared" ref="A44:A51" si="2">IF(OR(B44&lt;&gt;"",D44&lt;&gt;""),"["&amp;TEXT($B$2,"##")&amp;"-"&amp;TEXT(ROW()-10,"##")&amp;"]","")</f>
        <v>[Mod Module-34]</v>
      </c>
      <c r="B44" s="97" t="s">
        <v>602</v>
      </c>
      <c r="C44" s="97" t="s">
        <v>945</v>
      </c>
      <c r="D44" s="243" t="s">
        <v>603</v>
      </c>
      <c r="E44" s="242"/>
      <c r="F44" s="97"/>
      <c r="G44" s="97"/>
      <c r="H44" s="104"/>
      <c r="I44" s="241"/>
      <c r="J44" s="90"/>
    </row>
    <row r="45" spans="1:10" ht="14.25" customHeight="1">
      <c r="A45" s="143" t="str">
        <f t="shared" si="2"/>
        <v>[Mod Module-35]</v>
      </c>
      <c r="B45" s="97" t="s">
        <v>604</v>
      </c>
      <c r="C45" s="97" t="s">
        <v>946</v>
      </c>
      <c r="D45" s="243" t="s">
        <v>605</v>
      </c>
      <c r="E45" s="242"/>
      <c r="F45" s="97"/>
      <c r="G45" s="97"/>
      <c r="H45" s="104"/>
      <c r="I45" s="241"/>
      <c r="J45" s="90"/>
    </row>
    <row r="46" spans="1:10" ht="14.25" customHeight="1">
      <c r="A46" s="143" t="str">
        <f t="shared" si="2"/>
        <v>[Mod Module-36]</v>
      </c>
      <c r="B46" s="97" t="s">
        <v>606</v>
      </c>
      <c r="C46" s="97" t="s">
        <v>947</v>
      </c>
      <c r="D46" s="243" t="s">
        <v>607</v>
      </c>
      <c r="E46" s="242"/>
      <c r="F46" s="97"/>
      <c r="G46" s="97"/>
      <c r="H46" s="104"/>
      <c r="I46" s="241"/>
      <c r="J46" s="90"/>
    </row>
    <row r="47" spans="1:10" s="169" customFormat="1" ht="14.25" customHeight="1">
      <c r="A47" s="143" t="str">
        <f t="shared" si="2"/>
        <v>[Mod Module-37]</v>
      </c>
      <c r="B47" s="97" t="s">
        <v>608</v>
      </c>
      <c r="C47" s="97" t="s">
        <v>948</v>
      </c>
      <c r="D47" s="243" t="s">
        <v>609</v>
      </c>
      <c r="E47" s="242"/>
      <c r="F47" s="97"/>
      <c r="G47" s="97"/>
      <c r="H47" s="104"/>
      <c r="I47" s="241"/>
    </row>
    <row r="48" spans="1:10" s="169" customFormat="1" ht="14.25" customHeight="1">
      <c r="A48" s="143" t="str">
        <f t="shared" si="2"/>
        <v>[Mod Module-38]</v>
      </c>
      <c r="B48" s="97" t="s">
        <v>610</v>
      </c>
      <c r="C48" s="97" t="s">
        <v>949</v>
      </c>
      <c r="D48" s="243" t="s">
        <v>612</v>
      </c>
      <c r="E48" s="242" t="s">
        <v>594</v>
      </c>
      <c r="F48" s="97"/>
      <c r="G48" s="97"/>
      <c r="H48" s="104"/>
      <c r="I48" s="241"/>
    </row>
    <row r="49" spans="1:10" ht="14.25" customHeight="1">
      <c r="A49" s="143" t="str">
        <f t="shared" si="2"/>
        <v>[Mod Module-39]</v>
      </c>
      <c r="B49" s="97" t="s">
        <v>613</v>
      </c>
      <c r="C49" s="97" t="s">
        <v>950</v>
      </c>
      <c r="D49" s="243" t="s">
        <v>615</v>
      </c>
      <c r="E49" s="242"/>
      <c r="F49" s="97"/>
      <c r="G49" s="97"/>
      <c r="H49" s="104"/>
      <c r="I49" s="241"/>
      <c r="J49" s="90"/>
    </row>
    <row r="50" spans="1:10" ht="14.25" customHeight="1">
      <c r="A50" s="143" t="str">
        <f t="shared" si="2"/>
        <v>[Mod Module-40]</v>
      </c>
      <c r="B50" s="244" t="s">
        <v>597</v>
      </c>
      <c r="C50" s="219" t="s">
        <v>951</v>
      </c>
      <c r="D50" s="245" t="s">
        <v>617</v>
      </c>
      <c r="E50" s="246"/>
      <c r="F50" s="219"/>
      <c r="G50" s="219"/>
      <c r="H50" s="247"/>
      <c r="I50" s="248"/>
      <c r="J50" s="90"/>
    </row>
    <row r="51" spans="1:10" ht="14.25" customHeight="1">
      <c r="A51" s="143" t="str">
        <f t="shared" si="2"/>
        <v>[Mod Module-41]</v>
      </c>
      <c r="B51" s="244" t="s">
        <v>618</v>
      </c>
      <c r="C51" s="219" t="s">
        <v>952</v>
      </c>
      <c r="D51" s="245" t="s">
        <v>620</v>
      </c>
      <c r="E51" s="246"/>
      <c r="F51" s="219"/>
      <c r="G51" s="219"/>
      <c r="H51" s="247"/>
      <c r="I51" s="248"/>
      <c r="J51" s="90"/>
    </row>
    <row r="52" spans="1:10" ht="14.25" customHeight="1">
      <c r="A52"/>
      <c r="B52"/>
      <c r="C52"/>
      <c r="D52"/>
      <c r="E52"/>
      <c r="F52"/>
      <c r="G52"/>
      <c r="H52"/>
      <c r="I52"/>
      <c r="J52" s="90"/>
    </row>
    <row r="53" spans="1:10" ht="14.25" customHeight="1">
      <c r="A53" s="54" t="str">
        <f t="shared" ref="A53:A58" si="3">IF(OR(B53&lt;&gt;"",D53&lt;&gt;""),"["&amp;TEXT($B$2,"##")&amp;"-"&amp;TEXT(ROW()-10,"##")&amp;"]","")</f>
        <v>[Mod Module-43]</v>
      </c>
      <c r="B53" s="109" t="s">
        <v>536</v>
      </c>
      <c r="C53" s="109" t="s">
        <v>537</v>
      </c>
      <c r="D53" s="109" t="s">
        <v>538</v>
      </c>
      <c r="E53" s="109"/>
      <c r="F53" s="109"/>
      <c r="G53" s="109"/>
      <c r="H53" s="104"/>
      <c r="I53" s="91"/>
      <c r="J53" s="90"/>
    </row>
    <row r="54" spans="1:10" ht="14.25" customHeight="1">
      <c r="A54" s="109" t="str">
        <f t="shared" si="3"/>
        <v>[Mod Module-44]</v>
      </c>
      <c r="B54" s="109" t="s">
        <v>539</v>
      </c>
      <c r="C54" s="109" t="s">
        <v>540</v>
      </c>
      <c r="D54" s="109" t="s">
        <v>541</v>
      </c>
      <c r="E54" s="109"/>
      <c r="F54" s="109"/>
      <c r="G54" s="109"/>
      <c r="H54" s="104"/>
      <c r="I54" s="91"/>
      <c r="J54" s="90"/>
    </row>
    <row r="55" spans="1:10" ht="14.25" customHeight="1">
      <c r="A55" s="109" t="str">
        <f t="shared" si="3"/>
        <v>[Mod Module-45]</v>
      </c>
      <c r="B55" s="109" t="s">
        <v>542</v>
      </c>
      <c r="C55" s="54" t="s">
        <v>543</v>
      </c>
      <c r="D55" s="109" t="s">
        <v>544</v>
      </c>
      <c r="E55" s="109"/>
      <c r="F55" s="109"/>
      <c r="G55" s="109"/>
      <c r="H55" s="104"/>
      <c r="I55" s="91"/>
      <c r="J55" s="90"/>
    </row>
    <row r="56" spans="1:10" ht="14.25" customHeight="1">
      <c r="A56" s="109" t="str">
        <f t="shared" si="3"/>
        <v>[Mod Module-46]</v>
      </c>
      <c r="B56" s="109" t="s">
        <v>545</v>
      </c>
      <c r="C56" s="54" t="s">
        <v>546</v>
      </c>
      <c r="D56" s="231" t="s">
        <v>547</v>
      </c>
      <c r="E56" s="109"/>
      <c r="F56" s="109"/>
      <c r="G56" s="109"/>
      <c r="H56" s="104"/>
      <c r="I56" s="91"/>
      <c r="J56" s="90"/>
    </row>
    <row r="57" spans="1:10" ht="14.25" customHeight="1">
      <c r="A57" s="109" t="str">
        <f t="shared" si="3"/>
        <v>[Mod Module-47]</v>
      </c>
      <c r="B57" s="54" t="s">
        <v>548</v>
      </c>
      <c r="C57" s="54" t="s">
        <v>549</v>
      </c>
      <c r="D57" s="231" t="s">
        <v>550</v>
      </c>
      <c r="E57" s="109"/>
      <c r="F57" s="109"/>
      <c r="G57" s="109"/>
      <c r="H57" s="104"/>
      <c r="I57" s="91"/>
      <c r="J57" s="90"/>
    </row>
    <row r="58" spans="1:10" ht="14.25" customHeight="1">
      <c r="A58" s="109" t="str">
        <f t="shared" si="3"/>
        <v>[Mod Module-48]</v>
      </c>
      <c r="B58" s="109" t="s">
        <v>551</v>
      </c>
      <c r="C58" s="54" t="s">
        <v>552</v>
      </c>
      <c r="D58" s="231" t="s">
        <v>553</v>
      </c>
      <c r="E58" s="109"/>
      <c r="F58" s="109"/>
      <c r="G58" s="109"/>
      <c r="H58" s="104"/>
      <c r="I58" s="91"/>
      <c r="J58" s="90"/>
    </row>
    <row r="59" spans="1:10" ht="14.25" customHeight="1">
      <c r="A59" s="228"/>
      <c r="B59" s="228"/>
      <c r="C59" s="229"/>
      <c r="D59" s="229"/>
      <c r="E59" s="229"/>
      <c r="F59" s="229"/>
      <c r="G59" s="229"/>
      <c r="H59" s="229"/>
      <c r="I59" s="235"/>
      <c r="J59" s="90"/>
    </row>
    <row r="60" spans="1:10" ht="14.25" customHeight="1">
      <c r="A60" s="109"/>
      <c r="B60" s="109"/>
      <c r="C60" s="109"/>
      <c r="D60" s="109"/>
      <c r="E60" s="109"/>
      <c r="F60" s="109"/>
      <c r="G60" s="109"/>
      <c r="H60" s="104"/>
      <c r="I60" s="91"/>
      <c r="J60" s="90"/>
    </row>
    <row r="61" spans="1:10" ht="14.25" customHeight="1">
      <c r="A61" s="109"/>
      <c r="B61" s="109"/>
      <c r="C61" s="109"/>
      <c r="D61" s="109"/>
      <c r="E61" s="109"/>
      <c r="F61" s="109"/>
      <c r="G61" s="109"/>
      <c r="H61" s="104"/>
      <c r="I61" s="91"/>
      <c r="J61" s="90"/>
    </row>
    <row r="62" spans="1:10" ht="14.25" customHeight="1">
      <c r="A62" s="109"/>
      <c r="B62" s="109"/>
      <c r="C62" s="109"/>
      <c r="D62" s="109"/>
      <c r="E62" s="109"/>
      <c r="F62" s="109"/>
      <c r="G62" s="109"/>
      <c r="H62" s="104"/>
      <c r="I62" s="91"/>
      <c r="J62" s="90"/>
    </row>
    <row r="63" spans="1:10" ht="14.25" customHeight="1">
      <c r="A63" s="109"/>
      <c r="B63" s="232"/>
      <c r="C63" s="109"/>
      <c r="D63" s="231"/>
      <c r="E63" s="109"/>
      <c r="F63" s="109"/>
      <c r="G63" s="109"/>
      <c r="H63" s="104"/>
      <c r="I63" s="91"/>
      <c r="J63" s="90"/>
    </row>
    <row r="64" spans="1:10" ht="14.25" customHeight="1">
      <c r="A64" s="109"/>
      <c r="B64" s="232"/>
      <c r="C64" s="109"/>
      <c r="D64" s="231"/>
      <c r="E64" s="109"/>
      <c r="F64" s="109"/>
      <c r="G64" s="109"/>
      <c r="H64" s="104"/>
      <c r="I64" s="91"/>
      <c r="J64" s="90"/>
    </row>
    <row r="65" spans="1:10" ht="14.25" customHeight="1">
      <c r="A65" s="109"/>
      <c r="B65" s="109"/>
      <c r="C65" s="109"/>
      <c r="D65" s="109"/>
      <c r="E65" s="109"/>
      <c r="F65" s="109"/>
      <c r="G65" s="109"/>
      <c r="H65" s="104"/>
      <c r="I65" s="91"/>
      <c r="J65" s="90"/>
    </row>
    <row r="66" spans="1:10" ht="14.25" customHeight="1">
      <c r="A66" s="96"/>
      <c r="B66" s="97"/>
      <c r="C66" s="97"/>
      <c r="D66" s="97"/>
      <c r="E66" s="146"/>
      <c r="F66" s="95"/>
      <c r="G66" s="97"/>
      <c r="H66" s="157"/>
      <c r="I66" s="146"/>
      <c r="J66" s="90"/>
    </row>
    <row r="67" spans="1:10" ht="14.25" customHeight="1">
      <c r="A67" s="96"/>
      <c r="B67" s="97"/>
      <c r="C67" s="97"/>
      <c r="D67" s="97"/>
      <c r="E67" s="146"/>
      <c r="F67" s="95"/>
      <c r="G67" s="97"/>
      <c r="H67" s="157"/>
      <c r="I67" s="146"/>
      <c r="J67" s="90"/>
    </row>
    <row r="68" spans="1:10" ht="14.25" customHeight="1">
      <c r="A68" s="96"/>
      <c r="B68" s="97"/>
      <c r="C68" s="97"/>
      <c r="D68" s="97"/>
      <c r="E68" s="146"/>
      <c r="F68" s="161"/>
      <c r="G68" s="97"/>
      <c r="H68" s="157"/>
      <c r="I68" s="146"/>
      <c r="J68" s="90"/>
    </row>
    <row r="69" spans="1:10" ht="14.25" customHeight="1">
      <c r="A69" s="96"/>
      <c r="B69" s="97"/>
      <c r="C69" s="97"/>
      <c r="D69" s="97"/>
      <c r="E69" s="146"/>
      <c r="F69" s="160"/>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109"/>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96"/>
      <c r="B74" s="97"/>
      <c r="C74" s="9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109"/>
      <c r="C76" s="137"/>
      <c r="D76" s="97"/>
      <c r="E76" s="146"/>
      <c r="F76" s="95"/>
      <c r="G76" s="97"/>
      <c r="H76" s="157"/>
      <c r="I76" s="146"/>
      <c r="J76" s="90"/>
    </row>
    <row r="77" spans="1:10" ht="14.25" customHeight="1">
      <c r="A77" s="138"/>
      <c r="B77" s="95"/>
      <c r="C77" s="136"/>
      <c r="D77" s="139"/>
      <c r="E77" s="146"/>
      <c r="F77" s="95"/>
      <c r="G77" s="97"/>
      <c r="H77" s="157"/>
      <c r="I77" s="146"/>
      <c r="J77" s="90"/>
    </row>
    <row r="78" spans="1:10" ht="14.25" customHeight="1">
      <c r="A78" s="96"/>
      <c r="B78" s="95"/>
      <c r="C78" s="136"/>
      <c r="D78" s="139"/>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5"/>
      <c r="C81" s="95"/>
      <c r="D81" s="95"/>
      <c r="E81" s="146"/>
      <c r="F81" s="95"/>
      <c r="G81" s="97"/>
      <c r="H81" s="157"/>
      <c r="I81" s="146"/>
      <c r="J81" s="90"/>
    </row>
    <row r="82" spans="1:10" ht="14.25" customHeight="1">
      <c r="A82" s="96"/>
      <c r="B82" s="97"/>
      <c r="C82" s="136"/>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97"/>
      <c r="C85" s="142"/>
      <c r="D85" s="139"/>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109"/>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97"/>
      <c r="D90" s="97"/>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97"/>
      <c r="C92" s="136"/>
      <c r="D92" s="139"/>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7"/>
      <c r="H97" s="157"/>
      <c r="I97" s="146"/>
      <c r="J97" s="90"/>
    </row>
    <row r="98" spans="1:10" ht="14.25" customHeight="1">
      <c r="A98" s="96"/>
      <c r="B98" s="97"/>
      <c r="C98" s="97"/>
      <c r="D98" s="97"/>
      <c r="E98" s="146"/>
      <c r="F98" s="95"/>
      <c r="G98" s="95"/>
      <c r="H98" s="157"/>
      <c r="I98" s="146"/>
      <c r="J98" s="90"/>
    </row>
    <row r="99" spans="1:10" ht="14.25" customHeight="1">
      <c r="A99" s="96"/>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46"/>
      <c r="F105" s="95"/>
      <c r="G105" s="95"/>
      <c r="H105" s="157"/>
      <c r="I105" s="146"/>
      <c r="J105" s="90"/>
    </row>
    <row r="106" spans="1:10" ht="14.25" customHeight="1">
      <c r="A106" s="152"/>
      <c r="B106" s="97"/>
      <c r="C106" s="97"/>
      <c r="D106" s="97"/>
      <c r="E106" s="150"/>
      <c r="F106" s="95"/>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5"/>
      <c r="H109" s="157"/>
      <c r="I109" s="146"/>
      <c r="J109" s="90"/>
    </row>
    <row r="110" spans="1:10" ht="14.25" customHeight="1">
      <c r="A110" s="152"/>
      <c r="B110" s="97"/>
      <c r="C110" s="97"/>
      <c r="D110" s="97"/>
      <c r="E110" s="146"/>
      <c r="F110" s="97"/>
      <c r="G110" s="97"/>
      <c r="H110" s="157"/>
      <c r="I110" s="146"/>
      <c r="J110" s="90"/>
    </row>
    <row r="111" spans="1:10">
      <c r="J111" s="90"/>
    </row>
  </sheetData>
  <mergeCells count="5">
    <mergeCell ref="B2:G2"/>
    <mergeCell ref="B3:G3"/>
    <mergeCell ref="B4:G4"/>
    <mergeCell ref="E5:G5"/>
    <mergeCell ref="E6:G6"/>
  </mergeCells>
  <dataValidations count="3">
    <dataValidation type="list" allowBlank="1" showErrorMessage="1" sqref="F60:G65 F53:G58">
      <formula1>$J$2:$J$6</formula1>
      <formula2>0</formula2>
    </dataValidation>
    <dataValidation type="list" allowBlank="1" showErrorMessage="1" sqref="F66:G110">
      <formula1>$J$2:$J$6</formula1>
    </dataValidation>
    <dataValidation type="list" allowBlank="1" showErrorMessage="1" sqref="F12:G23 F44:G51 F30:G33 F35:G42 F25:G26 F28:G28">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workbookViewId="0">
      <selection activeCell="E6" sqref="E6:G6"/>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6" t="s">
        <v>693</v>
      </c>
      <c r="C2" s="277"/>
      <c r="D2" s="277"/>
      <c r="E2" s="277"/>
      <c r="F2" s="277"/>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9" t="s">
        <v>622</v>
      </c>
      <c r="C3" s="280"/>
      <c r="D3" s="280"/>
      <c r="E3" s="280"/>
      <c r="F3" s="280"/>
      <c r="G3" s="28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9" t="s">
        <v>573</v>
      </c>
      <c r="C4" s="280"/>
      <c r="D4" s="280"/>
      <c r="E4" s="280"/>
      <c r="F4" s="280"/>
      <c r="G4" s="28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2" t="s">
        <v>28</v>
      </c>
      <c r="F5" s="283"/>
      <c r="G5" s="284"/>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COUNTIF(F12:G142,"Pass")</f>
        <v>0</v>
      </c>
      <c r="B6" s="87">
        <f>COUNTIF(F12:G142,"Fail")</f>
        <v>0</v>
      </c>
      <c r="C6" s="87">
        <f>E6-D6-B6-A6</f>
        <v>45</v>
      </c>
      <c r="D6" s="88">
        <f>COUNTIF(F12:G142,"N/A")</f>
        <v>0</v>
      </c>
      <c r="E6" s="285">
        <f>COUNTA(A12:A142)</f>
        <v>45</v>
      </c>
      <c r="F6" s="286"/>
      <c r="G6" s="28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36"/>
      <c r="B11" s="306" t="s">
        <v>519</v>
      </c>
      <c r="C11" s="306"/>
      <c r="D11" s="306"/>
      <c r="E11" s="306"/>
      <c r="F11" s="306"/>
      <c r="G11" s="306"/>
      <c r="H11" s="306"/>
      <c r="I11" s="30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2" si="0">IF(OR(B12&lt;&gt;"",D12&lt;&gt;""),"["&amp;TEXT($B$2,"##")&amp;"-"&amp;TEXT(ROW()-10,"##")&amp;"]","")</f>
        <v>[Admin module-2]</v>
      </c>
      <c r="B12" s="97" t="s">
        <v>574</v>
      </c>
      <c r="C12" s="97" t="s">
        <v>623</v>
      </c>
      <c r="D12" s="97" t="s">
        <v>624</v>
      </c>
      <c r="E12" s="237"/>
      <c r="F12" s="97"/>
      <c r="G12" s="97"/>
      <c r="H12" s="104"/>
      <c r="I12" s="238"/>
      <c r="J12" s="90"/>
    </row>
    <row r="13" spans="1:257" ht="14.25" customHeight="1">
      <c r="A13" s="143" t="str">
        <f t="shared" si="0"/>
        <v>[Admin module-3]</v>
      </c>
      <c r="B13" s="97" t="s">
        <v>575</v>
      </c>
      <c r="C13" s="97" t="s">
        <v>625</v>
      </c>
      <c r="D13" s="97" t="s">
        <v>626</v>
      </c>
      <c r="E13" s="239"/>
      <c r="F13" s="97"/>
      <c r="G13" s="97"/>
      <c r="H13" s="104"/>
      <c r="I13" s="240"/>
      <c r="J13" s="90"/>
    </row>
    <row r="14" spans="1:257" ht="14.25" customHeight="1">
      <c r="A14" s="143" t="str">
        <f t="shared" si="0"/>
        <v>[Admin module-4]</v>
      </c>
      <c r="B14" s="97" t="s">
        <v>576</v>
      </c>
      <c r="C14" s="97" t="s">
        <v>627</v>
      </c>
      <c r="D14" s="97" t="s">
        <v>628</v>
      </c>
      <c r="E14" s="239"/>
      <c r="F14" s="97"/>
      <c r="G14" s="97"/>
      <c r="H14" s="104"/>
      <c r="I14" s="240"/>
      <c r="J14" s="90"/>
    </row>
    <row r="15" spans="1:257" ht="14.25" customHeight="1">
      <c r="A15" s="143" t="str">
        <f t="shared" si="0"/>
        <v>[Admin module-5]</v>
      </c>
      <c r="B15" s="97" t="s">
        <v>577</v>
      </c>
      <c r="C15" s="97" t="s">
        <v>629</v>
      </c>
      <c r="D15" s="97" t="s">
        <v>630</v>
      </c>
      <c r="E15" s="239"/>
      <c r="F15" s="97"/>
      <c r="G15" s="97"/>
      <c r="H15" s="104"/>
      <c r="I15" s="240"/>
      <c r="J15" s="90"/>
    </row>
    <row r="16" spans="1:257" ht="14.25" customHeight="1">
      <c r="A16" s="143" t="str">
        <f t="shared" si="0"/>
        <v>[Admin module-6]</v>
      </c>
      <c r="B16" s="97" t="s">
        <v>520</v>
      </c>
      <c r="C16" s="97" t="s">
        <v>631</v>
      </c>
      <c r="D16" s="97" t="s">
        <v>632</v>
      </c>
      <c r="E16" s="239"/>
      <c r="F16" s="97"/>
      <c r="G16" s="97"/>
      <c r="H16" s="104"/>
      <c r="I16" s="240"/>
      <c r="J16" s="90"/>
    </row>
    <row r="17" spans="1:10" ht="14.25" customHeight="1">
      <c r="A17" s="143" t="str">
        <f t="shared" si="0"/>
        <v>[Admin module-7]</v>
      </c>
      <c r="B17" s="97" t="s">
        <v>578</v>
      </c>
      <c r="C17" s="97" t="s">
        <v>633</v>
      </c>
      <c r="D17" s="97" t="s">
        <v>634</v>
      </c>
      <c r="E17" s="239"/>
      <c r="F17" s="97"/>
      <c r="G17" s="97"/>
      <c r="H17" s="104"/>
      <c r="I17" s="240"/>
      <c r="J17" s="90"/>
    </row>
    <row r="18" spans="1:10" ht="14.25" customHeight="1">
      <c r="A18" s="143" t="str">
        <f t="shared" si="0"/>
        <v>[Admin module-8]</v>
      </c>
      <c r="B18" s="97" t="s">
        <v>579</v>
      </c>
      <c r="C18" s="97" t="s">
        <v>635</v>
      </c>
      <c r="D18" s="97" t="s">
        <v>636</v>
      </c>
      <c r="E18" s="239"/>
      <c r="F18" s="97"/>
      <c r="G18" s="97"/>
      <c r="H18" s="104"/>
      <c r="I18" s="240"/>
      <c r="J18" s="90"/>
    </row>
    <row r="19" spans="1:10" ht="14.25" customHeight="1">
      <c r="A19" s="143" t="str">
        <f t="shared" si="0"/>
        <v>[Admin module-9]</v>
      </c>
      <c r="B19" s="97" t="s">
        <v>580</v>
      </c>
      <c r="C19" s="97" t="s">
        <v>637</v>
      </c>
      <c r="D19" s="97" t="s">
        <v>638</v>
      </c>
      <c r="E19" s="239"/>
      <c r="F19" s="97"/>
      <c r="G19" s="97"/>
      <c r="H19" s="104"/>
      <c r="I19" s="240"/>
      <c r="J19" s="90"/>
    </row>
    <row r="20" spans="1:10" ht="14.25" customHeight="1">
      <c r="A20" s="143" t="str">
        <f t="shared" si="0"/>
        <v>[Admin module-10]</v>
      </c>
      <c r="B20" s="97" t="s">
        <v>581</v>
      </c>
      <c r="C20" s="97" t="s">
        <v>639</v>
      </c>
      <c r="D20" s="97" t="s">
        <v>640</v>
      </c>
      <c r="E20" s="239"/>
      <c r="F20" s="97"/>
      <c r="G20" s="97"/>
      <c r="H20" s="104"/>
      <c r="I20" s="240"/>
      <c r="J20" s="90"/>
    </row>
    <row r="21" spans="1:10" ht="14.25" customHeight="1">
      <c r="A21" s="143" t="str">
        <f t="shared" si="0"/>
        <v>[Admin module-11]</v>
      </c>
      <c r="B21" s="97" t="s">
        <v>582</v>
      </c>
      <c r="C21" s="97" t="s">
        <v>641</v>
      </c>
      <c r="D21" s="97" t="s">
        <v>640</v>
      </c>
      <c r="E21" s="239"/>
      <c r="F21" s="97"/>
      <c r="G21" s="97"/>
      <c r="H21" s="104"/>
      <c r="I21" s="240"/>
      <c r="J21" s="90"/>
    </row>
    <row r="22" spans="1:10" ht="14.25" customHeight="1">
      <c r="A22" s="143" t="str">
        <f t="shared" si="0"/>
        <v>[Admin module-12]</v>
      </c>
      <c r="B22" s="97" t="s">
        <v>583</v>
      </c>
      <c r="C22" s="97" t="s">
        <v>642</v>
      </c>
      <c r="D22" s="97" t="s">
        <v>640</v>
      </c>
      <c r="E22" s="239"/>
      <c r="F22" s="97"/>
      <c r="G22" s="97"/>
      <c r="H22" s="104"/>
      <c r="I22" s="241"/>
      <c r="J22" s="90"/>
    </row>
    <row r="23" spans="1:10" ht="14.25" customHeight="1">
      <c r="A23" s="217"/>
      <c r="B23" s="216" t="s">
        <v>847</v>
      </c>
      <c r="C23" s="217"/>
      <c r="D23" s="217"/>
      <c r="E23" s="217"/>
      <c r="F23" s="217"/>
      <c r="G23" s="217"/>
      <c r="H23" s="217"/>
      <c r="I23" s="218"/>
      <c r="J23" s="90"/>
    </row>
    <row r="24" spans="1:10" ht="14.25" customHeight="1">
      <c r="A24" s="143" t="str">
        <f>IF(OR(B24&lt;&gt;"",D24&lt;&gt;""),"["&amp;TEXT($B$2,"##")&amp;"-"&amp;TEXT(ROW()-10,"##")&amp;"]","")</f>
        <v>[Admin module-14]</v>
      </c>
      <c r="B24" s="97" t="s">
        <v>643</v>
      </c>
      <c r="C24" s="97" t="s">
        <v>644</v>
      </c>
      <c r="D24" s="97" t="s">
        <v>645</v>
      </c>
      <c r="E24" s="242"/>
      <c r="F24" s="97"/>
      <c r="G24" s="97"/>
      <c r="H24" s="104"/>
      <c r="I24" s="241"/>
      <c r="J24" s="90"/>
    </row>
    <row r="25" spans="1:10" ht="14.25" customHeight="1">
      <c r="A25" s="143" t="str">
        <f>IF(OR(B25&lt;&gt;"",D25&lt;&gt;""),"["&amp;TEXT($B$2,"##")&amp;"-"&amp;TEXT(ROW()-10,"##")&amp;"]","")</f>
        <v>[Admin module-15]</v>
      </c>
      <c r="B25" s="97" t="s">
        <v>646</v>
      </c>
      <c r="C25" s="97" t="s">
        <v>644</v>
      </c>
      <c r="D25" s="97" t="s">
        <v>645</v>
      </c>
      <c r="E25" s="242"/>
      <c r="F25" s="97"/>
      <c r="G25" s="97"/>
      <c r="H25" s="104"/>
      <c r="I25" s="241"/>
      <c r="J25" s="90"/>
    </row>
    <row r="26" spans="1:10" ht="14.25" customHeight="1">
      <c r="A26" s="259"/>
      <c r="B26" s="258" t="s">
        <v>844</v>
      </c>
      <c r="C26" s="259"/>
      <c r="D26" s="259"/>
      <c r="E26" s="259"/>
      <c r="F26" s="259"/>
      <c r="G26" s="259"/>
      <c r="H26" s="259"/>
      <c r="I26" s="260"/>
      <c r="J26" s="90"/>
    </row>
    <row r="27" spans="1:10" ht="14.25" customHeight="1">
      <c r="A27" s="143" t="str">
        <f>IF(OR(B27&lt;&gt;"",D27&lt;&gt;""),"["&amp;TEXT($B$2,"##")&amp;"-"&amp;TEXT(ROW()-10,"##")&amp;"]","")</f>
        <v>[Admin module-17]</v>
      </c>
      <c r="B27" s="97" t="s">
        <v>647</v>
      </c>
      <c r="C27" s="97" t="s">
        <v>648</v>
      </c>
      <c r="D27" s="243" t="s">
        <v>649</v>
      </c>
      <c r="E27" s="242"/>
      <c r="F27" s="97"/>
      <c r="G27" s="97"/>
      <c r="H27" s="104"/>
      <c r="I27" s="241"/>
      <c r="J27" s="90"/>
    </row>
    <row r="28" spans="1:10" ht="14.25" customHeight="1">
      <c r="A28" s="217"/>
      <c r="B28" s="216" t="s">
        <v>848</v>
      </c>
      <c r="C28" s="217"/>
      <c r="D28" s="217"/>
      <c r="E28" s="217"/>
      <c r="F28" s="217"/>
      <c r="G28" s="217"/>
      <c r="H28" s="217"/>
      <c r="I28" s="218"/>
      <c r="J28" s="90"/>
    </row>
    <row r="29" spans="1:10" ht="14.25" customHeight="1">
      <c r="A29" s="143" t="str">
        <f>IF(OR(B29&lt;&gt;"",D29&lt;&gt;""),"["&amp;TEXT($B$2,"##")&amp;"-"&amp;TEXT(ROW()-10,"##")&amp;"]","")</f>
        <v>[Admin module-19]</v>
      </c>
      <c r="B29" s="97" t="s">
        <v>650</v>
      </c>
      <c r="C29" s="97" t="s">
        <v>651</v>
      </c>
      <c r="D29" s="243" t="s">
        <v>652</v>
      </c>
      <c r="E29" s="242"/>
      <c r="F29" s="97"/>
      <c r="G29" s="97"/>
      <c r="H29" s="104"/>
      <c r="I29" s="241"/>
      <c r="J29" s="90"/>
    </row>
    <row r="30" spans="1:10" ht="14.25" customHeight="1">
      <c r="A30" s="143" t="str">
        <f t="shared" ref="A30:A32" si="1">IF(OR(B30&lt;&gt;"",D30&lt;&gt;""),"["&amp;TEXT($B$2,"##")&amp;"-"&amp;TEXT(ROW()-10,"##")&amp;"]","")</f>
        <v>[Admin module-20]</v>
      </c>
      <c r="B30" s="244" t="s">
        <v>653</v>
      </c>
      <c r="C30" s="219" t="s">
        <v>654</v>
      </c>
      <c r="D30" s="245" t="s">
        <v>655</v>
      </c>
      <c r="E30" s="246"/>
      <c r="F30" s="219"/>
      <c r="G30" s="219"/>
      <c r="H30" s="247"/>
      <c r="I30" s="248"/>
      <c r="J30" s="90"/>
    </row>
    <row r="31" spans="1:10" ht="14.25" customHeight="1">
      <c r="A31" s="143" t="str">
        <f t="shared" si="1"/>
        <v>[Admin module-21]</v>
      </c>
      <c r="B31" s="244" t="s">
        <v>656</v>
      </c>
      <c r="C31" s="219" t="s">
        <v>657</v>
      </c>
      <c r="D31" s="245" t="s">
        <v>658</v>
      </c>
      <c r="E31" s="246"/>
      <c r="F31" s="219"/>
      <c r="G31" s="219"/>
      <c r="H31" s="247"/>
      <c r="I31" s="248"/>
      <c r="J31" s="90"/>
    </row>
    <row r="32" spans="1:10" ht="14.25" customHeight="1">
      <c r="A32" s="143" t="str">
        <f t="shared" si="1"/>
        <v>[Admin module-22]</v>
      </c>
      <c r="B32" s="244" t="s">
        <v>659</v>
      </c>
      <c r="C32" s="219" t="s">
        <v>660</v>
      </c>
      <c r="D32" s="245" t="s">
        <v>661</v>
      </c>
      <c r="E32" s="246"/>
      <c r="F32" s="219"/>
      <c r="G32" s="219"/>
      <c r="H32" s="247"/>
      <c r="I32" s="248"/>
      <c r="J32" s="90"/>
    </row>
    <row r="33" spans="1:10" ht="14.25" customHeight="1">
      <c r="A33" s="217"/>
      <c r="B33" s="216" t="s">
        <v>846</v>
      </c>
      <c r="C33" s="217"/>
      <c r="D33" s="217"/>
      <c r="E33" s="217"/>
      <c r="F33" s="217"/>
      <c r="G33" s="217"/>
      <c r="H33" s="217"/>
      <c r="I33" s="218"/>
      <c r="J33" s="90"/>
    </row>
    <row r="34" spans="1:10" ht="14.25" customHeight="1">
      <c r="A34" s="143" t="str">
        <f>IF(OR(B34&lt;&gt;"",D34&lt;&gt;""),"["&amp;TEXT($B$2,"##")&amp;"-"&amp;TEXT(ROW()-10,"##")&amp;"]","")</f>
        <v>[Admin module-24]</v>
      </c>
      <c r="B34" s="97" t="s">
        <v>662</v>
      </c>
      <c r="C34" s="97" t="s">
        <v>663</v>
      </c>
      <c r="D34" s="243" t="s">
        <v>664</v>
      </c>
      <c r="E34" s="242"/>
      <c r="F34" s="97"/>
      <c r="G34" s="97"/>
      <c r="H34" s="104"/>
      <c r="I34" s="241"/>
      <c r="J34" s="90"/>
    </row>
    <row r="35" spans="1:10" ht="14.25" customHeight="1">
      <c r="A35" s="143" t="str">
        <f t="shared" ref="A35:A39" si="2">IF(OR(B35&lt;&gt;"",D35&lt;&gt;""),"["&amp;TEXT($B$2,"##")&amp;"-"&amp;TEXT(ROW()-10,"##")&amp;"]","")</f>
        <v>[Admin module-25]</v>
      </c>
      <c r="B35" s="97" t="s">
        <v>665</v>
      </c>
      <c r="C35" s="97" t="s">
        <v>666</v>
      </c>
      <c r="D35" s="243" t="s">
        <v>667</v>
      </c>
      <c r="E35" s="242"/>
      <c r="F35" s="97"/>
      <c r="G35" s="97"/>
      <c r="H35" s="104"/>
      <c r="I35" s="241"/>
      <c r="J35" s="90"/>
    </row>
    <row r="36" spans="1:10" ht="14.25" customHeight="1">
      <c r="A36" s="143" t="str">
        <f t="shared" si="2"/>
        <v>[Admin module-26]</v>
      </c>
      <c r="B36" s="97" t="s">
        <v>668</v>
      </c>
      <c r="C36" s="97" t="s">
        <v>669</v>
      </c>
      <c r="D36" s="243" t="s">
        <v>670</v>
      </c>
      <c r="E36" s="242"/>
      <c r="F36" s="97"/>
      <c r="G36" s="97"/>
      <c r="H36" s="104"/>
      <c r="I36" s="241"/>
      <c r="J36" s="90"/>
    </row>
    <row r="37" spans="1:10" ht="14.25" customHeight="1">
      <c r="A37" s="143" t="str">
        <f t="shared" si="2"/>
        <v>[Admin module-27]</v>
      </c>
      <c r="B37" s="97" t="s">
        <v>671</v>
      </c>
      <c r="C37" s="97" t="s">
        <v>672</v>
      </c>
      <c r="D37" s="243" t="s">
        <v>673</v>
      </c>
      <c r="E37" s="242"/>
      <c r="F37" s="97"/>
      <c r="G37" s="97"/>
      <c r="H37" s="104"/>
      <c r="I37" s="241"/>
      <c r="J37" s="90"/>
    </row>
    <row r="38" spans="1:10" ht="14.25" customHeight="1">
      <c r="A38" s="143" t="str">
        <f t="shared" si="2"/>
        <v>[Admin module-28]</v>
      </c>
      <c r="B38" s="97" t="s">
        <v>674</v>
      </c>
      <c r="C38" s="97" t="s">
        <v>675</v>
      </c>
      <c r="D38" s="243" t="s">
        <v>676</v>
      </c>
      <c r="E38" s="242" t="s">
        <v>677</v>
      </c>
      <c r="F38" s="97"/>
      <c r="G38" s="97"/>
      <c r="H38" s="104"/>
      <c r="I38" s="241"/>
      <c r="J38" s="90"/>
    </row>
    <row r="39" spans="1:10" ht="14.25" customHeight="1">
      <c r="A39" s="143" t="str">
        <f t="shared" si="2"/>
        <v>[Admin module-29]</v>
      </c>
      <c r="B39" s="97" t="s">
        <v>678</v>
      </c>
      <c r="C39" s="97" t="s">
        <v>679</v>
      </c>
      <c r="D39" s="243" t="s">
        <v>680</v>
      </c>
      <c r="E39" s="242"/>
      <c r="F39" s="97"/>
      <c r="G39" s="97"/>
      <c r="H39" s="104"/>
      <c r="I39" s="241"/>
      <c r="J39" s="90"/>
    </row>
    <row r="40" spans="1:10" ht="14.25" customHeight="1">
      <c r="A40" s="217"/>
      <c r="B40" s="216" t="s">
        <v>845</v>
      </c>
      <c r="C40" s="217"/>
      <c r="D40" s="217"/>
      <c r="E40" s="217"/>
      <c r="F40" s="217"/>
      <c r="G40" s="217"/>
      <c r="H40" s="217"/>
      <c r="I40" s="218"/>
      <c r="J40" s="90"/>
    </row>
    <row r="41" spans="1:10" ht="14.25" customHeight="1">
      <c r="A41" s="143" t="str">
        <f>IF(OR(B41&lt;&gt;"",D41&lt;&gt;""),"["&amp;TEXT($B$2,"##")&amp;"-"&amp;TEXT(ROW()-10,"##")&amp;"]","")</f>
        <v>[Admin module-31]</v>
      </c>
      <c r="B41" s="97" t="s">
        <v>681</v>
      </c>
      <c r="C41" s="97" t="s">
        <v>682</v>
      </c>
      <c r="D41" s="243" t="s">
        <v>683</v>
      </c>
      <c r="E41" s="242"/>
      <c r="F41" s="97"/>
      <c r="G41" s="97"/>
      <c r="H41" s="104"/>
      <c r="I41" s="249"/>
      <c r="J41" s="90"/>
    </row>
    <row r="42" spans="1:10" ht="14.25" customHeight="1">
      <c r="A42" s="143" t="str">
        <f>IF(OR(B42&lt;&gt;"",D42&lt;&gt;""),"["&amp;TEXT($B$2,"##")&amp;"-"&amp;TEXT(ROW()-10,"##")&amp;"]","")</f>
        <v>[Admin module-32]</v>
      </c>
      <c r="B42" s="97" t="s">
        <v>665</v>
      </c>
      <c r="C42" s="97" t="s">
        <v>684</v>
      </c>
      <c r="D42" s="243" t="s">
        <v>685</v>
      </c>
      <c r="E42" s="242"/>
      <c r="F42" s="97"/>
      <c r="G42" s="97"/>
      <c r="H42" s="104"/>
      <c r="I42" s="249"/>
      <c r="J42" s="90"/>
    </row>
    <row r="43" spans="1:10" ht="14.25" customHeight="1">
      <c r="A43" s="143" t="str">
        <f>IF(OR(B43&lt;&gt;"",D43&lt;&gt;""),"["&amp;TEXT($B$2,"##")&amp;"-"&amp;TEXT(ROW()-10,"##")&amp;"]","")</f>
        <v>[Admin module-33]</v>
      </c>
      <c r="B43" s="97" t="s">
        <v>668</v>
      </c>
      <c r="C43" s="97" t="s">
        <v>686</v>
      </c>
      <c r="D43" s="243" t="s">
        <v>687</v>
      </c>
      <c r="E43" s="242"/>
      <c r="F43" s="97"/>
      <c r="G43" s="97"/>
      <c r="H43" s="104"/>
      <c r="I43" s="249"/>
      <c r="J43" s="90"/>
    </row>
    <row r="44" spans="1:10" ht="14.25" customHeight="1">
      <c r="A44" s="143" t="str">
        <f>IF(OR(B44&lt;&gt;"",D44&lt;&gt;""),"["&amp;TEXT($B$2,"##")&amp;"-"&amp;TEXT(ROW()-10,"##")&amp;"]","")</f>
        <v>[Admin module-34]</v>
      </c>
      <c r="B44" s="97" t="s">
        <v>688</v>
      </c>
      <c r="C44" s="97" t="s">
        <v>689</v>
      </c>
      <c r="D44" s="243" t="s">
        <v>690</v>
      </c>
      <c r="E44" s="242"/>
      <c r="F44" s="97"/>
      <c r="G44" s="97"/>
      <c r="H44" s="104"/>
      <c r="I44" s="249"/>
      <c r="J44" s="90"/>
    </row>
    <row r="45" spans="1:10" ht="14.25" customHeight="1">
      <c r="A45" s="143" t="str">
        <f>IF(OR(B45&lt;&gt;"",D45&lt;&gt;""),"["&amp;TEXT($B$2,"##")&amp;"-"&amp;TEXT(ROW()-10,"##")&amp;"]","")</f>
        <v>[Admin module-35]</v>
      </c>
      <c r="B45" s="97" t="s">
        <v>678</v>
      </c>
      <c r="C45" s="97" t="s">
        <v>691</v>
      </c>
      <c r="D45" s="243" t="s">
        <v>692</v>
      </c>
      <c r="E45" s="242"/>
      <c r="F45" s="97"/>
      <c r="G45" s="97"/>
      <c r="H45" s="104"/>
      <c r="I45" s="249"/>
      <c r="J45" s="90"/>
    </row>
    <row r="46" spans="1:10" s="169" customFormat="1" ht="14.25" customHeight="1">
      <c r="A46" s="90"/>
      <c r="B46" s="90"/>
      <c r="C46" s="90"/>
      <c r="D46" s="90"/>
      <c r="E46" s="90"/>
      <c r="F46" s="90"/>
      <c r="G46" s="90"/>
      <c r="H46" s="93"/>
      <c r="I46" s="90"/>
    </row>
    <row r="47" spans="1:10" s="169" customFormat="1" ht="14.25" customHeight="1">
      <c r="A47" s="143" t="str">
        <f t="shared" ref="A47:A50" si="3">IF(OR(B47&lt;&gt;"",D47&lt;&gt;""),"["&amp;TEXT($B$2,"##")&amp;"-"&amp;TEXT(ROW()-10,"##")&amp;"]","")</f>
        <v>[Admin module-37]</v>
      </c>
      <c r="B47" s="97" t="s">
        <v>610</v>
      </c>
      <c r="C47" s="97" t="s">
        <v>611</v>
      </c>
      <c r="D47" s="243" t="s">
        <v>612</v>
      </c>
      <c r="E47" s="242"/>
      <c r="F47" s="97"/>
      <c r="G47" s="97"/>
      <c r="H47" s="104"/>
      <c r="I47" s="241"/>
    </row>
    <row r="48" spans="1:10" ht="14.25" customHeight="1">
      <c r="A48" s="143" t="str">
        <f t="shared" si="3"/>
        <v>[Admin module-38]</v>
      </c>
      <c r="B48" s="97" t="s">
        <v>613</v>
      </c>
      <c r="C48" s="97" t="s">
        <v>614</v>
      </c>
      <c r="D48" s="243" t="s">
        <v>615</v>
      </c>
      <c r="E48" s="242"/>
      <c r="F48" s="97"/>
      <c r="G48" s="97"/>
      <c r="H48" s="104"/>
      <c r="I48" s="241"/>
      <c r="J48" s="90"/>
    </row>
    <row r="49" spans="1:10" ht="14.25" customHeight="1">
      <c r="A49" s="143" t="str">
        <f t="shared" si="3"/>
        <v>[Admin module-39]</v>
      </c>
      <c r="B49" s="244" t="s">
        <v>597</v>
      </c>
      <c r="C49" s="219" t="s">
        <v>616</v>
      </c>
      <c r="D49" s="245" t="s">
        <v>617</v>
      </c>
      <c r="E49" s="246"/>
      <c r="F49" s="219"/>
      <c r="G49" s="219"/>
      <c r="H49" s="247"/>
      <c r="I49" s="248"/>
      <c r="J49" s="90"/>
    </row>
    <row r="50" spans="1:10" ht="14.25" customHeight="1">
      <c r="A50" s="143" t="str">
        <f t="shared" si="3"/>
        <v>[Admin module-40]</v>
      </c>
      <c r="B50" s="244" t="s">
        <v>618</v>
      </c>
      <c r="C50" s="219" t="s">
        <v>619</v>
      </c>
      <c r="D50" s="245" t="s">
        <v>620</v>
      </c>
      <c r="E50" s="246"/>
      <c r="F50" s="219"/>
      <c r="G50" s="219"/>
      <c r="H50" s="247"/>
      <c r="I50" s="248"/>
      <c r="J50" s="90"/>
    </row>
    <row r="51" spans="1:10" ht="14.25" customHeight="1">
      <c r="A51"/>
      <c r="B51"/>
      <c r="C51"/>
      <c r="D51"/>
      <c r="E51"/>
      <c r="F51"/>
      <c r="G51"/>
      <c r="H51"/>
      <c r="I51"/>
      <c r="J51" s="90"/>
    </row>
    <row r="52" spans="1:10" ht="14.25" customHeight="1">
      <c r="A52" s="54" t="str">
        <f t="shared" ref="A52:A57" si="4">IF(OR(B52&lt;&gt;"",D52&lt;&gt;""),"["&amp;TEXT($B$2,"##")&amp;"-"&amp;TEXT(ROW()-10,"##")&amp;"]","")</f>
        <v>[Admin module-42]</v>
      </c>
      <c r="B52" s="109" t="s">
        <v>536</v>
      </c>
      <c r="C52" s="109" t="s">
        <v>537</v>
      </c>
      <c r="D52" s="109" t="s">
        <v>538</v>
      </c>
      <c r="E52" s="109"/>
      <c r="F52" s="109"/>
      <c r="G52" s="109"/>
      <c r="H52" s="104"/>
      <c r="I52" s="91"/>
      <c r="J52" s="90"/>
    </row>
    <row r="53" spans="1:10" ht="14.25" customHeight="1">
      <c r="A53" s="109" t="str">
        <f t="shared" si="4"/>
        <v>[Admin module-43]</v>
      </c>
      <c r="B53" s="109" t="s">
        <v>539</v>
      </c>
      <c r="C53" s="109" t="s">
        <v>540</v>
      </c>
      <c r="D53" s="109" t="s">
        <v>541</v>
      </c>
      <c r="E53" s="109"/>
      <c r="F53" s="109"/>
      <c r="G53" s="109"/>
      <c r="H53" s="104"/>
      <c r="I53" s="91"/>
      <c r="J53" s="90"/>
    </row>
    <row r="54" spans="1:10" ht="14.25" customHeight="1">
      <c r="A54" s="109" t="str">
        <f t="shared" si="4"/>
        <v>[Admin module-44]</v>
      </c>
      <c r="B54" s="109" t="s">
        <v>542</v>
      </c>
      <c r="C54" s="54" t="s">
        <v>543</v>
      </c>
      <c r="D54" s="109" t="s">
        <v>544</v>
      </c>
      <c r="E54" s="109"/>
      <c r="F54" s="109"/>
      <c r="G54" s="109"/>
      <c r="H54" s="104"/>
      <c r="I54" s="91"/>
      <c r="J54" s="90"/>
    </row>
    <row r="55" spans="1:10" ht="14.25" customHeight="1">
      <c r="A55" s="109" t="str">
        <f t="shared" si="4"/>
        <v>[Admin module-45]</v>
      </c>
      <c r="B55" s="109" t="s">
        <v>545</v>
      </c>
      <c r="C55" s="54" t="s">
        <v>546</v>
      </c>
      <c r="D55" s="231" t="s">
        <v>547</v>
      </c>
      <c r="E55" s="109"/>
      <c r="F55" s="109"/>
      <c r="G55" s="109"/>
      <c r="H55" s="104"/>
      <c r="I55" s="91"/>
      <c r="J55" s="90"/>
    </row>
    <row r="56" spans="1:10" ht="14.25" customHeight="1">
      <c r="A56" s="109" t="str">
        <f t="shared" si="4"/>
        <v>[Admin module-46]</v>
      </c>
      <c r="B56" s="54" t="s">
        <v>548</v>
      </c>
      <c r="C56" s="54" t="s">
        <v>549</v>
      </c>
      <c r="D56" s="231" t="s">
        <v>550</v>
      </c>
      <c r="E56" s="109"/>
      <c r="F56" s="109"/>
      <c r="G56" s="109"/>
      <c r="H56" s="104"/>
      <c r="I56" s="91"/>
      <c r="J56" s="90"/>
    </row>
    <row r="57" spans="1:10" ht="14.25" customHeight="1">
      <c r="A57" s="109" t="str">
        <f t="shared" si="4"/>
        <v>[Admin module-47]</v>
      </c>
      <c r="B57" s="109" t="s">
        <v>551</v>
      </c>
      <c r="C57" s="54" t="s">
        <v>552</v>
      </c>
      <c r="D57" s="231" t="s">
        <v>553</v>
      </c>
      <c r="E57" s="109"/>
      <c r="F57" s="109"/>
      <c r="G57" s="109"/>
      <c r="H57" s="104"/>
      <c r="I57" s="91"/>
      <c r="J57" s="90"/>
    </row>
    <row r="58" spans="1:10" ht="14.25" customHeight="1">
      <c r="A58" s="228"/>
      <c r="B58" s="228" t="s">
        <v>554</v>
      </c>
      <c r="C58" s="229"/>
      <c r="D58" s="229"/>
      <c r="E58" s="229"/>
      <c r="F58" s="229"/>
      <c r="G58" s="229"/>
      <c r="H58" s="229"/>
      <c r="I58" s="235"/>
      <c r="J58" s="90"/>
    </row>
    <row r="59" spans="1:10" ht="14.25" customHeight="1">
      <c r="A59" s="109" t="str">
        <f t="shared" ref="A59:A64" si="5">IF(OR(B59&lt;&gt;"",D59&lt;&gt;""),"["&amp;TEXT($B$2,"##")&amp;"-"&amp;TEXT(ROW()-10,"##")&amp;"]","")</f>
        <v>[Admin module-49]</v>
      </c>
      <c r="B59" s="109" t="s">
        <v>555</v>
      </c>
      <c r="C59" s="109" t="s">
        <v>556</v>
      </c>
      <c r="D59" s="109" t="s">
        <v>557</v>
      </c>
      <c r="E59" s="109"/>
      <c r="F59" s="109"/>
      <c r="G59" s="109"/>
      <c r="H59" s="104"/>
      <c r="I59" s="91"/>
      <c r="J59" s="90"/>
    </row>
    <row r="60" spans="1:10" ht="14.25" customHeight="1">
      <c r="A60" s="109" t="str">
        <f t="shared" si="5"/>
        <v>[Admin module-50]</v>
      </c>
      <c r="B60" s="109" t="s">
        <v>558</v>
      </c>
      <c r="C60" s="109" t="s">
        <v>556</v>
      </c>
      <c r="D60" s="109" t="s">
        <v>557</v>
      </c>
      <c r="E60" s="109"/>
      <c r="F60" s="109"/>
      <c r="G60" s="109"/>
      <c r="H60" s="104"/>
      <c r="I60" s="91"/>
      <c r="J60" s="90"/>
    </row>
    <row r="61" spans="1:10" ht="14.25" customHeight="1">
      <c r="A61" s="109" t="str">
        <f t="shared" si="5"/>
        <v>[Admin module-51]</v>
      </c>
      <c r="B61" s="109" t="s">
        <v>559</v>
      </c>
      <c r="C61" s="109" t="s">
        <v>560</v>
      </c>
      <c r="D61" s="109" t="s">
        <v>561</v>
      </c>
      <c r="E61" s="109"/>
      <c r="F61" s="109"/>
      <c r="G61" s="109"/>
      <c r="H61" s="104"/>
      <c r="I61" s="91"/>
      <c r="J61" s="90"/>
    </row>
    <row r="62" spans="1:10" ht="14.25" customHeight="1">
      <c r="A62" s="109" t="str">
        <f t="shared" si="5"/>
        <v>[Admin module-52]</v>
      </c>
      <c r="B62" s="232" t="s">
        <v>562</v>
      </c>
      <c r="C62" s="109" t="s">
        <v>563</v>
      </c>
      <c r="D62" s="231" t="s">
        <v>564</v>
      </c>
      <c r="E62" s="109"/>
      <c r="F62" s="109"/>
      <c r="G62" s="109"/>
      <c r="H62" s="104"/>
      <c r="I62" s="91"/>
      <c r="J62" s="90"/>
    </row>
    <row r="63" spans="1:10" ht="14.25" customHeight="1">
      <c r="A63" s="109" t="str">
        <f t="shared" si="5"/>
        <v>[Admin module-53]</v>
      </c>
      <c r="B63" s="232" t="s">
        <v>565</v>
      </c>
      <c r="C63" s="109" t="s">
        <v>566</v>
      </c>
      <c r="D63" s="231" t="s">
        <v>567</v>
      </c>
      <c r="E63" s="109"/>
      <c r="F63" s="109"/>
      <c r="G63" s="109"/>
      <c r="H63" s="104"/>
      <c r="I63" s="91"/>
      <c r="J63" s="90"/>
    </row>
    <row r="64" spans="1:10" ht="14.25" customHeight="1">
      <c r="A64" s="109" t="str">
        <f t="shared" si="5"/>
        <v>[Admin module-54]</v>
      </c>
      <c r="B64" s="109" t="s">
        <v>568</v>
      </c>
      <c r="C64" s="109" t="s">
        <v>569</v>
      </c>
      <c r="D64" s="109" t="s">
        <v>570</v>
      </c>
      <c r="E64" s="109"/>
      <c r="F64" s="109"/>
      <c r="G64" s="109"/>
      <c r="H64" s="104"/>
      <c r="I64" s="91"/>
      <c r="J64" s="90"/>
    </row>
    <row r="65" spans="1:10" ht="14.25" customHeight="1">
      <c r="A65" s="96"/>
      <c r="B65" s="97"/>
      <c r="C65" s="97"/>
      <c r="D65" s="97"/>
      <c r="E65" s="146"/>
      <c r="F65" s="95"/>
      <c r="G65" s="97"/>
      <c r="H65" s="157"/>
      <c r="I65" s="146"/>
      <c r="J65" s="90"/>
    </row>
    <row r="66" spans="1:10" ht="14.25" customHeight="1">
      <c r="A66" s="96"/>
      <c r="B66" s="97"/>
      <c r="C66" s="97"/>
      <c r="D66" s="97"/>
      <c r="E66" s="146"/>
      <c r="F66" s="95"/>
      <c r="G66" s="97"/>
      <c r="H66" s="157"/>
      <c r="I66" s="146"/>
      <c r="J66" s="90"/>
    </row>
    <row r="67" spans="1:10" ht="14.25" customHeight="1">
      <c r="A67" s="96"/>
      <c r="B67" s="97"/>
      <c r="C67" s="97"/>
      <c r="D67" s="97"/>
      <c r="E67" s="146"/>
      <c r="F67" s="161"/>
      <c r="G67" s="97"/>
      <c r="H67" s="157"/>
      <c r="I67" s="146"/>
      <c r="J67" s="90"/>
    </row>
    <row r="68" spans="1:10" ht="14.25" customHeight="1">
      <c r="A68" s="96"/>
      <c r="B68" s="97"/>
      <c r="C68" s="97"/>
      <c r="D68" s="97"/>
      <c r="E68" s="146"/>
      <c r="F68" s="160"/>
      <c r="G68" s="97"/>
      <c r="H68" s="157"/>
      <c r="I68" s="146"/>
      <c r="J68" s="90"/>
    </row>
    <row r="69" spans="1:10" ht="14.25" customHeight="1">
      <c r="A69" s="96"/>
      <c r="B69" s="109"/>
      <c r="C69" s="97"/>
      <c r="D69" s="97"/>
      <c r="E69" s="146"/>
      <c r="F69" s="95"/>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97"/>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138"/>
      <c r="B74" s="109"/>
      <c r="C74" s="13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95"/>
      <c r="C76" s="136"/>
      <c r="D76" s="139"/>
      <c r="E76" s="146"/>
      <c r="F76" s="95"/>
      <c r="G76" s="97"/>
      <c r="H76" s="157"/>
      <c r="I76" s="146"/>
      <c r="J76" s="90"/>
    </row>
    <row r="77" spans="1:10" ht="14.25" customHeight="1">
      <c r="A77" s="96"/>
      <c r="B77" s="95"/>
      <c r="C77" s="136"/>
      <c r="D77" s="139"/>
      <c r="E77" s="146"/>
      <c r="F77" s="95"/>
      <c r="G77" s="97"/>
      <c r="H77" s="157"/>
      <c r="I77" s="146"/>
      <c r="J77" s="90"/>
    </row>
    <row r="78" spans="1:10" ht="14.25" customHeight="1">
      <c r="A78" s="96"/>
      <c r="B78" s="95"/>
      <c r="C78" s="95"/>
      <c r="D78" s="95"/>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7"/>
      <c r="C81" s="136"/>
      <c r="D81" s="139"/>
      <c r="E81" s="146"/>
      <c r="F81" s="95"/>
      <c r="G81" s="97"/>
      <c r="H81" s="157"/>
      <c r="I81" s="146"/>
      <c r="J81" s="90"/>
    </row>
    <row r="82" spans="1:10" ht="14.25" customHeight="1">
      <c r="A82" s="96"/>
      <c r="B82" s="97"/>
      <c r="C82" s="142"/>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109"/>
      <c r="C85" s="97"/>
      <c r="D85" s="97"/>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97"/>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136"/>
      <c r="D90" s="139"/>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109"/>
      <c r="C92" s="97"/>
      <c r="D92" s="97"/>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97"/>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5"/>
      <c r="H97" s="157"/>
      <c r="I97" s="146"/>
      <c r="J97" s="90"/>
    </row>
    <row r="98" spans="1:10" ht="14.25" customHeight="1">
      <c r="A98" s="96"/>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50"/>
      <c r="F105" s="95"/>
      <c r="G105" s="95"/>
      <c r="H105" s="157"/>
      <c r="I105" s="146"/>
      <c r="J105" s="90"/>
    </row>
    <row r="106" spans="1:10" ht="14.25" customHeight="1">
      <c r="A106" s="152"/>
      <c r="B106" s="97"/>
      <c r="C106" s="97"/>
      <c r="D106" s="97"/>
      <c r="E106" s="146"/>
      <c r="F106" s="97"/>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7"/>
      <c r="H109" s="157"/>
      <c r="I109" s="146"/>
      <c r="J109" s="90"/>
    </row>
    <row r="110" spans="1:10">
      <c r="J110" s="90"/>
    </row>
  </sheetData>
  <mergeCells count="6">
    <mergeCell ref="B11:I11"/>
    <mergeCell ref="B2:G2"/>
    <mergeCell ref="B3:G3"/>
    <mergeCell ref="B4:G4"/>
    <mergeCell ref="E5:G5"/>
    <mergeCell ref="E6:G6"/>
  </mergeCells>
  <dataValidations count="3">
    <dataValidation type="list" allowBlank="1" showErrorMessage="1" sqref="F47:G50 F12:G22 F34:G39 F29:G32 F41:G45 F24:G25 F27:G27">
      <formula1>$J$1:$J$5</formula1>
    </dataValidation>
    <dataValidation type="list" allowBlank="1" showErrorMessage="1" sqref="F65:G109">
      <formula1>$J$2:$J$6</formula1>
    </dataValidation>
    <dataValidation type="list" allowBlank="1" showErrorMessage="1" sqref="F59:G64 F52:G57">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G16" sqref="G16"/>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71" t="s">
        <v>37</v>
      </c>
      <c r="C1" s="271"/>
      <c r="D1" s="271"/>
      <c r="E1" s="271"/>
      <c r="F1" s="271"/>
      <c r="G1" s="271"/>
      <c r="H1" s="271"/>
    </row>
    <row r="2" spans="1:8" ht="14.25" customHeight="1">
      <c r="A2" s="55"/>
      <c r="B2" s="55"/>
      <c r="C2" s="56"/>
      <c r="D2" s="56"/>
      <c r="E2" s="56"/>
      <c r="F2" s="56"/>
      <c r="G2" s="56"/>
      <c r="H2" s="57"/>
    </row>
    <row r="3" spans="1:8" ht="12" customHeight="1">
      <c r="B3" s="11" t="s">
        <v>1</v>
      </c>
      <c r="C3" s="268" t="str">
        <f>Cover!C4</f>
        <v>Vietnamese Medicinal Plants Network</v>
      </c>
      <c r="D3" s="268"/>
      <c r="E3" s="269" t="s">
        <v>2</v>
      </c>
      <c r="F3" s="269"/>
      <c r="G3" s="58" t="s">
        <v>117</v>
      </c>
      <c r="H3" s="59"/>
    </row>
    <row r="4" spans="1:8" ht="12" customHeight="1">
      <c r="B4" s="11" t="s">
        <v>3</v>
      </c>
      <c r="C4" s="268" t="str">
        <f>Cover!C5</f>
        <v>VMN</v>
      </c>
      <c r="D4" s="268"/>
      <c r="E4" s="269" t="s">
        <v>4</v>
      </c>
      <c r="F4" s="269"/>
      <c r="G4" s="58" t="s">
        <v>118</v>
      </c>
      <c r="H4" s="59"/>
    </row>
    <row r="5" spans="1:8" ht="12" customHeight="1">
      <c r="B5" s="60" t="s">
        <v>5</v>
      </c>
      <c r="C5" s="268" t="str">
        <f>C4&amp;"_"&amp;"System Test Report"&amp;"_"&amp;"v1.0"</f>
        <v>VMN_System Test Report_v1.0</v>
      </c>
      <c r="D5" s="268"/>
      <c r="E5" s="269" t="s">
        <v>6</v>
      </c>
      <c r="F5" s="269"/>
      <c r="G5" s="94" t="s">
        <v>349</v>
      </c>
      <c r="H5" s="61"/>
    </row>
    <row r="6" spans="1:8" ht="21.75" customHeight="1">
      <c r="A6" s="55"/>
      <c r="B6" s="60" t="s">
        <v>38</v>
      </c>
      <c r="C6" s="270"/>
      <c r="D6" s="270"/>
      <c r="E6" s="270"/>
      <c r="F6" s="270"/>
      <c r="G6" s="270"/>
      <c r="H6" s="270"/>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64"/>
      <c r="B11" s="119">
        <v>1</v>
      </c>
      <c r="C11" s="122" t="s">
        <v>128</v>
      </c>
      <c r="D11" s="130">
        <f>'Medicinal plants Article'!A6</f>
        <v>0</v>
      </c>
      <c r="E11" s="130">
        <f>'Medicinal plants Article'!B6</f>
        <v>0</v>
      </c>
      <c r="F11" s="130">
        <f>'Medicinal plants Article'!C6</f>
        <v>57</v>
      </c>
      <c r="G11" s="130">
        <f>'Medicinal plants Article'!D6</f>
        <v>0</v>
      </c>
      <c r="H11" s="130">
        <f>'Medicinal plants Article'!E6</f>
        <v>57</v>
      </c>
    </row>
    <row r="12" spans="1:8" ht="14.45" customHeight="1">
      <c r="A12" s="64"/>
      <c r="B12" s="119">
        <v>2</v>
      </c>
      <c r="C12" s="122" t="s">
        <v>150</v>
      </c>
      <c r="D12" s="130">
        <f>'Remedy Article'!A6</f>
        <v>0</v>
      </c>
      <c r="E12" s="130">
        <f>'Remedy Article'!B6</f>
        <v>0</v>
      </c>
      <c r="F12" s="130">
        <f>'Remedy Article'!C6</f>
        <v>55</v>
      </c>
      <c r="G12" s="130">
        <f>'Remedy Article'!D6</f>
        <v>0</v>
      </c>
      <c r="H12" s="130">
        <f>'Remedy Article'!E6</f>
        <v>55</v>
      </c>
    </row>
    <row r="13" spans="1:8" ht="14.45" customHeight="1">
      <c r="A13" s="64"/>
      <c r="B13" s="119">
        <v>3</v>
      </c>
      <c r="C13" s="120" t="s">
        <v>366</v>
      </c>
      <c r="D13" s="130">
        <f>'Herbal medicine store'!A6</f>
        <v>0</v>
      </c>
      <c r="E13" s="130">
        <f>'Herbal medicine store'!B7</f>
        <v>0</v>
      </c>
      <c r="F13" s="130">
        <f>'Herbal medicine store'!C6</f>
        <v>12</v>
      </c>
      <c r="G13" s="130">
        <f>'Herbal medicine store'!D6</f>
        <v>0</v>
      </c>
      <c r="H13" s="130">
        <f>'Herbal medicine store'!E6</f>
        <v>12</v>
      </c>
    </row>
    <row r="14" spans="1:8" ht="14.45" customHeight="1">
      <c r="A14" s="64"/>
      <c r="B14" s="119">
        <v>4</v>
      </c>
      <c r="C14" s="120" t="s">
        <v>396</v>
      </c>
      <c r="D14" s="130">
        <f>'Personal Page'!A6</f>
        <v>0</v>
      </c>
      <c r="E14" s="130">
        <f>'Personal Page'!B7</f>
        <v>0</v>
      </c>
      <c r="F14" s="130">
        <f>'Personal Page'!C6</f>
        <v>30</v>
      </c>
      <c r="G14" s="130">
        <f>'Personal Page'!D6</f>
        <v>0</v>
      </c>
      <c r="H14" s="130">
        <f>'Personal Page'!E6</f>
        <v>30</v>
      </c>
    </row>
    <row r="15" spans="1:8" ht="14.45" customHeight="1">
      <c r="A15" s="64"/>
      <c r="B15" s="119">
        <v>5</v>
      </c>
      <c r="C15" s="120" t="s">
        <v>571</v>
      </c>
      <c r="D15" s="130">
        <f>Authentication!A6</f>
        <v>0</v>
      </c>
      <c r="E15" s="130">
        <f>Authentication!B7</f>
        <v>0</v>
      </c>
      <c r="F15" s="130">
        <f>Authentication!C6</f>
        <v>53</v>
      </c>
      <c r="G15" s="130">
        <f>Authentication!D6</f>
        <v>0</v>
      </c>
      <c r="H15" s="130">
        <f>Authentication!E6</f>
        <v>53</v>
      </c>
    </row>
    <row r="16" spans="1:8" ht="14.45" customHeight="1">
      <c r="A16" s="64"/>
      <c r="B16" s="119">
        <v>6</v>
      </c>
      <c r="C16" s="120" t="s">
        <v>694</v>
      </c>
      <c r="D16" s="130">
        <f>'Mod Module'!A6</f>
        <v>0</v>
      </c>
      <c r="E16" s="130">
        <f>'Mod Module'!B7</f>
        <v>0</v>
      </c>
      <c r="F16" s="130">
        <f>'Mod Module'!C6</f>
        <v>41</v>
      </c>
      <c r="G16" s="130">
        <f>'Mod Module'!D6</f>
        <v>0</v>
      </c>
      <c r="H16" s="130">
        <f>'Mod Module'!E6</f>
        <v>41</v>
      </c>
    </row>
    <row r="17" spans="1:8" ht="14.45" customHeight="1">
      <c r="A17" s="64"/>
      <c r="B17" s="119">
        <v>7</v>
      </c>
      <c r="C17" s="120" t="s">
        <v>695</v>
      </c>
      <c r="D17" s="130">
        <f>'Admin Module'!A6</f>
        <v>0</v>
      </c>
      <c r="E17" s="130">
        <f>'Admin Module'!B7</f>
        <v>0</v>
      </c>
      <c r="F17" s="130">
        <f>'Admin Module'!C6</f>
        <v>45</v>
      </c>
      <c r="G17" s="130">
        <f>'Admin Module'!D6</f>
        <v>0</v>
      </c>
      <c r="H17" s="130">
        <f>'Admin Module'!E6</f>
        <v>45</v>
      </c>
    </row>
    <row r="18" spans="1:8" ht="14.45" customHeight="1">
      <c r="A18" s="64"/>
      <c r="B18" s="119"/>
      <c r="C18" s="121"/>
      <c r="D18" s="119"/>
      <c r="E18" s="119"/>
      <c r="F18" s="119"/>
      <c r="G18" s="119"/>
      <c r="H18" s="119"/>
    </row>
    <row r="19" spans="1:8" ht="14.45" customHeight="1">
      <c r="A19" s="64"/>
      <c r="B19" s="119"/>
      <c r="C19" s="131"/>
      <c r="D19" s="119"/>
      <c r="E19" s="119"/>
      <c r="F19" s="119"/>
      <c r="G19" s="119"/>
      <c r="H19" s="119"/>
    </row>
    <row r="20" spans="1:8" ht="14.45" customHeight="1">
      <c r="A20" s="64"/>
      <c r="B20" s="119"/>
      <c r="C20" s="122"/>
      <c r="D20" s="119"/>
      <c r="E20" s="119"/>
      <c r="F20" s="119"/>
      <c r="G20" s="119"/>
      <c r="H20" s="119"/>
    </row>
    <row r="21" spans="1:8" ht="14.45" customHeight="1">
      <c r="A21" s="64"/>
      <c r="B21" s="154"/>
      <c r="C21" s="122"/>
      <c r="D21" s="119"/>
      <c r="E21" s="119"/>
      <c r="F21" s="119"/>
      <c r="G21" s="119"/>
      <c r="H21" s="119"/>
    </row>
    <row r="22" spans="1:8">
      <c r="A22" s="66"/>
      <c r="B22" s="115"/>
      <c r="C22" s="116" t="s">
        <v>41</v>
      </c>
      <c r="D22" s="117">
        <f>SUM(D9:D20)</f>
        <v>0</v>
      </c>
      <c r="E22" s="117">
        <f>SUM(E9:E20)</f>
        <v>0</v>
      </c>
      <c r="F22" s="117">
        <f>SUM(F11:F21)</f>
        <v>293</v>
      </c>
      <c r="G22" s="117">
        <f>SUM(G11:G21)</f>
        <v>0</v>
      </c>
      <c r="H22" s="118">
        <f>SUM(H11:H21)</f>
        <v>293</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7" workbookViewId="0">
      <selection activeCell="G20" sqref="G20"/>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74" t="s">
        <v>1</v>
      </c>
      <c r="C3" s="274"/>
      <c r="D3" s="268" t="str">
        <f>Cover!C4</f>
        <v>Vietnamese Medicinal Plants Network</v>
      </c>
      <c r="E3" s="268"/>
      <c r="F3" s="268"/>
    </row>
    <row r="4" spans="2:6">
      <c r="B4" s="274" t="s">
        <v>3</v>
      </c>
      <c r="C4" s="274"/>
      <c r="D4" s="268" t="str">
        <f>Cover!C5</f>
        <v>VMN</v>
      </c>
      <c r="E4" s="268"/>
      <c r="F4" s="268"/>
    </row>
    <row r="5" spans="2:6" s="39" customFormat="1" ht="84.75" customHeight="1">
      <c r="B5" s="272" t="s">
        <v>15</v>
      </c>
      <c r="C5" s="272"/>
      <c r="D5" s="273" t="s">
        <v>48</v>
      </c>
      <c r="E5" s="273"/>
      <c r="F5" s="273"/>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345</v>
      </c>
      <c r="D9" s="122" t="s">
        <v>347</v>
      </c>
      <c r="E9" s="128"/>
      <c r="F9" s="129"/>
    </row>
    <row r="10" spans="2:6" ht="14.25">
      <c r="B10" s="119">
        <v>2</v>
      </c>
      <c r="C10" s="127" t="s">
        <v>346</v>
      </c>
      <c r="D10" s="165" t="s">
        <v>348</v>
      </c>
      <c r="E10" s="128"/>
      <c r="F10" s="129"/>
    </row>
    <row r="11" spans="2:6" ht="14.25">
      <c r="B11" s="119">
        <v>3</v>
      </c>
      <c r="C11" s="127" t="s">
        <v>366</v>
      </c>
      <c r="D11" s="165" t="s">
        <v>366</v>
      </c>
      <c r="E11" s="129"/>
      <c r="F11" s="129"/>
    </row>
    <row r="12" spans="2:6" ht="14.25">
      <c r="B12" s="119">
        <v>4</v>
      </c>
      <c r="C12" s="127" t="s">
        <v>396</v>
      </c>
      <c r="D12" s="165" t="s">
        <v>396</v>
      </c>
      <c r="E12" s="129"/>
      <c r="F12" s="129"/>
    </row>
    <row r="13" spans="2:6" ht="14.25">
      <c r="B13" s="119">
        <v>5</v>
      </c>
      <c r="C13" s="127" t="s">
        <v>571</v>
      </c>
      <c r="D13" s="165" t="s">
        <v>571</v>
      </c>
      <c r="E13" s="129"/>
      <c r="F13" s="129"/>
    </row>
    <row r="14" spans="2:6" ht="14.25">
      <c r="B14" s="119">
        <v>6</v>
      </c>
      <c r="C14" s="127" t="s">
        <v>621</v>
      </c>
      <c r="D14" s="165" t="s">
        <v>621</v>
      </c>
      <c r="E14" s="129"/>
      <c r="F14" s="129"/>
    </row>
    <row r="15" spans="2:6" ht="14.25">
      <c r="B15" s="119">
        <v>7</v>
      </c>
      <c r="C15" s="127" t="s">
        <v>693</v>
      </c>
      <c r="D15" s="165" t="s">
        <v>693</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9" workbookViewId="0">
      <selection activeCell="B17" sqref="B17"/>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275" t="s">
        <v>51</v>
      </c>
      <c r="B1" s="275"/>
      <c r="C1" s="275"/>
    </row>
    <row r="2" spans="1:3" ht="14.25" customHeight="1" thickBot="1"/>
    <row r="3" spans="1:3" ht="15">
      <c r="A3" s="162" t="s">
        <v>16</v>
      </c>
      <c r="B3" s="163" t="s">
        <v>50</v>
      </c>
      <c r="C3" s="164" t="s">
        <v>49</v>
      </c>
    </row>
    <row r="4" spans="1:3" ht="15">
      <c r="A4" s="135" t="s">
        <v>69</v>
      </c>
      <c r="B4" s="133" t="s">
        <v>58</v>
      </c>
      <c r="C4" s="133"/>
    </row>
    <row r="5" spans="1:3" ht="15">
      <c r="A5" s="135" t="s">
        <v>70</v>
      </c>
      <c r="B5" s="133" t="s">
        <v>114</v>
      </c>
      <c r="C5" s="133"/>
    </row>
    <row r="6" spans="1:3" ht="15">
      <c r="A6" s="135" t="s">
        <v>71</v>
      </c>
      <c r="B6" s="133" t="s">
        <v>52</v>
      </c>
      <c r="C6" s="133"/>
    </row>
    <row r="7" spans="1:3" ht="15">
      <c r="A7" s="135" t="s">
        <v>72</v>
      </c>
      <c r="B7" s="133" t="s">
        <v>53</v>
      </c>
      <c r="C7" s="133"/>
    </row>
    <row r="8" spans="1:3" ht="15">
      <c r="A8" s="135" t="s">
        <v>73</v>
      </c>
      <c r="B8" s="133" t="s">
        <v>57</v>
      </c>
      <c r="C8" s="133"/>
    </row>
    <row r="9" spans="1:3" ht="15">
      <c r="A9" s="135" t="s">
        <v>74</v>
      </c>
      <c r="B9" s="133" t="s">
        <v>54</v>
      </c>
      <c r="C9" s="133"/>
    </row>
    <row r="10" spans="1:3" ht="15">
      <c r="A10" s="135" t="s">
        <v>75</v>
      </c>
      <c r="B10" s="133" t="s">
        <v>108</v>
      </c>
      <c r="C10" s="133"/>
    </row>
    <row r="11" spans="1:3" ht="15">
      <c r="A11" s="135" t="s">
        <v>76</v>
      </c>
      <c r="B11" s="133" t="s">
        <v>55</v>
      </c>
      <c r="C11" s="133"/>
    </row>
    <row r="12" spans="1:3" ht="15">
      <c r="A12" s="135" t="s">
        <v>77</v>
      </c>
      <c r="B12" s="133" t="s">
        <v>56</v>
      </c>
      <c r="C12" s="133"/>
    </row>
    <row r="13" spans="1:3" ht="15">
      <c r="A13" s="135" t="s">
        <v>60</v>
      </c>
      <c r="B13" s="133" t="s">
        <v>59</v>
      </c>
      <c r="C13" s="133"/>
    </row>
    <row r="14" spans="1:3" ht="15">
      <c r="A14" s="135" t="s">
        <v>61</v>
      </c>
      <c r="B14" s="134" t="s">
        <v>78</v>
      </c>
      <c r="C14" s="133"/>
    </row>
    <row r="15" spans="1:3" ht="15">
      <c r="A15" s="135" t="s">
        <v>62</v>
      </c>
      <c r="B15" s="133" t="s">
        <v>109</v>
      </c>
      <c r="C15" s="133"/>
    </row>
    <row r="16" spans="1:3" ht="15">
      <c r="A16" s="135" t="s">
        <v>63</v>
      </c>
      <c r="B16" s="133" t="s">
        <v>111</v>
      </c>
      <c r="C16" s="133"/>
    </row>
    <row r="17" spans="1:3" ht="15">
      <c r="A17" s="135" t="s">
        <v>64</v>
      </c>
      <c r="B17" s="133" t="s">
        <v>79</v>
      </c>
      <c r="C17" s="133"/>
    </row>
    <row r="18" spans="1:3" ht="15">
      <c r="A18" s="135" t="s">
        <v>65</v>
      </c>
      <c r="B18" s="133" t="s">
        <v>80</v>
      </c>
      <c r="C18" s="133"/>
    </row>
    <row r="19" spans="1:3" ht="15">
      <c r="A19" s="135" t="s">
        <v>66</v>
      </c>
      <c r="B19" s="134" t="s">
        <v>81</v>
      </c>
      <c r="C19" s="133"/>
    </row>
    <row r="20" spans="1:3" ht="15">
      <c r="A20" s="135" t="s">
        <v>67</v>
      </c>
      <c r="B20" s="134" t="s">
        <v>83</v>
      </c>
      <c r="C20" s="133"/>
    </row>
    <row r="21" spans="1:3" ht="15">
      <c r="A21" s="135" t="s">
        <v>68</v>
      </c>
      <c r="B21" s="134" t="s">
        <v>82</v>
      </c>
      <c r="C21" s="133"/>
    </row>
    <row r="22" spans="1:3" ht="60">
      <c r="A22" s="135" t="s">
        <v>85</v>
      </c>
      <c r="B22" s="148" t="s">
        <v>84</v>
      </c>
      <c r="C22" s="133"/>
    </row>
    <row r="23" spans="1:3" ht="15">
      <c r="A23" s="135" t="s">
        <v>86</v>
      </c>
      <c r="B23" s="133" t="s">
        <v>90</v>
      </c>
      <c r="C23" s="133"/>
    </row>
    <row r="24" spans="1:3" ht="15">
      <c r="A24" s="135" t="s">
        <v>87</v>
      </c>
      <c r="B24" s="133" t="s">
        <v>91</v>
      </c>
      <c r="C24" s="133"/>
    </row>
    <row r="25" spans="1:3" ht="15">
      <c r="A25" s="135" t="s">
        <v>88</v>
      </c>
      <c r="B25" s="133" t="s">
        <v>92</v>
      </c>
      <c r="C25" s="133"/>
    </row>
    <row r="26" spans="1:3" ht="15">
      <c r="A26" s="151" t="s">
        <v>89</v>
      </c>
      <c r="B26" s="133" t="s">
        <v>93</v>
      </c>
      <c r="C26" s="133"/>
    </row>
    <row r="27" spans="1:3" ht="15">
      <c r="A27" s="151" t="s">
        <v>94</v>
      </c>
      <c r="B27" s="133" t="s">
        <v>95</v>
      </c>
      <c r="C27" s="133"/>
    </row>
    <row r="28" spans="1:3" ht="15">
      <c r="A28" s="151" t="s">
        <v>96</v>
      </c>
      <c r="B28" s="133" t="s">
        <v>103</v>
      </c>
      <c r="C28" s="133"/>
    </row>
    <row r="29" spans="1:3" ht="15">
      <c r="A29" s="151" t="s">
        <v>97</v>
      </c>
      <c r="B29" s="133" t="s">
        <v>104</v>
      </c>
      <c r="C29" s="133"/>
    </row>
    <row r="30" spans="1:3" ht="15">
      <c r="A30" s="151" t="s">
        <v>98</v>
      </c>
      <c r="B30" s="133" t="s">
        <v>107</v>
      </c>
      <c r="C30" s="133"/>
    </row>
    <row r="31" spans="1:3" ht="15">
      <c r="A31" s="151" t="s">
        <v>99</v>
      </c>
      <c r="B31" s="133" t="s">
        <v>110</v>
      </c>
      <c r="C31" s="133"/>
    </row>
    <row r="32" spans="1:3" ht="15">
      <c r="A32" s="151" t="s">
        <v>100</v>
      </c>
      <c r="B32" s="133" t="s">
        <v>112</v>
      </c>
      <c r="C32" s="133"/>
    </row>
    <row r="33" spans="1:3" ht="15">
      <c r="A33" s="151" t="s">
        <v>101</v>
      </c>
      <c r="B33" s="133" t="s">
        <v>113</v>
      </c>
      <c r="C33" s="133"/>
    </row>
    <row r="34" spans="1:3" ht="15">
      <c r="A34" s="151" t="s">
        <v>102</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1"/>
  <sheetViews>
    <sheetView topLeftCell="A10" workbookViewId="0">
      <selection activeCell="D21" sqref="D21"/>
    </sheetView>
  </sheetViews>
  <sheetFormatPr defaultRowHeight="12.75"/>
  <cols>
    <col min="1" max="1" width="17" style="90" customWidth="1"/>
    <col min="2" max="2" width="30.625" style="90" customWidth="1"/>
    <col min="3" max="3" width="3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6" t="s">
        <v>508</v>
      </c>
      <c r="C2" s="277"/>
      <c r="D2" s="277"/>
      <c r="E2" s="277"/>
      <c r="F2" s="277"/>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9" t="s">
        <v>509</v>
      </c>
      <c r="C3" s="280"/>
      <c r="D3" s="280"/>
      <c r="E3" s="280"/>
      <c r="F3" s="280"/>
      <c r="G3" s="28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9" t="s">
        <v>722</v>
      </c>
      <c r="C4" s="280"/>
      <c r="D4" s="280"/>
      <c r="E4" s="280"/>
      <c r="F4" s="280"/>
      <c r="G4" s="28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2" t="s">
        <v>28</v>
      </c>
      <c r="F5" s="283"/>
      <c r="G5" s="284"/>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COUNTIF(F12:G73,"Pass")</f>
        <v>0</v>
      </c>
      <c r="B6" s="87">
        <f>COUNTIF(F12:G73,"Fail")</f>
        <v>0</v>
      </c>
      <c r="C6" s="87">
        <f>E6-D6-B6-A6</f>
        <v>18</v>
      </c>
      <c r="D6" s="88">
        <f>COUNTIF(F12:G73,"N/A")</f>
        <v>0</v>
      </c>
      <c r="E6" s="285">
        <f>COUNTA(A12:A73)</f>
        <v>18</v>
      </c>
      <c r="F6" s="286"/>
      <c r="G6" s="28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510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[Homepage-2]</v>
      </c>
      <c r="B12" s="97" t="s">
        <v>698</v>
      </c>
      <c r="C12" s="97" t="s">
        <v>511</v>
      </c>
      <c r="D12" s="97" t="s">
        <v>852</v>
      </c>
      <c r="E12" s="100"/>
      <c r="F12" s="95"/>
      <c r="G12" s="95"/>
      <c r="H12" s="101"/>
      <c r="I12" s="102"/>
      <c r="J12" s="90"/>
    </row>
    <row r="13" spans="1:257" ht="14.25" customHeight="1">
      <c r="A13" s="138" t="str">
        <f t="shared" ref="A13:A15" si="0">IF(OR(B13&lt;&gt;"",D13&lt;E12&gt;""),"["&amp;TEXT($B$2,"##")&amp;"-"&amp;TEXT(ROW()-10,"##")&amp;"]","")</f>
        <v>[Homepage-3]</v>
      </c>
      <c r="B13" s="97" t="s">
        <v>699</v>
      </c>
      <c r="C13" s="97" t="s">
        <v>511</v>
      </c>
      <c r="D13" s="97" t="s">
        <v>852</v>
      </c>
      <c r="E13" s="103"/>
      <c r="F13" s="95"/>
      <c r="G13" s="95"/>
      <c r="H13" s="101"/>
      <c r="I13" s="102"/>
      <c r="J13" s="90"/>
    </row>
    <row r="14" spans="1:257" ht="14.25" customHeight="1">
      <c r="A14" s="138" t="str">
        <f t="shared" si="0"/>
        <v>[Homepage-4]</v>
      </c>
      <c r="B14" s="97" t="s">
        <v>700</v>
      </c>
      <c r="C14" s="97" t="s">
        <v>702</v>
      </c>
      <c r="D14" s="97" t="s">
        <v>851</v>
      </c>
      <c r="E14" s="103"/>
      <c r="F14" s="95"/>
      <c r="G14" s="95"/>
      <c r="H14" s="101"/>
      <c r="I14" s="250"/>
      <c r="J14" s="90"/>
    </row>
    <row r="15" spans="1:257" ht="14.25" customHeight="1">
      <c r="A15" s="138" t="str">
        <f t="shared" si="0"/>
        <v>[Homepage-5]</v>
      </c>
      <c r="B15" s="97" t="s">
        <v>701</v>
      </c>
      <c r="C15" s="97" t="s">
        <v>702</v>
      </c>
      <c r="D15" s="97" t="s">
        <v>851</v>
      </c>
      <c r="E15" s="103"/>
      <c r="F15" s="95"/>
      <c r="G15" s="95"/>
      <c r="H15" s="101"/>
      <c r="I15" s="250"/>
      <c r="J15" s="90"/>
    </row>
    <row r="16" spans="1:257" ht="14.25" customHeight="1">
      <c r="A16" s="96" t="str">
        <f>IF(OR(B16&lt;&gt;"",D16&lt;E13&gt;""),"["&amp;TEXT($B$2,"##")&amp;"-"&amp;TEXT(ROW()-10,"##")&amp;"]","")</f>
        <v>[Homepage-6]</v>
      </c>
      <c r="B16" s="227" t="s">
        <v>718</v>
      </c>
      <c r="C16" s="106" t="s">
        <v>703</v>
      </c>
      <c r="D16" s="227" t="s">
        <v>721</v>
      </c>
      <c r="E16" s="103"/>
      <c r="F16" s="95"/>
      <c r="G16" s="95"/>
      <c r="H16" s="101"/>
      <c r="I16" s="105"/>
      <c r="J16" s="90"/>
    </row>
    <row r="17" spans="1:10" ht="14.25" customHeight="1">
      <c r="A17" s="96" t="str">
        <f>IF(OR(B17&lt;&gt;"",D17&lt;E14&gt;""),"["&amp;TEXT($B$2,"##")&amp;"-"&amp;TEXT(ROW()-10,"##")&amp;"]","")</f>
        <v>[Homepage-7]</v>
      </c>
      <c r="B17" s="227" t="s">
        <v>719</v>
      </c>
      <c r="C17" s="106" t="s">
        <v>720</v>
      </c>
      <c r="D17" s="227" t="s">
        <v>721</v>
      </c>
      <c r="E17" s="103"/>
      <c r="F17" s="95"/>
      <c r="G17" s="95"/>
      <c r="H17" s="101"/>
      <c r="I17" s="105"/>
      <c r="J17" s="90"/>
    </row>
    <row r="18" spans="1:10" ht="14.25" customHeight="1">
      <c r="A18" s="96" t="str">
        <f>IF(OR(B18&lt;&gt;"",D18&lt;E14&gt;""),"["&amp;TEXT($B$2,"##")&amp;"-"&amp;TEXT(ROW()-10,"##")&amp;"]","")</f>
        <v>[Homepage-8]</v>
      </c>
      <c r="B18" s="227" t="s">
        <v>853</v>
      </c>
      <c r="C18" s="106" t="s">
        <v>697</v>
      </c>
      <c r="D18" s="227" t="s">
        <v>976</v>
      </c>
      <c r="E18" s="103"/>
      <c r="F18" s="95"/>
      <c r="G18" s="95"/>
      <c r="H18" s="101"/>
      <c r="I18" s="105"/>
      <c r="J18" s="90"/>
    </row>
    <row r="19" spans="1:10" ht="14.25" customHeight="1">
      <c r="A19" s="96" t="str">
        <f>IF(OR(B19&lt;&gt;"",D19&lt;E15&gt;""),"["&amp;TEXT($B$2,"##")&amp;"-"&amp;TEXT(ROW()-10,"##")&amp;"]","")</f>
        <v>[Homepage-9]</v>
      </c>
      <c r="B19" s="227" t="s">
        <v>854</v>
      </c>
      <c r="C19" s="106" t="s">
        <v>856</v>
      </c>
      <c r="D19" s="227" t="s">
        <v>861</v>
      </c>
      <c r="E19" s="103"/>
      <c r="F19" s="95"/>
      <c r="G19" s="95"/>
      <c r="H19" s="101"/>
      <c r="I19" s="105"/>
      <c r="J19" s="90"/>
    </row>
    <row r="20" spans="1:10" ht="14.25" customHeight="1">
      <c r="A20" s="96" t="str">
        <f>IF(OR(B20&lt;&gt;"",D20&lt;E18&gt;""),"["&amp;TEXT($B$2,"##")&amp;"-"&amp;TEXT(ROW()-10,"##")&amp;"]","")</f>
        <v>[Homepage-10]</v>
      </c>
      <c r="B20" s="227" t="s">
        <v>858</v>
      </c>
      <c r="C20" s="106" t="s">
        <v>696</v>
      </c>
      <c r="D20" s="227" t="s">
        <v>860</v>
      </c>
      <c r="E20" s="103"/>
      <c r="F20" s="95"/>
      <c r="G20" s="95"/>
      <c r="H20" s="101"/>
      <c r="I20" s="105"/>
      <c r="J20" s="90"/>
    </row>
    <row r="21" spans="1:10" ht="14.25" customHeight="1">
      <c r="A21" s="96" t="str">
        <f>IF(OR(B21&lt;&gt;"",D21&lt;E19&gt;""),"["&amp;TEXT($B$2,"##")&amp;"-"&amp;TEXT(ROW()-10,"##")&amp;"]","")</f>
        <v>[Homepage-11]</v>
      </c>
      <c r="B21" s="227" t="s">
        <v>855</v>
      </c>
      <c r="C21" s="106" t="s">
        <v>857</v>
      </c>
      <c r="D21" s="227" t="s">
        <v>859</v>
      </c>
      <c r="E21" s="103"/>
      <c r="F21" s="95"/>
      <c r="G21" s="95"/>
      <c r="H21" s="101"/>
      <c r="I21" s="105"/>
      <c r="J21" s="90"/>
    </row>
    <row r="22" spans="1:10" ht="14.25" customHeight="1">
      <c r="A22" s="96" t="str">
        <f>IF(OR(B22&lt;&gt;"",D22&lt;E20&gt;""),"["&amp;TEXT($B$2,"##")&amp;"-"&amp;TEXT(ROW()-10,"##")&amp;"]","")</f>
        <v>[Homepage-12]</v>
      </c>
      <c r="B22" s="227" t="s">
        <v>704</v>
      </c>
      <c r="C22" s="106" t="s">
        <v>705</v>
      </c>
      <c r="D22" s="227" t="s">
        <v>977</v>
      </c>
      <c r="E22" s="103"/>
      <c r="F22" s="95"/>
      <c r="G22" s="95"/>
      <c r="H22" s="101"/>
      <c r="I22" s="105"/>
      <c r="J22" s="90"/>
    </row>
    <row r="23" spans="1:10" ht="14.25" customHeight="1">
      <c r="A23" s="96" t="str">
        <f>IF(OR(B23&lt;&gt;"",D23&lt;E20&gt;""),"["&amp;TEXT($B$2,"##")&amp;"-"&amp;TEXT(ROW()-10,"##")&amp;"]","")</f>
        <v>[Homepage-13]</v>
      </c>
      <c r="B23" s="109" t="s">
        <v>725</v>
      </c>
      <c r="C23" s="109" t="s">
        <v>708</v>
      </c>
      <c r="D23" s="109" t="s">
        <v>711</v>
      </c>
      <c r="E23" s="103"/>
      <c r="F23" s="95"/>
      <c r="G23" s="95"/>
      <c r="H23" s="101"/>
      <c r="I23" s="105"/>
      <c r="J23" s="90"/>
    </row>
    <row r="24" spans="1:10" ht="14.25" customHeight="1">
      <c r="A24" s="96" t="str">
        <f t="shared" ref="A24:A29" si="1">IF(OR(B24&lt;&gt;"",D24&lt;E22&gt;""),"["&amp;TEXT($B$2,"##")&amp;"-"&amp;TEXT(ROW()-10,"##")&amp;"]","")</f>
        <v>[Homepage-14]</v>
      </c>
      <c r="B24" s="109" t="s">
        <v>706</v>
      </c>
      <c r="C24" s="109" t="s">
        <v>707</v>
      </c>
      <c r="D24" s="109" t="s">
        <v>709</v>
      </c>
      <c r="E24" s="103"/>
      <c r="F24" s="95"/>
      <c r="G24" s="95"/>
      <c r="H24" s="101"/>
      <c r="I24" s="105"/>
      <c r="J24" s="90"/>
    </row>
    <row r="25" spans="1:10" ht="14.25" customHeight="1">
      <c r="A25" s="96" t="str">
        <f t="shared" si="1"/>
        <v>[Homepage-15]</v>
      </c>
      <c r="B25" s="251" t="s">
        <v>734</v>
      </c>
      <c r="C25" s="227" t="s">
        <v>710</v>
      </c>
      <c r="D25" s="227" t="s">
        <v>712</v>
      </c>
      <c r="E25" s="226"/>
      <c r="F25" s="95"/>
      <c r="G25" s="95"/>
      <c r="H25" s="101"/>
      <c r="I25" s="105"/>
      <c r="J25" s="90"/>
    </row>
    <row r="26" spans="1:10" ht="14.25" customHeight="1">
      <c r="A26" s="96" t="str">
        <f t="shared" si="1"/>
        <v>[Homepage-16]</v>
      </c>
      <c r="B26" s="227" t="s">
        <v>715</v>
      </c>
      <c r="C26" s="227" t="s">
        <v>713</v>
      </c>
      <c r="D26" s="227" t="s">
        <v>714</v>
      </c>
      <c r="E26" s="103"/>
      <c r="F26" s="97"/>
      <c r="G26" s="97"/>
      <c r="H26" s="104"/>
      <c r="I26" s="105"/>
      <c r="J26" s="90"/>
    </row>
    <row r="27" spans="1:10" ht="14.25" customHeight="1">
      <c r="A27" s="253" t="str">
        <f t="shared" si="1"/>
        <v>[Homepage-17]</v>
      </c>
      <c r="B27" s="252" t="s">
        <v>716</v>
      </c>
      <c r="C27" s="227" t="s">
        <v>717</v>
      </c>
      <c r="D27" s="227" t="s">
        <v>512</v>
      </c>
      <c r="E27" s="103"/>
      <c r="F27" s="97"/>
      <c r="G27" s="97"/>
      <c r="H27" s="104"/>
      <c r="I27" s="105"/>
      <c r="J27" s="90"/>
    </row>
    <row r="28" spans="1:10" ht="14.25" customHeight="1">
      <c r="A28" s="253" t="str">
        <f t="shared" si="1"/>
        <v>[Homepage-18]</v>
      </c>
      <c r="B28" s="227" t="s">
        <v>513</v>
      </c>
      <c r="C28" s="227" t="s">
        <v>514</v>
      </c>
      <c r="D28" s="227" t="s">
        <v>515</v>
      </c>
      <c r="E28" s="103"/>
      <c r="F28" s="97"/>
      <c r="G28" s="97"/>
      <c r="H28" s="104"/>
      <c r="I28" s="105"/>
      <c r="J28" s="90"/>
    </row>
    <row r="29" spans="1:10" ht="14.25" customHeight="1">
      <c r="A29" s="253" t="str">
        <f t="shared" si="1"/>
        <v>[Homepage-19]</v>
      </c>
      <c r="B29" s="227" t="s">
        <v>516</v>
      </c>
      <c r="C29" s="227" t="s">
        <v>517</v>
      </c>
      <c r="D29" s="227" t="s">
        <v>518</v>
      </c>
      <c r="E29" s="103"/>
      <c r="F29" s="97"/>
      <c r="G29" s="97"/>
      <c r="H29" s="104"/>
      <c r="I29" s="105"/>
      <c r="J29" s="90"/>
    </row>
    <row r="30" spans="1:10" ht="14.25" customHeight="1">
      <c r="A30" s="152"/>
      <c r="B30" s="97"/>
      <c r="C30" s="97"/>
      <c r="D30" s="97"/>
      <c r="E30" s="146"/>
      <c r="F30" s="95"/>
      <c r="G30" s="95"/>
      <c r="H30" s="157"/>
      <c r="I30" s="146"/>
      <c r="J30" s="90"/>
    </row>
    <row r="31" spans="1:10" ht="14.25" customHeight="1">
      <c r="A31" s="152"/>
      <c r="B31" s="97"/>
      <c r="C31" s="97"/>
      <c r="D31" s="97"/>
      <c r="E31" s="146"/>
      <c r="F31" s="95"/>
      <c r="G31" s="95"/>
      <c r="H31" s="157"/>
      <c r="I31" s="146"/>
      <c r="J31" s="90"/>
    </row>
    <row r="32" spans="1:10" ht="14.25" customHeight="1">
      <c r="A32" s="152"/>
      <c r="B32" s="97"/>
      <c r="C32" s="97"/>
      <c r="D32" s="97"/>
      <c r="E32" s="146"/>
      <c r="F32" s="95"/>
      <c r="G32" s="95"/>
      <c r="H32" s="157"/>
      <c r="I32" s="146"/>
      <c r="J32" s="90"/>
    </row>
    <row r="33" spans="1:10" ht="14.25" customHeight="1">
      <c r="A33" s="152"/>
      <c r="B33" s="97"/>
      <c r="C33" s="97"/>
      <c r="D33" s="97"/>
      <c r="E33" s="146"/>
      <c r="F33" s="95"/>
      <c r="G33" s="95"/>
      <c r="H33" s="157"/>
      <c r="I33" s="146"/>
      <c r="J33" s="90"/>
    </row>
    <row r="34" spans="1:10" ht="14.25" customHeight="1">
      <c r="A34" s="152"/>
      <c r="B34" s="97"/>
      <c r="C34" s="97"/>
      <c r="D34" s="97"/>
      <c r="E34" s="146"/>
      <c r="F34" s="95"/>
      <c r="G34" s="95"/>
      <c r="H34" s="157"/>
      <c r="I34" s="146"/>
      <c r="J34" s="90"/>
    </row>
    <row r="35" spans="1:10" ht="14.25" customHeight="1">
      <c r="A35" s="152"/>
      <c r="B35" s="97"/>
      <c r="C35" s="97"/>
      <c r="D35" s="97"/>
      <c r="E35" s="146"/>
      <c r="F35" s="95"/>
      <c r="G35" s="95"/>
      <c r="H35" s="157"/>
      <c r="I35" s="146"/>
      <c r="J35" s="90"/>
    </row>
    <row r="36" spans="1:10" ht="14.25" customHeight="1">
      <c r="A36" s="152"/>
      <c r="B36" s="97"/>
      <c r="C36" s="97"/>
      <c r="D36" s="97"/>
      <c r="E36" s="150"/>
      <c r="F36" s="95"/>
      <c r="G36" s="95"/>
      <c r="H36" s="157"/>
      <c r="I36" s="146"/>
      <c r="J36" s="90"/>
    </row>
    <row r="37" spans="1:10" ht="14.25" customHeight="1">
      <c r="A37" s="152"/>
      <c r="B37" s="97"/>
      <c r="C37" s="97"/>
      <c r="D37" s="97"/>
      <c r="E37" s="146"/>
      <c r="F37" s="97"/>
      <c r="G37" s="95"/>
      <c r="H37" s="157"/>
      <c r="I37" s="146"/>
      <c r="J37" s="90"/>
    </row>
    <row r="38" spans="1:10" ht="14.25" customHeight="1">
      <c r="A38" s="152"/>
      <c r="B38" s="97"/>
      <c r="C38" s="97"/>
      <c r="D38" s="97"/>
      <c r="E38" s="146"/>
      <c r="F38" s="97"/>
      <c r="G38" s="95"/>
      <c r="H38" s="157"/>
      <c r="I38" s="146"/>
      <c r="J38" s="90"/>
    </row>
    <row r="39" spans="1:10" ht="14.25" customHeight="1">
      <c r="A39" s="152"/>
      <c r="B39" s="97"/>
      <c r="C39" s="97"/>
      <c r="D39" s="97"/>
      <c r="E39" s="146"/>
      <c r="F39" s="97"/>
      <c r="G39" s="95"/>
      <c r="H39" s="157"/>
      <c r="I39" s="146"/>
      <c r="J39" s="90"/>
    </row>
    <row r="40" spans="1:10" ht="14.25" customHeight="1">
      <c r="A40" s="152"/>
      <c r="B40" s="97"/>
      <c r="C40" s="97"/>
      <c r="D40" s="97"/>
      <c r="E40" s="146"/>
      <c r="F40" s="97"/>
      <c r="G40" s="97"/>
      <c r="H40" s="157"/>
      <c r="I40" s="146"/>
      <c r="J40" s="90"/>
    </row>
    <row r="41" spans="1:10">
      <c r="J41" s="90"/>
    </row>
  </sheetData>
  <mergeCells count="5">
    <mergeCell ref="B2:G2"/>
    <mergeCell ref="B3:G3"/>
    <mergeCell ref="B4:G4"/>
    <mergeCell ref="E5:G5"/>
    <mergeCell ref="E6:G6"/>
  </mergeCells>
  <dataValidations count="1">
    <dataValidation type="list" allowBlank="1" showErrorMessage="1" sqref="F12:G40">
      <formula1>$J$2:$J$6</formula1>
    </dataValidation>
  </dataValidations>
  <hyperlinks>
    <hyperlink ref="A1" location="'Test Report'!A1" display="Back to Test 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topLeftCell="A26" zoomScaleNormal="100" workbookViewId="0">
      <selection activeCell="D33" sqref="D33"/>
    </sheetView>
  </sheetViews>
  <sheetFormatPr defaultRowHeight="12.75"/>
  <cols>
    <col min="1" max="1" width="21.125" style="90" customWidth="1"/>
    <col min="2" max="2" width="30.625" style="90" customWidth="1"/>
    <col min="3" max="3" width="34.375" style="90" customWidth="1"/>
    <col min="4" max="4" width="24.7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6" t="s">
        <v>128</v>
      </c>
      <c r="C2" s="277"/>
      <c r="D2" s="277"/>
      <c r="E2" s="277"/>
      <c r="F2" s="277"/>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9" t="s">
        <v>129</v>
      </c>
      <c r="C3" s="280"/>
      <c r="D3" s="280"/>
      <c r="E3" s="280"/>
      <c r="F3" s="280"/>
      <c r="G3" s="281"/>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9" t="s">
        <v>117</v>
      </c>
      <c r="C4" s="280"/>
      <c r="D4" s="280"/>
      <c r="E4" s="280"/>
      <c r="F4" s="280"/>
      <c r="G4" s="28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82" t="s">
        <v>28</v>
      </c>
      <c r="F5" s="283"/>
      <c r="G5" s="284"/>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COUNTIF(F12:G110,"Pass")</f>
        <v>0</v>
      </c>
      <c r="B6" s="87">
        <f>COUNTIF(F12:G110,"Fail")</f>
        <v>0</v>
      </c>
      <c r="C6" s="87">
        <f>E6-D6-B6-A6</f>
        <v>57</v>
      </c>
      <c r="D6" s="88">
        <f>COUNTIF(F12:G110,"N/A")</f>
        <v>0</v>
      </c>
      <c r="E6" s="285">
        <f>COUNTA(A12:A110)</f>
        <v>57</v>
      </c>
      <c r="F6" s="286"/>
      <c r="G6" s="28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125</v>
      </c>
      <c r="C12" s="109" t="s">
        <v>122</v>
      </c>
      <c r="D12" s="95" t="s">
        <v>119</v>
      </c>
      <c r="E12" s="100"/>
      <c r="F12" s="95"/>
      <c r="G12" s="95"/>
      <c r="H12" s="101"/>
      <c r="I12" s="102"/>
      <c r="J12" s="90"/>
    </row>
    <row r="13" spans="1:257" ht="14.25" customHeight="1">
      <c r="A13" s="138" t="str">
        <f t="shared" ref="A13:A17" si="0">IF(OR(B13&lt;&gt;"",D13&lt;E12&gt;""),"["&amp;TEXT($B$2,"##")&amp;"-"&amp;TEXT(ROW()-10,"##")&amp;"]","")</f>
        <v>[Medicinal plants Article-3]</v>
      </c>
      <c r="B13" s="139" t="s">
        <v>126</v>
      </c>
      <c r="C13" s="142" t="s">
        <v>123</v>
      </c>
      <c r="D13" s="97" t="s">
        <v>119</v>
      </c>
      <c r="E13" s="103"/>
      <c r="F13" s="95"/>
      <c r="G13" s="95"/>
      <c r="H13" s="101"/>
      <c r="I13" s="102"/>
      <c r="J13" s="90"/>
    </row>
    <row r="14" spans="1:257" ht="14.25" customHeight="1">
      <c r="A14" s="96" t="str">
        <f t="shared" si="0"/>
        <v>[Medicinal plants Article-4]</v>
      </c>
      <c r="B14" s="97" t="s">
        <v>127</v>
      </c>
      <c r="C14" s="143" t="s">
        <v>120</v>
      </c>
      <c r="D14" s="166" t="s">
        <v>130</v>
      </c>
      <c r="E14" s="103"/>
      <c r="F14" s="95"/>
      <c r="G14" s="95"/>
      <c r="H14" s="101"/>
      <c r="I14" s="105"/>
      <c r="J14" s="90"/>
    </row>
    <row r="15" spans="1:257" ht="14.25" customHeight="1">
      <c r="A15" s="96" t="str">
        <f t="shared" si="0"/>
        <v>[Medicinal plants Article-5]</v>
      </c>
      <c r="B15" s="109" t="s">
        <v>237</v>
      </c>
      <c r="C15" s="143" t="s">
        <v>121</v>
      </c>
      <c r="D15" s="97" t="s">
        <v>131</v>
      </c>
      <c r="E15" s="103"/>
      <c r="F15" s="95"/>
      <c r="G15" s="95"/>
      <c r="H15" s="101"/>
      <c r="I15" s="105"/>
      <c r="J15" s="90"/>
    </row>
    <row r="16" spans="1:257" ht="14.25" customHeight="1">
      <c r="A16" s="96" t="str">
        <f t="shared" si="0"/>
        <v>[Medicinal plants Article-6]</v>
      </c>
      <c r="B16" s="109" t="s">
        <v>236</v>
      </c>
      <c r="C16" s="143" t="s">
        <v>132</v>
      </c>
      <c r="D16" s="97" t="s">
        <v>133</v>
      </c>
      <c r="E16" s="103"/>
      <c r="F16" s="95"/>
      <c r="G16" s="95"/>
      <c r="H16" s="101"/>
      <c r="I16" s="105"/>
      <c r="J16" s="90"/>
    </row>
    <row r="17" spans="1:10" ht="14.25" customHeight="1">
      <c r="A17" s="96" t="str">
        <f t="shared" si="0"/>
        <v>[Medicinal plants Article-7]</v>
      </c>
      <c r="B17" s="109" t="s">
        <v>238</v>
      </c>
      <c r="C17" s="143" t="s">
        <v>134</v>
      </c>
      <c r="D17" s="97" t="s">
        <v>135</v>
      </c>
      <c r="E17" s="103"/>
      <c r="F17" s="95"/>
      <c r="G17" s="95"/>
      <c r="H17" s="101"/>
      <c r="I17" s="105"/>
      <c r="J17" s="90"/>
    </row>
    <row r="18" spans="1:10" ht="14.25" customHeight="1">
      <c r="A18" s="96" t="str">
        <f t="shared" ref="A18:A31" si="1">IF(OR(B18&lt;&gt;"",D18&lt;E16&gt;""),"["&amp;TEXT($B$2,"##")&amp;"-"&amp;TEXT(ROW()-10,"##")&amp;"]","")</f>
        <v>[Medicinal plants Article-8]</v>
      </c>
      <c r="B18" s="109" t="s">
        <v>239</v>
      </c>
      <c r="C18" s="143" t="s">
        <v>136</v>
      </c>
      <c r="D18" s="97" t="s">
        <v>149</v>
      </c>
      <c r="E18" s="103"/>
      <c r="F18" s="95"/>
      <c r="G18" s="95"/>
      <c r="H18" s="101"/>
      <c r="I18" s="105"/>
      <c r="J18" s="90"/>
    </row>
    <row r="19" spans="1:10" ht="14.25" customHeight="1">
      <c r="A19" s="96" t="str">
        <f t="shared" si="1"/>
        <v>[Medicinal plants Article-9]</v>
      </c>
      <c r="B19" s="109" t="s">
        <v>487</v>
      </c>
      <c r="C19" s="143" t="s">
        <v>488</v>
      </c>
      <c r="D19" s="97" t="s">
        <v>489</v>
      </c>
      <c r="E19" s="103"/>
      <c r="F19" s="95"/>
      <c r="G19" s="95"/>
      <c r="H19" s="101"/>
      <c r="I19" s="105"/>
      <c r="J19" s="90"/>
    </row>
    <row r="20" spans="1:10" ht="14.25" customHeight="1">
      <c r="A20" s="96" t="str">
        <f t="shared" si="1"/>
        <v>[Medicinal plants Article-10]</v>
      </c>
      <c r="B20" s="95" t="s">
        <v>240</v>
      </c>
      <c r="C20" s="142" t="s">
        <v>137</v>
      </c>
      <c r="D20" s="139" t="s">
        <v>148</v>
      </c>
      <c r="E20" s="226"/>
      <c r="F20" s="95"/>
      <c r="G20" s="95"/>
      <c r="H20" s="101"/>
      <c r="I20" s="105"/>
      <c r="J20" s="90"/>
    </row>
    <row r="21" spans="1:10" ht="14.25" customHeight="1">
      <c r="A21" s="96" t="str">
        <f t="shared" si="1"/>
        <v>[Medicinal plants Article-11]</v>
      </c>
      <c r="B21" s="97" t="s">
        <v>490</v>
      </c>
      <c r="C21" s="97" t="s">
        <v>491</v>
      </c>
      <c r="D21" s="97" t="s">
        <v>492</v>
      </c>
      <c r="E21" s="103"/>
      <c r="F21" s="97"/>
      <c r="G21" s="97"/>
      <c r="H21" s="104"/>
      <c r="I21" s="105"/>
      <c r="J21" s="90"/>
    </row>
    <row r="22" spans="1:10" ht="14.25" customHeight="1">
      <c r="A22" s="96" t="str">
        <f t="shared" si="1"/>
        <v>[Medicinal plants Article-12]</v>
      </c>
      <c r="B22" s="97" t="s">
        <v>241</v>
      </c>
      <c r="C22" s="97" t="s">
        <v>138</v>
      </c>
      <c r="D22" s="97" t="s">
        <v>147</v>
      </c>
      <c r="E22" s="103"/>
      <c r="F22" s="97"/>
      <c r="G22" s="97"/>
      <c r="H22" s="104"/>
      <c r="I22" s="105"/>
      <c r="J22" s="90"/>
    </row>
    <row r="23" spans="1:10" ht="14.25" customHeight="1">
      <c r="A23" s="96" t="str">
        <f t="shared" si="1"/>
        <v>[Medicinal plants Article-13]</v>
      </c>
      <c r="B23" s="97" t="s">
        <v>493</v>
      </c>
      <c r="C23" s="97" t="s">
        <v>494</v>
      </c>
      <c r="D23" s="97" t="s">
        <v>495</v>
      </c>
      <c r="E23" s="103"/>
      <c r="F23" s="97"/>
      <c r="G23" s="97"/>
      <c r="H23" s="104"/>
      <c r="I23" s="105"/>
      <c r="J23" s="90"/>
    </row>
    <row r="24" spans="1:10" ht="14.25" customHeight="1">
      <c r="A24" s="96" t="str">
        <f t="shared" si="1"/>
        <v>[Medicinal plants Article-14]</v>
      </c>
      <c r="B24" s="97" t="s">
        <v>242</v>
      </c>
      <c r="C24" s="97" t="s">
        <v>139</v>
      </c>
      <c r="D24" s="97" t="s">
        <v>146</v>
      </c>
      <c r="E24" s="103"/>
      <c r="F24" s="97"/>
      <c r="G24" s="97"/>
      <c r="H24" s="104"/>
      <c r="I24" s="105"/>
      <c r="J24" s="90"/>
    </row>
    <row r="25" spans="1:10" ht="14.25" customHeight="1">
      <c r="A25" s="96" t="str">
        <f t="shared" si="1"/>
        <v>[Medicinal plants Article-15]</v>
      </c>
      <c r="B25" s="97" t="s">
        <v>496</v>
      </c>
      <c r="C25" s="97" t="s">
        <v>497</v>
      </c>
      <c r="D25" s="97" t="s">
        <v>498</v>
      </c>
      <c r="E25" s="103"/>
      <c r="F25" s="97"/>
      <c r="G25" s="97"/>
      <c r="H25" s="104"/>
      <c r="I25" s="105"/>
      <c r="J25" s="90"/>
    </row>
    <row r="26" spans="1:10" ht="14.25" customHeight="1">
      <c r="A26" s="96" t="str">
        <f t="shared" si="1"/>
        <v>[Medicinal plants Article-16]</v>
      </c>
      <c r="B26" s="97" t="s">
        <v>243</v>
      </c>
      <c r="C26" s="97" t="s">
        <v>140</v>
      </c>
      <c r="D26" s="97" t="s">
        <v>145</v>
      </c>
      <c r="E26" s="103"/>
      <c r="F26" s="97"/>
      <c r="G26" s="97"/>
      <c r="H26" s="104"/>
      <c r="I26" s="105"/>
      <c r="J26" s="90"/>
    </row>
    <row r="27" spans="1:10" ht="14.25" customHeight="1">
      <c r="A27" s="96" t="str">
        <f t="shared" si="1"/>
        <v>[Medicinal plants Article-17]</v>
      </c>
      <c r="B27" s="97" t="s">
        <v>499</v>
      </c>
      <c r="C27" s="97" t="s">
        <v>500</v>
      </c>
      <c r="D27" s="97" t="s">
        <v>501</v>
      </c>
      <c r="E27" s="103"/>
      <c r="F27" s="97"/>
      <c r="G27" s="97"/>
      <c r="H27" s="104"/>
      <c r="I27" s="105"/>
      <c r="J27" s="90"/>
    </row>
    <row r="28" spans="1:10" ht="14.25" customHeight="1">
      <c r="A28" s="96" t="str">
        <f t="shared" si="1"/>
        <v>[Medicinal plants Article-18]</v>
      </c>
      <c r="B28" s="97" t="s">
        <v>244</v>
      </c>
      <c r="C28" s="97" t="s">
        <v>141</v>
      </c>
      <c r="D28" s="97" t="s">
        <v>144</v>
      </c>
      <c r="E28" s="103"/>
      <c r="F28" s="97"/>
      <c r="G28" s="97"/>
      <c r="H28" s="104"/>
      <c r="I28" s="105"/>
      <c r="J28" s="90"/>
    </row>
    <row r="29" spans="1:10" ht="14.25" customHeight="1">
      <c r="A29" s="96" t="str">
        <f t="shared" si="1"/>
        <v>[Medicinal plants Article-19]</v>
      </c>
      <c r="B29" s="97" t="s">
        <v>502</v>
      </c>
      <c r="C29" s="97" t="s">
        <v>503</v>
      </c>
      <c r="D29" s="97" t="s">
        <v>504</v>
      </c>
      <c r="E29" s="103"/>
      <c r="F29" s="97"/>
      <c r="G29" s="97"/>
      <c r="H29" s="104"/>
      <c r="I29" s="105"/>
      <c r="J29" s="90"/>
    </row>
    <row r="30" spans="1:10" ht="14.25" customHeight="1">
      <c r="A30" s="96" t="str">
        <f t="shared" si="1"/>
        <v>[Medicinal plants Article-20]</v>
      </c>
      <c r="B30" s="97" t="s">
        <v>245</v>
      </c>
      <c r="C30" s="97" t="s">
        <v>142</v>
      </c>
      <c r="D30" s="144" t="s">
        <v>143</v>
      </c>
      <c r="E30" s="103"/>
      <c r="F30" s="97"/>
      <c r="G30" s="97"/>
      <c r="H30" s="104"/>
      <c r="I30" s="105"/>
      <c r="J30" s="90"/>
    </row>
    <row r="31" spans="1:10" ht="14.25" customHeight="1">
      <c r="A31" s="96" t="str">
        <f t="shared" si="1"/>
        <v>[Medicinal plants Article-21]</v>
      </c>
      <c r="B31" s="97" t="s">
        <v>505</v>
      </c>
      <c r="C31" s="97" t="s">
        <v>506</v>
      </c>
      <c r="D31" s="144" t="s">
        <v>507</v>
      </c>
      <c r="E31" s="103"/>
      <c r="F31" s="97"/>
      <c r="G31" s="97"/>
      <c r="H31" s="104"/>
      <c r="I31" s="105"/>
      <c r="J31" s="90"/>
    </row>
    <row r="32" spans="1:10" ht="14.25" customHeight="1">
      <c r="A32" s="140"/>
      <c r="B32" s="140" t="s">
        <v>186</v>
      </c>
      <c r="C32" s="288"/>
      <c r="D32" s="288"/>
      <c r="E32" s="288"/>
      <c r="F32" s="288"/>
      <c r="G32" s="288"/>
      <c r="H32" s="288"/>
      <c r="I32" s="289"/>
      <c r="J32" s="90"/>
    </row>
    <row r="33" spans="1:10" ht="14.25" customHeight="1">
      <c r="A33" s="54" t="str">
        <f>IF(OR(B33&lt;&gt;"",D33&lt;F32&gt;""),"["&amp;TEXT($B$2,"##")&amp;"-"&amp;TEXT(ROW()-10,"##")&amp;"]","")</f>
        <v>[Medicinal plants Article-23]</v>
      </c>
      <c r="B33" s="97" t="s">
        <v>153</v>
      </c>
      <c r="C33" s="143" t="s">
        <v>163</v>
      </c>
      <c r="D33" s="97" t="s">
        <v>164</v>
      </c>
      <c r="E33" s="103"/>
      <c r="F33" s="95"/>
      <c r="G33" s="95"/>
      <c r="H33" s="157"/>
      <c r="I33" s="146"/>
      <c r="J33" s="90"/>
    </row>
    <row r="34" spans="1:10" ht="14.25" customHeight="1">
      <c r="A34" s="138" t="str">
        <f t="shared" ref="A34" si="2">IF(OR(B34&lt;&gt;"",D34&lt;E33&gt;""),"["&amp;TEXT($B$2,"##")&amp;"-"&amp;TEXT(ROW()-10,"##")&amp;"]","")</f>
        <v>[Medicinal plants Article-24]</v>
      </c>
      <c r="B34" s="97" t="s">
        <v>152</v>
      </c>
      <c r="C34" s="143" t="s">
        <v>165</v>
      </c>
      <c r="D34" s="97" t="s">
        <v>176</v>
      </c>
      <c r="E34" s="146"/>
      <c r="F34" s="95"/>
      <c r="G34" s="95"/>
      <c r="H34" s="157"/>
      <c r="I34" s="146"/>
      <c r="J34" s="90"/>
    </row>
    <row r="35" spans="1:10" ht="14.25" customHeight="1">
      <c r="A35" s="167" t="str">
        <f>IF(OR(B35&lt;&gt;"",D35&lt;F32&gt;""),"["&amp;TEXT($B$2,"##")&amp;"-"&amp;TEXT(ROW()-10,"##")&amp;"]","")</f>
        <v>[Medicinal plants Article-25]</v>
      </c>
      <c r="B35" s="109" t="s">
        <v>151</v>
      </c>
      <c r="C35" s="143" t="s">
        <v>166</v>
      </c>
      <c r="D35" s="166" t="s">
        <v>131</v>
      </c>
      <c r="E35" s="146"/>
      <c r="F35" s="95"/>
      <c r="G35" s="95"/>
      <c r="H35" s="157"/>
      <c r="I35" s="146"/>
      <c r="J35" s="90"/>
    </row>
    <row r="36" spans="1:10" ht="14.25" customHeight="1">
      <c r="A36" s="54" t="str">
        <f>IF(OR(B36&lt;&gt;"",D36&lt;E33&gt;""),"["&amp;TEXT($B$2,"##")&amp;"-"&amp;TEXT(ROW()-10,"##")&amp;"]","")</f>
        <v>[Medicinal plants Article-26]</v>
      </c>
      <c r="B36" s="109" t="s">
        <v>154</v>
      </c>
      <c r="C36" s="143" t="s">
        <v>167</v>
      </c>
      <c r="D36" s="97" t="s">
        <v>177</v>
      </c>
      <c r="E36" s="146"/>
      <c r="F36" s="95"/>
      <c r="G36" s="95"/>
      <c r="H36" s="157"/>
      <c r="I36" s="146"/>
      <c r="J36" s="90"/>
    </row>
    <row r="37" spans="1:10" ht="14.25" customHeight="1">
      <c r="A37" s="54" t="str">
        <f>IF(OR(B37&lt;&gt;"",D37&lt;E34&gt;""),"["&amp;TEXT($B$2,"##")&amp;"-"&amp;TEXT(ROW()-10,"##")&amp;"]","")</f>
        <v>[Medicinal plants Article-27]</v>
      </c>
      <c r="B37" s="109" t="s">
        <v>155</v>
      </c>
      <c r="C37" s="143" t="s">
        <v>168</v>
      </c>
      <c r="D37" s="97" t="s">
        <v>178</v>
      </c>
      <c r="E37" s="146"/>
      <c r="F37" s="95"/>
      <c r="G37" s="95"/>
      <c r="H37" s="157"/>
      <c r="I37" s="146"/>
      <c r="J37" s="90"/>
    </row>
    <row r="38" spans="1:10" ht="14.25" customHeight="1">
      <c r="A38" s="138" t="str">
        <f t="shared" ref="A38:A62" si="3">IF(OR(B38&lt;&gt;"",D38&lt;E37&gt;""),"["&amp;TEXT($B$2,"##")&amp;"-"&amp;TEXT(ROW()-10,"##")&amp;"]","")</f>
        <v>[Medicinal plants Article-28]</v>
      </c>
      <c r="B38" s="109" t="s">
        <v>156</v>
      </c>
      <c r="C38" s="143" t="s">
        <v>169</v>
      </c>
      <c r="D38" s="97" t="s">
        <v>179</v>
      </c>
      <c r="E38" s="146"/>
      <c r="F38" s="95"/>
      <c r="G38" s="97"/>
      <c r="H38" s="157"/>
      <c r="I38" s="146"/>
      <c r="J38" s="90"/>
    </row>
    <row r="39" spans="1:10" ht="14.25" customHeight="1">
      <c r="A39" s="138" t="str">
        <f t="shared" si="3"/>
        <v>[Medicinal plants Article-29]</v>
      </c>
      <c r="B39" s="109" t="s">
        <v>157</v>
      </c>
      <c r="C39" s="143" t="s">
        <v>170</v>
      </c>
      <c r="D39" s="97" t="s">
        <v>180</v>
      </c>
      <c r="E39" s="146"/>
      <c r="F39" s="95"/>
      <c r="G39" s="95"/>
      <c r="H39" s="157"/>
      <c r="I39" s="146"/>
      <c r="J39" s="90"/>
    </row>
    <row r="40" spans="1:10" ht="14.25" customHeight="1">
      <c r="A40" s="138" t="str">
        <f t="shared" si="3"/>
        <v>[Medicinal plants Article-30]</v>
      </c>
      <c r="B40" s="109" t="s">
        <v>158</v>
      </c>
      <c r="C40" s="143" t="s">
        <v>171</v>
      </c>
      <c r="D40" s="97" t="s">
        <v>181</v>
      </c>
      <c r="E40" s="146"/>
      <c r="F40" s="95"/>
      <c r="G40" s="95"/>
      <c r="H40" s="157"/>
      <c r="I40" s="146"/>
      <c r="J40" s="90"/>
    </row>
    <row r="41" spans="1:10" ht="14.25" customHeight="1">
      <c r="A41" s="96" t="str">
        <f t="shared" si="3"/>
        <v>[Medicinal plants Article-31]</v>
      </c>
      <c r="B41" s="109" t="s">
        <v>159</v>
      </c>
      <c r="C41" s="143" t="s">
        <v>172</v>
      </c>
      <c r="D41" s="97" t="s">
        <v>182</v>
      </c>
      <c r="E41" s="150"/>
      <c r="F41" s="95"/>
      <c r="G41" s="95"/>
      <c r="H41" s="157"/>
      <c r="I41" s="146"/>
      <c r="J41" s="90"/>
    </row>
    <row r="42" spans="1:10" ht="14.25" customHeight="1">
      <c r="A42" s="96" t="str">
        <f t="shared" si="3"/>
        <v>[Medicinal plants Article-32]</v>
      </c>
      <c r="B42" s="109" t="s">
        <v>160</v>
      </c>
      <c r="C42" s="143" t="s">
        <v>173</v>
      </c>
      <c r="D42" s="97" t="s">
        <v>183</v>
      </c>
      <c r="E42" s="146"/>
      <c r="F42" s="97"/>
      <c r="G42" s="97"/>
      <c r="H42" s="157"/>
      <c r="I42" s="146"/>
      <c r="J42" s="90"/>
    </row>
    <row r="43" spans="1:10" ht="14.25" customHeight="1">
      <c r="A43" s="138" t="str">
        <f t="shared" si="3"/>
        <v>[Medicinal plants Article-33]</v>
      </c>
      <c r="B43" s="109" t="s">
        <v>161</v>
      </c>
      <c r="C43" s="143" t="s">
        <v>174</v>
      </c>
      <c r="D43" s="97" t="s">
        <v>184</v>
      </c>
      <c r="E43" s="146"/>
      <c r="F43" s="97"/>
      <c r="G43" s="97"/>
      <c r="H43" s="157"/>
      <c r="I43" s="146"/>
      <c r="J43" s="90"/>
    </row>
    <row r="44" spans="1:10" ht="14.25" customHeight="1">
      <c r="A44" s="96" t="str">
        <f t="shared" si="3"/>
        <v>[Medicinal plants Article-34]</v>
      </c>
      <c r="B44" s="175" t="s">
        <v>162</v>
      </c>
      <c r="C44" s="143" t="s">
        <v>175</v>
      </c>
      <c r="D44" s="144" t="s">
        <v>185</v>
      </c>
      <c r="E44" s="146"/>
      <c r="F44" s="97"/>
      <c r="G44" s="97"/>
      <c r="H44" s="157"/>
      <c r="I44" s="146"/>
      <c r="J44" s="90"/>
    </row>
    <row r="45" spans="1:10" ht="14.25" customHeight="1">
      <c r="A45" s="145"/>
      <c r="B45" s="158" t="s">
        <v>192</v>
      </c>
      <c r="C45" s="290"/>
      <c r="D45" s="290"/>
      <c r="E45" s="290"/>
      <c r="F45" s="290"/>
      <c r="G45" s="290"/>
      <c r="H45" s="290"/>
      <c r="I45" s="291"/>
      <c r="J45" s="90"/>
    </row>
    <row r="46" spans="1:10" s="169" customFormat="1" ht="14.25" customHeight="1">
      <c r="A46" s="96" t="str">
        <f>IF(OR(B46&lt;&gt;"",D46&lt;E44&gt;""),"["&amp;TEXT($B$2,"##")&amp;"-"&amp;TEXT(ROW()-10,"##")&amp;"]","")</f>
        <v>[Medicinal plants Article-36]</v>
      </c>
      <c r="B46" s="172" t="s">
        <v>194</v>
      </c>
      <c r="C46" s="173" t="s">
        <v>188</v>
      </c>
      <c r="D46" s="173" t="s">
        <v>208</v>
      </c>
      <c r="E46" s="168"/>
      <c r="F46" s="168"/>
      <c r="G46" s="168"/>
      <c r="H46" s="168"/>
      <c r="I46" s="168"/>
    </row>
    <row r="47" spans="1:10" s="169" customFormat="1" ht="14.25" customHeight="1">
      <c r="A47" s="96" t="str">
        <f>IF(OR(B47&lt;&gt;"",D47&lt;E45&gt;""),"["&amp;TEXT($B$2,"##")&amp;"-"&amp;TEXT(ROW()-10,"##")&amp;"]","")</f>
        <v>[Medicinal plants Article-37]</v>
      </c>
      <c r="B47" s="172" t="s">
        <v>195</v>
      </c>
      <c r="C47" s="173" t="s">
        <v>188</v>
      </c>
      <c r="D47" s="173" t="s">
        <v>206</v>
      </c>
      <c r="E47" s="168"/>
      <c r="F47" s="168"/>
      <c r="G47" s="168"/>
      <c r="H47" s="168"/>
      <c r="I47" s="168"/>
    </row>
    <row r="48" spans="1:10" ht="14.25" customHeight="1">
      <c r="A48" s="96" t="str">
        <f>IF(OR(B48&lt;&gt;"",D48&lt;E45&gt;""),"["&amp;TEXT($B$2,"##")&amp;"-"&amp;TEXT(ROW()-10,"##")&amp;"]","")</f>
        <v>[Medicinal plants Article-38]</v>
      </c>
      <c r="B48" s="178" t="s">
        <v>193</v>
      </c>
      <c r="C48" s="171" t="s">
        <v>210</v>
      </c>
      <c r="D48" s="106" t="s">
        <v>352</v>
      </c>
      <c r="E48" s="174"/>
      <c r="F48" s="160"/>
      <c r="G48" s="97"/>
      <c r="H48" s="157"/>
      <c r="I48" s="146"/>
      <c r="J48" s="90"/>
    </row>
    <row r="49" spans="1:10" ht="14.25" customHeight="1">
      <c r="A49" s="96" t="str">
        <f>IF(OR(B49&lt;&gt;"",D49&lt;E48&gt;""),"["&amp;TEXT($B$2,"##")&amp;"-"&amp;TEXT(ROW()-10,"##")&amp;"]","")</f>
        <v>[Medicinal plants Article-39]</v>
      </c>
      <c r="B49" s="179" t="s">
        <v>187</v>
      </c>
      <c r="C49" s="136" t="s">
        <v>188</v>
      </c>
      <c r="D49" s="139" t="s">
        <v>207</v>
      </c>
      <c r="E49" s="150"/>
      <c r="F49" s="95"/>
      <c r="G49" s="139"/>
      <c r="H49" s="193"/>
      <c r="I49" s="150"/>
      <c r="J49" s="90"/>
    </row>
    <row r="50" spans="1:10" ht="14.25" customHeight="1">
      <c r="A50" s="145"/>
      <c r="B50" s="141" t="s">
        <v>189</v>
      </c>
      <c r="C50" s="292"/>
      <c r="D50" s="292"/>
      <c r="E50" s="292"/>
      <c r="F50" s="292"/>
      <c r="G50" s="292"/>
      <c r="H50" s="292"/>
      <c r="I50" s="292"/>
      <c r="J50" s="90"/>
    </row>
    <row r="51" spans="1:10" ht="14.25" customHeight="1">
      <c r="A51" s="170" t="str">
        <f>IF(OR(B51&lt;&gt;"",D51&lt;E50&gt;""),"["&amp;TEXT($B$2,"##")&amp;"-"&amp;TEXT(ROW()-10,"##")&amp;"]","")</f>
        <v>[Medicinal plants Article-41]</v>
      </c>
      <c r="B51" s="97" t="s">
        <v>198</v>
      </c>
      <c r="C51" s="171" t="s">
        <v>202</v>
      </c>
      <c r="D51" s="194" t="s">
        <v>209</v>
      </c>
      <c r="E51" s="174"/>
      <c r="F51" s="160"/>
      <c r="G51" s="194"/>
      <c r="H51" s="195"/>
      <c r="I51" s="174"/>
      <c r="J51" s="90"/>
    </row>
    <row r="52" spans="1:10" ht="14.25" customHeight="1">
      <c r="A52" s="138" t="str">
        <f>IF(OR(B52&lt;&gt;"",D52&lt;E51&gt;""),"["&amp;TEXT($B$2,"##")&amp;"-"&amp;TEXT(ROW()-10,"##")&amp;"]","")</f>
        <v>[Medicinal plants Article-42]</v>
      </c>
      <c r="B52" s="97" t="s">
        <v>216</v>
      </c>
      <c r="C52" s="137" t="s">
        <v>190</v>
      </c>
      <c r="D52" s="97" t="s">
        <v>191</v>
      </c>
      <c r="E52" s="146"/>
      <c r="F52" s="95"/>
      <c r="G52" s="97"/>
      <c r="H52" s="157"/>
      <c r="I52" s="146"/>
      <c r="J52" s="90"/>
    </row>
    <row r="53" spans="1:10" ht="14.25" customHeight="1">
      <c r="A53" s="138" t="str">
        <f t="shared" si="3"/>
        <v>[Medicinal plants Article-43]</v>
      </c>
      <c r="B53" s="109" t="s">
        <v>217</v>
      </c>
      <c r="C53" s="137" t="s">
        <v>196</v>
      </c>
      <c r="D53" s="97" t="s">
        <v>197</v>
      </c>
      <c r="E53" s="146"/>
      <c r="F53" s="95"/>
      <c r="G53" s="97"/>
      <c r="H53" s="157"/>
      <c r="I53" s="146"/>
      <c r="J53" s="90"/>
    </row>
    <row r="54" spans="1:10" ht="14.25" customHeight="1">
      <c r="A54" s="138" t="str">
        <f t="shared" si="3"/>
        <v>[Medicinal plants Article-44]</v>
      </c>
      <c r="B54" s="109" t="s">
        <v>199</v>
      </c>
      <c r="C54" s="137" t="s">
        <v>200</v>
      </c>
      <c r="D54" s="97" t="s">
        <v>201</v>
      </c>
      <c r="E54" s="146"/>
      <c r="F54" s="95"/>
      <c r="G54" s="97"/>
      <c r="H54" s="157"/>
      <c r="I54" s="146"/>
      <c r="J54" s="90"/>
    </row>
    <row r="55" spans="1:10" ht="14.25" customHeight="1">
      <c r="A55" s="177" t="str">
        <f t="shared" si="3"/>
        <v>[Medicinal plants Article-45]</v>
      </c>
      <c r="B55" s="175" t="s">
        <v>203</v>
      </c>
      <c r="C55" s="136" t="s">
        <v>210</v>
      </c>
      <c r="D55" s="139" t="s">
        <v>353</v>
      </c>
      <c r="E55" s="150"/>
      <c r="F55" s="95"/>
      <c r="G55" s="139"/>
      <c r="H55" s="193"/>
      <c r="I55" s="150"/>
      <c r="J55" s="90"/>
    </row>
    <row r="56" spans="1:10" ht="14.25" customHeight="1">
      <c r="A56" s="145"/>
      <c r="B56" s="141" t="s">
        <v>204</v>
      </c>
      <c r="C56" s="292"/>
      <c r="D56" s="292"/>
      <c r="E56" s="292"/>
      <c r="F56" s="292"/>
      <c r="G56" s="292"/>
      <c r="H56" s="292"/>
      <c r="I56" s="292"/>
      <c r="J56" s="90"/>
    </row>
    <row r="57" spans="1:10" ht="14.25" customHeight="1">
      <c r="A57" s="96" t="str">
        <f t="shared" si="3"/>
        <v>[Medicinal plants Article-47]</v>
      </c>
      <c r="B57" s="176" t="s">
        <v>212</v>
      </c>
      <c r="C57" s="180" t="s">
        <v>213</v>
      </c>
      <c r="D57" s="181" t="s">
        <v>214</v>
      </c>
      <c r="E57" s="174"/>
      <c r="F57" s="160"/>
      <c r="G57" s="194"/>
      <c r="H57" s="195"/>
      <c r="I57" s="174"/>
      <c r="J57" s="90"/>
    </row>
    <row r="58" spans="1:10" ht="14.25" customHeight="1">
      <c r="A58" s="170" t="str">
        <f t="shared" si="3"/>
        <v>[Medicinal plants Article-48]</v>
      </c>
      <c r="B58" s="109" t="s">
        <v>211</v>
      </c>
      <c r="C58" s="137" t="s">
        <v>225</v>
      </c>
      <c r="D58" s="97" t="s">
        <v>354</v>
      </c>
      <c r="E58" s="146"/>
      <c r="F58" s="95"/>
      <c r="G58" s="97"/>
      <c r="H58" s="157"/>
      <c r="I58" s="146"/>
      <c r="J58" s="90"/>
    </row>
    <row r="59" spans="1:10" ht="14.25" customHeight="1">
      <c r="A59" s="138" t="str">
        <f t="shared" si="3"/>
        <v>[Medicinal plants Article-49]</v>
      </c>
      <c r="B59" s="109" t="s">
        <v>215</v>
      </c>
      <c r="C59" s="137" t="s">
        <v>218</v>
      </c>
      <c r="D59" s="97" t="s">
        <v>222</v>
      </c>
      <c r="E59" s="146"/>
      <c r="F59" s="95"/>
      <c r="G59" s="97"/>
      <c r="H59" s="157"/>
      <c r="I59" s="146"/>
      <c r="J59" s="90"/>
    </row>
    <row r="60" spans="1:10" ht="14.25" customHeight="1">
      <c r="A60" s="138" t="str">
        <f t="shared" si="3"/>
        <v>[Medicinal plants Article-50]</v>
      </c>
      <c r="B60" s="109" t="s">
        <v>219</v>
      </c>
      <c r="C60" s="142" t="s">
        <v>220</v>
      </c>
      <c r="D60" s="139" t="s">
        <v>221</v>
      </c>
      <c r="E60" s="150"/>
      <c r="F60" s="95"/>
      <c r="G60" s="139"/>
      <c r="H60" s="193"/>
      <c r="I60" s="150"/>
      <c r="J60" s="90"/>
    </row>
    <row r="61" spans="1:10" ht="14.25" customHeight="1">
      <c r="A61" s="145"/>
      <c r="B61" s="141" t="s">
        <v>223</v>
      </c>
      <c r="C61" s="292"/>
      <c r="D61" s="292"/>
      <c r="E61" s="292"/>
      <c r="F61" s="292"/>
      <c r="G61" s="292"/>
      <c r="H61" s="292"/>
      <c r="I61" s="292"/>
      <c r="J61" s="90"/>
    </row>
    <row r="62" spans="1:10" ht="14.25" customHeight="1">
      <c r="A62" s="96" t="str">
        <f t="shared" si="3"/>
        <v>[Medicinal plants Article-52]</v>
      </c>
      <c r="B62" s="139" t="s">
        <v>224</v>
      </c>
      <c r="C62" s="180" t="s">
        <v>210</v>
      </c>
      <c r="D62" s="181" t="s">
        <v>355</v>
      </c>
      <c r="E62" s="174"/>
      <c r="F62" s="160"/>
      <c r="G62" s="194"/>
      <c r="H62" s="195"/>
      <c r="I62" s="174"/>
      <c r="J62" s="90"/>
    </row>
    <row r="63" spans="1:10" ht="14.25" customHeight="1">
      <c r="A63" s="152" t="str">
        <f>IF(OR(B63&lt;&gt;"",D63&lt;E61&gt;""),"["&amp;TEXT($B$2,"##")&amp;"-"&amp;TEXT(ROW()-10,"##")&amp;"]","")</f>
        <v>[Medicinal plants Article-53]</v>
      </c>
      <c r="B63" s="97" t="s">
        <v>226</v>
      </c>
      <c r="C63" s="97" t="s">
        <v>227</v>
      </c>
      <c r="D63" s="97" t="s">
        <v>228</v>
      </c>
      <c r="E63" s="146"/>
      <c r="F63" s="95"/>
      <c r="G63" s="97"/>
      <c r="H63" s="157"/>
      <c r="I63" s="146"/>
      <c r="J63" s="90"/>
    </row>
    <row r="64" spans="1:10" ht="14.25" customHeight="1">
      <c r="A64" s="187"/>
      <c r="B64" s="182" t="s">
        <v>205</v>
      </c>
      <c r="C64" s="184"/>
      <c r="D64" s="182"/>
      <c r="E64" s="184"/>
      <c r="F64" s="184"/>
      <c r="G64" s="184"/>
      <c r="H64" s="184"/>
      <c r="I64" s="183"/>
      <c r="J64" s="90"/>
    </row>
    <row r="65" spans="1:10" ht="14.25" customHeight="1">
      <c r="A65" s="96" t="str">
        <f t="shared" ref="A65:A76" si="4">IF(OR(B65&lt;&gt;"",D65&lt;E64&gt;""),"["&amp;TEXT($B$2,"##")&amp;"-"&amp;TEXT(ROW()-10,"##")&amp;"]","")</f>
        <v>[Medicinal plants Article-55]</v>
      </c>
      <c r="B65" s="214" t="s">
        <v>364</v>
      </c>
      <c r="C65" s="180" t="s">
        <v>230</v>
      </c>
      <c r="D65" s="181" t="s">
        <v>351</v>
      </c>
      <c r="E65" s="196"/>
      <c r="F65" s="160"/>
      <c r="G65" s="194"/>
      <c r="H65" s="195"/>
      <c r="I65" s="196"/>
      <c r="J65" s="90"/>
    </row>
    <row r="66" spans="1:10" ht="14.25" customHeight="1">
      <c r="A66" s="96" t="str">
        <f t="shared" si="4"/>
        <v>[Medicinal plants Article-56]</v>
      </c>
      <c r="B66" s="179" t="s">
        <v>365</v>
      </c>
      <c r="C66" s="97" t="s">
        <v>232</v>
      </c>
      <c r="D66" s="97" t="s">
        <v>233</v>
      </c>
      <c r="E66" s="146"/>
      <c r="F66" s="95"/>
      <c r="G66" s="97"/>
      <c r="H66" s="157"/>
      <c r="I66" s="146"/>
      <c r="J66" s="90"/>
    </row>
    <row r="67" spans="1:10" ht="14.25" customHeight="1">
      <c r="A67" s="145"/>
      <c r="B67" s="184" t="s">
        <v>446</v>
      </c>
      <c r="C67" s="184"/>
      <c r="D67" s="182"/>
      <c r="E67" s="184"/>
      <c r="F67" s="184"/>
      <c r="G67" s="184"/>
      <c r="H67" s="184"/>
      <c r="I67" s="183"/>
      <c r="J67" s="90"/>
    </row>
    <row r="68" spans="1:10" ht="14.25" customHeight="1">
      <c r="A68" s="96" t="str">
        <f t="shared" si="4"/>
        <v>[Medicinal plants Article-58]</v>
      </c>
      <c r="B68" s="97" t="s">
        <v>448</v>
      </c>
      <c r="C68" s="97" t="s">
        <v>447</v>
      </c>
      <c r="D68" s="97" t="s">
        <v>449</v>
      </c>
      <c r="E68" s="146"/>
      <c r="F68" s="97"/>
      <c r="G68" s="97"/>
      <c r="H68" s="157"/>
      <c r="I68" s="146"/>
      <c r="J68" s="90"/>
    </row>
    <row r="69" spans="1:10" ht="14.25" customHeight="1">
      <c r="A69" s="96" t="str">
        <f t="shared" si="4"/>
        <v>[Medicinal plants Article-59]</v>
      </c>
      <c r="B69" s="219" t="s">
        <v>451</v>
      </c>
      <c r="C69" s="97" t="s">
        <v>452</v>
      </c>
      <c r="D69" s="223" t="s">
        <v>453</v>
      </c>
      <c r="E69" s="220"/>
      <c r="F69" s="185"/>
      <c r="G69" s="219"/>
      <c r="H69" s="221"/>
      <c r="I69" s="222"/>
      <c r="J69" s="90"/>
    </row>
    <row r="70" spans="1:10" ht="14.25" customHeight="1">
      <c r="A70" s="145"/>
      <c r="B70" s="184" t="s">
        <v>450</v>
      </c>
      <c r="C70" s="184"/>
      <c r="D70" s="182"/>
      <c r="E70" s="184"/>
      <c r="F70" s="184"/>
      <c r="G70" s="184"/>
      <c r="H70" s="184"/>
      <c r="I70" s="183"/>
      <c r="J70" s="90"/>
    </row>
    <row r="71" spans="1:10" ht="14.25" customHeight="1">
      <c r="A71" s="96" t="str">
        <f t="shared" si="4"/>
        <v>[Medicinal plants Article-61]</v>
      </c>
      <c r="B71" s="97" t="s">
        <v>455</v>
      </c>
      <c r="C71" s="97" t="s">
        <v>454</v>
      </c>
      <c r="D71" s="97" t="s">
        <v>456</v>
      </c>
      <c r="E71" s="146"/>
      <c r="F71" s="95"/>
      <c r="G71" s="97"/>
      <c r="H71" s="157"/>
      <c r="I71" s="146"/>
      <c r="J71" s="90"/>
    </row>
    <row r="72" spans="1:10" ht="14.25" customHeight="1">
      <c r="A72" s="96" t="str">
        <f t="shared" si="4"/>
        <v>[Medicinal plants Article-62]</v>
      </c>
      <c r="B72" s="109" t="s">
        <v>459</v>
      </c>
      <c r="C72" s="143" t="s">
        <v>457</v>
      </c>
      <c r="D72" s="97" t="s">
        <v>458</v>
      </c>
      <c r="E72" s="146"/>
      <c r="F72" s="95"/>
      <c r="G72" s="97"/>
      <c r="H72" s="157"/>
      <c r="I72" s="146"/>
      <c r="J72" s="90"/>
    </row>
    <row r="73" spans="1:10" ht="14.25" customHeight="1">
      <c r="A73" s="96" t="str">
        <f t="shared" si="4"/>
        <v>[Medicinal plants Article-63]</v>
      </c>
      <c r="B73" s="109" t="s">
        <v>464</v>
      </c>
      <c r="C73" s="97" t="s">
        <v>462</v>
      </c>
      <c r="D73" s="97" t="s">
        <v>460</v>
      </c>
      <c r="E73" s="146"/>
      <c r="F73" s="95"/>
      <c r="G73" s="97"/>
      <c r="H73" s="157"/>
      <c r="I73" s="146"/>
      <c r="J73" s="90"/>
    </row>
    <row r="74" spans="1:10" ht="14.25" customHeight="1">
      <c r="A74" s="96" t="str">
        <f t="shared" si="4"/>
        <v>[Medicinal plants Article-64]</v>
      </c>
      <c r="B74" s="109" t="s">
        <v>465</v>
      </c>
      <c r="C74" s="97" t="s">
        <v>461</v>
      </c>
      <c r="D74" s="97" t="s">
        <v>463</v>
      </c>
      <c r="E74" s="146"/>
      <c r="F74" s="95"/>
      <c r="G74" s="97"/>
      <c r="H74" s="157"/>
      <c r="I74" s="146"/>
      <c r="J74" s="90"/>
    </row>
    <row r="75" spans="1:10" ht="14.25" customHeight="1">
      <c r="A75" s="96" t="str">
        <f t="shared" si="4"/>
        <v>[Medicinal plants Article-65]</v>
      </c>
      <c r="B75" s="97" t="s">
        <v>466</v>
      </c>
      <c r="C75" s="97" t="s">
        <v>467</v>
      </c>
      <c r="D75" s="97" t="s">
        <v>468</v>
      </c>
      <c r="E75" s="146"/>
      <c r="F75" s="95"/>
      <c r="G75" s="97"/>
      <c r="H75" s="157"/>
      <c r="I75" s="146"/>
      <c r="J75" s="90"/>
    </row>
    <row r="76" spans="1:10" ht="14.25" customHeight="1">
      <c r="A76" s="96" t="str">
        <f t="shared" si="4"/>
        <v>[Medicinal plants Article-66]</v>
      </c>
      <c r="B76" s="97" t="s">
        <v>469</v>
      </c>
      <c r="C76" s="97" t="s">
        <v>470</v>
      </c>
      <c r="D76" s="97" t="s">
        <v>471</v>
      </c>
      <c r="E76" s="146"/>
      <c r="F76" s="95"/>
      <c r="G76" s="97"/>
      <c r="H76" s="157"/>
      <c r="I76" s="146"/>
      <c r="J76" s="90"/>
    </row>
    <row r="77" spans="1:10" ht="14.25" customHeight="1">
      <c r="A77" s="96"/>
      <c r="B77" s="97"/>
      <c r="C77" s="97"/>
      <c r="D77" s="97"/>
      <c r="E77" s="146"/>
      <c r="F77" s="161"/>
      <c r="G77" s="97"/>
      <c r="H77" s="157"/>
      <c r="I77" s="146"/>
      <c r="J77" s="90"/>
    </row>
    <row r="78" spans="1:10">
      <c r="J78"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30" zoomScaleNormal="100" workbookViewId="0">
      <selection activeCell="D32" sqref="D32"/>
    </sheetView>
  </sheetViews>
  <sheetFormatPr defaultRowHeight="12.75"/>
  <cols>
    <col min="1" max="1" width="17.375" style="90" customWidth="1"/>
    <col min="2" max="2" width="30.1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6" t="s">
        <v>150</v>
      </c>
      <c r="C2" s="296"/>
      <c r="D2" s="296"/>
      <c r="E2" s="296"/>
      <c r="F2" s="296"/>
      <c r="G2" s="2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6" t="s">
        <v>234</v>
      </c>
      <c r="C3" s="296"/>
      <c r="D3" s="296"/>
      <c r="E3" s="296"/>
      <c r="F3" s="296"/>
      <c r="G3" s="2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7" t="s">
        <v>117</v>
      </c>
      <c r="C4" s="297"/>
      <c r="D4" s="297"/>
      <c r="E4" s="297"/>
      <c r="F4" s="297"/>
      <c r="G4" s="297"/>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98" t="s">
        <v>28</v>
      </c>
      <c r="F5" s="298"/>
      <c r="G5" s="2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COUNTIF(F12:G162,"Pass")</f>
        <v>0</v>
      </c>
      <c r="B6" s="87">
        <f>COUNTIF(F12:G162,"Fail")</f>
        <v>0</v>
      </c>
      <c r="C6" s="87">
        <f>E6-D6-B6-A6</f>
        <v>55</v>
      </c>
      <c r="D6" s="88">
        <f>COUNTIF(F12:G162,"N/A")</f>
        <v>0</v>
      </c>
      <c r="E6" s="299">
        <f>COUNTA(A12:A162)</f>
        <v>55</v>
      </c>
      <c r="F6" s="299"/>
      <c r="G6" s="2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246</v>
      </c>
      <c r="C12" s="109" t="s">
        <v>316</v>
      </c>
      <c r="D12" s="95" t="s">
        <v>320</v>
      </c>
      <c r="E12" s="98"/>
      <c r="F12" s="109"/>
      <c r="G12" s="109"/>
      <c r="H12" s="99"/>
      <c r="I12" s="91"/>
      <c r="J12" s="90"/>
    </row>
    <row r="13" spans="1:257" ht="14.25" customHeight="1">
      <c r="A13" s="138" t="str">
        <f t="shared" ref="A13:A18" si="0">IF(OR(B13&lt;&gt;"",D13&lt;E12&gt;""),"["&amp;TEXT($B$2,"##")&amp;"-"&amp;TEXT(ROW()-10,"##")&amp;"]","")</f>
        <v>[Remedy Article-3]</v>
      </c>
      <c r="B13" s="139" t="s">
        <v>247</v>
      </c>
      <c r="C13" s="142" t="s">
        <v>317</v>
      </c>
      <c r="D13" s="97" t="s">
        <v>319</v>
      </c>
      <c r="E13" s="103"/>
      <c r="F13" s="109"/>
      <c r="G13" s="109"/>
      <c r="H13" s="104"/>
      <c r="I13" s="105"/>
      <c r="J13" s="90"/>
    </row>
    <row r="14" spans="1:257" ht="14.25" customHeight="1">
      <c r="A14" s="96" t="str">
        <f t="shared" si="0"/>
        <v>[Remedy Article-4]</v>
      </c>
      <c r="B14" s="97" t="s">
        <v>248</v>
      </c>
      <c r="C14" s="143" t="s">
        <v>235</v>
      </c>
      <c r="D14" s="166" t="s">
        <v>356</v>
      </c>
      <c r="E14" s="103"/>
      <c r="F14" s="109"/>
      <c r="G14" s="109"/>
      <c r="H14" s="104"/>
      <c r="I14" s="105"/>
      <c r="J14" s="90"/>
    </row>
    <row r="15" spans="1:257" ht="14.25" customHeight="1">
      <c r="A15" s="96" t="str">
        <f t="shared" si="0"/>
        <v>[Remedy Article-5]</v>
      </c>
      <c r="B15" s="109" t="s">
        <v>334</v>
      </c>
      <c r="C15" s="143" t="s">
        <v>318</v>
      </c>
      <c r="D15" s="97" t="s">
        <v>321</v>
      </c>
      <c r="E15" s="107"/>
      <c r="F15" s="95"/>
      <c r="G15" s="109"/>
      <c r="H15" s="107"/>
      <c r="I15" s="107"/>
      <c r="J15" s="90"/>
    </row>
    <row r="16" spans="1:257" ht="14.25" customHeight="1">
      <c r="A16" s="96" t="str">
        <f t="shared" si="0"/>
        <v>[Remedy Article-6]</v>
      </c>
      <c r="B16" s="109" t="s">
        <v>335</v>
      </c>
      <c r="C16" s="143" t="s">
        <v>263</v>
      </c>
      <c r="D16" s="97" t="s">
        <v>322</v>
      </c>
      <c r="E16" s="200"/>
      <c r="F16" s="97"/>
      <c r="G16" s="176"/>
      <c r="H16" s="200"/>
      <c r="I16" s="200"/>
      <c r="J16" s="90"/>
    </row>
    <row r="17" spans="1:10" ht="14.25" customHeight="1">
      <c r="A17" s="96" t="str">
        <f t="shared" si="0"/>
        <v>[Remedy Article-7]</v>
      </c>
      <c r="B17" s="109" t="s">
        <v>249</v>
      </c>
      <c r="C17" s="143" t="s">
        <v>261</v>
      </c>
      <c r="D17" s="97" t="s">
        <v>323</v>
      </c>
      <c r="E17" s="168"/>
      <c r="F17" s="168"/>
      <c r="G17" s="168"/>
      <c r="H17" s="168"/>
      <c r="I17" s="168"/>
      <c r="J17" s="90"/>
    </row>
    <row r="18" spans="1:10" ht="14.25" customHeight="1">
      <c r="A18" s="96" t="str">
        <f t="shared" si="0"/>
        <v>[Remedy Article-8]</v>
      </c>
      <c r="B18" s="109" t="s">
        <v>255</v>
      </c>
      <c r="C18" s="143" t="s">
        <v>262</v>
      </c>
      <c r="D18" s="97" t="s">
        <v>327</v>
      </c>
      <c r="E18" s="168"/>
      <c r="F18" s="168"/>
      <c r="G18" s="168"/>
      <c r="H18" s="168"/>
      <c r="I18" s="168"/>
      <c r="J18" s="90"/>
    </row>
    <row r="19" spans="1:10" ht="14.25" customHeight="1">
      <c r="A19" s="96" t="str">
        <f>IF(OR(B19&lt;&gt;"",D19&lt;E16&gt;""),"["&amp;TEXT($B$2,"##")&amp;"-"&amp;TEXT(ROW()-10,"##")&amp;"]","")</f>
        <v>[Remedy Article-9]</v>
      </c>
      <c r="B19" s="109" t="s">
        <v>324</v>
      </c>
      <c r="C19" s="143" t="s">
        <v>325</v>
      </c>
      <c r="D19" s="97" t="s">
        <v>326</v>
      </c>
      <c r="E19" s="201"/>
      <c r="F19" s="197"/>
      <c r="G19" s="197"/>
      <c r="H19" s="198"/>
      <c r="I19" s="174"/>
      <c r="J19" s="90"/>
    </row>
    <row r="20" spans="1:10" ht="14.25" customHeight="1">
      <c r="A20" s="96" t="str">
        <f>IF(OR(B20&lt;&gt;"",D20&lt;E17&gt;""),"["&amp;TEXT($B$2,"##")&amp;"-"&amp;TEXT(ROW()-10,"##")&amp;"]","")</f>
        <v>[Remedy Article-10]</v>
      </c>
      <c r="B20" s="109" t="s">
        <v>256</v>
      </c>
      <c r="C20" s="143" t="s">
        <v>308</v>
      </c>
      <c r="D20" s="97" t="s">
        <v>330</v>
      </c>
      <c r="E20" s="153"/>
      <c r="F20" s="109"/>
      <c r="G20" s="109"/>
      <c r="H20" s="147"/>
      <c r="I20" s="146"/>
      <c r="J20" s="90"/>
    </row>
    <row r="21" spans="1:10" ht="14.25" customHeight="1">
      <c r="A21" s="96" t="str">
        <f t="shared" ref="A21:A29" si="1">IF(OR(B21&lt;&gt;"",D21&lt;E19&gt;""),"["&amp;TEXT($B$2,"##")&amp;"-"&amp;TEXT(ROW()-10,"##")&amp;"]","")</f>
        <v>[Remedy Article-11]</v>
      </c>
      <c r="B21" s="109" t="s">
        <v>250</v>
      </c>
      <c r="C21" s="143" t="s">
        <v>328</v>
      </c>
      <c r="D21" s="97" t="s">
        <v>329</v>
      </c>
      <c r="E21" s="153"/>
      <c r="F21" s="109"/>
      <c r="G21" s="109"/>
      <c r="H21" s="147"/>
      <c r="I21" s="146"/>
      <c r="J21" s="90"/>
    </row>
    <row r="22" spans="1:10" ht="14.25" customHeight="1">
      <c r="A22" s="96" t="str">
        <f t="shared" si="1"/>
        <v>[Remedy Article-12]</v>
      </c>
      <c r="B22" s="109" t="s">
        <v>257</v>
      </c>
      <c r="C22" s="143" t="s">
        <v>309</v>
      </c>
      <c r="D22" s="97" t="s">
        <v>331</v>
      </c>
      <c r="E22" s="190"/>
      <c r="F22" s="185"/>
      <c r="G22" s="185"/>
      <c r="H22" s="191"/>
      <c r="I22" s="192"/>
      <c r="J22" s="90"/>
    </row>
    <row r="23" spans="1:10" ht="14.25" customHeight="1">
      <c r="A23" s="96" t="str">
        <f t="shared" si="1"/>
        <v>[Remedy Article-13]</v>
      </c>
      <c r="B23" s="109" t="s">
        <v>251</v>
      </c>
      <c r="C23" s="143" t="s">
        <v>310</v>
      </c>
      <c r="D23" s="97" t="s">
        <v>332</v>
      </c>
      <c r="E23" s="168"/>
      <c r="F23" s="168"/>
      <c r="G23" s="168"/>
      <c r="H23" s="168"/>
      <c r="I23" s="168"/>
      <c r="J23" s="90"/>
    </row>
    <row r="24" spans="1:10" ht="14.25" customHeight="1">
      <c r="A24" s="96" t="str">
        <f t="shared" si="1"/>
        <v>[Remedy Article-14]</v>
      </c>
      <c r="B24" s="109" t="s">
        <v>258</v>
      </c>
      <c r="C24" s="143" t="s">
        <v>333</v>
      </c>
      <c r="D24" s="97" t="s">
        <v>337</v>
      </c>
      <c r="E24" s="168"/>
      <c r="F24" s="189"/>
      <c r="G24" s="189"/>
      <c r="H24" s="168"/>
      <c r="I24" s="168"/>
      <c r="J24" s="90"/>
    </row>
    <row r="25" spans="1:10" ht="14.25" customHeight="1">
      <c r="A25" s="96" t="str">
        <f t="shared" si="1"/>
        <v>[Remedy Article-15]</v>
      </c>
      <c r="B25" s="109" t="s">
        <v>252</v>
      </c>
      <c r="C25" s="143" t="s">
        <v>311</v>
      </c>
      <c r="D25" s="97" t="s">
        <v>336</v>
      </c>
      <c r="E25" s="192"/>
      <c r="F25" s="109"/>
      <c r="G25" s="109"/>
      <c r="H25" s="191"/>
      <c r="I25" s="192"/>
      <c r="J25" s="90"/>
    </row>
    <row r="26" spans="1:10" ht="14.25" customHeight="1">
      <c r="A26" s="96" t="str">
        <f t="shared" si="1"/>
        <v>[Remedy Article-16]</v>
      </c>
      <c r="B26" s="109" t="s">
        <v>259</v>
      </c>
      <c r="C26" s="143" t="s">
        <v>313</v>
      </c>
      <c r="D26" s="97" t="s">
        <v>339</v>
      </c>
      <c r="E26" s="192"/>
      <c r="F26" s="109"/>
      <c r="G26" s="109"/>
      <c r="H26" s="191"/>
      <c r="I26" s="192"/>
      <c r="J26" s="90"/>
    </row>
    <row r="27" spans="1:10" ht="14.25" customHeight="1">
      <c r="A27" s="96" t="str">
        <f t="shared" si="1"/>
        <v>[Remedy Article-17]</v>
      </c>
      <c r="B27" s="109" t="s">
        <v>253</v>
      </c>
      <c r="C27" s="143" t="s">
        <v>312</v>
      </c>
      <c r="D27" s="97" t="s">
        <v>338</v>
      </c>
      <c r="E27" s="146"/>
      <c r="F27" s="109"/>
      <c r="G27" s="109"/>
      <c r="H27" s="147"/>
      <c r="I27" s="146"/>
      <c r="J27" s="90"/>
    </row>
    <row r="28" spans="1:10" ht="14.25" customHeight="1">
      <c r="A28" s="96" t="str">
        <f t="shared" si="1"/>
        <v>[Remedy Article-18]</v>
      </c>
      <c r="B28" s="109" t="s">
        <v>260</v>
      </c>
      <c r="C28" s="143" t="s">
        <v>315</v>
      </c>
      <c r="D28" s="97" t="s">
        <v>341</v>
      </c>
      <c r="E28" s="146"/>
      <c r="F28" s="185"/>
      <c r="G28" s="185"/>
      <c r="H28" s="147"/>
      <c r="I28" s="146"/>
      <c r="J28" s="90"/>
    </row>
    <row r="29" spans="1:10" ht="14.25" customHeight="1">
      <c r="A29" s="96" t="str">
        <f t="shared" si="1"/>
        <v>[Remedy Article-19]</v>
      </c>
      <c r="B29" s="109" t="s">
        <v>254</v>
      </c>
      <c r="C29" s="143" t="s">
        <v>314</v>
      </c>
      <c r="D29" s="97" t="s">
        <v>340</v>
      </c>
      <c r="E29" s="168"/>
      <c r="F29" s="168"/>
      <c r="G29" s="168"/>
      <c r="H29" s="168"/>
      <c r="I29" s="168"/>
      <c r="J29" s="90"/>
    </row>
    <row r="30" spans="1:10" ht="14.25" customHeight="1">
      <c r="A30" s="140"/>
      <c r="B30" s="140" t="s">
        <v>186</v>
      </c>
      <c r="C30" s="288"/>
      <c r="D30" s="288"/>
      <c r="E30" s="288"/>
      <c r="F30" s="288"/>
      <c r="G30" s="288"/>
      <c r="H30" s="288"/>
      <c r="I30" s="289"/>
      <c r="J30" s="90"/>
    </row>
    <row r="31" spans="1:10" ht="14.25" customHeight="1">
      <c r="A31" s="54" t="str">
        <f>IF(OR(B31&lt;&gt;"",D31&lt;F30&gt;""),"["&amp;TEXT($B$2,"##")&amp;"-"&amp;TEXT(ROW()-10,"##")&amp;"]","")</f>
        <v>[Remedy Article-21]</v>
      </c>
      <c r="B31" s="97" t="s">
        <v>153</v>
      </c>
      <c r="C31" s="143" t="s">
        <v>342</v>
      </c>
      <c r="D31" s="97" t="s">
        <v>975</v>
      </c>
      <c r="E31" s="146"/>
      <c r="F31" s="109"/>
      <c r="G31" s="109"/>
      <c r="H31" s="147"/>
      <c r="I31" s="146"/>
      <c r="J31" s="90"/>
    </row>
    <row r="32" spans="1:10" ht="14.25" customHeight="1">
      <c r="A32" s="138" t="str">
        <f t="shared" ref="A32" si="2">IF(OR(B32&lt;&gt;"",D32&lt;E31&gt;""),"["&amp;TEXT($B$2,"##")&amp;"-"&amp;TEXT(ROW()-10,"##")&amp;"]","")</f>
        <v>[Remedy Article-22]</v>
      </c>
      <c r="B32" s="97" t="s">
        <v>152</v>
      </c>
      <c r="C32" s="143" t="s">
        <v>264</v>
      </c>
      <c r="D32" s="97" t="s">
        <v>343</v>
      </c>
      <c r="E32" s="146"/>
      <c r="F32" s="109"/>
      <c r="G32" s="109"/>
      <c r="H32" s="147"/>
      <c r="I32" s="146"/>
      <c r="J32" s="90"/>
    </row>
    <row r="33" spans="1:10" ht="14.25" customHeight="1">
      <c r="A33" s="167" t="str">
        <f>IF(OR(B33&lt;&gt;"",D33&lt;F30&gt;""),"["&amp;TEXT($B$2,"##")&amp;"-"&amp;TEXT(ROW()-10,"##")&amp;"]","")</f>
        <v>[Remedy Article-23]</v>
      </c>
      <c r="B33" s="109" t="s">
        <v>151</v>
      </c>
      <c r="C33" s="143" t="s">
        <v>265</v>
      </c>
      <c r="D33" s="166" t="s">
        <v>266</v>
      </c>
      <c r="E33" s="146"/>
      <c r="F33" s="109"/>
      <c r="G33" s="109"/>
      <c r="H33" s="147"/>
      <c r="I33" s="146"/>
      <c r="J33" s="90"/>
    </row>
    <row r="34" spans="1:10" ht="14.25" customHeight="1">
      <c r="A34" s="54" t="str">
        <f>IF(OR(B34&lt;&gt;"",D34&lt;E31&gt;""),"["&amp;TEXT($B$2,"##")&amp;"-"&amp;TEXT(ROW()-10,"##")&amp;"]","")</f>
        <v>[Remedy Article-24]</v>
      </c>
      <c r="B34" s="109" t="s">
        <v>154</v>
      </c>
      <c r="C34" s="143" t="s">
        <v>267</v>
      </c>
      <c r="D34" s="97" t="s">
        <v>268</v>
      </c>
      <c r="E34" s="146"/>
      <c r="F34" s="109"/>
      <c r="G34" s="109"/>
      <c r="H34" s="147"/>
      <c r="I34" s="146"/>
      <c r="J34" s="90"/>
    </row>
    <row r="35" spans="1:10" ht="14.25" customHeight="1">
      <c r="A35" s="54" t="str">
        <f>IF(OR(B35&lt;&gt;"",D35&lt;E32&gt;""),"["&amp;TEXT($B$2,"##")&amp;"-"&amp;TEXT(ROW()-10,"##")&amp;"]","")</f>
        <v>[Remedy Article-25]</v>
      </c>
      <c r="B35" s="109" t="s">
        <v>155</v>
      </c>
      <c r="C35" s="143" t="s">
        <v>269</v>
      </c>
      <c r="D35" s="97" t="s">
        <v>270</v>
      </c>
      <c r="E35" s="146"/>
      <c r="F35" s="109"/>
      <c r="G35" s="109"/>
      <c r="H35" s="147"/>
      <c r="I35" s="146"/>
      <c r="J35" s="90"/>
    </row>
    <row r="36" spans="1:10" ht="14.25" customHeight="1">
      <c r="A36" s="138" t="str">
        <f t="shared" ref="A36:A58" si="3">IF(OR(B36&lt;&gt;"",D36&lt;E35&gt;""),"["&amp;TEXT($B$2,"##")&amp;"-"&amp;TEXT(ROW()-10,"##")&amp;"]","")</f>
        <v>[Remedy Article-26]</v>
      </c>
      <c r="B36" s="109" t="s">
        <v>156</v>
      </c>
      <c r="C36" s="143" t="s">
        <v>271</v>
      </c>
      <c r="D36" s="97" t="s">
        <v>272</v>
      </c>
      <c r="E36" s="146"/>
      <c r="F36" s="109"/>
      <c r="G36" s="109"/>
      <c r="H36" s="147"/>
      <c r="I36" s="146"/>
      <c r="J36" s="90"/>
    </row>
    <row r="37" spans="1:10" ht="14.25" customHeight="1">
      <c r="A37" s="138" t="str">
        <f t="shared" si="3"/>
        <v>[Remedy Article-27]</v>
      </c>
      <c r="B37" s="109" t="s">
        <v>157</v>
      </c>
      <c r="C37" s="143" t="s">
        <v>273</v>
      </c>
      <c r="D37" s="97" t="s">
        <v>274</v>
      </c>
      <c r="E37" s="146"/>
      <c r="F37" s="109"/>
      <c r="G37" s="109"/>
      <c r="H37" s="147"/>
      <c r="I37" s="146"/>
      <c r="J37" s="90"/>
    </row>
    <row r="38" spans="1:10" ht="14.25" customHeight="1">
      <c r="A38" s="138" t="str">
        <f t="shared" si="3"/>
        <v>[Remedy Article-28]</v>
      </c>
      <c r="B38" s="109" t="s">
        <v>158</v>
      </c>
      <c r="C38" s="143" t="s">
        <v>275</v>
      </c>
      <c r="D38" s="97" t="s">
        <v>276</v>
      </c>
      <c r="E38" s="146"/>
      <c r="F38" s="109"/>
      <c r="G38" s="109"/>
      <c r="H38" s="147"/>
      <c r="I38" s="146"/>
      <c r="J38" s="90"/>
    </row>
    <row r="39" spans="1:10" ht="14.25" customHeight="1">
      <c r="A39" s="96" t="str">
        <f t="shared" si="3"/>
        <v>[Remedy Article-29]</v>
      </c>
      <c r="B39" s="109" t="s">
        <v>159</v>
      </c>
      <c r="C39" s="143" t="s">
        <v>277</v>
      </c>
      <c r="D39" s="97" t="s">
        <v>278</v>
      </c>
      <c r="E39" s="146"/>
      <c r="F39" s="109"/>
      <c r="G39" s="109"/>
      <c r="H39" s="147"/>
      <c r="I39" s="146"/>
      <c r="J39" s="90"/>
    </row>
    <row r="40" spans="1:10" ht="14.25" customHeight="1">
      <c r="A40" s="96" t="str">
        <f t="shared" si="3"/>
        <v>[Remedy Article-30]</v>
      </c>
      <c r="B40" s="109" t="s">
        <v>160</v>
      </c>
      <c r="C40" s="143" t="s">
        <v>279</v>
      </c>
      <c r="D40" s="97" t="s">
        <v>280</v>
      </c>
      <c r="E40" s="146"/>
      <c r="F40" s="109"/>
      <c r="G40" s="109"/>
      <c r="H40" s="147"/>
      <c r="I40" s="146"/>
      <c r="J40" s="90"/>
    </row>
    <row r="41" spans="1:10" ht="14.25" customHeight="1">
      <c r="A41" s="138" t="str">
        <f t="shared" si="3"/>
        <v>[Remedy Article-31]</v>
      </c>
      <c r="B41" s="109" t="s">
        <v>161</v>
      </c>
      <c r="C41" s="143" t="s">
        <v>281</v>
      </c>
      <c r="D41" s="97" t="s">
        <v>282</v>
      </c>
      <c r="E41" s="168"/>
      <c r="F41" s="168"/>
      <c r="G41" s="168"/>
      <c r="H41" s="168"/>
      <c r="I41" s="168"/>
      <c r="J41" s="90"/>
    </row>
    <row r="42" spans="1:10" ht="14.25" customHeight="1">
      <c r="A42" s="96" t="str">
        <f t="shared" si="3"/>
        <v>[Remedy Article-32]</v>
      </c>
      <c r="B42" s="175" t="s">
        <v>162</v>
      </c>
      <c r="C42" s="143" t="s">
        <v>283</v>
      </c>
      <c r="D42" s="144" t="s">
        <v>284</v>
      </c>
      <c r="E42" s="146"/>
      <c r="F42" s="109"/>
      <c r="G42" s="109"/>
      <c r="H42" s="147"/>
      <c r="I42" s="146"/>
      <c r="J42" s="90"/>
    </row>
    <row r="43" spans="1:10" ht="14.25" customHeight="1">
      <c r="A43" s="145"/>
      <c r="B43" s="158" t="s">
        <v>192</v>
      </c>
      <c r="C43" s="288"/>
      <c r="D43" s="288"/>
      <c r="E43" s="288"/>
      <c r="F43" s="288"/>
      <c r="G43" s="288"/>
      <c r="H43" s="288"/>
      <c r="I43" s="289"/>
      <c r="J43" s="90"/>
    </row>
    <row r="44" spans="1:10" ht="14.25" customHeight="1">
      <c r="A44" s="96" t="str">
        <f>IF(OR(B44&lt;&gt;"",D44&lt;E42&gt;""),"["&amp;TEXT($B$2,"##")&amp;"-"&amp;TEXT(ROW()-10,"##")&amp;"]","")</f>
        <v>[Remedy Article-34]</v>
      </c>
      <c r="B44" s="172" t="s">
        <v>194</v>
      </c>
      <c r="C44" s="173" t="s">
        <v>285</v>
      </c>
      <c r="D44" s="173" t="s">
        <v>973</v>
      </c>
      <c r="E44" s="146"/>
      <c r="F44" s="109"/>
      <c r="G44" s="109"/>
      <c r="H44" s="147"/>
      <c r="I44" s="146"/>
      <c r="J44" s="90"/>
    </row>
    <row r="45" spans="1:10" ht="14.25" customHeight="1">
      <c r="A45" s="96" t="str">
        <f>IF(OR(B45&lt;&gt;"",D45&lt;E43&gt;""),"["&amp;TEXT($B$2,"##")&amp;"-"&amp;TEXT(ROW()-10,"##")&amp;"]","")</f>
        <v>[Remedy Article-35]</v>
      </c>
      <c r="B45" s="172" t="s">
        <v>195</v>
      </c>
      <c r="C45" s="173" t="s">
        <v>285</v>
      </c>
      <c r="D45" s="173" t="s">
        <v>286</v>
      </c>
      <c r="E45" s="146"/>
      <c r="F45" s="109"/>
      <c r="G45" s="109"/>
      <c r="H45" s="147"/>
      <c r="I45" s="146"/>
      <c r="J45" s="90"/>
    </row>
    <row r="46" spans="1:10" ht="14.25" customHeight="1">
      <c r="A46" s="96" t="str">
        <f>IF(OR(B46&lt;&gt;"",D46&lt;E43&gt;""),"["&amp;TEXT($B$2,"##")&amp;"-"&amp;TEXT(ROW()-10,"##")&amp;"]","")</f>
        <v>[Remedy Article-36]</v>
      </c>
      <c r="B46" s="178" t="s">
        <v>193</v>
      </c>
      <c r="C46" s="171" t="s">
        <v>287</v>
      </c>
      <c r="D46" s="106" t="s">
        <v>357</v>
      </c>
      <c r="E46" s="307" t="s">
        <v>974</v>
      </c>
      <c r="F46" s="95"/>
      <c r="G46" s="95"/>
      <c r="H46" s="199"/>
      <c r="I46" s="150"/>
      <c r="J46" s="90"/>
    </row>
    <row r="47" spans="1:10" ht="14.25" customHeight="1">
      <c r="A47" s="96" t="str">
        <f>IF(OR(B47&lt;&gt;"",D47&lt;E46&gt;""),"["&amp;TEXT($B$2,"##")&amp;"-"&amp;TEXT(ROW()-10,"##")&amp;"]","")</f>
        <v>[Remedy Article-37]</v>
      </c>
      <c r="B47" s="179" t="s">
        <v>187</v>
      </c>
      <c r="C47" s="136" t="s">
        <v>285</v>
      </c>
      <c r="D47" s="139" t="s">
        <v>288</v>
      </c>
      <c r="E47" s="307" t="s">
        <v>974</v>
      </c>
      <c r="F47" s="203"/>
      <c r="G47" s="203"/>
      <c r="H47" s="203"/>
      <c r="I47" s="203"/>
      <c r="J47" s="90"/>
    </row>
    <row r="48" spans="1:10" ht="14.25" customHeight="1">
      <c r="A48" s="145"/>
      <c r="B48" s="303" t="s">
        <v>189</v>
      </c>
      <c r="C48" s="304"/>
      <c r="D48" s="304"/>
      <c r="E48" s="304"/>
      <c r="F48" s="304"/>
      <c r="G48" s="304"/>
      <c r="H48" s="304"/>
      <c r="I48" s="305"/>
      <c r="J48" s="90"/>
    </row>
    <row r="49" spans="1:10" ht="14.25" customHeight="1">
      <c r="A49" s="170" t="str">
        <f>IF(OR(B49&lt;&gt;"",D49&lt;E48&gt;""),"["&amp;TEXT($B$2,"##")&amp;"-"&amp;TEXT(ROW()-10,"##")&amp;"]","")</f>
        <v>[Remedy Article-39]</v>
      </c>
      <c r="B49" s="97" t="s">
        <v>198</v>
      </c>
      <c r="C49" s="171" t="s">
        <v>289</v>
      </c>
      <c r="D49" s="194" t="s">
        <v>344</v>
      </c>
      <c r="E49" s="204"/>
      <c r="F49" s="204"/>
      <c r="G49" s="204"/>
      <c r="H49" s="204"/>
      <c r="I49" s="204"/>
      <c r="J49" s="90"/>
    </row>
    <row r="50" spans="1:10" ht="14.25" customHeight="1">
      <c r="A50" s="138" t="str">
        <f>IF(OR(B50&lt;&gt;"",D50&lt;E49&gt;""),"["&amp;TEXT($B$2,"##")&amp;"-"&amp;TEXT(ROW()-10,"##")&amp;"]","")</f>
        <v>[Remedy Article-40]</v>
      </c>
      <c r="B50" s="97" t="s">
        <v>216</v>
      </c>
      <c r="C50" s="137" t="s">
        <v>290</v>
      </c>
      <c r="D50" s="97" t="s">
        <v>291</v>
      </c>
      <c r="E50" s="196"/>
      <c r="F50" s="160"/>
      <c r="G50" s="160"/>
      <c r="H50" s="202"/>
      <c r="I50" s="196"/>
      <c r="J50" s="90"/>
    </row>
    <row r="51" spans="1:10" ht="14.25" customHeight="1">
      <c r="A51" s="138" t="str">
        <f t="shared" si="3"/>
        <v>[Remedy Article-41]</v>
      </c>
      <c r="B51" s="109" t="s">
        <v>217</v>
      </c>
      <c r="C51" s="137" t="s">
        <v>292</v>
      </c>
      <c r="D51" s="97" t="s">
        <v>293</v>
      </c>
      <c r="E51" s="168"/>
      <c r="F51" s="168"/>
      <c r="G51" s="168"/>
      <c r="H51" s="168"/>
      <c r="I51" s="168"/>
      <c r="J51" s="90"/>
    </row>
    <row r="52" spans="1:10" ht="14.25" customHeight="1">
      <c r="A52" s="138" t="str">
        <f>IF(OR(B52&lt;&gt;"",D52&lt;E51&gt;""),"["&amp;TEXT($B$2,"##")&amp;"-"&amp;TEXT(ROW()-10,"##")&amp;"]","")</f>
        <v>[Remedy Article-42]</v>
      </c>
      <c r="B52" s="109" t="s">
        <v>199</v>
      </c>
      <c r="C52" s="137" t="s">
        <v>294</v>
      </c>
      <c r="D52" s="97" t="s">
        <v>295</v>
      </c>
      <c r="E52" s="174"/>
      <c r="F52" s="197"/>
      <c r="G52" s="197"/>
      <c r="H52" s="198"/>
      <c r="I52" s="174"/>
      <c r="J52" s="90"/>
    </row>
    <row r="53" spans="1:10" ht="14.25" customHeight="1">
      <c r="A53" s="177" t="str">
        <f t="shared" si="3"/>
        <v>[Remedy Article-43]</v>
      </c>
      <c r="B53" s="175" t="s">
        <v>203</v>
      </c>
      <c r="C53" s="137" t="s">
        <v>287</v>
      </c>
      <c r="D53" s="97" t="s">
        <v>358</v>
      </c>
      <c r="E53" s="146"/>
      <c r="F53" s="109"/>
      <c r="G53" s="109"/>
      <c r="H53" s="147"/>
      <c r="I53" s="146"/>
      <c r="J53" s="90"/>
    </row>
    <row r="54" spans="1:10" ht="14.25" customHeight="1">
      <c r="A54" s="145"/>
      <c r="B54" s="300" t="s">
        <v>204</v>
      </c>
      <c r="C54" s="301"/>
      <c r="D54" s="301"/>
      <c r="E54" s="301"/>
      <c r="F54" s="301"/>
      <c r="G54" s="301"/>
      <c r="H54" s="301"/>
      <c r="I54" s="302"/>
      <c r="J54" s="90"/>
    </row>
    <row r="55" spans="1:10" ht="14.25" customHeight="1">
      <c r="A55" s="96" t="str">
        <f>IF(OR(B55&lt;&gt;"",D55&lt;E54&gt;""),"["&amp;TEXT($B$2,"##")&amp;"-"&amp;TEXT(ROW()-10,"##")&amp;"]","")</f>
        <v>[Remedy Article-45]</v>
      </c>
      <c r="B55" s="176" t="s">
        <v>212</v>
      </c>
      <c r="C55" s="142" t="s">
        <v>296</v>
      </c>
      <c r="D55" s="139" t="s">
        <v>297</v>
      </c>
      <c r="E55" s="146"/>
      <c r="F55" s="109"/>
      <c r="G55" s="109"/>
      <c r="H55" s="147"/>
      <c r="I55" s="146"/>
      <c r="J55" s="90"/>
    </row>
    <row r="56" spans="1:10" ht="14.25" customHeight="1">
      <c r="A56" s="170" t="str">
        <f t="shared" si="3"/>
        <v>[Remedy Article-46]</v>
      </c>
      <c r="B56" s="109" t="s">
        <v>211</v>
      </c>
      <c r="C56" s="137" t="s">
        <v>298</v>
      </c>
      <c r="D56" s="97" t="s">
        <v>359</v>
      </c>
      <c r="E56" s="146"/>
      <c r="F56" s="109"/>
      <c r="G56" s="109"/>
      <c r="H56" s="147"/>
      <c r="I56" s="146"/>
      <c r="J56" s="90"/>
    </row>
    <row r="57" spans="1:10" ht="14.25" customHeight="1">
      <c r="A57" s="138" t="str">
        <f t="shared" si="3"/>
        <v>[Remedy Article-47]</v>
      </c>
      <c r="B57" s="109" t="s">
        <v>215</v>
      </c>
      <c r="C57" s="137" t="s">
        <v>299</v>
      </c>
      <c r="D57" s="97" t="s">
        <v>300</v>
      </c>
      <c r="E57" s="146"/>
      <c r="F57" s="109"/>
      <c r="G57" s="109"/>
      <c r="H57" s="147"/>
      <c r="I57" s="146"/>
      <c r="J57" s="90"/>
    </row>
    <row r="58" spans="1:10" ht="14.25" customHeight="1">
      <c r="A58" s="138" t="str">
        <f t="shared" si="3"/>
        <v>[Remedy Article-48]</v>
      </c>
      <c r="B58" s="109" t="s">
        <v>219</v>
      </c>
      <c r="C58" s="143" t="s">
        <v>301</v>
      </c>
      <c r="D58" s="97" t="s">
        <v>302</v>
      </c>
      <c r="E58" s="146"/>
      <c r="F58" s="109"/>
      <c r="G58" s="109"/>
      <c r="H58" s="147"/>
      <c r="I58" s="146"/>
      <c r="J58" s="90"/>
    </row>
    <row r="59" spans="1:10" ht="14.25" customHeight="1">
      <c r="A59" s="145"/>
      <c r="B59" s="300" t="s">
        <v>223</v>
      </c>
      <c r="C59" s="301"/>
      <c r="D59" s="301"/>
      <c r="E59" s="301"/>
      <c r="F59" s="301"/>
      <c r="G59" s="301"/>
      <c r="H59" s="301"/>
      <c r="I59" s="302"/>
      <c r="J59" s="90"/>
    </row>
    <row r="60" spans="1:10" ht="14.25" customHeight="1">
      <c r="A60" s="96" t="str">
        <f>IF(OR(B60&lt;&gt;"",D60&lt;E59&gt;""),"["&amp;TEXT($B$2,"##")&amp;"-"&amp;TEXT(ROW()-10,"##")&amp;"]","")</f>
        <v>[Remedy Article-50]</v>
      </c>
      <c r="B60" s="139" t="s">
        <v>224</v>
      </c>
      <c r="C60" s="142" t="s">
        <v>287</v>
      </c>
      <c r="D60" s="139" t="s">
        <v>360</v>
      </c>
      <c r="E60" s="168"/>
      <c r="F60" s="168"/>
      <c r="G60" s="168"/>
      <c r="H60" s="168"/>
      <c r="I60" s="168"/>
      <c r="J60" s="90"/>
    </row>
    <row r="61" spans="1:10" ht="14.25" customHeight="1">
      <c r="A61" s="152" t="str">
        <f>IF(OR(B61&lt;&gt;"",D61&lt;E59&gt;""),"["&amp;TEXT($B$2,"##")&amp;"-"&amp;TEXT(ROW()-10,"##")&amp;"]","")</f>
        <v>[Remedy Article-51]</v>
      </c>
      <c r="B61" s="97" t="s">
        <v>226</v>
      </c>
      <c r="C61" s="97" t="s">
        <v>303</v>
      </c>
      <c r="D61" s="97" t="s">
        <v>304</v>
      </c>
      <c r="E61" s="168"/>
      <c r="F61" s="168"/>
      <c r="G61" s="168"/>
      <c r="H61" s="168"/>
      <c r="I61" s="168"/>
      <c r="J61" s="90"/>
    </row>
    <row r="62" spans="1:10" ht="14.25" customHeight="1">
      <c r="A62" s="187"/>
      <c r="B62" s="182" t="s">
        <v>205</v>
      </c>
      <c r="C62" s="184"/>
      <c r="D62" s="184"/>
      <c r="E62" s="184"/>
      <c r="F62" s="184"/>
      <c r="G62" s="184"/>
      <c r="H62" s="184"/>
      <c r="I62" s="205"/>
      <c r="J62" s="90"/>
    </row>
    <row r="63" spans="1:10" ht="14.25" customHeight="1">
      <c r="A63" s="149" t="str">
        <f t="shared" ref="A63:A64" si="4">IF(OR(B63&lt;&gt;"",D63&lt;E62&gt;""),"["&amp;TEXT($B$2,"##")&amp;"-"&amp;TEXT(ROW()-10,"##")&amp;"]","")</f>
        <v>[Remedy Article-53]</v>
      </c>
      <c r="B63" s="139" t="s">
        <v>229</v>
      </c>
      <c r="C63" s="185" t="s">
        <v>305</v>
      </c>
      <c r="D63" s="181" t="s">
        <v>361</v>
      </c>
      <c r="E63" s="196"/>
      <c r="F63" s="160"/>
      <c r="G63" s="160"/>
      <c r="H63" s="224"/>
      <c r="I63" s="225"/>
      <c r="J63" s="90"/>
    </row>
    <row r="64" spans="1:10" ht="14.25" customHeight="1">
      <c r="A64" s="96" t="str">
        <f t="shared" si="4"/>
        <v>[Remedy Article-54]</v>
      </c>
      <c r="B64" s="97" t="s">
        <v>231</v>
      </c>
      <c r="C64" s="97" t="s">
        <v>306</v>
      </c>
      <c r="D64" s="97" t="s">
        <v>307</v>
      </c>
      <c r="E64" s="146"/>
      <c r="F64" s="97"/>
      <c r="G64" s="97"/>
      <c r="H64" s="159"/>
      <c r="I64" s="146"/>
      <c r="J64" s="90"/>
    </row>
    <row r="65" spans="1:10" ht="14.25" customHeight="1">
      <c r="A65" s="145"/>
      <c r="B65" s="293" t="s">
        <v>446</v>
      </c>
      <c r="C65" s="294"/>
      <c r="D65" s="294"/>
      <c r="E65" s="294"/>
      <c r="F65" s="294"/>
      <c r="G65" s="294"/>
      <c r="H65" s="294"/>
      <c r="I65" s="295"/>
      <c r="J65" s="90"/>
    </row>
    <row r="66" spans="1:10" ht="12.75" customHeight="1">
      <c r="A66" s="96" t="str">
        <f t="shared" ref="A66:A74" si="5">IF(OR(B66&lt;&gt;"",D66&lt;E65&gt;""),"["&amp;TEXT($B$2,"##")&amp;"-"&amp;TEXT(ROW()-10,"##")&amp;"]","")</f>
        <v>[Remedy Article-56]</v>
      </c>
      <c r="B66" s="97" t="s">
        <v>448</v>
      </c>
      <c r="C66" s="97" t="s">
        <v>472</v>
      </c>
      <c r="D66" s="97" t="s">
        <v>483</v>
      </c>
      <c r="E66" s="146"/>
      <c r="F66" s="146"/>
      <c r="G66" s="146"/>
      <c r="H66" s="147"/>
      <c r="I66" s="146"/>
      <c r="J66" s="90"/>
    </row>
    <row r="67" spans="1:10" ht="12.75" customHeight="1">
      <c r="A67" s="96" t="str">
        <f t="shared" si="5"/>
        <v>[Remedy Article-57]</v>
      </c>
      <c r="B67" s="97" t="s">
        <v>451</v>
      </c>
      <c r="C67" s="97" t="s">
        <v>473</v>
      </c>
      <c r="D67" s="208" t="s">
        <v>474</v>
      </c>
      <c r="E67" s="146"/>
      <c r="F67" s="146"/>
      <c r="G67" s="146"/>
      <c r="H67" s="147"/>
      <c r="I67" s="146"/>
      <c r="J67" s="90"/>
    </row>
    <row r="68" spans="1:10">
      <c r="A68" s="145"/>
      <c r="B68" s="293" t="s">
        <v>450</v>
      </c>
      <c r="C68" s="294"/>
      <c r="D68" s="294"/>
      <c r="E68" s="294"/>
      <c r="F68" s="294"/>
      <c r="G68" s="294"/>
      <c r="H68" s="294"/>
      <c r="I68" s="295"/>
    </row>
    <row r="69" spans="1:10" ht="12.75" customHeight="1">
      <c r="A69" s="96" t="str">
        <f t="shared" si="5"/>
        <v>[Remedy Article-59]</v>
      </c>
      <c r="B69" s="97" t="s">
        <v>455</v>
      </c>
      <c r="C69" s="97" t="s">
        <v>235</v>
      </c>
      <c r="D69" s="97" t="s">
        <v>475</v>
      </c>
      <c r="E69" s="146"/>
      <c r="F69" s="146"/>
      <c r="G69" s="146"/>
      <c r="H69" s="147"/>
      <c r="I69" s="146"/>
    </row>
    <row r="70" spans="1:10" ht="14.25" customHeight="1">
      <c r="A70" s="96" t="str">
        <f t="shared" si="5"/>
        <v>[Remedy Article-60]</v>
      </c>
      <c r="B70" s="97" t="s">
        <v>459</v>
      </c>
      <c r="C70" s="97" t="s">
        <v>476</v>
      </c>
      <c r="D70" s="97" t="s">
        <v>486</v>
      </c>
      <c r="E70" s="146"/>
      <c r="F70" s="146"/>
      <c r="G70" s="146"/>
      <c r="H70" s="147"/>
      <c r="I70" s="146"/>
    </row>
    <row r="71" spans="1:10" ht="13.5" customHeight="1">
      <c r="A71" s="96" t="str">
        <f t="shared" si="5"/>
        <v>[Remedy Article-61]</v>
      </c>
      <c r="B71" s="97" t="s">
        <v>464</v>
      </c>
      <c r="C71" s="97" t="s">
        <v>477</v>
      </c>
      <c r="D71" s="97" t="s">
        <v>484</v>
      </c>
      <c r="E71" s="146"/>
      <c r="F71" s="146"/>
      <c r="G71" s="146"/>
      <c r="H71" s="147"/>
      <c r="I71" s="146"/>
    </row>
    <row r="72" spans="1:10" ht="14.25" customHeight="1">
      <c r="A72" s="96" t="str">
        <f t="shared" si="5"/>
        <v>[Remedy Article-62]</v>
      </c>
      <c r="B72" s="97" t="s">
        <v>465</v>
      </c>
      <c r="C72" s="97" t="s">
        <v>478</v>
      </c>
      <c r="D72" s="97" t="s">
        <v>479</v>
      </c>
      <c r="E72" s="146"/>
      <c r="F72" s="146"/>
      <c r="G72" s="146"/>
      <c r="H72" s="147"/>
      <c r="I72" s="146"/>
    </row>
    <row r="73" spans="1:10" ht="14.25" customHeight="1">
      <c r="A73" s="96" t="str">
        <f t="shared" si="5"/>
        <v>[Remedy Article-63]</v>
      </c>
      <c r="B73" s="97" t="s">
        <v>466</v>
      </c>
      <c r="C73" s="97" t="s">
        <v>480</v>
      </c>
      <c r="D73" s="97" t="s">
        <v>485</v>
      </c>
      <c r="E73" s="146"/>
      <c r="F73" s="146"/>
      <c r="G73" s="146"/>
      <c r="H73" s="147"/>
      <c r="I73" s="146"/>
    </row>
    <row r="74" spans="1:10" ht="14.25" customHeight="1">
      <c r="A74" s="96" t="str">
        <f t="shared" si="5"/>
        <v>[Remedy Article-64]</v>
      </c>
      <c r="B74" s="97" t="s">
        <v>469</v>
      </c>
      <c r="C74" s="97" t="s">
        <v>481</v>
      </c>
      <c r="D74" s="97" t="s">
        <v>482</v>
      </c>
      <c r="E74" s="146"/>
      <c r="F74" s="146"/>
      <c r="G74" s="146"/>
      <c r="H74" s="147"/>
      <c r="I74" s="146"/>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tabSelected="1" topLeftCell="A9" workbookViewId="0">
      <selection activeCell="C18" sqref="C18"/>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6" t="s">
        <v>366</v>
      </c>
      <c r="C2" s="296"/>
      <c r="D2" s="296"/>
      <c r="E2" s="296"/>
      <c r="F2" s="296"/>
      <c r="G2" s="2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6" t="s">
        <v>350</v>
      </c>
      <c r="C3" s="296"/>
      <c r="D3" s="296"/>
      <c r="E3" s="296"/>
      <c r="F3" s="296"/>
      <c r="G3" s="2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7" t="s">
        <v>117</v>
      </c>
      <c r="C4" s="297"/>
      <c r="D4" s="297"/>
      <c r="E4" s="297"/>
      <c r="F4" s="297"/>
      <c r="G4" s="297"/>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86" t="s">
        <v>27</v>
      </c>
      <c r="E5" s="298" t="s">
        <v>28</v>
      </c>
      <c r="F5" s="298"/>
      <c r="G5" s="2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COUNTIF(F12:G123,"Pass")</f>
        <v>0</v>
      </c>
      <c r="B6" s="87">
        <f>COUNTIF(F12:G123,"Fail")</f>
        <v>0</v>
      </c>
      <c r="C6" s="87">
        <f>E6-D6-B6-A6</f>
        <v>12</v>
      </c>
      <c r="D6" s="88">
        <f>COUNTIF(F12:G123,"N/A")</f>
        <v>0</v>
      </c>
      <c r="E6" s="299">
        <f>COUNTA(A12:A126)</f>
        <v>12</v>
      </c>
      <c r="F6" s="299"/>
      <c r="G6" s="2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368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369</v>
      </c>
      <c r="C12" s="109" t="s">
        <v>978</v>
      </c>
      <c r="D12" s="308" t="s">
        <v>374</v>
      </c>
      <c r="E12" s="98"/>
      <c r="F12" s="109"/>
      <c r="G12" s="109"/>
      <c r="H12" s="99"/>
      <c r="I12" s="91"/>
      <c r="J12" s="90"/>
    </row>
    <row r="13" spans="1:257" ht="14.25" customHeight="1">
      <c r="A13" s="138" t="str">
        <f t="shared" ref="A13:A18" si="0">IF(OR(B13&lt;&gt;"",D13&lt;E12&gt;""),"["&amp;TEXT($B$2,"##")&amp;"-"&amp;TEXT(ROW()-10,"##")&amp;"]","")</f>
        <v>[Herbal medicine store-3]</v>
      </c>
      <c r="B13" s="139" t="s">
        <v>370</v>
      </c>
      <c r="C13" s="142" t="s">
        <v>978</v>
      </c>
      <c r="D13" s="208" t="s">
        <v>375</v>
      </c>
      <c r="E13" s="103"/>
      <c r="F13" s="109"/>
      <c r="G13" s="109"/>
      <c r="H13" s="104"/>
      <c r="I13" s="105"/>
      <c r="J13" s="90"/>
    </row>
    <row r="14" spans="1:257" ht="14.25" customHeight="1">
      <c r="A14" s="96" t="str">
        <f t="shared" si="0"/>
        <v>[Herbal medicine store-4]</v>
      </c>
      <c r="B14" s="97" t="s">
        <v>371</v>
      </c>
      <c r="C14" s="143" t="s">
        <v>362</v>
      </c>
      <c r="D14" s="166" t="s">
        <v>363</v>
      </c>
      <c r="E14" s="103"/>
      <c r="F14" s="109"/>
      <c r="G14" s="109"/>
      <c r="H14" s="104"/>
      <c r="I14" s="105"/>
      <c r="J14" s="90"/>
    </row>
    <row r="15" spans="1:257" ht="14.25" customHeight="1">
      <c r="A15" s="51"/>
      <c r="B15" s="51" t="s">
        <v>367</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372</v>
      </c>
      <c r="C16" s="143" t="s">
        <v>373</v>
      </c>
      <c r="D16" s="97" t="s">
        <v>862</v>
      </c>
      <c r="E16" s="188"/>
      <c r="F16" s="109"/>
      <c r="G16" s="109"/>
      <c r="H16" s="188"/>
      <c r="I16" s="188"/>
      <c r="J16" s="90"/>
    </row>
    <row r="17" spans="1:10" ht="14.25" customHeight="1">
      <c r="A17" s="96" t="str">
        <f t="shared" si="0"/>
        <v>[Herbal medicine store-7]</v>
      </c>
      <c r="B17" s="109" t="s">
        <v>376</v>
      </c>
      <c r="C17" s="143" t="s">
        <v>373</v>
      </c>
      <c r="D17" s="97" t="s">
        <v>862</v>
      </c>
      <c r="E17" s="168"/>
      <c r="F17" s="168"/>
      <c r="G17" s="168"/>
      <c r="H17" s="168"/>
      <c r="I17" s="168"/>
      <c r="J17" s="90"/>
    </row>
    <row r="18" spans="1:10" ht="14.25" customHeight="1">
      <c r="A18" s="96" t="str">
        <f t="shared" si="0"/>
        <v>[Herbal medicine store-8]</v>
      </c>
      <c r="B18" s="109" t="s">
        <v>379</v>
      </c>
      <c r="C18" s="143" t="s">
        <v>377</v>
      </c>
      <c r="D18" s="208" t="s">
        <v>384</v>
      </c>
      <c r="E18" s="168"/>
      <c r="F18" s="189"/>
      <c r="G18" s="189"/>
      <c r="H18" s="168"/>
      <c r="I18" s="168"/>
      <c r="J18" s="90"/>
    </row>
    <row r="19" spans="1:10" ht="14.25" customHeight="1">
      <c r="A19" s="96" t="str">
        <f>IF(OR(B19&lt;&gt;"",D19&lt;E16&gt;""),"["&amp;TEXT($B$2,"##")&amp;"-"&amp;TEXT(ROW()-10,"##")&amp;"]","")</f>
        <v>[Herbal medicine store-9]</v>
      </c>
      <c r="B19" s="109" t="s">
        <v>380</v>
      </c>
      <c r="C19" s="143" t="s">
        <v>378</v>
      </c>
      <c r="D19" s="208" t="s">
        <v>381</v>
      </c>
      <c r="E19" s="190"/>
      <c r="F19" s="109"/>
      <c r="G19" s="109"/>
      <c r="H19" s="191"/>
      <c r="I19" s="192"/>
      <c r="J19" s="90"/>
    </row>
    <row r="20" spans="1:10" ht="14.25" customHeight="1">
      <c r="A20" s="96" t="str">
        <f>IF(OR(B20&lt;&gt;"",D20&lt;E17&gt;""),"["&amp;TEXT($B$2,"##")&amp;"-"&amp;TEXT(ROW()-10,"##")&amp;"]","")</f>
        <v>[Herbal medicine store-10]</v>
      </c>
      <c r="B20" s="109" t="s">
        <v>382</v>
      </c>
      <c r="C20" s="143" t="s">
        <v>383</v>
      </c>
      <c r="D20" s="97" t="s">
        <v>385</v>
      </c>
      <c r="E20" s="190"/>
      <c r="F20" s="109"/>
      <c r="G20" s="109"/>
      <c r="H20" s="191"/>
      <c r="I20" s="192"/>
      <c r="J20" s="90"/>
    </row>
    <row r="21" spans="1:10" ht="14.25" customHeight="1">
      <c r="A21" s="96" t="str">
        <f t="shared" ref="A21:A24" si="1">IF(OR(B21&lt;&gt;"",D21&lt;E19&gt;""),"["&amp;TEXT($B$2,"##")&amp;"-"&amp;TEXT(ROW()-10,"##")&amp;"]","")</f>
        <v>[Herbal medicine store-11]</v>
      </c>
      <c r="B21" s="109" t="s">
        <v>386</v>
      </c>
      <c r="C21" s="143" t="s">
        <v>387</v>
      </c>
      <c r="D21" s="97" t="s">
        <v>388</v>
      </c>
      <c r="E21" s="190"/>
      <c r="F21" s="109"/>
      <c r="G21" s="109"/>
      <c r="H21" s="191"/>
      <c r="I21" s="192"/>
      <c r="J21" s="90"/>
    </row>
    <row r="22" spans="1:10" ht="14.25" customHeight="1">
      <c r="A22" s="51"/>
      <c r="B22" s="51" t="s">
        <v>192</v>
      </c>
      <c r="C22" s="52"/>
      <c r="D22" s="52"/>
      <c r="E22" s="52"/>
      <c r="F22" s="52"/>
      <c r="G22" s="52"/>
      <c r="H22" s="52"/>
      <c r="I22" s="53"/>
      <c r="J22" s="90"/>
    </row>
    <row r="23" spans="1:10" ht="14.25" customHeight="1">
      <c r="A23" s="96" t="str">
        <f t="shared" si="1"/>
        <v>[Herbal medicine store-13]</v>
      </c>
      <c r="B23" s="109" t="s">
        <v>389</v>
      </c>
      <c r="C23" s="209" t="s">
        <v>393</v>
      </c>
      <c r="D23" s="97" t="s">
        <v>392</v>
      </c>
      <c r="E23" s="168"/>
      <c r="F23" s="168"/>
      <c r="G23" s="168"/>
      <c r="H23" s="168"/>
      <c r="I23" s="168"/>
      <c r="J23" s="90"/>
    </row>
    <row r="24" spans="1:10" ht="14.25" customHeight="1">
      <c r="A24" s="96" t="str">
        <f t="shared" si="1"/>
        <v>[Herbal medicine store-14]</v>
      </c>
      <c r="B24" s="109" t="s">
        <v>390</v>
      </c>
      <c r="C24" s="143" t="s">
        <v>393</v>
      </c>
      <c r="D24" s="97" t="s">
        <v>391</v>
      </c>
      <c r="E24" s="168"/>
      <c r="F24" s="189"/>
      <c r="G24" s="189"/>
      <c r="H24" s="168"/>
      <c r="I24" s="168"/>
      <c r="J24" s="90"/>
    </row>
    <row r="25" spans="1:10" ht="14.25" customHeight="1">
      <c r="A25" s="145"/>
      <c r="B25" s="141" t="s">
        <v>223</v>
      </c>
      <c r="C25" s="288"/>
      <c r="D25" s="289"/>
      <c r="E25" s="192"/>
      <c r="F25" s="109"/>
      <c r="G25" s="109"/>
      <c r="H25" s="191"/>
      <c r="I25" s="192"/>
      <c r="J25" s="90"/>
    </row>
    <row r="26" spans="1:10" ht="14.25" customHeight="1">
      <c r="A26" s="152" t="str">
        <f>IF(OR(B26&lt;&gt;"",D26&lt;E25&gt;""),"["&amp;TEXT($B$2,"##")&amp;"-"&amp;TEXT(ROW()-10,"##")&amp;"]","")</f>
        <v>[Herbal medicine store-16]</v>
      </c>
      <c r="B26" s="97" t="s">
        <v>226</v>
      </c>
      <c r="C26" s="97" t="s">
        <v>394</v>
      </c>
      <c r="D26" s="97" t="s">
        <v>395</v>
      </c>
      <c r="E26" s="192"/>
      <c r="F26" s="109"/>
      <c r="G26" s="109"/>
      <c r="H26" s="191"/>
      <c r="I26" s="192"/>
      <c r="J26" s="90"/>
    </row>
    <row r="27" spans="1:10">
      <c r="J27" s="90"/>
    </row>
    <row r="28" spans="1:10">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topLeftCell="A26" workbookViewId="0">
      <selection activeCell="B40" sqref="B40"/>
    </sheetView>
  </sheetViews>
  <sheetFormatPr defaultRowHeight="12.75"/>
  <cols>
    <col min="1" max="1" width="17.375" style="90" customWidth="1"/>
    <col min="2" max="2" width="28.37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6" t="s">
        <v>396</v>
      </c>
      <c r="C2" s="296"/>
      <c r="D2" s="296"/>
      <c r="E2" s="296"/>
      <c r="F2" s="296"/>
      <c r="G2" s="2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6" t="s">
        <v>397</v>
      </c>
      <c r="C3" s="296"/>
      <c r="D3" s="296"/>
      <c r="E3" s="296"/>
      <c r="F3" s="296"/>
      <c r="G3" s="2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7" t="s">
        <v>117</v>
      </c>
      <c r="C4" s="297"/>
      <c r="D4" s="297"/>
      <c r="E4" s="297"/>
      <c r="F4" s="297"/>
      <c r="G4" s="297"/>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206" t="s">
        <v>27</v>
      </c>
      <c r="E5" s="298" t="s">
        <v>28</v>
      </c>
      <c r="F5" s="298"/>
      <c r="G5" s="2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COUNTIF(F12:G127,"Pass")</f>
        <v>0</v>
      </c>
      <c r="B6" s="87">
        <f>COUNTIF(F12:G127,"Fail")</f>
        <v>0</v>
      </c>
      <c r="C6" s="87">
        <f>E6-D6-B6-A6</f>
        <v>30</v>
      </c>
      <c r="D6" s="88">
        <f>COUNTIF(F12:G127,"N/A")</f>
        <v>0</v>
      </c>
      <c r="E6" s="299">
        <f>COUNTA(A12:A127)</f>
        <v>30</v>
      </c>
      <c r="F6" s="299"/>
      <c r="G6" s="2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396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[Personal Page-2]</v>
      </c>
      <c r="B12" s="97" t="s">
        <v>413</v>
      </c>
      <c r="C12" s="109" t="s">
        <v>398</v>
      </c>
      <c r="D12" s="95" t="s">
        <v>399</v>
      </c>
      <c r="E12" s="98"/>
      <c r="F12" s="109"/>
      <c r="G12" s="109"/>
      <c r="H12" s="99"/>
      <c r="I12" s="91"/>
      <c r="J12" s="90"/>
    </row>
    <row r="13" spans="1:257" ht="14.25" customHeight="1">
      <c r="A13" s="138" t="str">
        <f t="shared" ref="A13:A18" si="0">IF(OR(B13&lt;&gt;"",D13&lt;E12&gt;""),"["&amp;TEXT($B$2,"##")&amp;"-"&amp;TEXT(ROW()-10,"##")&amp;"]","")</f>
        <v>[Personal Page-3]</v>
      </c>
      <c r="B13" s="139" t="s">
        <v>414</v>
      </c>
      <c r="C13" s="142" t="s">
        <v>400</v>
      </c>
      <c r="D13" s="97" t="s">
        <v>401</v>
      </c>
      <c r="E13" s="103"/>
      <c r="F13" s="109"/>
      <c r="G13" s="109"/>
      <c r="H13" s="104"/>
      <c r="I13" s="105"/>
      <c r="J13" s="90"/>
    </row>
    <row r="14" spans="1:257" ht="14.25" customHeight="1">
      <c r="A14" s="51"/>
      <c r="B14" s="51" t="s">
        <v>415</v>
      </c>
      <c r="C14" s="52"/>
      <c r="D14" s="52"/>
      <c r="E14" s="52"/>
      <c r="F14" s="52"/>
      <c r="G14" s="52"/>
      <c r="H14" s="52"/>
      <c r="I14" s="53"/>
      <c r="J14" s="90"/>
    </row>
    <row r="15" spans="1:257" ht="14.25" customHeight="1">
      <c r="A15" s="96" t="str">
        <f t="shared" si="0"/>
        <v>[Personal Page-5]</v>
      </c>
      <c r="B15" s="210" t="s">
        <v>416</v>
      </c>
      <c r="C15" s="143" t="s">
        <v>418</v>
      </c>
      <c r="D15" s="97" t="s">
        <v>419</v>
      </c>
      <c r="E15" s="107"/>
      <c r="F15" s="95"/>
      <c r="G15" s="109"/>
      <c r="H15" s="107"/>
      <c r="I15" s="107"/>
      <c r="J15" s="90"/>
    </row>
    <row r="16" spans="1:257" ht="14.25" customHeight="1">
      <c r="A16" s="96" t="str">
        <f t="shared" si="0"/>
        <v>[Personal Page-6]</v>
      </c>
      <c r="B16" s="109" t="s">
        <v>417</v>
      </c>
      <c r="C16" s="143" t="s">
        <v>418</v>
      </c>
      <c r="D16" s="97" t="s">
        <v>419</v>
      </c>
      <c r="E16" s="200"/>
      <c r="F16" s="97"/>
      <c r="G16" s="176"/>
      <c r="H16" s="200"/>
      <c r="I16" s="200"/>
      <c r="J16" s="90"/>
    </row>
    <row r="17" spans="1:10" ht="14.25" customHeight="1">
      <c r="A17" s="51"/>
      <c r="B17" s="51" t="s">
        <v>403</v>
      </c>
      <c r="C17" s="52"/>
      <c r="D17" s="52"/>
      <c r="E17" s="52"/>
      <c r="F17" s="52"/>
      <c r="G17" s="52"/>
      <c r="H17" s="52"/>
      <c r="I17" s="53"/>
      <c r="J17" s="90"/>
    </row>
    <row r="18" spans="1:10" ht="14.25" customHeight="1">
      <c r="A18" s="96" t="str">
        <f t="shared" si="0"/>
        <v>[Personal Page-8]</v>
      </c>
      <c r="B18" s="109" t="s">
        <v>404</v>
      </c>
      <c r="C18" s="143" t="s">
        <v>402</v>
      </c>
      <c r="D18" s="97" t="s">
        <v>405</v>
      </c>
      <c r="E18" s="168"/>
      <c r="F18" s="168"/>
      <c r="G18" s="168"/>
      <c r="H18" s="168"/>
      <c r="I18" s="168"/>
      <c r="J18" s="90"/>
    </row>
    <row r="19" spans="1:10" ht="14.25" customHeight="1">
      <c r="A19" s="96" t="str">
        <f>IF(OR(B19&lt;&gt;"",D19&lt;E16&gt;""),"["&amp;TEXT($B$2,"##")&amp;"-"&amp;TEXT(ROW()-10,"##")&amp;"]","")</f>
        <v>[Personal Page-9]</v>
      </c>
      <c r="B19" s="109" t="s">
        <v>406</v>
      </c>
      <c r="C19" s="143" t="s">
        <v>325</v>
      </c>
      <c r="D19" s="97" t="s">
        <v>411</v>
      </c>
      <c r="E19" s="201"/>
      <c r="F19" s="197"/>
      <c r="G19" s="197"/>
      <c r="H19" s="198"/>
      <c r="I19" s="174"/>
      <c r="J19" s="90"/>
    </row>
    <row r="20" spans="1:10" ht="14.25" customHeight="1">
      <c r="A20" s="51"/>
      <c r="B20" s="51" t="s">
        <v>407</v>
      </c>
      <c r="C20" s="52"/>
      <c r="D20" s="52"/>
      <c r="E20" s="52"/>
      <c r="F20" s="52"/>
      <c r="G20" s="52"/>
      <c r="H20" s="52"/>
      <c r="I20" s="53"/>
      <c r="J20" s="90"/>
    </row>
    <row r="21" spans="1:10" ht="14.25" customHeight="1">
      <c r="A21" s="96" t="str">
        <f t="shared" ref="A21:A32" si="1">IF(OR(B21&lt;&gt;"",D21&lt;E19&gt;""),"["&amp;TEXT($B$2,"##")&amp;"-"&amp;TEXT(ROW()-10,"##")&amp;"]","")</f>
        <v>[Personal Page-11]</v>
      </c>
      <c r="B21" s="109" t="s">
        <v>408</v>
      </c>
      <c r="C21" s="143" t="s">
        <v>410</v>
      </c>
      <c r="D21" s="97" t="s">
        <v>412</v>
      </c>
      <c r="E21" s="153"/>
      <c r="F21" s="95"/>
      <c r="G21" s="109"/>
      <c r="H21" s="147"/>
      <c r="I21" s="146"/>
      <c r="J21" s="90"/>
    </row>
    <row r="22" spans="1:10" ht="14.25" customHeight="1">
      <c r="A22" s="96" t="str">
        <f t="shared" si="1"/>
        <v>[Personal Page-12]</v>
      </c>
      <c r="B22" s="109" t="s">
        <v>409</v>
      </c>
      <c r="C22" s="143" t="s">
        <v>410</v>
      </c>
      <c r="D22" s="97" t="s">
        <v>412</v>
      </c>
      <c r="E22" s="190"/>
      <c r="F22" s="97"/>
      <c r="G22" s="185"/>
      <c r="H22" s="191"/>
      <c r="I22" s="192"/>
      <c r="J22" s="90"/>
    </row>
    <row r="23" spans="1:10" ht="14.25" customHeight="1">
      <c r="A23" s="51"/>
      <c r="B23" s="51" t="s">
        <v>420</v>
      </c>
      <c r="C23" s="52"/>
      <c r="D23" s="52"/>
      <c r="E23" s="52"/>
      <c r="F23" s="207"/>
      <c r="G23" s="213"/>
      <c r="H23" s="52"/>
      <c r="I23" s="53"/>
      <c r="J23" s="90"/>
    </row>
    <row r="24" spans="1:10" ht="14.25" customHeight="1">
      <c r="A24" s="96" t="str">
        <f t="shared" si="1"/>
        <v>[Personal Page-14]</v>
      </c>
      <c r="B24" s="109" t="s">
        <v>421</v>
      </c>
      <c r="C24" s="143" t="s">
        <v>423</v>
      </c>
      <c r="D24" s="208" t="s">
        <v>433</v>
      </c>
      <c r="E24" s="168"/>
      <c r="F24" s="168"/>
      <c r="G24" s="168"/>
      <c r="H24" s="168"/>
      <c r="I24" s="168"/>
      <c r="J24" s="90"/>
    </row>
    <row r="25" spans="1:10" ht="14.25" customHeight="1">
      <c r="A25" s="96" t="str">
        <f t="shared" si="1"/>
        <v>[Personal Page-15]</v>
      </c>
      <c r="B25" s="109" t="s">
        <v>422</v>
      </c>
      <c r="C25" s="143" t="s">
        <v>423</v>
      </c>
      <c r="D25" s="97" t="s">
        <v>433</v>
      </c>
      <c r="E25" s="192"/>
      <c r="F25" s="197"/>
      <c r="G25" s="197"/>
      <c r="H25" s="191"/>
      <c r="I25" s="192"/>
      <c r="J25" s="90"/>
    </row>
    <row r="26" spans="1:10" ht="14.25" customHeight="1">
      <c r="A26" s="96" t="str">
        <f t="shared" si="1"/>
        <v>[Personal Page-16]</v>
      </c>
      <c r="B26" s="109" t="s">
        <v>424</v>
      </c>
      <c r="C26" s="143" t="s">
        <v>425</v>
      </c>
      <c r="D26" s="97" t="s">
        <v>426</v>
      </c>
      <c r="E26" s="212"/>
      <c r="F26" s="95"/>
      <c r="G26" s="95"/>
      <c r="H26" s="191"/>
      <c r="I26" s="192"/>
      <c r="J26" s="90"/>
    </row>
    <row r="27" spans="1:10" ht="14.25" customHeight="1">
      <c r="A27" s="96" t="str">
        <f t="shared" si="1"/>
        <v>[Personal Page-17]</v>
      </c>
      <c r="B27" s="109" t="s">
        <v>427</v>
      </c>
      <c r="C27" s="143" t="s">
        <v>430</v>
      </c>
      <c r="D27" s="97" t="s">
        <v>428</v>
      </c>
      <c r="E27" s="146"/>
      <c r="F27" s="97"/>
      <c r="G27" s="97"/>
      <c r="H27" s="147"/>
      <c r="I27" s="146"/>
      <c r="J27" s="90"/>
    </row>
    <row r="28" spans="1:10" ht="14.25" customHeight="1">
      <c r="A28" s="149" t="str">
        <f t="shared" si="1"/>
        <v>[Personal Page-18]</v>
      </c>
      <c r="B28" s="95" t="s">
        <v>429</v>
      </c>
      <c r="C28" s="142" t="s">
        <v>431</v>
      </c>
      <c r="D28" s="139" t="s">
        <v>432</v>
      </c>
      <c r="E28" s="146"/>
      <c r="F28" s="97"/>
      <c r="G28" s="97"/>
      <c r="H28" s="199"/>
      <c r="I28" s="150"/>
      <c r="J28" s="90"/>
    </row>
    <row r="29" spans="1:10" ht="14.25" customHeight="1">
      <c r="A29" s="96" t="str">
        <f t="shared" si="1"/>
        <v>[Personal Page-19]</v>
      </c>
      <c r="B29" s="97" t="s">
        <v>434</v>
      </c>
      <c r="C29" s="97" t="s">
        <v>435</v>
      </c>
      <c r="D29" s="97" t="s">
        <v>436</v>
      </c>
      <c r="E29" s="168"/>
      <c r="F29" s="168"/>
      <c r="G29" s="168"/>
      <c r="H29" s="168"/>
      <c r="I29" s="168"/>
      <c r="J29" s="90"/>
    </row>
    <row r="30" spans="1:10" ht="13.5" customHeight="1">
      <c r="A30" s="96" t="str">
        <f t="shared" si="1"/>
        <v>[Personal Page-20]</v>
      </c>
      <c r="B30" s="97" t="s">
        <v>437</v>
      </c>
      <c r="C30" s="211" t="s">
        <v>438</v>
      </c>
      <c r="D30" s="211" t="s">
        <v>439</v>
      </c>
      <c r="E30" s="146"/>
      <c r="F30" s="146"/>
      <c r="G30" s="146"/>
      <c r="H30" s="147"/>
      <c r="I30" s="146"/>
      <c r="J30" s="90"/>
    </row>
    <row r="31" spans="1:10" ht="13.5" customHeight="1">
      <c r="A31" s="96" t="str">
        <f t="shared" si="1"/>
        <v>[Personal Page-21]</v>
      </c>
      <c r="B31" s="211" t="s">
        <v>440</v>
      </c>
      <c r="C31" s="211" t="s">
        <v>441</v>
      </c>
      <c r="D31" s="211" t="s">
        <v>442</v>
      </c>
      <c r="E31" s="146"/>
      <c r="F31" s="146"/>
      <c r="G31" s="146"/>
      <c r="H31" s="147"/>
      <c r="I31" s="146"/>
      <c r="J31" s="90"/>
    </row>
    <row r="32" spans="1:10" ht="12.75" customHeight="1">
      <c r="A32" s="96" t="str">
        <f t="shared" si="1"/>
        <v>[Personal Page-22]</v>
      </c>
      <c r="B32" s="211" t="s">
        <v>443</v>
      </c>
      <c r="C32" s="211" t="s">
        <v>444</v>
      </c>
      <c r="D32" s="211" t="s">
        <v>445</v>
      </c>
      <c r="E32" s="146"/>
      <c r="F32" s="146"/>
      <c r="G32" s="146"/>
      <c r="H32" s="147"/>
      <c r="I32" s="146"/>
    </row>
    <row r="33" spans="1:9">
      <c r="A33" s="51"/>
      <c r="B33" s="51" t="s">
        <v>789</v>
      </c>
      <c r="C33" s="213"/>
      <c r="D33" s="213"/>
      <c r="E33" s="213"/>
      <c r="F33" s="256"/>
      <c r="G33" s="213"/>
      <c r="H33" s="213"/>
      <c r="I33" s="262"/>
    </row>
    <row r="34" spans="1:9" ht="13.5" customHeight="1">
      <c r="A34" s="96" t="str">
        <f t="shared" ref="A34:A46" si="2">IF(OR(B34&lt;&gt;"",D34&lt;E32&gt;""),"["&amp;TEXT($B$2,"##")&amp;"-"&amp;TEXT(ROW()-10,"##")&amp;"]","")</f>
        <v>[Personal Page-24]</v>
      </c>
      <c r="B34" s="143" t="s">
        <v>790</v>
      </c>
      <c r="C34" s="97" t="s">
        <v>791</v>
      </c>
      <c r="D34" s="261" t="s">
        <v>792</v>
      </c>
      <c r="E34" s="168"/>
      <c r="F34" s="168"/>
      <c r="G34" s="168"/>
      <c r="H34" s="168"/>
      <c r="I34" s="168"/>
    </row>
    <row r="35" spans="1:9" ht="14.1" customHeight="1">
      <c r="A35" s="96" t="str">
        <f t="shared" si="2"/>
        <v>[Personal Page-25]</v>
      </c>
      <c r="B35" s="143" t="s">
        <v>793</v>
      </c>
      <c r="C35" s="97" t="s">
        <v>794</v>
      </c>
      <c r="D35" s="97" t="s">
        <v>795</v>
      </c>
      <c r="E35" s="192"/>
      <c r="F35" s="97"/>
      <c r="G35" s="97"/>
      <c r="H35" s="191"/>
      <c r="I35" s="192"/>
    </row>
    <row r="36" spans="1:9" ht="14.1" customHeight="1">
      <c r="A36" s="96" t="str">
        <f t="shared" si="2"/>
        <v>[Personal Page-26]</v>
      </c>
      <c r="B36" s="143" t="s">
        <v>796</v>
      </c>
      <c r="C36" s="97" t="s">
        <v>797</v>
      </c>
      <c r="D36" s="97" t="s">
        <v>821</v>
      </c>
      <c r="E36" s="192"/>
      <c r="F36" s="97"/>
      <c r="G36" s="97"/>
      <c r="H36" s="191"/>
      <c r="I36" s="192"/>
    </row>
    <row r="37" spans="1:9" ht="14.1" customHeight="1">
      <c r="A37" s="96" t="str">
        <f t="shared" si="2"/>
        <v>[Personal Page-27]</v>
      </c>
      <c r="B37" s="143" t="s">
        <v>819</v>
      </c>
      <c r="C37" s="97" t="s">
        <v>820</v>
      </c>
      <c r="D37" s="97" t="s">
        <v>821</v>
      </c>
      <c r="E37" s="192"/>
      <c r="F37" s="97"/>
      <c r="G37" s="97"/>
      <c r="H37" s="191"/>
      <c r="I37" s="192"/>
    </row>
    <row r="38" spans="1:9" ht="14.1" customHeight="1">
      <c r="A38" s="96" t="str">
        <f>IF(OR(B38&lt;&gt;"",D38&lt;E35&gt;""),"["&amp;TEXT($B$2,"##")&amp;"-"&amp;TEXT(ROW()-10,"##")&amp;"]","")</f>
        <v>[Personal Page-28]</v>
      </c>
      <c r="B38" s="143" t="s">
        <v>804</v>
      </c>
      <c r="C38" s="97" t="s">
        <v>799</v>
      </c>
      <c r="D38" s="97" t="s">
        <v>798</v>
      </c>
      <c r="E38" s="146"/>
      <c r="F38" s="97"/>
      <c r="G38" s="97"/>
      <c r="H38" s="147"/>
      <c r="I38" s="146"/>
    </row>
    <row r="39" spans="1:9" ht="14.1" customHeight="1">
      <c r="A39" s="149" t="str">
        <f>IF(OR(B39&lt;&gt;"",D39&lt;E36&gt;""),"["&amp;TEXT($B$2,"##")&amp;"-"&amp;TEXT(ROW()-10,"##")&amp;"]","")</f>
        <v>[Personal Page-29]</v>
      </c>
      <c r="B39" s="142" t="s">
        <v>803</v>
      </c>
      <c r="C39" s="97" t="s">
        <v>800</v>
      </c>
      <c r="D39" s="97" t="s">
        <v>801</v>
      </c>
      <c r="E39" s="146"/>
      <c r="F39" s="97"/>
      <c r="G39" s="97"/>
      <c r="H39" s="147"/>
      <c r="I39" s="146"/>
    </row>
    <row r="40" spans="1:9" ht="14.1" customHeight="1">
      <c r="A40" s="96" t="str">
        <f t="shared" si="2"/>
        <v>[Personal Page-30]</v>
      </c>
      <c r="B40" s="244" t="s">
        <v>802</v>
      </c>
      <c r="C40" s="97" t="s">
        <v>805</v>
      </c>
      <c r="D40" s="97" t="s">
        <v>806</v>
      </c>
      <c r="E40" s="168"/>
      <c r="F40" s="168"/>
      <c r="G40" s="168"/>
      <c r="H40" s="168"/>
      <c r="I40" s="168"/>
    </row>
    <row r="41" spans="1:9" ht="14.1" customHeight="1">
      <c r="A41" s="96" t="str">
        <f t="shared" si="2"/>
        <v>[Personal Page-31]</v>
      </c>
      <c r="B41" s="244" t="s">
        <v>807</v>
      </c>
      <c r="C41" s="211" t="s">
        <v>808</v>
      </c>
      <c r="D41" s="211" t="s">
        <v>809</v>
      </c>
      <c r="E41" s="146"/>
      <c r="F41" s="146"/>
      <c r="G41" s="146"/>
      <c r="H41" s="147"/>
      <c r="I41" s="146"/>
    </row>
    <row r="42" spans="1:9" ht="14.1" customHeight="1">
      <c r="A42" s="96" t="str">
        <f t="shared" si="2"/>
        <v>[Personal Page-32]</v>
      </c>
      <c r="B42" s="211" t="s">
        <v>810</v>
      </c>
      <c r="C42" s="211" t="s">
        <v>811</v>
      </c>
      <c r="D42" s="211" t="s">
        <v>812</v>
      </c>
      <c r="E42" s="146"/>
      <c r="F42" s="146"/>
      <c r="G42" s="146"/>
      <c r="H42" s="147"/>
      <c r="I42" s="146"/>
    </row>
    <row r="43" spans="1:9" ht="14.1" customHeight="1">
      <c r="A43" s="96" t="str">
        <f t="shared" si="2"/>
        <v>[Personal Page-33]</v>
      </c>
      <c r="B43" s="211" t="s">
        <v>813</v>
      </c>
      <c r="C43" s="211" t="s">
        <v>814</v>
      </c>
      <c r="D43" s="211" t="s">
        <v>815</v>
      </c>
      <c r="E43" s="146"/>
      <c r="F43" s="146"/>
      <c r="G43" s="146"/>
      <c r="H43" s="147"/>
      <c r="I43" s="146"/>
    </row>
    <row r="44" spans="1:9" ht="14.1" customHeight="1">
      <c r="A44" s="96" t="str">
        <f t="shared" si="2"/>
        <v>[Personal Page-34]</v>
      </c>
      <c r="B44" s="211" t="s">
        <v>816</v>
      </c>
      <c r="C44" s="211" t="s">
        <v>817</v>
      </c>
      <c r="D44" s="211" t="s">
        <v>818</v>
      </c>
      <c r="E44" s="146"/>
      <c r="F44" s="146"/>
      <c r="G44" s="146"/>
      <c r="H44" s="147"/>
      <c r="I44" s="146"/>
    </row>
    <row r="45" spans="1:9" ht="14.1" customHeight="1">
      <c r="A45" s="96" t="str">
        <f t="shared" si="2"/>
        <v>[Personal Page-35]</v>
      </c>
      <c r="B45" s="211" t="s">
        <v>810</v>
      </c>
      <c r="C45" s="211" t="s">
        <v>444</v>
      </c>
      <c r="D45" s="211" t="s">
        <v>445</v>
      </c>
      <c r="E45" s="146"/>
      <c r="F45" s="146"/>
      <c r="G45" s="146"/>
      <c r="H45" s="147"/>
      <c r="I45" s="146"/>
    </row>
    <row r="46" spans="1:9" ht="14.1" customHeight="1">
      <c r="A46" s="96" t="str">
        <f t="shared" si="2"/>
        <v>[Personal Page-36]</v>
      </c>
      <c r="B46" s="97" t="s">
        <v>822</v>
      </c>
      <c r="C46" s="211" t="s">
        <v>823</v>
      </c>
      <c r="D46" s="211" t="s">
        <v>824</v>
      </c>
      <c r="E46" s="146"/>
      <c r="F46" s="146"/>
      <c r="G46" s="146"/>
      <c r="H46" s="147"/>
      <c r="I46" s="146"/>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Report</vt:lpstr>
      <vt:lpstr>Test case List</vt:lpstr>
      <vt:lpstr>Message Rules</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2016-03-29T09:02:09Z</dcterms:modified>
  <cp:category>BM</cp:category>
</cp:coreProperties>
</file>