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505"/>
  <workbookPr autoCompressPictures="0"/>
  <mc:AlternateContent xmlns:mc="http://schemas.openxmlformats.org/markup-compatibility/2006">
    <mc:Choice Requires="x15">
      <x15ac:absPath xmlns:x15ac="http://schemas.microsoft.com/office/spreadsheetml/2010/11/ac" url="/Users/Romeo/Documents/201601JS01/WIP/Deliverable/Report3/"/>
    </mc:Choice>
  </mc:AlternateContent>
  <bookViews>
    <workbookView xWindow="80" yWindow="460" windowWidth="25520" windowHeight="15540" tabRatio="743" activeTab="3"/>
  </bookViews>
  <sheets>
    <sheet name="Cover" sheetId="1" r:id="rId1"/>
    <sheet name="Test case List" sheetId="2" r:id="rId2"/>
    <sheet name="Test Report" sheetId="5" r:id="rId3"/>
    <sheet name="User Module" sheetId="9" r:id="rId4"/>
    <sheet name="Mod Module" sheetId="12" r:id="rId5"/>
    <sheet name="Admin Module" sheetId="10" r:id="rId6"/>
  </sheets>
  <externalReferences>
    <externalReference r:id="rId7"/>
  </externalReferences>
  <definedNames>
    <definedName name="ACTION" localSheetId="4">#REF!</definedName>
    <definedName name="ACTION">#REF!</definedName>
    <definedName name="d">'[1]Search grammar'!$C$45</definedName>
    <definedName name="Defect" comment="fsfsdfs" localSheetId="4">#REF!</definedName>
    <definedName name="Defect" comment="fsfsdfs">#REF!</definedName>
    <definedName name="dfsf" localSheetId="4">#REF!</definedName>
    <definedName name="dfsf">#REF!</definedName>
    <definedName name="Discover" localSheetId="4">#REF!</definedName>
    <definedName name="Discover">#REF!</definedName>
    <definedName name="Lỗi" localSheetId="4">#REF!</definedName>
    <definedName name="Lỗi">#REF!</definedName>
    <definedName name="Pass" localSheetId="4">#REF!</definedName>
    <definedName name="Pass">#REF!</definedName>
    <definedName name="Statistic" comment="fsfsdfs" localSheetId="4">#REF!</definedName>
    <definedName name="Statistic" comment="fsfsdfs">#REF!</definedName>
  </definedNames>
  <calcPr calcId="150001" iterate="1" iterateCount="10000" iterateDelta="1.0000000000000001E-5" concurrentCalc="0"/>
  <extLst>
    <ext xmlns:mx="http://schemas.microsoft.com/office/mac/excel/2008/main" uri="{7523E5D3-25F3-A5E0-1632-64F254C22452}">
      <mx:ArchID Flags="2"/>
    </ext>
  </extLst>
</workbook>
</file>

<file path=xl/calcChain.xml><?xml version="1.0" encoding="utf-8"?>
<calcChain xmlns="http://schemas.openxmlformats.org/spreadsheetml/2006/main">
  <c r="A19" i="9" l="1"/>
  <c r="A20" i="9"/>
  <c r="A22" i="9"/>
  <c r="A24" i="9"/>
  <c r="A26" i="9"/>
  <c r="A28" i="9"/>
  <c r="A30" i="9"/>
  <c r="A32" i="9"/>
  <c r="A34" i="9"/>
  <c r="A36" i="9"/>
  <c r="A38" i="9"/>
  <c r="A40" i="9"/>
  <c r="A42" i="9"/>
  <c r="A44" i="9"/>
  <c r="A46" i="9"/>
  <c r="A48" i="9"/>
  <c r="A14" i="9"/>
  <c r="A15" i="9"/>
  <c r="A17" i="9"/>
  <c r="A20" i="12"/>
  <c r="A26" i="10"/>
  <c r="A27" i="10"/>
  <c r="A23" i="10"/>
  <c r="A21" i="10"/>
  <c r="A22" i="10"/>
  <c r="A31" i="12"/>
  <c r="A32" i="12"/>
  <c r="A33" i="12"/>
  <c r="A34" i="12"/>
  <c r="A35" i="12"/>
  <c r="A36" i="12"/>
  <c r="A37" i="12"/>
  <c r="A38" i="12"/>
  <c r="A30" i="12"/>
  <c r="A22" i="12"/>
  <c r="A23" i="12"/>
  <c r="A24" i="12"/>
  <c r="A25" i="12"/>
  <c r="A26" i="12"/>
  <c r="A27" i="12"/>
  <c r="A28" i="12"/>
  <c r="A21" i="12"/>
  <c r="A18" i="10"/>
  <c r="A20" i="10"/>
  <c r="A25" i="10"/>
  <c r="A12" i="10"/>
  <c r="A14" i="10"/>
  <c r="A16" i="10"/>
  <c r="E6" i="10"/>
  <c r="A12" i="9"/>
  <c r="A53" i="9"/>
  <c r="A54" i="9"/>
  <c r="A55" i="9"/>
  <c r="A56" i="9"/>
  <c r="A57" i="9"/>
  <c r="A59" i="9"/>
  <c r="A60" i="9"/>
  <c r="A61" i="9"/>
  <c r="A62" i="9"/>
  <c r="A63" i="9"/>
  <c r="A64" i="9"/>
  <c r="A65" i="9"/>
  <c r="A66" i="9"/>
  <c r="A67" i="9"/>
  <c r="A68" i="9"/>
  <c r="A69" i="9"/>
  <c r="A70" i="9"/>
  <c r="A71" i="9"/>
  <c r="E6" i="9"/>
  <c r="A6" i="10"/>
  <c r="D13" i="5"/>
  <c r="A6" i="9"/>
  <c r="D11" i="5"/>
  <c r="A6" i="12"/>
  <c r="D12" i="5"/>
  <c r="D14" i="5"/>
  <c r="B6" i="10"/>
  <c r="E13" i="5"/>
  <c r="B6" i="9"/>
  <c r="E11" i="5"/>
  <c r="B6" i="12"/>
  <c r="E12" i="5"/>
  <c r="E14" i="5"/>
  <c r="A12" i="12"/>
  <c r="A14" i="12"/>
  <c r="A16" i="12"/>
  <c r="A18" i="12"/>
  <c r="E6" i="12"/>
  <c r="D6" i="12"/>
  <c r="C6" i="12"/>
  <c r="F12" i="5"/>
  <c r="D6" i="9"/>
  <c r="C6" i="9"/>
  <c r="F11" i="5"/>
  <c r="D6" i="10"/>
  <c r="C6" i="10"/>
  <c r="F13" i="5"/>
  <c r="F14" i="5"/>
  <c r="H12" i="5"/>
  <c r="H11" i="5"/>
  <c r="H13" i="5"/>
  <c r="H14" i="5"/>
  <c r="G12" i="5"/>
  <c r="C6" i="1"/>
  <c r="G13" i="5"/>
  <c r="G11" i="5"/>
  <c r="C3" i="5"/>
  <c r="C4" i="5"/>
  <c r="C5" i="5"/>
  <c r="D3" i="2"/>
  <c r="D4" i="2"/>
  <c r="G14" i="5"/>
  <c r="E16" i="5"/>
  <c r="E17" i="5"/>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4.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sharedStrings.xml><?xml version="1.0" encoding="utf-8"?>
<sst xmlns="http://schemas.openxmlformats.org/spreadsheetml/2006/main" count="460" uniqueCount="349">
  <si>
    <t>Project Name</t>
  </si>
  <si>
    <t>Creator</t>
  </si>
  <si>
    <t>Project Code</t>
  </si>
  <si>
    <t>Reviewer/Approver</t>
  </si>
  <si>
    <t>Document Code</t>
  </si>
  <si>
    <t>Issue Date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</si>
  <si>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</si>
  <si>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</si>
  <si>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</si>
  <si>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</si>
  <si>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</si>
  <si>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</si>
  <si>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</si>
  <si>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</si>
  <si>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</si>
  <si>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</si>
  <si>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</si>
  <si>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</si>
  <si>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</si>
  <si>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</si>
  <si>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</si>
  <si>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</si>
  <si>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</si>
  <si>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</si>
  <si>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</si>
  <si>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</si>
  <si>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</si>
  <si>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</si>
  <si>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</si>
  <si>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</si>
  <si>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</si>
  <si>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</si>
  <si>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</si>
  <si>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</si>
  <si>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</si>
  <si>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</si>
  <si>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</si>
  <si>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</si>
  <si>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</si>
  <si>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Admin_function</t>
  </si>
  <si>
    <t>Back to Test Report</t>
  </si>
  <si>
    <t>Admin function</t>
  </si>
  <si>
    <t>User_function</t>
  </si>
  <si>
    <t>Integrating all functions of admin together then execute test</t>
  </si>
  <si>
    <t>This test cases were created to test integration between login with all functions and all functions together</t>
  </si>
  <si>
    <t>Add new</t>
  </si>
  <si>
    <t>Admin_Function</t>
  </si>
  <si>
    <t>Execute all Registered User unit test cases and passed</t>
  </si>
  <si>
    <t>Execute all Admin unit test cases
 and passed</t>
  </si>
  <si>
    <t>Result Chorme version 40</t>
  </si>
  <si>
    <t>Result Firefox version 30</t>
  </si>
  <si>
    <t>Back to Check Report</t>
  </si>
  <si>
    <t>Check requirement</t>
  </si>
  <si>
    <t>This Check cases were created to Check integration between login with all functions and all functions together</t>
  </si>
  <si>
    <t>Checker</t>
  </si>
  <si>
    <t>UnChecked</t>
  </si>
  <si>
    <t>Number of Check cases</t>
  </si>
  <si>
    <t>Check Case Description</t>
  </si>
  <si>
    <t>Check Case Procedure</t>
  </si>
  <si>
    <t>Inter-Check case Dependence</t>
  </si>
  <si>
    <t>Check date</t>
  </si>
  <si>
    <t>Security</t>
  </si>
  <si>
    <t>Check copy &amp; paste link to other browser</t>
  </si>
  <si>
    <t>Homepage</t>
  </si>
  <si>
    <t>1. Login on one browser
2. Copy link
3. Change to other browser
4. Paste link and press Enter</t>
  </si>
  <si>
    <t>Login screen is displayed.</t>
  </si>
  <si>
    <t>OK</t>
  </si>
  <si>
    <t>UI</t>
  </si>
  <si>
    <t>Check displaying default language of the system when open website</t>
  </si>
  <si>
    <t>Check width of browser &lt; 800x600  px</t>
  </si>
  <si>
    <t>Check width of page</t>
  </si>
  <si>
    <t>- Width of page is 800x600
- Scrollbar of browser is displayed</t>
  </si>
  <si>
    <r>
      <t xml:space="preserve">Check width of browser </t>
    </r>
    <r>
      <rPr>
        <sz val="12"/>
        <rFont val="Calibri"/>
        <family val="2"/>
      </rPr>
      <t>≥</t>
    </r>
    <r>
      <rPr>
        <sz val="12"/>
        <rFont val="ＭＳ Ｐゴシック"/>
        <family val="3"/>
        <charset val="128"/>
      </rPr>
      <t xml:space="preserve"> 800x600  px</t>
    </r>
  </si>
  <si>
    <t>- Width of page is equal to width of browser
- Scrollbar of browser is not displayed</t>
  </si>
  <si>
    <t>Check display greeting when user login successfully</t>
  </si>
  <si>
    <t>1. Login successfully
2. Confirm display greeting</t>
  </si>
  <si>
    <t>Check header of screen</t>
  </si>
  <si>
    <t>Confirm header of screen</t>
  </si>
  <si>
    <t xml:space="preserve">Display header that has font, layout &amp; spelling is the same as design    </t>
  </si>
  <si>
    <t>Check footer of screen</t>
  </si>
  <si>
    <t>Confirm footer of screen</t>
  </si>
  <si>
    <t xml:space="preserve">Display footer that has font, layout &amp; spelling is the same as design:
</t>
  </si>
  <si>
    <t>Check title of screen</t>
  </si>
  <si>
    <t>Confirm title of screen</t>
  </si>
  <si>
    <t>Display title that has font, layout &amp; spelling is the same as design</t>
  </si>
  <si>
    <t>Check GUI of link</t>
  </si>
  <si>
    <t>Check UI of link</t>
  </si>
  <si>
    <t>Display link that has font, layout &amp; spelling is the same as design</t>
  </si>
  <si>
    <t>Check GUI of menu on screen</t>
  </si>
  <si>
    <t>Confirm label on menu</t>
  </si>
  <si>
    <t>Display label that has font, layout &amp; spelling is the same design</t>
  </si>
  <si>
    <t>Check tab order</t>
  </si>
  <si>
    <t>Press tab continuously</t>
  </si>
  <si>
    <t xml:space="preserve">Tab order follow:  left to right, top to down </t>
  </si>
  <si>
    <t xml:space="preserve">Check mouse hover </t>
  </si>
  <si>
    <t>Mouse hover over link</t>
  </si>
  <si>
    <t>Mouse pointer has hand symbol</t>
  </si>
  <si>
    <t>Check tab selection color</t>
  </si>
  <si>
    <t>Confirm tab selection color</t>
  </si>
  <si>
    <t>Color of selected tab is changed</t>
  </si>
  <si>
    <t xml:space="preserve">Check consistent color of tab selection on all pages </t>
  </si>
  <si>
    <t xml:space="preserve">Confirm  consistent color of tab selection on all pages </t>
  </si>
  <si>
    <t>Color of all tabs selection is the same</t>
  </si>
  <si>
    <t>1. Set language of Browser isVietnamese
2. Start system from browser
3. Confirm displaying language of system</t>
  </si>
  <si>
    <t>Language of system is Vietnamese</t>
  </si>
  <si>
    <t xml:space="preserve">Display Homepage with name and avatar of user </t>
  </si>
  <si>
    <t>DangNHSE02992</t>
  </si>
  <si>
    <t>VMN_User Unit Test Case_v1.0_EN</t>
  </si>
  <si>
    <t>VMN</t>
  </si>
  <si>
    <t xml:space="preserve"> </t>
  </si>
  <si>
    <t>Integration Remedy with HMS</t>
  </si>
  <si>
    <t>Vietnamese Medicinal Plants Network</t>
  </si>
  <si>
    <t>Medicinal Plant</t>
  </si>
  <si>
    <t>Remedy</t>
  </si>
  <si>
    <t>Herb Store Medicine</t>
  </si>
  <si>
    <t>1. Login on one browser
2. Click "Mecicinal plant" menu
3. Copy link
4. Change to other browser
5. Paste link and press Enter</t>
  </si>
  <si>
    <t>1. Login on one browser
2. Click "Remedy" menu
3. Copy link
4. Change to other browser
5. Paste link and press Enter</t>
  </si>
  <si>
    <t>1. Login on one browser
2. Click "HMS" menu
3. Copy link
4. Change to other browser
5. Paste link and press Enter</t>
  </si>
  <si>
    <t>1. Login on one browser
2. Click Message
3. Copy link
4. Change to other browser
5. Paste link and press Enter</t>
  </si>
  <si>
    <t>User function</t>
  </si>
  <si>
    <t>Integrating all functions of user together then execute test</t>
  </si>
  <si>
    <t>User_Function</t>
  </si>
  <si>
    <t>Mod_Function</t>
  </si>
  <si>
    <t>Check "Medicinal plants" tab</t>
  </si>
  <si>
    <t>Check "HMS" tab</t>
  </si>
  <si>
    <t>Mod function</t>
  </si>
  <si>
    <t>Mod_function</t>
  </si>
  <si>
    <t>User Module</t>
  </si>
  <si>
    <t xml:space="preserve">1. Go to vmn.com
2. Click on "Login" hyperlink in Header
3. Click on "Login with Facebook" button
4. Click on "Accept" button
</t>
  </si>
  <si>
    <t>When Member login with Facebook</t>
  </si>
  <si>
    <t>1. Homepage is displayed
2. "Login" Page is displayed
3. Redirect Member to Facebook
4. Member logged in with facebook successful and redirect to Homepage</t>
  </si>
  <si>
    <t>Integration Login with Logout</t>
  </si>
  <si>
    <t xml:space="preserve">1. Login VMN system by Member or Mod role.
2. Click on "Logout" hyperlink on Header
</t>
  </si>
  <si>
    <t>Integration Register with Login</t>
  </si>
  <si>
    <t xml:space="preserve">When user register new account </t>
  </si>
  <si>
    <t>When user click on "Logout" hyperlink</t>
  </si>
  <si>
    <t xml:space="preserve">1. Go to vmn.com
2. Click on "Register" hyperlink in Header
3. Enter personal information in "Register" Form
4. Click on "Sign up" button
</t>
  </si>
  <si>
    <t>1.Homepage is displayed 
2. "Register" Page is displayed
3. Display user's information correctly
4. VMN system will alert message:"Register success." and redirect to "Login" Page</t>
  </si>
  <si>
    <t>[Authentication-18]
[Authentication-2]</t>
  </si>
  <si>
    <t>Integration Login with Personal Page</t>
  </si>
  <si>
    <t>Check "Personal Name" hyperlink</t>
  </si>
  <si>
    <t xml:space="preserve">1. Login VMN system by Member or Mod role.
2. Click on "Personal Page" hyperlink on Header
</t>
  </si>
  <si>
    <t xml:space="preserve">1. Login VMN system by Member or Mod role.
</t>
  </si>
  <si>
    <t>1. Homepage is displayed with "Personal Name" hyperlink on Header</t>
  </si>
  <si>
    <t>"Personal Name" hyperlink when user click on</t>
  </si>
  <si>
    <t xml:space="preserve">1. Homepage is displayed 
2. "Personal Page" Page is displayed
</t>
  </si>
  <si>
    <t>[Personal Page-2]</t>
  </si>
  <si>
    <t>Check "Logout" hyperlink</t>
  </si>
  <si>
    <t xml:space="preserve">1. Homepage is displayed with "Logout" hyperlink on Header
</t>
  </si>
  <si>
    <t>1. Homepage is displayed
2. Logout success and redirect to Homepage</t>
  </si>
  <si>
    <t>Integration Login with Facebook</t>
  </si>
  <si>
    <t>Integration Login with Medicinal plants</t>
  </si>
  <si>
    <t xml:space="preserve">1. Login VMN system by Member or Mod role
2. Click on "Medicinal plants" on Header
</t>
  </si>
  <si>
    <t>[Homepage-9]</t>
  </si>
  <si>
    <t>Integration Login with Remedy</t>
  </si>
  <si>
    <t>Check "Remedy" tab</t>
  </si>
  <si>
    <t>1. Login VMN system by Member or Mod role
2. Click on "Remedy" on Header</t>
  </si>
  <si>
    <t>1. Homepage is displayed 
2. "Remedy" Page is displayed</t>
  </si>
  <si>
    <t>1. Homepage is displayed 
2. "Medicinal plants" Page is displayed</t>
  </si>
  <si>
    <t>[Homepage-11]</t>
  </si>
  <si>
    <t>Integration Login with Herbal Medicine Store</t>
  </si>
  <si>
    <t>1. Login VMN system by Member or Mod role
2. Click on "HMS" tab on Header</t>
  </si>
  <si>
    <t>[Herbal Medicine Store-6]</t>
  </si>
  <si>
    <t>1. Homepage is displayed 
2. "HMS Searching" Page is displayed</t>
  </si>
  <si>
    <t>Integration Medicinal plants with Remedy</t>
  </si>
  <si>
    <t>Check "Related Remedy Article" hyperlink</t>
  </si>
  <si>
    <t>1. Homepage is displayed 
2. "Medicinal Plants" tab is displayed 
3. "Medicinal Plants Article Detail" Page is displayed 
4. "Related Remedy Article" tab is displayed by list of Remedy Article hyperlink
5. "Remedy Article Detail" is displayed</t>
  </si>
  <si>
    <t>[Remedy Article-37]</t>
  </si>
  <si>
    <t>Integration Medicinal plants with Personal Page</t>
  </si>
  <si>
    <t xml:space="preserve">Check "Author" hyperlink </t>
  </si>
  <si>
    <t>1. Go to vmn.com
2. Click on "Medicinal Plants Article Detail" hyperlink on "Medicinal Plants" tab or Homepage
3. Click on "Author" hyperlink</t>
  </si>
  <si>
    <t>1. Homepage is displayed 
2. "Medicinal Plants Article Detail" Page is displayed
3. "Author" Page is displayed by following fields:
- Header
- Avatar
- Profile hyperlink
- Contributed Articles hyperlink
- Profile frame
- Footer</t>
  </si>
  <si>
    <t>Check "Related HMS" hyperlink</t>
  </si>
  <si>
    <t xml:space="preserve">1. Go to vmn.com
2. Click on "Medicinal Plants" on Header
3. Click on "Detail" hyperlink of any Medicinal Plants Article
4. Click on "Related Remedy Article" tab
5. Click on any "Remedy Article" hyperlink </t>
  </si>
  <si>
    <t>1. Login VMN system by Member or Mod role
2. Click on "Remedy Article Detail" hyperlink on "Remedy" tab
3. Click on "Related HMS" tab
4. Click on "HMS" hyperlink</t>
  </si>
  <si>
    <t>1. Homepage is displayed 
2. "Remedy Article Detail" Page is displayed
3. "Related HMS" tab is displayed by list of HMS hyperlink
4. "HMS Profile" Page is displayed</t>
  </si>
  <si>
    <t>[Herbal Medicine Store-13]</t>
  </si>
  <si>
    <t>Integration Remedy with Personal Page</t>
  </si>
  <si>
    <t>1. Homepage is displayed 
2. "Remedy Article Detail" Page is displayed
3. "Author" Page is displayed by following fields:
- Header
- Avatar
- Profile hyperlink
- Contributed Articles hyperlink
- Profile frame
- Footer</t>
  </si>
  <si>
    <t>1. Go to vmn.com
2. Click on "Remedy Article Detail" hyperlink on "Remedy" tab
3. Click on "Author" hyperlink</t>
  </si>
  <si>
    <t xml:space="preserve">Check "Remedy" hyperlink on "Contributed Articles" in "Personal Page" Page </t>
  </si>
  <si>
    <t>1. Login VMN system by Member role
2. Click on "Account" hyperlink on Header
3. Click on "Contributed Articles" tab
4. Click on "Remedy Article's Title" hyperlink</t>
  </si>
  <si>
    <t>Integration Personal Page with "Remedy's change content" Page</t>
  </si>
  <si>
    <t xml:space="preserve">1. Homepage is displayed 
2. "Personal Page" Page is displayed
3. "Contributed Article" Frame is displayed
4. "Remedy change content" Page is displayed
</t>
  </si>
  <si>
    <t>[Remedy Article-21]</t>
  </si>
  <si>
    <t>Integration Personal page with "Medicinal Plants change content" Page</t>
  </si>
  <si>
    <t xml:space="preserve">Check "Medicinal Plants" hyperlink on "Contributed Articles" in "Personal Page" Page </t>
  </si>
  <si>
    <t>1. Login VMN system by Member role
2. Click on "Account" hyperlink on Header
3. Click on "Contributed Articles" tab
4. Click on "Medicinal Plants Name" hyperlink</t>
  </si>
  <si>
    <t>1. Homepage is displayed 
2. "Personal Page" Page is displayed
3. "Contributed Article" Frame is displayed
4. "Medicinal Plants change content" Page is displayed</t>
  </si>
  <si>
    <t>[Medicinal Plants Article-23]</t>
  </si>
  <si>
    <t>Integration Slider on Homepage with Medicinal Plants tab</t>
  </si>
  <si>
    <t>Check "View now" in Medicinal Plants Slider on Homepage</t>
  </si>
  <si>
    <t>1. Go to vmn.com
2. Click on "View now" in Medicinal Plants Slider (Slider 2)</t>
  </si>
  <si>
    <t xml:space="preserve">1. Homepage is displayed 
2. "Medicinal Plants" tab is displayed 
</t>
  </si>
  <si>
    <t>Check "View now" in Remedy Slider on Homepage</t>
  </si>
  <si>
    <t>1. Go to vmn.com
2. Click on  "View now" in Remedy Slider (Slider 3)</t>
  </si>
  <si>
    <t xml:space="preserve">1. Homepage is displayed 
2. "Remedy" tab is displayed </t>
  </si>
  <si>
    <t>Integration Slider on Homepage with Remedy tab</t>
  </si>
  <si>
    <t>Integration Slider on Homepage with HMS tab</t>
  </si>
  <si>
    <t>[Homepage-8]</t>
  </si>
  <si>
    <t>[Homepage-10]</t>
  </si>
  <si>
    <t>Check "View now" in HMS Slider on Homepage</t>
  </si>
  <si>
    <t>1. Login VMN system by Member or Mod role.
2. Click on  "View now" in HMS Slider (Slider 4)</t>
  </si>
  <si>
    <t>1. Homepage is displayed
2. "HMS Search" Page is displayed</t>
  </si>
  <si>
    <t>[Herbal Medicine Store-2]</t>
  </si>
  <si>
    <t>Personal Page</t>
  </si>
  <si>
    <t>Integration Login with Dashboard</t>
  </si>
  <si>
    <t>When Mod click on "Logout" hyperlink</t>
  </si>
  <si>
    <t>1. Login VMN system by Admin role
2. Click on "Dashboard" hyperlink</t>
  </si>
  <si>
    <t>1. Admin Page is displayed 
2. "Dashboard" Page is displayed</t>
  </si>
  <si>
    <t>Integration Login with User Management</t>
  </si>
  <si>
    <t>Check "User Management" Page</t>
  </si>
  <si>
    <t>Check "Dashboard" Page</t>
  </si>
  <si>
    <t>1. Login VMN system by Admin role
2. Click on "User Management" hyperlink</t>
  </si>
  <si>
    <t>1. Admin Page is displayed 
2. "User Management" Page is displayed</t>
  </si>
  <si>
    <t>When Admin click on "Logout" hyperlink</t>
  </si>
  <si>
    <t xml:space="preserve">1. Login VMN system by Admin role.
2. Click on "Logout" hyperlink on Header
</t>
  </si>
  <si>
    <t>QuynhHTSE02639</t>
  </si>
  <si>
    <t>Integration Advance Search with Medicinal Plants Detail</t>
  </si>
  <si>
    <t>Integration Advance Search with Remedy Detail</t>
  </si>
  <si>
    <t>Check "Medicinal Plants Article" hyperlink</t>
  </si>
  <si>
    <t xml:space="preserve">1. Log in VMN system by Member role
2. Click on "Medicinal Plants" tab
3. Click on "Advance Search" button
4. Enter searching information then click "Search" button
5. Click on "Medicinal Plants Article" hyperlink
</t>
  </si>
  <si>
    <t xml:space="preserve">1. Homepage is displayed
2. "Medicinal Plants" tab is displayed
3. "Advance Search" Page is displayed
4. Search result is displayed in "Searching Result" Frame
5. "Medicinal Plants Article Detail" Page is displayed </t>
  </si>
  <si>
    <t>Check "Remedy Article" hyperlink</t>
  </si>
  <si>
    <t>1. Log in VMN system by Member role
2. Click on "Remedy" tab
3. Click on "Advance Search" button
4. Enter searching information then click "Search" button
5. Click on "Remedy Article" hyperlink</t>
  </si>
  <si>
    <t xml:space="preserve">1. Homepage is displayed
2. "Remedy" tab is displayed
3. "Advance Search" Page is displayed
4. Search result is displayed in "Searching Result" Frame
5. "Remedy Article Detail" Page is displayed </t>
  </si>
  <si>
    <t>[Medicinal Plants Article- 62]</t>
  </si>
  <si>
    <t>[Remedy Article- 60]</t>
  </si>
  <si>
    <t>When Admin click on "Detail" button on "User Management" Page</t>
  </si>
  <si>
    <t>1. Login VMN system by Admin role
2. Click on "User Management" hyperlink
3. Click on "Detail" button of any user in "User Management" Page</t>
  </si>
  <si>
    <t>1. Admin Page is displayed
2. Logout success and redirect to Login Page</t>
  </si>
  <si>
    <t>1. Admin Page is displayed
2. "User Management" Page is displayed
3. "User Detail" Page is displayed</t>
  </si>
  <si>
    <t>When Admin click on "Detail" button on "HMS Pending" Page</t>
  </si>
  <si>
    <t>1. Login VMN system by Admin role
2. Click on "HMS Pending" hyperlink
3. Click on "Detail" button of any user in "HMS Pending" Page</t>
  </si>
  <si>
    <t>1. Admin Page is displayed
2. "HMS Pending" Page is displayed
3. "HMS Detail" Page is displayed</t>
  </si>
  <si>
    <t>Integration User Management with User Detail</t>
  </si>
  <si>
    <t>Integration HMS Pending with HMS Detail</t>
  </si>
  <si>
    <t>When Admin click on "Save" button on "User Detail" Page</t>
  </si>
  <si>
    <t>1. Login VMN system by Admin role
2. Click on "User Management" hyperlink
3. Click on "Detail" button of any user in "User Management" Page
4. Click on "Save" button on "User Detail" Page</t>
  </si>
  <si>
    <t>1. Admin Page is displayed
2. "User Management" Page is displayed
3. "User Detail" Page is displayed
4. "User Management" Page is displayed</t>
  </si>
  <si>
    <t>When Admin click on "Accept" button on "HMS Detail" Page</t>
  </si>
  <si>
    <t>1. Login VMN system by Admin role
2. Click on "HMS Pending" hyperlink
3. Click on "Detail" button of any user in "HMS Pending" Page
4. Click on "Accept" button on "HMS Detail" Page</t>
  </si>
  <si>
    <t>1. Admin Page is displayed
2. "HMS Pending" Page is displayed
3. "HMS Detail" Page is displayed
4. "HMS Pending" Page is displayed</t>
  </si>
  <si>
    <t>When Admin click on "Deny" button on "HMS Detail" Page</t>
  </si>
  <si>
    <t>1. Login VMN system by Admin role
2. Click on "HMS Pending" hyperlink
3. Click on "Detail" button of any user in "HMS Pending" Page
4. Click on "Deny" button on "HMS Detail" Page</t>
  </si>
  <si>
    <t xml:space="preserve">Integration Login with HMS Pending </t>
  </si>
  <si>
    <t>1. Login VMN system by Admin role
2. Click on "HMS Pending" hyperlink</t>
  </si>
  <si>
    <t>1. Admin Page is displayed
2. "HMS Pending" Page is displayed</t>
  </si>
  <si>
    <t>1. Mod Page is displayed
2. Log out success and redirect to "Login" Page</t>
  </si>
  <si>
    <t>Check "HMS Pending" Page</t>
  </si>
  <si>
    <t>1. Mod Page is displayed
2. "Dashboard" Page is displayed</t>
  </si>
  <si>
    <t>Integration Login with Medicinal Plants Article Management</t>
  </si>
  <si>
    <t>Check "Medicinal Plants Article Management" Page</t>
  </si>
  <si>
    <t>1. Login VMN system by Mod role
2. Click on "Logout" hyperlink on Header</t>
  </si>
  <si>
    <t>1. Login VMN system by Mod role
2. Click on "Dashboard" hyperlink</t>
  </si>
  <si>
    <t>1. Login VMN system by Mod role
2. Click on "Medicinal Plants Article Management" hyperlink</t>
  </si>
  <si>
    <t>1. Mod Page is displayed
2. "Medicinal Plants Article Management" Page is displayed</t>
  </si>
  <si>
    <t>Integration Login with Remedy Article Management</t>
  </si>
  <si>
    <t>Check "Remedy Article Management" Page</t>
  </si>
  <si>
    <t>1. Login VMN system by Mod role
2. Click on "Remedy Article Management" hyperlink</t>
  </si>
  <si>
    <t>1. Mod Page is displayed
2. "Remedy Article Management" Page is displayed</t>
  </si>
  <si>
    <t>[Mod Module- 50]</t>
  </si>
  <si>
    <t>Integration Medicinal Plants Articles Management with Medicinal Plants Article Detail</t>
  </si>
  <si>
    <t>[Mod Module- 40]</t>
  </si>
  <si>
    <t>When Mod click on "Accept" button on "Medicinal Plants Article Detail" Page</t>
  </si>
  <si>
    <t>1. Mod Page is displayed
2. "Medicinal Plants Article Management" Page is displayed
3. "Medicinal Plants Article Detail" Page is displayed
4. "Medicinal Plants Article Management" Page is displayed</t>
  </si>
  <si>
    <t>[Mod Module- 41]</t>
  </si>
  <si>
    <t>When Mod click on "Detail" button on "Change content's Medicinal Plants Article" tab of "Medicinal Plants Article Management" Page</t>
  </si>
  <si>
    <t>When Mod click on "Detail" button on "Reported Medicinal Plants Article" tab of "Medicinal Plants Article Management" Page</t>
  </si>
  <si>
    <t>When Mod click on "Deny" button on "Medicinal Plants Article Detail" Page</t>
  </si>
  <si>
    <t xml:space="preserve">1. Mod Page is displayed
2. "Medicinal Plants Article Management" Page is displayed
3. "Medicinal Plants Article Detail" Page is displayed
</t>
  </si>
  <si>
    <t>1. Mod Page is displayed
2. "Medicinal Plants Article Management" Page is displayed
3. "Change content's Medicinal Plants Article" tab is displayed
4. "Medicinal Plants Article Management" Page is displayed</t>
  </si>
  <si>
    <t>1. Login VMN system by Mod role
2. Click on "Medicinal Plants Article Management" hyperlink
3. Click on "Change content's Medicinal Plants Article" tab
4. Click on "Detail" button of any article on "Change content's Medicinal Plants Article" tab
5. Click on "Deny" button on "Medicinal Plants Article Detail" Page</t>
  </si>
  <si>
    <t>1. Login VMN system by Mod role
2. Click on "Medicinal Plants Article Management" hyperlink
3. Click on "Change content's Medicinal Plants Article" tab
4. Click on "Detail" button of any article on "Change content's Medicinal Plants Article" tab
5. Click on "Accept" button on "Medicinal Plants Article Detail" Page</t>
  </si>
  <si>
    <t>1. Mod Page is displayed
2. "Medicinal Plants Article Management" Page is displayed
3. "Change content's Medicinal Plants Article" tab is displayed
4. "Medicinal Plants Article Detail" Page is displayed
5. "Change content's Medicinal Plants Article" tab is displayed</t>
  </si>
  <si>
    <t>[Mod Module- 42]</t>
  </si>
  <si>
    <t>[Mod Module- 43]</t>
  </si>
  <si>
    <t>[Mod Module- 44]</t>
  </si>
  <si>
    <t>[Mod Module- 45]</t>
  </si>
  <si>
    <t>[Mod Module- 46]</t>
  </si>
  <si>
    <t>[Mod Module- 47]</t>
  </si>
  <si>
    <t>[Mod Module- 48]</t>
  </si>
  <si>
    <t xml:space="preserve">1. Login VMN system by Mod role
2. Click on "Medicinal Plants Article Management" hyperlink
3. Click on "Change content's Medicinal Plants Article" tab
4. Click on "Detail" button of any article on "Change content's Medicinal Plants Article" tab
</t>
  </si>
  <si>
    <t>1. Login VMN system by Mod role
2. Click on "Medicinal Plants Article Management" hyperlink
3. Click on "Reported Medicinal Plants Article" tab
4. Click on "Detail" button of any article on "Reported Medicinal Plants Article" tab</t>
  </si>
  <si>
    <t>1. Login VMN system by Mod role
2. Click on "Medicinal Plants Article Management" hyperlink
3. Click on "Reported Medicinal Plants Article" tab
4. Click on "Detail" button of any article on "Reported Medicinal Plants Article" tab
5. Click on "Accept" button on "Medicinal Plants Article Detail" Page</t>
  </si>
  <si>
    <t>1. Login VMN system by Mod role
2. Click on "Medicinal Plants Article Management" hyperlink
3. Click on "Reported Medicinal Plants Article" tab
4. Click on "Detail" button of any article on "Reported Medicinal Plants Article" tab
5. Click on "Deny" button on "Medicinal Plants Article Detail" Page</t>
  </si>
  <si>
    <t>1. Mod Page is displayed
2. "Medicinal Plants Article Management" Page is displayed
3. "Reported Medicinal Plants Article" tab is displayed
4. "Medicinal Plants Article Detail" Page is displayed
5. "Reported Medicinal Plants Article" tab is displayed</t>
  </si>
  <si>
    <t>Integration Remedy Articles Management with Remedy Article Detail</t>
  </si>
  <si>
    <t>When Mod click on "Detail" button on "Medicinal Plants Article Pending" tab of "Medicinal Plants Article Management" Page</t>
  </si>
  <si>
    <t>When Mod click on "Accept" button on "Remedy Article Detail" Page</t>
  </si>
  <si>
    <t>When Mod click on "Deny" button on "Remedy Article Detail" Page</t>
  </si>
  <si>
    <t>When Mod click on "Detail" button on "Remedy Article Pending" tab of "Remedy Article Management" Page</t>
  </si>
  <si>
    <t>When Mod click on "Detail" button on "Change content's Remedy Article" tab of "Remedy Article Management" Page</t>
  </si>
  <si>
    <t>When Mod click on "Detail" button on "Reported Remedy Article" tab of "Remedy Article Management" Page</t>
  </si>
  <si>
    <t>1. Login VMN system by Mod role
2. Click on "Medicinal Plants Article Management" hyperlink
3. Click on "Detail" button of any article on "Medicinal Plants Article Pending" tab</t>
  </si>
  <si>
    <t xml:space="preserve">1. Login VMN system by Mod role
2. Click on "Medicinal Plants Article Management" hyperlink
3. Click on "Detail" button of any article on "Pending Medicinal Plants Article" tab
4. Click on "Accept" button on "Medicinal Plants Article Detail" Page </t>
  </si>
  <si>
    <t xml:space="preserve">1. Login VMN system by Mod role
2. Click on "Medicinal Plants Article Management" hyperlink
3. Click on "Detail" button of any article on "Pending Medicinal Plants Article" tab
4. Click on "Deny" button on "Medicinal Plants Article Detail" Page </t>
  </si>
  <si>
    <t>1. Login VMN system by Mod role
2. Click on "Remedy Article Management" hyperlink
3. Click on "Detail" button of any article on "Remedy Article Pending" tab</t>
  </si>
  <si>
    <t xml:space="preserve">1. Mod Page is displayed
2. "Remedy Article Management" Page is displayed
3. "Remedy Article Detail" Page is displayed
</t>
  </si>
  <si>
    <t xml:space="preserve">1. Login VMN system by Mod role
2. Click on "Remedy Article Management" hyperlink
3. Click on "Detail" button of any article on "Pending Remedy Article" tab
4. Click on "Accept" button on "Remedy Article Detail" Page </t>
  </si>
  <si>
    <t>1. Mod Page is displayed
2. "Remedy Article Management" Page is displayed
3. "Remedy Article Detail" Page is displayed
4. "Remedy Article Management" Page is displayed</t>
  </si>
  <si>
    <t xml:space="preserve">1. Login VMN system by Mod role
2. Click on "Remedy Article Management" hyperlink
3. Click on "Detail" button of any article on "Pending Remedy Article" tab
4. Click on "Deny" button on "Remedy Article Detail" Page </t>
  </si>
  <si>
    <t xml:space="preserve">1. Login VMN system by Mod role
2. Click on "Remedy Article Management" hyperlink
3. Click on "Change content's Remedy Article" tab
4. Click on "Detail" button of any article on "Change content's Remedy Article" tab
</t>
  </si>
  <si>
    <t>1. Mod Page is displayed
2. "Remedy Article Management" Page is displayed
3. "Change content's Remedy Article" tab is displayed
4. "Remedy Article Management" Page is displayed</t>
  </si>
  <si>
    <t>1. Login VMN system by Mod role
2. Click on "Remedy Article Management" hyperlink
3. Click on "Change content's Remedy Article" tab
4. Click on "Detail" button of any article on "Change content's Remedy Article" tab
5. Click on "Accept" button on "Remedy Article Detail" Page</t>
  </si>
  <si>
    <t>1. Mod Page is displayed
2. "Remedy Article Management" Page is displayed
3. "Change content's Remedy Article" tab is displayed
4. "Remedy Article Detail" Page is displayed
5. "Change content's Remedy Article" tab is displayed</t>
  </si>
  <si>
    <t>1. Login VMN system by Mod role
2. Click on "Remedy Article Management" hyperlink
3. Click on "Change content's Remedy Article" tab
4. Click on "Detail" button of any article on "Change content's Remedy Article" tab
5. Click on "Deny" button on "Remedy Article Detail" Page</t>
  </si>
  <si>
    <t>1. Login VMN system by Mod role
2. Click on "Remedy Article Management" hyperlink
3. Click on "Reported Remedy Article" tab
4. Click on "Detail" button of any article on "Reported Remedy Article" tab</t>
  </si>
  <si>
    <t>1. Login VMN system by Mod role
2. Click on "Remedy Article Management" hyperlink
3. Click on "Reported Remedy Article" tab
4. Click on "Detail" button of any article on "Reported Remedy Article" tab
5. Click on "Accept" button on "Remedy Article Detail" Page</t>
  </si>
  <si>
    <t>1. Mod Page is displayed
2. "Remedy Article Management" Page is displayed
3. "Reported Remedy Article" tab is displayed
4. "Remedy Article Detail" Page is displayed
5. "Reported Remedy Article" tab is displayed</t>
  </si>
  <si>
    <t>1. Login VMN system by Mod role
2. Click on "Remedy Article Management" hyperlink
3. Click on "Reported Remedy Article" tab
4. Click on "Detail" button of any article on "Reported Remedy Article" tab
5. Click on "Deny" button on "Remedy Article Detail" Page</t>
  </si>
  <si>
    <t>[Mod Module- 54]</t>
  </si>
  <si>
    <t>[Mod Module- 55]</t>
  </si>
  <si>
    <t>[Mod Module- 56]</t>
  </si>
  <si>
    <t>[Mod Module- 57]</t>
  </si>
  <si>
    <t>[Mod Module- 58]</t>
  </si>
  <si>
    <t>[Mod Module- 59]</t>
  </si>
  <si>
    <t>[Mod Module- 60]</t>
  </si>
  <si>
    <t>[Mod Module- 61]</t>
  </si>
  <si>
    <t>[Mod Module- 62]</t>
  </si>
  <si>
    <t>[Mod Module- 18]</t>
  </si>
  <si>
    <t>[Mod Module- 20]</t>
  </si>
  <si>
    <t>[Mod Module- 36]</t>
  </si>
  <si>
    <t>When Admin click on "Lock" button on "User Detail" Page</t>
  </si>
  <si>
    <t>1. Login VMN system by Admin role
2. Click on "User Management" hyperlink
3. Click on "Detail" button of any user in "User Management" Page
4. Click on "Lock" button on "User Detail" Page</t>
  </si>
  <si>
    <t>When Admin click on "UnLock" button on "User Detail" Page</t>
  </si>
  <si>
    <t>1. Login VMN system by Admin role
2. Click on "User Management" hyperlink
3. Click on "Detail" button of any user in "User Management" Page
4. Click on "UnLock" button on "User Detail" Page</t>
  </si>
  <si>
    <t>[Admin Module- 30]</t>
  </si>
  <si>
    <t>[Admin Module- 29]</t>
  </si>
  <si>
    <t>[Admin Module- 33]</t>
  </si>
  <si>
    <t>[Admin Module- 32]</t>
  </si>
  <si>
    <t>[Admin Module- 37]</t>
  </si>
  <si>
    <t>[Admin module- 38]</t>
  </si>
  <si>
    <t>[Admin module- 39]</t>
  </si>
  <si>
    <t>[Admin module- 20]</t>
  </si>
  <si>
    <t>[Admin module- 27]</t>
  </si>
  <si>
    <t>[Admin module- 35]</t>
  </si>
  <si>
    <t>TEST CASE</t>
  </si>
  <si>
    <t>Version</t>
  </si>
  <si>
    <t>Record of change</t>
  </si>
  <si>
    <t>Effective Date</t>
  </si>
  <si>
    <t>Change Item</t>
  </si>
  <si>
    <t>*A,D,M</t>
  </si>
  <si>
    <t>Change description</t>
  </si>
  <si>
    <t>Reference</t>
  </si>
  <si>
    <t>Execute all Mod unit test cases
 and passed</t>
  </si>
  <si>
    <t>List enviroment requires in this system
1. Server: Localhost
2. Database server: MySQL server
3. Browser: Google Chrome 40, Mozzila Firefox 30
4. Operation System: Mac OS X</t>
  </si>
  <si>
    <t>Mod Module</t>
  </si>
  <si>
    <t>Admin Module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</si>
</sst>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32" x14ac:knownFonts="1">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0"/>
      <name val="Tahoma"/>
      <family val="2"/>
      <charset val="163"/>
    </font>
    <font>
      <sz val="11"/>
      <name val="ＭＳ Ｐゴシック"/>
      <family val="3"/>
      <charset val="128"/>
    </font>
    <font>
      <b/>
      <u/>
      <sz val="9"/>
      <color indexed="12"/>
      <name val="Tahoma"/>
      <family val="2"/>
    </font>
    <font>
      <b/>
      <sz val="9"/>
      <color indexed="81"/>
      <name val="Tahoma"/>
      <family val="2"/>
    </font>
    <font>
      <sz val="10"/>
      <color theme="1"/>
      <name val="Tahoma"/>
      <family val="2"/>
    </font>
    <font>
      <sz val="10"/>
      <color theme="0"/>
      <name val="Tahoma"/>
      <family val="2"/>
    </font>
    <font>
      <sz val="12"/>
      <name val="ＭＳ Ｐゴシック"/>
      <family val="3"/>
      <charset val="128"/>
    </font>
    <font>
      <b/>
      <sz val="14"/>
      <name val="ＭＳ Ｐゴシック"/>
    </font>
    <font>
      <sz val="12"/>
      <name val="Calibri"/>
      <family val="2"/>
    </font>
    <font>
      <u/>
      <sz val="11"/>
      <color theme="11"/>
      <name val="ＭＳ Ｐゴシック"/>
      <charset val="128"/>
    </font>
  </fonts>
  <fills count="11">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
      <patternFill patternType="solid">
        <fgColor theme="0"/>
        <bgColor indexed="64"/>
      </patternFill>
    </fill>
    <fill>
      <patternFill patternType="solid">
        <fgColor rgb="FFFFFF00"/>
        <bgColor indexed="64"/>
      </patternFill>
    </fill>
    <fill>
      <patternFill patternType="solid">
        <fgColor indexed="9"/>
        <bgColor indexed="64"/>
      </patternFill>
    </fill>
    <fill>
      <patternFill patternType="solid">
        <fgColor theme="0"/>
        <bgColor indexed="41"/>
      </patternFill>
    </fill>
  </fills>
  <borders count="54">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style="hair">
        <color indexed="8"/>
      </left>
      <right style="medium">
        <color indexed="8"/>
      </right>
      <top style="thin">
        <color indexed="8"/>
      </top>
      <bottom style="hair">
        <color indexed="8"/>
      </bottom>
      <diagonal/>
    </border>
    <border>
      <left style="hair">
        <color indexed="8"/>
      </left>
      <right style="medium">
        <color indexed="8"/>
      </right>
      <top style="hair">
        <color indexed="8"/>
      </top>
      <bottom style="hair">
        <color indexed="8"/>
      </bottom>
      <diagonal/>
    </border>
    <border>
      <left style="hair">
        <color indexed="8"/>
      </left>
      <right style="medium">
        <color indexed="8"/>
      </right>
      <top style="hair">
        <color indexed="8"/>
      </top>
      <bottom style="thin">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auto="1"/>
      </left>
      <right style="thin">
        <color auto="1"/>
      </right>
      <top style="thin">
        <color auto="1"/>
      </top>
      <bottom style="thin">
        <color auto="1"/>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hair">
        <color indexed="8"/>
      </right>
      <top style="thin">
        <color indexed="8"/>
      </top>
      <bottom style="hair">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thin">
        <color auto="1"/>
      </left>
      <right/>
      <top style="thin">
        <color auto="1"/>
      </top>
      <bottom style="thin">
        <color auto="1"/>
      </bottom>
      <diagonal/>
    </border>
    <border>
      <left/>
      <right style="thin">
        <color indexed="8"/>
      </right>
      <top/>
      <bottom/>
      <diagonal/>
    </border>
    <border>
      <left style="thin">
        <color indexed="8"/>
      </left>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style="thin">
        <color auto="1"/>
      </right>
      <top style="thin">
        <color indexed="8"/>
      </top>
      <bottom style="thin">
        <color auto="1"/>
      </bottom>
      <diagonal/>
    </border>
    <border>
      <left style="thin">
        <color auto="1"/>
      </left>
      <right style="thin">
        <color auto="1"/>
      </right>
      <top style="thin">
        <color auto="1"/>
      </top>
      <bottom style="thin">
        <color auto="1"/>
      </bottom>
      <diagonal/>
    </border>
    <border>
      <left/>
      <right/>
      <top/>
      <bottom style="thin">
        <color indexed="8"/>
      </bottom>
      <diagonal/>
    </border>
    <border>
      <left/>
      <right/>
      <top style="thin">
        <color indexed="8"/>
      </top>
      <bottom/>
      <diagonal/>
    </border>
    <border>
      <left/>
      <right style="thin">
        <color indexed="8"/>
      </right>
      <top style="thin">
        <color indexed="8"/>
      </top>
      <bottom/>
      <diagonal/>
    </border>
    <border>
      <left style="thin">
        <color auto="1"/>
      </left>
      <right style="thin">
        <color indexed="8"/>
      </right>
      <top style="thin">
        <color auto="1"/>
      </top>
      <bottom style="thin">
        <color auto="1"/>
      </bottom>
      <diagonal/>
    </border>
    <border>
      <left style="thin">
        <color indexed="8"/>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8"/>
      </left>
      <right/>
      <top style="thin">
        <color indexed="8"/>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s>
  <cellStyleXfs count="66">
    <xf numFmtId="0" fontId="0" fillId="0" borderId="0"/>
    <xf numFmtId="0" fontId="16" fillId="0" borderId="0" applyNumberFormat="0" applyFill="0" applyBorder="0" applyAlignment="0" applyProtection="0"/>
    <xf numFmtId="0" fontId="23" fillId="0" borderId="0"/>
    <xf numFmtId="0" fontId="21" fillId="0" borderId="0"/>
    <xf numFmtId="0" fontId="21" fillId="0" borderId="0"/>
    <xf numFmtId="0" fontId="2" fillId="0" borderId="0"/>
    <xf numFmtId="0" fontId="1" fillId="0" borderId="0"/>
    <xf numFmtId="0" fontId="1" fillId="0" borderId="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cellStyleXfs>
  <cellXfs count="237">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3" fillId="0" borderId="3" xfId="0" applyFont="1" applyBorder="1" applyAlignment="1"/>
    <xf numFmtId="0" fontId="7" fillId="2" borderId="2" xfId="0" applyFont="1" applyFill="1" applyBorder="1" applyAlignment="1">
      <alignment horizontal="left" vertical="center"/>
    </xf>
    <xf numFmtId="0" fontId="3" fillId="0" borderId="0" xfId="0" applyFont="1" applyBorder="1" applyAlignment="1"/>
    <xf numFmtId="0" fontId="8" fillId="0" borderId="0" xfId="0" applyFont="1" applyBorder="1" applyAlignment="1">
      <alignment horizontal="left" indent="1"/>
    </xf>
    <xf numFmtId="0" fontId="3" fillId="0" borderId="0" xfId="0" applyFont="1" applyAlignment="1">
      <alignment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1" fontId="9" fillId="4" borderId="4" xfId="0" applyNumberFormat="1" applyFont="1" applyFill="1" applyBorder="1" applyAlignment="1">
      <alignment horizontal="center" vertical="center"/>
    </xf>
    <xf numFmtId="0" fontId="9" fillId="4" borderId="5"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6" xfId="0" applyFont="1" applyFill="1" applyBorder="1" applyAlignment="1">
      <alignment horizontal="center" vertical="center"/>
    </xf>
    <xf numFmtId="1" fontId="3" fillId="2" borderId="9" xfId="0" applyNumberFormat="1" applyFont="1" applyFill="1" applyBorder="1" applyAlignment="1">
      <alignment vertical="center"/>
    </xf>
    <xf numFmtId="49" fontId="3" fillId="2" borderId="7" xfId="0" applyNumberFormat="1" applyFont="1" applyFill="1" applyBorder="1" applyAlignment="1">
      <alignment horizontal="left" vertical="center"/>
    </xf>
    <xf numFmtId="0" fontId="15" fillId="2" borderId="7" xfId="1" applyNumberFormat="1" applyFont="1" applyFill="1" applyBorder="1" applyAlignment="1" applyProtection="1">
      <alignment horizontal="left" vertical="center"/>
    </xf>
    <xf numFmtId="0" fontId="3" fillId="2" borderId="8" xfId="0" applyFont="1" applyFill="1" applyBorder="1" applyAlignment="1">
      <alignment horizontal="left" vertical="center"/>
    </xf>
    <xf numFmtId="0" fontId="3" fillId="2" borderId="7" xfId="0" applyFont="1" applyFill="1" applyBorder="1" applyAlignment="1">
      <alignment horizontal="left" vertical="center"/>
    </xf>
    <xf numFmtId="1" fontId="3" fillId="2" borderId="10" xfId="0" applyNumberFormat="1" applyFont="1" applyFill="1" applyBorder="1" applyAlignment="1">
      <alignment vertical="center"/>
    </xf>
    <xf numFmtId="49" fontId="3" fillId="2" borderId="11" xfId="0" applyNumberFormat="1"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18" fillId="2" borderId="0" xfId="0" applyFont="1" applyFill="1" applyBorder="1" applyAlignment="1">
      <alignment horizontal="center" wrapText="1"/>
    </xf>
    <xf numFmtId="0" fontId="9" fillId="3" borderId="2" xfId="4" applyFont="1" applyFill="1" applyBorder="1" applyAlignment="1">
      <alignment horizontal="center" vertical="center" wrapText="1"/>
    </xf>
    <xf numFmtId="0" fontId="9" fillId="3" borderId="14" xfId="4" applyFont="1" applyFill="1" applyBorder="1" applyAlignment="1">
      <alignment horizontal="center" vertical="center" wrapText="1"/>
    </xf>
    <xf numFmtId="0" fontId="14" fillId="5" borderId="1" xfId="4" applyFont="1" applyFill="1" applyBorder="1" applyAlignment="1">
      <alignment horizontal="left" vertical="center"/>
    </xf>
    <xf numFmtId="0" fontId="14" fillId="5" borderId="15" xfId="4" applyFont="1" applyFill="1" applyBorder="1" applyAlignment="1">
      <alignment horizontal="left" vertical="center"/>
    </xf>
    <xf numFmtId="0" fontId="14" fillId="5" borderId="3" xfId="4" applyFont="1" applyFill="1" applyBorder="1" applyAlignment="1">
      <alignment horizontal="left" vertical="center"/>
    </xf>
    <xf numFmtId="0" fontId="14" fillId="2" borderId="0" xfId="3" applyFont="1" applyFill="1" applyBorder="1"/>
    <xf numFmtId="0" fontId="3" fillId="2" borderId="0" xfId="3" applyFont="1" applyFill="1" applyBorder="1"/>
    <xf numFmtId="164" fontId="3" fillId="2" borderId="0" xfId="3" applyNumberFormat="1" applyFont="1" applyFill="1" applyBorder="1"/>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3" applyFont="1" applyFill="1" applyBorder="1"/>
    <xf numFmtId="0" fontId="3" fillId="2" borderId="0" xfId="0" applyFont="1" applyFill="1" applyBorder="1"/>
    <xf numFmtId="0" fontId="3" fillId="2" borderId="16" xfId="0" applyFont="1" applyFill="1" applyBorder="1" applyAlignment="1"/>
    <xf numFmtId="0" fontId="9" fillId="3" borderId="5" xfId="0" applyNumberFormat="1" applyFont="1" applyFill="1" applyBorder="1" applyAlignment="1">
      <alignment horizontal="center"/>
    </xf>
    <xf numFmtId="0" fontId="9" fillId="3" borderId="5" xfId="0" applyNumberFormat="1" applyFont="1" applyFill="1" applyBorder="1" applyAlignment="1">
      <alignment horizontal="center" wrapText="1"/>
    </xf>
    <xf numFmtId="0" fontId="9" fillId="3" borderId="17" xfId="0" applyNumberFormat="1" applyFont="1" applyFill="1" applyBorder="1" applyAlignment="1">
      <alignment horizontal="center" wrapText="1"/>
    </xf>
    <xf numFmtId="0" fontId="3" fillId="2" borderId="16" xfId="0" applyFont="1" applyFill="1" applyBorder="1"/>
    <xf numFmtId="0" fontId="3" fillId="2" borderId="7" xfId="0" applyNumberFormat="1" applyFont="1" applyFill="1" applyBorder="1" applyAlignment="1">
      <alignment horizontal="center"/>
    </xf>
    <xf numFmtId="0" fontId="3" fillId="2" borderId="18" xfId="0" applyNumberFormat="1" applyFont="1" applyFill="1" applyBorder="1" applyAlignment="1">
      <alignment horizontal="center"/>
    </xf>
    <xf numFmtId="0" fontId="9" fillId="3" borderId="11" xfId="0" applyFont="1" applyFill="1" applyBorder="1"/>
    <xf numFmtId="0" fontId="19" fillId="3" borderId="11" xfId="0" applyFont="1" applyFill="1" applyBorder="1" applyAlignment="1">
      <alignment horizontal="center"/>
    </xf>
    <xf numFmtId="0" fontId="19" fillId="3" borderId="19"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6" fillId="2" borderId="7" xfId="1" applyNumberFormat="1" applyFill="1" applyBorder="1" applyAlignment="1" applyProtection="1">
      <alignment horizontal="left" vertical="center"/>
    </xf>
    <xf numFmtId="0" fontId="3" fillId="6" borderId="2" xfId="4" applyFont="1" applyFill="1" applyBorder="1" applyAlignment="1">
      <alignment vertical="top" wrapText="1"/>
    </xf>
    <xf numFmtId="0" fontId="18" fillId="2" borderId="20" xfId="2" applyFont="1" applyFill="1" applyBorder="1" applyAlignment="1">
      <alignment wrapText="1"/>
    </xf>
    <xf numFmtId="0" fontId="3" fillId="2" borderId="20"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12" fillId="2" borderId="0" xfId="2" applyFont="1" applyFill="1" applyAlignment="1"/>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21" xfId="2" applyFont="1" applyFill="1" applyBorder="1" applyAlignment="1">
      <alignment horizontal="center" vertical="center"/>
    </xf>
    <xf numFmtId="0" fontId="18" fillId="2" borderId="22" xfId="2" applyFont="1" applyFill="1" applyBorder="1" applyAlignment="1">
      <alignment horizontal="center" vertical="center"/>
    </xf>
    <xf numFmtId="0" fontId="18" fillId="2" borderId="0" xfId="2" applyFont="1" applyFill="1" applyBorder="1" applyAlignment="1">
      <alignment horizontal="center" wrapText="1"/>
    </xf>
    <xf numFmtId="0" fontId="18" fillId="2" borderId="2" xfId="2" applyFont="1" applyFill="1" applyBorder="1" applyAlignment="1">
      <alignment horizontal="left" vertical="top" wrapText="1"/>
    </xf>
    <xf numFmtId="0" fontId="3" fillId="2" borderId="0" xfId="2" applyFont="1" applyFill="1"/>
    <xf numFmtId="0" fontId="26" fillId="2" borderId="2" xfId="4" applyFont="1" applyFill="1" applyBorder="1" applyAlignment="1">
      <alignment vertical="top" wrapText="1"/>
    </xf>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0" fontId="16" fillId="2" borderId="7" xfId="1" applyFill="1" applyBorder="1" applyAlignment="1">
      <alignment horizontal="left" vertical="center"/>
    </xf>
    <xf numFmtId="0" fontId="18" fillId="6" borderId="0" xfId="0" applyFont="1" applyFill="1" applyAlignment="1">
      <alignment vertical="top"/>
    </xf>
    <xf numFmtId="14" fontId="3" fillId="6" borderId="2" xfId="4" applyNumberFormat="1" applyFont="1" applyFill="1" applyBorder="1" applyAlignment="1">
      <alignment vertical="top" wrapText="1"/>
    </xf>
    <xf numFmtId="0" fontId="3" fillId="2" borderId="8" xfId="0" applyFont="1" applyFill="1" applyBorder="1" applyAlignment="1">
      <alignment horizontal="left" vertical="center" wrapText="1"/>
    </xf>
    <xf numFmtId="0" fontId="3" fillId="2" borderId="7" xfId="1" applyNumberFormat="1" applyFont="1" applyFill="1" applyBorder="1" applyAlignment="1" applyProtection="1">
      <alignment horizontal="left" vertical="center" wrapText="1"/>
    </xf>
    <xf numFmtId="14" fontId="7" fillId="2" borderId="3" xfId="0" applyNumberFormat="1" applyFont="1" applyFill="1" applyBorder="1" applyAlignment="1">
      <alignment horizontal="left"/>
    </xf>
    <xf numFmtId="15" fontId="3" fillId="0" borderId="7" xfId="0" applyNumberFormat="1" applyFont="1" applyBorder="1" applyAlignment="1">
      <alignment vertical="center"/>
    </xf>
    <xf numFmtId="0" fontId="3" fillId="6" borderId="23" xfId="4" applyFont="1" applyFill="1" applyBorder="1" applyAlignment="1">
      <alignment vertical="top" wrapText="1"/>
    </xf>
    <xf numFmtId="0" fontId="18" fillId="6" borderId="23" xfId="2" applyFont="1" applyFill="1" applyBorder="1" applyAlignment="1">
      <alignment horizontal="left" vertical="top" wrapText="1"/>
    </xf>
    <xf numFmtId="14" fontId="3" fillId="6" borderId="23" xfId="4" applyNumberFormat="1" applyFont="1" applyFill="1" applyBorder="1" applyAlignment="1">
      <alignment vertical="top" wrapText="1"/>
    </xf>
    <xf numFmtId="0" fontId="3" fillId="6" borderId="23" xfId="2" applyFont="1" applyFill="1" applyBorder="1" applyAlignment="1">
      <alignment vertical="top" wrapText="1"/>
    </xf>
    <xf numFmtId="0" fontId="3" fillId="6" borderId="14" xfId="4" applyFont="1" applyFill="1" applyBorder="1" applyAlignment="1">
      <alignment vertical="top" wrapText="1"/>
    </xf>
    <xf numFmtId="0" fontId="24" fillId="2" borderId="20" xfId="1" applyNumberFormat="1" applyFont="1" applyFill="1" applyBorder="1" applyAlignment="1"/>
    <xf numFmtId="0" fontId="14" fillId="2" borderId="24" xfId="4" applyNumberFormat="1" applyFont="1" applyFill="1" applyBorder="1" applyAlignment="1">
      <alignment horizontal="left" wrapText="1"/>
    </xf>
    <xf numFmtId="0" fontId="14" fillId="2" borderId="25" xfId="4" applyNumberFormat="1" applyFont="1" applyFill="1" applyBorder="1" applyAlignment="1">
      <alignment horizontal="left" wrapText="1"/>
    </xf>
    <xf numFmtId="0" fontId="12" fillId="2" borderId="25" xfId="2" applyNumberFormat="1" applyFont="1" applyFill="1" applyBorder="1" applyAlignment="1">
      <alignment horizontal="center" vertical="center"/>
    </xf>
    <xf numFmtId="0" fontId="18" fillId="2" borderId="26" xfId="2" applyNumberFormat="1" applyFont="1" applyFill="1" applyBorder="1" applyAlignment="1">
      <alignment horizontal="center" vertical="center"/>
    </xf>
    <xf numFmtId="0" fontId="18" fillId="2" borderId="0" xfId="2" applyNumberFormat="1" applyFont="1" applyFill="1" applyAlignment="1"/>
    <xf numFmtId="0" fontId="9" fillId="3" borderId="2" xfId="4" applyNumberFormat="1" applyFont="1" applyFill="1" applyBorder="1" applyAlignment="1">
      <alignment horizontal="center" vertical="center" wrapText="1"/>
    </xf>
    <xf numFmtId="0" fontId="3" fillId="2" borderId="0" xfId="2" applyNumberFormat="1" applyFont="1" applyFill="1"/>
    <xf numFmtId="0" fontId="0" fillId="7" borderId="0" xfId="0" applyFill="1"/>
    <xf numFmtId="0" fontId="24" fillId="6" borderId="20" xfId="1" applyFont="1" applyFill="1" applyBorder="1" applyAlignment="1"/>
    <xf numFmtId="0" fontId="18" fillId="6" borderId="20" xfId="0" applyFont="1" applyFill="1" applyBorder="1" applyAlignment="1">
      <alignment wrapText="1"/>
    </xf>
    <xf numFmtId="0" fontId="3" fillId="6" borderId="20" xfId="0" applyFont="1" applyFill="1" applyBorder="1" applyAlignment="1">
      <alignment wrapText="1"/>
    </xf>
    <xf numFmtId="0" fontId="14" fillId="6" borderId="24" xfId="4" applyFont="1" applyFill="1" applyBorder="1" applyAlignment="1">
      <alignment horizontal="left" wrapText="1"/>
    </xf>
    <xf numFmtId="0" fontId="14" fillId="6" borderId="25" xfId="4" applyFont="1" applyFill="1" applyBorder="1" applyAlignment="1">
      <alignment horizontal="left" wrapText="1"/>
    </xf>
    <xf numFmtId="0" fontId="12" fillId="6" borderId="25" xfId="0" applyFont="1" applyFill="1" applyBorder="1" applyAlignment="1">
      <alignment horizontal="center" vertical="center"/>
    </xf>
    <xf numFmtId="0" fontId="12" fillId="6" borderId="2" xfId="0" applyFont="1" applyFill="1" applyBorder="1" applyAlignment="1">
      <alignment horizontal="center" vertical="center" wrapText="1"/>
    </xf>
    <xf numFmtId="0" fontId="12" fillId="6" borderId="1" xfId="0" applyFont="1" applyFill="1" applyBorder="1" applyAlignment="1">
      <alignment horizontal="center" vertical="center" wrapText="1"/>
    </xf>
    <xf numFmtId="14" fontId="3" fillId="6" borderId="14" xfId="4" applyNumberFormat="1" applyFont="1" applyFill="1" applyBorder="1" applyAlignment="1">
      <alignment vertical="top" wrapText="1"/>
    </xf>
    <xf numFmtId="0" fontId="27" fillId="6" borderId="0" xfId="2" applyFont="1" applyFill="1" applyAlignment="1" applyProtection="1">
      <alignment wrapText="1"/>
    </xf>
    <xf numFmtId="0" fontId="27" fillId="6" borderId="0" xfId="2" applyFont="1" applyFill="1" applyBorder="1" applyAlignment="1">
      <alignment horizontal="left" wrapText="1"/>
    </xf>
    <xf numFmtId="0" fontId="15" fillId="0" borderId="7" xfId="1" applyFont="1" applyBorder="1"/>
    <xf numFmtId="0" fontId="9" fillId="3" borderId="27" xfId="0" applyNumberFormat="1" applyFont="1" applyFill="1" applyBorder="1" applyAlignment="1">
      <alignment horizontal="center"/>
    </xf>
    <xf numFmtId="0" fontId="3" fillId="2" borderId="28" xfId="0" applyNumberFormat="1" applyFont="1" applyFill="1" applyBorder="1" applyAlignment="1">
      <alignment horizontal="center"/>
    </xf>
    <xf numFmtId="0" fontId="19" fillId="3" borderId="29"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3" fillId="2" borderId="23" xfId="2" applyFont="1" applyFill="1" applyBorder="1" applyAlignment="1">
      <alignment vertical="top" wrapText="1"/>
    </xf>
    <xf numFmtId="0" fontId="3" fillId="6" borderId="1" xfId="4" applyFont="1" applyFill="1" applyBorder="1" applyAlignment="1">
      <alignment vertical="top" wrapText="1"/>
    </xf>
    <xf numFmtId="0" fontId="14" fillId="5" borderId="0" xfId="4" applyFont="1" applyFill="1" applyBorder="1" applyAlignment="1">
      <alignment horizontal="left" vertical="center"/>
    </xf>
    <xf numFmtId="0" fontId="3" fillId="2" borderId="14" xfId="2" applyFont="1" applyFill="1" applyBorder="1" applyAlignment="1">
      <alignment vertical="top" wrapText="1"/>
    </xf>
    <xf numFmtId="0" fontId="14" fillId="5" borderId="34" xfId="4" applyFont="1" applyFill="1" applyBorder="1" applyAlignment="1">
      <alignment horizontal="left" vertical="center"/>
    </xf>
    <xf numFmtId="0" fontId="14" fillId="5" borderId="35" xfId="4" applyFont="1" applyFill="1" applyBorder="1" applyAlignment="1">
      <alignment horizontal="left" vertical="center"/>
    </xf>
    <xf numFmtId="0" fontId="22" fillId="2" borderId="23" xfId="7" applyFont="1" applyFill="1" applyBorder="1" applyAlignment="1">
      <alignment horizontal="left" vertical="top" wrapText="1"/>
    </xf>
    <xf numFmtId="0" fontId="3" fillId="7" borderId="23" xfId="0" applyFont="1" applyFill="1" applyBorder="1"/>
    <xf numFmtId="0" fontId="3" fillId="7" borderId="23" xfId="0" applyFont="1" applyFill="1" applyBorder="1" applyAlignment="1">
      <alignment vertical="top" wrapText="1"/>
    </xf>
    <xf numFmtId="0" fontId="14" fillId="5" borderId="36" xfId="4" applyFont="1" applyFill="1" applyBorder="1" applyAlignment="1">
      <alignment horizontal="left" vertical="center"/>
    </xf>
    <xf numFmtId="0" fontId="14" fillId="5" borderId="33" xfId="4" applyFont="1" applyFill="1" applyBorder="1" applyAlignment="1">
      <alignment horizontal="left" vertical="center"/>
    </xf>
    <xf numFmtId="0" fontId="14" fillId="5" borderId="37" xfId="4" applyFont="1" applyFill="1" applyBorder="1" applyAlignment="1">
      <alignment horizontal="left" vertical="center"/>
    </xf>
    <xf numFmtId="0" fontId="22" fillId="2" borderId="23" xfId="0" applyFont="1" applyFill="1" applyBorder="1" applyAlignment="1">
      <alignment horizontal="left" vertical="top" wrapText="1"/>
    </xf>
    <xf numFmtId="0" fontId="18" fillId="2" borderId="0" xfId="2" applyNumberFormat="1"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28" fillId="0" borderId="0" xfId="0" applyFont="1" applyAlignment="1">
      <alignment wrapText="1"/>
    </xf>
    <xf numFmtId="0" fontId="28" fillId="8" borderId="33" xfId="0" applyFont="1" applyFill="1" applyBorder="1" applyAlignment="1">
      <alignment horizontal="center" vertical="center" wrapText="1"/>
    </xf>
    <xf numFmtId="0" fontId="29" fillId="8" borderId="36" xfId="0" applyFont="1" applyFill="1" applyBorder="1" applyAlignment="1">
      <alignment horizontal="left" vertical="center"/>
    </xf>
    <xf numFmtId="0" fontId="28" fillId="8" borderId="36" xfId="0" applyFont="1" applyFill="1" applyBorder="1" applyAlignment="1">
      <alignment horizontal="center" vertical="center" wrapText="1"/>
    </xf>
    <xf numFmtId="0" fontId="28" fillId="7" borderId="23" xfId="0" applyFont="1" applyFill="1" applyBorder="1" applyAlignment="1">
      <alignment horizontal="center" vertical="center" wrapText="1"/>
    </xf>
    <xf numFmtId="0" fontId="28" fillId="0" borderId="0" xfId="0" applyFont="1" applyFill="1" applyAlignment="1">
      <alignment wrapText="1"/>
    </xf>
    <xf numFmtId="0" fontId="28" fillId="9" borderId="0" xfId="0" applyFont="1" applyFill="1" applyAlignment="1">
      <alignment wrapText="1"/>
    </xf>
    <xf numFmtId="0" fontId="14" fillId="5" borderId="38" xfId="4" applyFont="1" applyFill="1" applyBorder="1" applyAlignment="1">
      <alignment horizontal="left" vertical="center"/>
    </xf>
    <xf numFmtId="0" fontId="3" fillId="2" borderId="0" xfId="4" applyFont="1" applyFill="1" applyBorder="1" applyAlignment="1">
      <alignment vertical="top" wrapText="1"/>
    </xf>
    <xf numFmtId="0" fontId="3" fillId="6" borderId="0" xfId="4" applyFont="1" applyFill="1" applyBorder="1" applyAlignment="1">
      <alignment vertical="top" wrapText="1"/>
    </xf>
    <xf numFmtId="14" fontId="3" fillId="6" borderId="0" xfId="4" applyNumberFormat="1" applyFont="1" applyFill="1" applyBorder="1" applyAlignment="1">
      <alignment vertical="top" wrapText="1"/>
    </xf>
    <xf numFmtId="0" fontId="3" fillId="6" borderId="0" xfId="2" applyFont="1" applyFill="1" applyBorder="1" applyAlignment="1">
      <alignment vertical="top" wrapText="1"/>
    </xf>
    <xf numFmtId="0" fontId="16" fillId="2" borderId="0" xfId="1" applyFill="1"/>
    <xf numFmtId="0" fontId="16" fillId="0" borderId="7" xfId="1" applyBorder="1"/>
    <xf numFmtId="0" fontId="3" fillId="6" borderId="15" xfId="4" applyFont="1" applyFill="1" applyBorder="1" applyAlignment="1">
      <alignment vertical="top" wrapText="1"/>
    </xf>
    <xf numFmtId="14" fontId="3" fillId="6" borderId="15" xfId="4" applyNumberFormat="1" applyFont="1" applyFill="1" applyBorder="1" applyAlignment="1">
      <alignment vertical="top" wrapText="1"/>
    </xf>
    <xf numFmtId="0" fontId="3" fillId="6" borderId="3" xfId="2" applyFont="1" applyFill="1" applyBorder="1" applyAlignment="1">
      <alignment vertical="top" wrapText="1"/>
    </xf>
    <xf numFmtId="0" fontId="14" fillId="5" borderId="40" xfId="4" applyFont="1" applyFill="1" applyBorder="1" applyAlignment="1">
      <alignment horizontal="left" vertical="center"/>
    </xf>
    <xf numFmtId="0" fontId="3" fillId="6" borderId="39" xfId="4" applyFont="1" applyFill="1" applyBorder="1" applyAlignment="1">
      <alignment vertical="top" wrapText="1"/>
    </xf>
    <xf numFmtId="0" fontId="18" fillId="2" borderId="1" xfId="2" applyFont="1" applyFill="1" applyBorder="1" applyAlignment="1">
      <alignment horizontal="left" vertical="top" wrapText="1"/>
    </xf>
    <xf numFmtId="0" fontId="14" fillId="5" borderId="41" xfId="4" applyFont="1" applyFill="1" applyBorder="1" applyAlignment="1">
      <alignment horizontal="left" vertical="center"/>
    </xf>
    <xf numFmtId="0" fontId="3" fillId="2" borderId="39" xfId="2" applyFont="1" applyFill="1" applyBorder="1"/>
    <xf numFmtId="0" fontId="14" fillId="5" borderId="42" xfId="4" applyFont="1" applyFill="1" applyBorder="1" applyAlignment="1">
      <alignment horizontal="left" vertical="center"/>
    </xf>
    <xf numFmtId="14" fontId="3" fillId="6" borderId="43" xfId="4" applyNumberFormat="1" applyFont="1" applyFill="1" applyBorder="1" applyAlignment="1">
      <alignment vertical="top" wrapText="1"/>
    </xf>
    <xf numFmtId="0" fontId="3" fillId="2" borderId="44" xfId="2" applyFont="1" applyFill="1" applyBorder="1" applyAlignment="1">
      <alignment vertical="top" wrapText="1"/>
    </xf>
    <xf numFmtId="0" fontId="14" fillId="10" borderId="1" xfId="4" applyNumberFormat="1" applyFont="1" applyFill="1" applyBorder="1" applyAlignment="1">
      <alignment horizontal="left" vertical="center"/>
    </xf>
    <xf numFmtId="0" fontId="3" fillId="6" borderId="23" xfId="4" applyNumberFormat="1" applyFont="1" applyFill="1" applyBorder="1" applyAlignment="1">
      <alignment vertical="top" wrapText="1"/>
    </xf>
    <xf numFmtId="0" fontId="14" fillId="10" borderId="1" xfId="4" applyFont="1" applyFill="1" applyBorder="1" applyAlignment="1">
      <alignment horizontal="left" vertical="center"/>
    </xf>
    <xf numFmtId="0" fontId="3" fillId="6" borderId="45" xfId="4" applyFont="1" applyFill="1" applyBorder="1" applyAlignment="1">
      <alignment vertical="top" wrapText="1"/>
    </xf>
    <xf numFmtId="0" fontId="3" fillId="7" borderId="45" xfId="0" applyFont="1" applyFill="1" applyBorder="1"/>
    <xf numFmtId="0" fontId="18" fillId="2" borderId="45" xfId="7" applyFont="1" applyFill="1" applyBorder="1" applyAlignment="1">
      <alignment vertical="top" wrapText="1"/>
    </xf>
    <xf numFmtId="0" fontId="3" fillId="6" borderId="46" xfId="4" applyFont="1" applyFill="1" applyBorder="1" applyAlignment="1">
      <alignment vertical="top" wrapText="1"/>
    </xf>
    <xf numFmtId="0" fontId="7" fillId="2" borderId="2" xfId="0" applyFont="1" applyFill="1" applyBorder="1" applyAlignment="1">
      <alignment horizontal="left"/>
    </xf>
    <xf numFmtId="0" fontId="18" fillId="6" borderId="39" xfId="2" applyFont="1" applyFill="1" applyBorder="1" applyAlignment="1">
      <alignment horizontal="left" vertical="top" wrapText="1"/>
    </xf>
    <xf numFmtId="14" fontId="3" fillId="6" borderId="39" xfId="4" applyNumberFormat="1" applyFont="1" applyFill="1" applyBorder="1" applyAlignment="1">
      <alignment vertical="top" wrapText="1"/>
    </xf>
    <xf numFmtId="0" fontId="3" fillId="6" borderId="39" xfId="2" applyFont="1" applyFill="1" applyBorder="1" applyAlignment="1">
      <alignment vertical="top" wrapText="1"/>
    </xf>
    <xf numFmtId="0" fontId="14" fillId="5" borderId="39" xfId="4" applyFont="1" applyFill="1" applyBorder="1" applyAlignment="1">
      <alignment horizontal="left" vertical="center"/>
    </xf>
    <xf numFmtId="0" fontId="3" fillId="6" borderId="41" xfId="4" applyFont="1" applyFill="1" applyBorder="1" applyAlignment="1">
      <alignment vertical="top" wrapText="1"/>
    </xf>
    <xf numFmtId="0" fontId="3" fillId="6" borderId="50" xfId="4" applyFont="1" applyFill="1" applyBorder="1" applyAlignment="1">
      <alignment vertical="top" wrapText="1"/>
    </xf>
    <xf numFmtId="0" fontId="22" fillId="2" borderId="50" xfId="7" applyFont="1" applyFill="1" applyBorder="1" applyAlignment="1">
      <alignment horizontal="left" vertical="top" wrapText="1"/>
    </xf>
    <xf numFmtId="0" fontId="3" fillId="7" borderId="50" xfId="0" applyFont="1" applyFill="1" applyBorder="1"/>
    <xf numFmtId="0" fontId="14" fillId="5" borderId="47" xfId="4" applyFont="1" applyFill="1" applyBorder="1" applyAlignment="1">
      <alignment horizontal="left" vertical="center"/>
    </xf>
    <xf numFmtId="0" fontId="14" fillId="5" borderId="51" xfId="4" applyFont="1" applyFill="1" applyBorder="1" applyAlignment="1">
      <alignment horizontal="left" vertical="center"/>
    </xf>
    <xf numFmtId="0" fontId="14" fillId="5" borderId="44" xfId="4" applyFont="1" applyFill="1" applyBorder="1" applyAlignment="1">
      <alignment horizontal="left" vertical="center"/>
    </xf>
    <xf numFmtId="0" fontId="14" fillId="5" borderId="49" xfId="4" applyFont="1" applyFill="1" applyBorder="1" applyAlignment="1">
      <alignment horizontal="left" vertical="center"/>
    </xf>
    <xf numFmtId="0" fontId="3" fillId="6" borderId="36" xfId="4" applyFont="1" applyFill="1" applyBorder="1" applyAlignment="1">
      <alignment vertical="top" wrapText="1"/>
    </xf>
    <xf numFmtId="0" fontId="14" fillId="5" borderId="52" xfId="4" applyFont="1" applyFill="1" applyBorder="1" applyAlignment="1">
      <alignment horizontal="left" vertical="center"/>
    </xf>
    <xf numFmtId="0" fontId="3" fillId="6" borderId="53" xfId="4" applyFont="1" applyFill="1" applyBorder="1" applyAlignment="1">
      <alignment vertical="top" wrapText="1"/>
    </xf>
    <xf numFmtId="0" fontId="3" fillId="2" borderId="53" xfId="2" applyFont="1" applyFill="1" applyBorder="1"/>
    <xf numFmtId="0" fontId="3" fillId="2" borderId="53" xfId="2" applyFont="1" applyFill="1" applyBorder="1" applyAlignment="1"/>
    <xf numFmtId="0" fontId="14" fillId="10" borderId="49" xfId="4" applyFont="1" applyFill="1" applyBorder="1" applyAlignment="1">
      <alignment horizontal="left" vertical="center"/>
    </xf>
    <xf numFmtId="0" fontId="14" fillId="10" borderId="53" xfId="4" applyFont="1" applyFill="1" applyBorder="1" applyAlignment="1">
      <alignment horizontal="left" vertical="center"/>
    </xf>
    <xf numFmtId="0" fontId="7" fillId="0" borderId="0" xfId="0" applyFont="1" applyAlignment="1">
      <alignment horizontal="left"/>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7" borderId="53" xfId="0" applyFont="1" applyFill="1" applyBorder="1" applyAlignment="1">
      <alignment vertical="top" wrapText="1"/>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0" fontId="14" fillId="0" borderId="0" xfId="4" applyFont="1" applyFill="1" applyBorder="1" applyAlignment="1">
      <alignment horizontal="center" vertical="center"/>
    </xf>
    <xf numFmtId="0" fontId="14" fillId="5" borderId="47" xfId="4" applyFont="1" applyFill="1" applyBorder="1" applyAlignment="1">
      <alignment horizontal="center" vertical="center"/>
    </xf>
    <xf numFmtId="0" fontId="14" fillId="5" borderId="48" xfId="4" applyFont="1" applyFill="1" applyBorder="1" applyAlignment="1">
      <alignment horizontal="center" vertical="center"/>
    </xf>
    <xf numFmtId="0" fontId="14" fillId="5" borderId="49" xfId="4" applyFont="1" applyFill="1" applyBorder="1" applyAlignment="1">
      <alignment horizontal="center" vertical="center"/>
    </xf>
    <xf numFmtId="0" fontId="8" fillId="6" borderId="30" xfId="4" applyFont="1" applyFill="1" applyBorder="1" applyAlignment="1">
      <alignment horizontal="left" wrapText="1"/>
    </xf>
    <xf numFmtId="0" fontId="8" fillId="6" borderId="31" xfId="4" applyFont="1" applyFill="1" applyBorder="1" applyAlignment="1">
      <alignment horizontal="left" wrapText="1"/>
    </xf>
    <xf numFmtId="0" fontId="12" fillId="2" borderId="30" xfId="2" applyFont="1" applyFill="1" applyBorder="1" applyAlignment="1">
      <alignment horizontal="center" vertical="center" wrapText="1"/>
    </xf>
    <xf numFmtId="0" fontId="18" fillId="2" borderId="32" xfId="2" applyFont="1" applyFill="1" applyBorder="1" applyAlignment="1">
      <alignment horizontal="center" vertical="center" wrapText="1"/>
    </xf>
    <xf numFmtId="0" fontId="12" fillId="6" borderId="30" xfId="0" applyFont="1" applyFill="1" applyBorder="1" applyAlignment="1">
      <alignment horizontal="center" vertical="center" wrapText="1"/>
    </xf>
    <xf numFmtId="0" fontId="14" fillId="5" borderId="52" xfId="4" applyFont="1" applyFill="1" applyBorder="1" applyAlignment="1">
      <alignment horizontal="left" vertical="center"/>
    </xf>
    <xf numFmtId="0" fontId="14" fillId="5" borderId="36" xfId="4" applyFont="1" applyFill="1" applyBorder="1" applyAlignment="1">
      <alignment horizontal="left" vertical="center"/>
    </xf>
    <xf numFmtId="0" fontId="14" fillId="5" borderId="49" xfId="4" applyFont="1" applyFill="1" applyBorder="1" applyAlignment="1">
      <alignment horizontal="left" vertical="center"/>
    </xf>
  </cellXfs>
  <cellStyles count="66">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Hyperlink" xfId="1" builtinId="8"/>
    <cellStyle name="Normal" xfId="0" builtinId="0"/>
    <cellStyle name="Normal 2" xfId="2"/>
    <cellStyle name="Normal 3" xfId="6"/>
    <cellStyle name="Normal 3 2" xfId="7"/>
    <cellStyle name="Normal_Functional Test Case v1.0" xfId="3"/>
    <cellStyle name="Normal_Sheet1" xfId="4"/>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meo/Desktop/D:\201601JS01\WIP\Deliverable\Report3\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4.vml"/><Relationship Id="rId3"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zoomScale="90" zoomScaleNormal="90" zoomScalePageLayoutView="90" workbookViewId="0">
      <selection activeCell="B10" sqref="B10:G11"/>
    </sheetView>
  </sheetViews>
  <sheetFormatPr baseColWidth="10" defaultColWidth="8.83203125" defaultRowHeight="13" x14ac:dyDescent="0.15"/>
  <cols>
    <col min="1" max="1" width="2.1640625" style="1" customWidth="1"/>
    <col min="2" max="2" width="19.6640625" style="2" customWidth="1"/>
    <col min="3" max="3" width="9.1640625" style="1" customWidth="1"/>
    <col min="4" max="4" width="14.5" style="1" customWidth="1"/>
    <col min="5" max="5" width="8" style="1" customWidth="1"/>
    <col min="6" max="6" width="28.83203125" style="1" customWidth="1"/>
    <col min="7" max="7" width="31" style="1" customWidth="1"/>
    <col min="8" max="16384" width="8.83203125" style="1"/>
  </cols>
  <sheetData>
    <row r="2" spans="1:7" s="5" customFormat="1" ht="75.75" customHeight="1" x14ac:dyDescent="0.15">
      <c r="A2" s="3"/>
      <c r="B2" s="4"/>
      <c r="C2" s="214" t="s">
        <v>337</v>
      </c>
      <c r="D2" s="214"/>
      <c r="E2" s="214"/>
      <c r="F2" s="214"/>
      <c r="G2" s="214"/>
    </row>
    <row r="3" spans="1:7" x14ac:dyDescent="0.15">
      <c r="B3" s="6"/>
      <c r="C3" s="7"/>
      <c r="F3" s="8"/>
    </row>
    <row r="4" spans="1:7" ht="14.25" customHeight="1" x14ac:dyDescent="0.15">
      <c r="B4" s="189" t="s">
        <v>0</v>
      </c>
      <c r="C4" s="215" t="s">
        <v>111</v>
      </c>
      <c r="D4" s="215"/>
      <c r="E4" s="215"/>
      <c r="F4" s="189" t="s">
        <v>1</v>
      </c>
      <c r="G4" s="9" t="s">
        <v>106</v>
      </c>
    </row>
    <row r="5" spans="1:7" ht="14.25" customHeight="1" x14ac:dyDescent="0.15">
      <c r="B5" s="189" t="s">
        <v>2</v>
      </c>
      <c r="C5" s="215" t="s">
        <v>108</v>
      </c>
      <c r="D5" s="215"/>
      <c r="E5" s="215"/>
      <c r="F5" s="189" t="s">
        <v>3</v>
      </c>
      <c r="G5" s="9" t="s">
        <v>217</v>
      </c>
    </row>
    <row r="6" spans="1:7" ht="15.75" customHeight="1" x14ac:dyDescent="0.15">
      <c r="B6" s="216" t="s">
        <v>4</v>
      </c>
      <c r="C6" s="217" t="str">
        <f>C5&amp;"_"&amp;"Integration Test Case"&amp;"_"&amp;"v1.0"</f>
        <v>VMN_Integration Test Case_v1.0</v>
      </c>
      <c r="D6" s="217"/>
      <c r="E6" s="217"/>
      <c r="F6" s="189" t="s">
        <v>5</v>
      </c>
      <c r="G6" s="80">
        <v>42422</v>
      </c>
    </row>
    <row r="7" spans="1:7" ht="13.5" customHeight="1" x14ac:dyDescent="0.15">
      <c r="B7" s="216"/>
      <c r="C7" s="217"/>
      <c r="D7" s="217"/>
      <c r="E7" s="217"/>
      <c r="F7" s="189" t="s">
        <v>338</v>
      </c>
      <c r="G7" s="140" t="s">
        <v>37</v>
      </c>
    </row>
    <row r="8" spans="1:7" x14ac:dyDescent="0.15">
      <c r="A8" s="11"/>
      <c r="B8" s="11"/>
      <c r="C8" s="11"/>
      <c r="D8" s="11"/>
      <c r="E8" s="11"/>
      <c r="F8" s="11"/>
      <c r="G8" s="12"/>
    </row>
    <row r="9" spans="1:7" x14ac:dyDescent="0.15">
      <c r="B9" s="1"/>
    </row>
    <row r="10" spans="1:7" x14ac:dyDescent="0.15">
      <c r="B10" s="209" t="s">
        <v>339</v>
      </c>
    </row>
    <row r="11" spans="1:7" s="13" customFormat="1" x14ac:dyDescent="0.15">
      <c r="B11" s="210" t="s">
        <v>340</v>
      </c>
      <c r="C11" s="211" t="s">
        <v>338</v>
      </c>
      <c r="D11" s="211" t="s">
        <v>341</v>
      </c>
      <c r="E11" s="211" t="s">
        <v>342</v>
      </c>
      <c r="F11" s="211" t="s">
        <v>343</v>
      </c>
      <c r="G11" s="212" t="s">
        <v>344</v>
      </c>
    </row>
    <row r="12" spans="1:7" s="14" customFormat="1" x14ac:dyDescent="0.15">
      <c r="B12" s="81">
        <v>42422</v>
      </c>
      <c r="C12" s="82" t="s">
        <v>37</v>
      </c>
      <c r="D12" s="83"/>
      <c r="E12" s="83" t="s">
        <v>38</v>
      </c>
      <c r="F12" s="110" t="s">
        <v>45</v>
      </c>
      <c r="G12" s="17" t="s">
        <v>107</v>
      </c>
    </row>
    <row r="13" spans="1:7" s="14" customFormat="1" ht="21.75" customHeight="1" x14ac:dyDescent="0.15">
      <c r="B13" s="81"/>
      <c r="C13" s="82"/>
      <c r="D13" s="16"/>
      <c r="E13" s="83"/>
      <c r="F13" s="16"/>
      <c r="G13" s="19"/>
    </row>
    <row r="14" spans="1:7" s="14" customFormat="1" ht="19.5" customHeight="1" x14ac:dyDescent="0.15">
      <c r="B14" s="81"/>
      <c r="C14" s="82"/>
      <c r="D14" s="16"/>
      <c r="E14" s="83"/>
      <c r="F14" s="16"/>
      <c r="G14" s="19"/>
    </row>
    <row r="15" spans="1:7" s="14" customFormat="1" ht="21.75" customHeight="1" x14ac:dyDescent="0.15">
      <c r="B15" s="18"/>
      <c r="C15" s="15"/>
      <c r="D15" s="16"/>
      <c r="E15" s="16"/>
      <c r="F15" s="16"/>
      <c r="G15" s="19"/>
    </row>
    <row r="16" spans="1:7" s="14" customFormat="1" ht="19.5" customHeight="1" x14ac:dyDescent="0.15">
      <c r="B16" s="18"/>
      <c r="C16" s="15"/>
      <c r="D16" s="16"/>
      <c r="E16" s="16"/>
      <c r="F16" s="16"/>
      <c r="G16" s="19"/>
    </row>
    <row r="17" spans="2:7" s="14" customFormat="1" ht="21.75" customHeight="1" x14ac:dyDescent="0.15">
      <c r="B17" s="18"/>
      <c r="C17" s="15"/>
      <c r="D17" s="16"/>
      <c r="E17" s="16"/>
      <c r="F17" s="16"/>
      <c r="G17" s="19"/>
    </row>
    <row r="18" spans="2:7" s="14" customFormat="1" ht="19.5" customHeight="1" x14ac:dyDescent="0.15">
      <c r="B18" s="20"/>
      <c r="C18" s="21"/>
      <c r="D18" s="22"/>
      <c r="E18" s="22"/>
      <c r="F18" s="22"/>
      <c r="G18" s="23"/>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headerFooter alignWithMargins="0">
    <oddFooter>&amp;L&amp;"Tahoma,Regular"&amp;8 02ae-BM/PM/HDCV/FSOFT v2/0&amp;C&amp;"Tahoma,Regular"&amp;8Internal use&amp;R&amp;"tahomaTahoma,Regular"&amp;8&amp;P/&amp;N</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zoomScale="90" zoomScaleNormal="90" zoomScalePageLayoutView="90" workbookViewId="0">
      <selection activeCell="D6" sqref="D6"/>
    </sheetView>
  </sheetViews>
  <sheetFormatPr baseColWidth="10" defaultColWidth="8.83203125" defaultRowHeight="13" x14ac:dyDescent="0.15"/>
  <cols>
    <col min="1" max="1" width="1.33203125" style="8" customWidth="1"/>
    <col min="2" max="2" width="11.6640625" style="24" customWidth="1"/>
    <col min="3" max="3" width="26.5" style="25" customWidth="1"/>
    <col min="4" max="4" width="18.6640625" style="25" customWidth="1"/>
    <col min="5" max="5" width="28.1640625" style="25" customWidth="1"/>
    <col min="6" max="6" width="30.6640625" style="25" customWidth="1"/>
    <col min="7" max="16384" width="8.83203125" style="8"/>
  </cols>
  <sheetData>
    <row r="1" spans="2:6" ht="25" x14ac:dyDescent="0.25">
      <c r="B1" s="26"/>
      <c r="D1" s="27" t="s">
        <v>6</v>
      </c>
      <c r="E1" s="28"/>
    </row>
    <row r="2" spans="2:6" ht="13.5" customHeight="1" x14ac:dyDescent="0.15">
      <c r="B2" s="26"/>
      <c r="D2" s="29"/>
      <c r="E2" s="29"/>
    </row>
    <row r="3" spans="2:6" x14ac:dyDescent="0.15">
      <c r="B3" s="220" t="s">
        <v>0</v>
      </c>
      <c r="C3" s="220"/>
      <c r="D3" s="221" t="str">
        <f>Cover!C4</f>
        <v>Vietnamese Medicinal Plants Network</v>
      </c>
      <c r="E3" s="221"/>
      <c r="F3" s="221"/>
    </row>
    <row r="4" spans="2:6" x14ac:dyDescent="0.15">
      <c r="B4" s="220" t="s">
        <v>2</v>
      </c>
      <c r="C4" s="220"/>
      <c r="D4" s="221" t="str">
        <f>Cover!C5</f>
        <v>VMN</v>
      </c>
      <c r="E4" s="221"/>
      <c r="F4" s="221"/>
    </row>
    <row r="5" spans="2:6" s="30" customFormat="1" ht="72" customHeight="1" x14ac:dyDescent="0.15">
      <c r="B5" s="218" t="s">
        <v>7</v>
      </c>
      <c r="C5" s="218"/>
      <c r="D5" s="219" t="s">
        <v>346</v>
      </c>
      <c r="E5" s="219"/>
      <c r="F5" s="219"/>
    </row>
    <row r="6" spans="2:6" x14ac:dyDescent="0.15">
      <c r="B6" s="31"/>
      <c r="C6" s="32"/>
      <c r="D6" s="32"/>
      <c r="E6" s="32"/>
      <c r="F6" s="32"/>
    </row>
    <row r="7" spans="2:6" s="33" customFormat="1" x14ac:dyDescent="0.15">
      <c r="B7" s="34"/>
      <c r="C7" s="35"/>
      <c r="D7" s="35"/>
      <c r="E7" s="35"/>
      <c r="F7" s="35"/>
    </row>
    <row r="8" spans="2:6" s="36" customFormat="1" ht="21" customHeight="1" x14ac:dyDescent="0.15">
      <c r="B8" s="37" t="s">
        <v>8</v>
      </c>
      <c r="C8" s="38" t="s">
        <v>9</v>
      </c>
      <c r="D8" s="38" t="s">
        <v>10</v>
      </c>
      <c r="E8" s="39" t="s">
        <v>11</v>
      </c>
      <c r="F8" s="40" t="s">
        <v>12</v>
      </c>
    </row>
    <row r="9" spans="2:6" ht="26" x14ac:dyDescent="0.15">
      <c r="B9" s="41">
        <v>1</v>
      </c>
      <c r="C9" s="42" t="s">
        <v>119</v>
      </c>
      <c r="D9" s="136" t="s">
        <v>42</v>
      </c>
      <c r="E9" s="108" t="s">
        <v>120</v>
      </c>
      <c r="F9" s="107" t="s">
        <v>47</v>
      </c>
    </row>
    <row r="10" spans="2:6" ht="26" x14ac:dyDescent="0.15">
      <c r="B10" s="41">
        <v>2</v>
      </c>
      <c r="C10" s="42" t="s">
        <v>125</v>
      </c>
      <c r="D10" s="170" t="s">
        <v>126</v>
      </c>
      <c r="E10" s="108" t="s">
        <v>43</v>
      </c>
      <c r="F10" s="107" t="s">
        <v>345</v>
      </c>
    </row>
    <row r="11" spans="2:6" ht="26" x14ac:dyDescent="0.15">
      <c r="B11" s="41">
        <v>3</v>
      </c>
      <c r="C11" s="42" t="s">
        <v>41</v>
      </c>
      <c r="D11" s="136" t="s">
        <v>39</v>
      </c>
      <c r="E11" s="108" t="s">
        <v>43</v>
      </c>
      <c r="F11" s="107" t="s">
        <v>48</v>
      </c>
    </row>
    <row r="12" spans="2:6" ht="14" x14ac:dyDescent="0.15">
      <c r="B12" s="41"/>
      <c r="C12" s="42"/>
      <c r="D12" s="84"/>
      <c r="E12" s="43"/>
      <c r="F12" s="44"/>
    </row>
    <row r="13" spans="2:6" ht="14" x14ac:dyDescent="0.15">
      <c r="B13" s="41"/>
      <c r="C13" s="42"/>
      <c r="D13" s="104"/>
      <c r="E13" s="45"/>
      <c r="F13" s="44"/>
    </row>
    <row r="14" spans="2:6" x14ac:dyDescent="0.15">
      <c r="B14" s="41"/>
      <c r="C14" s="42"/>
      <c r="D14" s="45"/>
      <c r="E14" s="45"/>
      <c r="F14" s="44"/>
    </row>
    <row r="15" spans="2:6" x14ac:dyDescent="0.15">
      <c r="B15" s="41"/>
      <c r="C15" s="42"/>
      <c r="D15" s="45"/>
      <c r="E15" s="45"/>
      <c r="F15" s="44"/>
    </row>
    <row r="16" spans="2:6" x14ac:dyDescent="0.15">
      <c r="B16" s="41"/>
      <c r="C16" s="42"/>
      <c r="D16" s="45"/>
      <c r="E16" s="45"/>
      <c r="F16" s="44"/>
    </row>
    <row r="17" spans="2:6" x14ac:dyDescent="0.15">
      <c r="B17" s="41"/>
      <c r="C17" s="42"/>
      <c r="D17" s="45"/>
      <c r="E17" s="45"/>
      <c r="F17" s="44"/>
    </row>
    <row r="18" spans="2:6" x14ac:dyDescent="0.15">
      <c r="B18" s="41"/>
      <c r="C18" s="42"/>
      <c r="D18" s="45"/>
      <c r="E18" s="45"/>
      <c r="F18" s="44"/>
    </row>
    <row r="19" spans="2:6" x14ac:dyDescent="0.15">
      <c r="B19" s="41"/>
      <c r="C19" s="42"/>
      <c r="D19" s="45"/>
      <c r="E19" s="45"/>
      <c r="F19" s="44"/>
    </row>
    <row r="20" spans="2:6" x14ac:dyDescent="0.15">
      <c r="B20" s="46"/>
      <c r="C20" s="47"/>
      <c r="D20" s="48"/>
      <c r="E20" s="48"/>
      <c r="F20" s="49"/>
    </row>
  </sheetData>
  <mergeCells count="6">
    <mergeCell ref="B5:C5"/>
    <mergeCell ref="D5:F5"/>
    <mergeCell ref="B3:C3"/>
    <mergeCell ref="D3:F3"/>
    <mergeCell ref="B4:C4"/>
    <mergeCell ref="D4:F4"/>
  </mergeCells>
  <phoneticPr fontId="0" type="noConversion"/>
  <hyperlinks>
    <hyperlink ref="D10" location="Mod_Function!A1" display="Admin_function"/>
    <hyperlink ref="D9" location="User_Function!A1" display="User_function"/>
    <hyperlink ref="D11" location="Admin_Function!A1" display="Admin_function"/>
  </hyperlinks>
  <pageMargins left="0.74791666666666667" right="0.74791666666666667" top="0.98402777777777783" bottom="1.1506944444444445" header="0.51180555555555562" footer="0.98402777777777783"/>
  <pageSetup paperSize="9" firstPageNumber="0" orientation="landscape" horizontalDpi="300" verticalDpi="300"/>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C12" sqref="C12"/>
    </sheetView>
  </sheetViews>
  <sheetFormatPr baseColWidth="10" defaultColWidth="8.83203125" defaultRowHeight="13" x14ac:dyDescent="0.15"/>
  <cols>
    <col min="1" max="1" width="8.83203125" style="8"/>
    <col min="2" max="2" width="13.5" style="8" customWidth="1"/>
    <col min="3" max="3" width="23.1640625" style="8" customWidth="1"/>
    <col min="4" max="7" width="8.83203125" style="8"/>
    <col min="8" max="9" width="33.1640625" style="8" customWidth="1"/>
    <col min="10" max="16384" width="8.83203125" style="8"/>
  </cols>
  <sheetData>
    <row r="1" spans="1:8" ht="25.5" customHeight="1" x14ac:dyDescent="0.25">
      <c r="B1" s="224" t="s">
        <v>29</v>
      </c>
      <c r="C1" s="224"/>
      <c r="D1" s="224"/>
      <c r="E1" s="224"/>
      <c r="F1" s="224"/>
      <c r="G1" s="224"/>
      <c r="H1" s="224"/>
    </row>
    <row r="2" spans="1:8" ht="14.25" customHeight="1" x14ac:dyDescent="0.15">
      <c r="A2" s="56"/>
      <c r="B2" s="56"/>
      <c r="C2" s="57"/>
      <c r="D2" s="57"/>
      <c r="E2" s="57"/>
      <c r="F2" s="57"/>
      <c r="G2" s="57"/>
      <c r="H2" s="58"/>
    </row>
    <row r="3" spans="1:8" ht="12" customHeight="1" x14ac:dyDescent="0.15">
      <c r="B3" s="10" t="s">
        <v>0</v>
      </c>
      <c r="C3" s="221" t="str">
        <f>Cover!C4</f>
        <v>Vietnamese Medicinal Plants Network</v>
      </c>
      <c r="D3" s="221"/>
      <c r="E3" s="222" t="s">
        <v>1</v>
      </c>
      <c r="F3" s="222"/>
      <c r="G3" s="9" t="s">
        <v>106</v>
      </c>
      <c r="H3" s="59"/>
    </row>
    <row r="4" spans="1:8" ht="12" customHeight="1" x14ac:dyDescent="0.15">
      <c r="B4" s="10" t="s">
        <v>2</v>
      </c>
      <c r="C4" s="221" t="str">
        <f>Cover!C5</f>
        <v>VMN</v>
      </c>
      <c r="D4" s="221"/>
      <c r="E4" s="222" t="s">
        <v>3</v>
      </c>
      <c r="F4" s="222"/>
      <c r="G4" s="9" t="s">
        <v>109</v>
      </c>
      <c r="H4" s="59"/>
    </row>
    <row r="5" spans="1:8" ht="12" customHeight="1" x14ac:dyDescent="0.15">
      <c r="B5" s="60" t="s">
        <v>4</v>
      </c>
      <c r="C5" s="221" t="str">
        <f>C4&amp;"_"&amp;"Integration Test Report"&amp;"_"&amp;"v1.0"</f>
        <v>VMN_Integration Test Report_v1.0</v>
      </c>
      <c r="D5" s="221"/>
      <c r="E5" s="222" t="s">
        <v>5</v>
      </c>
      <c r="F5" s="222"/>
      <c r="G5" s="109"/>
      <c r="H5" s="61"/>
    </row>
    <row r="6" spans="1:8" ht="21.75" customHeight="1" x14ac:dyDescent="0.15">
      <c r="A6" s="56"/>
      <c r="B6" s="60" t="s">
        <v>30</v>
      </c>
      <c r="C6" s="223"/>
      <c r="D6" s="223"/>
      <c r="E6" s="223"/>
      <c r="F6" s="223"/>
      <c r="G6" s="223"/>
      <c r="H6" s="223"/>
    </row>
    <row r="7" spans="1:8" ht="14.25" customHeight="1" x14ac:dyDescent="0.15">
      <c r="A7" s="56"/>
      <c r="B7" s="62"/>
      <c r="C7" s="63"/>
      <c r="D7" s="57"/>
      <c r="E7" s="57"/>
      <c r="F7" s="57"/>
      <c r="G7" s="57"/>
      <c r="H7" s="58"/>
    </row>
    <row r="8" spans="1:8" x14ac:dyDescent="0.15">
      <c r="B8" s="62"/>
      <c r="C8" s="63"/>
      <c r="D8" s="57"/>
      <c r="E8" s="57"/>
      <c r="F8" s="57"/>
      <c r="G8" s="57"/>
      <c r="H8" s="58"/>
    </row>
    <row r="9" spans="1:8" x14ac:dyDescent="0.15">
      <c r="A9" s="64"/>
      <c r="B9" s="64"/>
      <c r="C9" s="64"/>
      <c r="D9" s="64"/>
      <c r="E9" s="64"/>
      <c r="F9" s="64"/>
      <c r="G9" s="64"/>
      <c r="H9" s="64"/>
    </row>
    <row r="10" spans="1:8" x14ac:dyDescent="0.15">
      <c r="A10" s="65"/>
      <c r="B10" s="137" t="s">
        <v>8</v>
      </c>
      <c r="C10" s="66" t="s">
        <v>31</v>
      </c>
      <c r="D10" s="67" t="s">
        <v>14</v>
      </c>
      <c r="E10" s="66" t="s">
        <v>16</v>
      </c>
      <c r="F10" s="66" t="s">
        <v>18</v>
      </c>
      <c r="G10" s="66" t="s">
        <v>19</v>
      </c>
      <c r="H10" s="68" t="s">
        <v>32</v>
      </c>
    </row>
    <row r="11" spans="1:8" x14ac:dyDescent="0.15">
      <c r="A11" s="65"/>
      <c r="B11" s="138">
        <v>1</v>
      </c>
      <c r="C11" s="136" t="s">
        <v>121</v>
      </c>
      <c r="D11" s="70">
        <f>'User Module'!A6</f>
        <v>0</v>
      </c>
      <c r="E11" s="70">
        <f>'User Module'!B6</f>
        <v>0</v>
      </c>
      <c r="F11" s="70">
        <f>'User Module'!C6</f>
        <v>76</v>
      </c>
      <c r="G11" s="70">
        <f>'User Module'!D6</f>
        <v>0</v>
      </c>
      <c r="H11" s="71">
        <f>'User Module'!E6</f>
        <v>76</v>
      </c>
    </row>
    <row r="12" spans="1:8" ht="14" x14ac:dyDescent="0.15">
      <c r="A12" s="69"/>
      <c r="B12" s="138">
        <v>2</v>
      </c>
      <c r="C12" s="170" t="s">
        <v>122</v>
      </c>
      <c r="D12" s="70">
        <f>'Mod Module'!A6</f>
        <v>0</v>
      </c>
      <c r="E12" s="70">
        <f>'Mod Module'!B6</f>
        <v>0</v>
      </c>
      <c r="F12" s="70">
        <f>'Mod Module'!C6</f>
        <v>44</v>
      </c>
      <c r="G12" s="70">
        <f>'Mod Module'!D6</f>
        <v>0</v>
      </c>
      <c r="H12" s="71">
        <f>'Mod Module'!E6</f>
        <v>44</v>
      </c>
    </row>
    <row r="13" spans="1:8" x14ac:dyDescent="0.15">
      <c r="A13" s="69"/>
      <c r="B13" s="138">
        <v>3</v>
      </c>
      <c r="C13" s="136" t="s">
        <v>46</v>
      </c>
      <c r="D13" s="70">
        <f>'Admin Module'!A6</f>
        <v>0</v>
      </c>
      <c r="E13" s="70">
        <f>'Admin Module'!B6</f>
        <v>0</v>
      </c>
      <c r="F13" s="70">
        <f>'Admin Module'!C6</f>
        <v>22</v>
      </c>
      <c r="G13" s="70">
        <f>'Admin Module'!D6</f>
        <v>0</v>
      </c>
      <c r="H13" s="71">
        <f>'Admin Module'!E6</f>
        <v>22</v>
      </c>
    </row>
    <row r="14" spans="1:8" x14ac:dyDescent="0.15">
      <c r="A14" s="64"/>
      <c r="B14" s="139"/>
      <c r="C14" s="72" t="s">
        <v>33</v>
      </c>
      <c r="D14" s="73">
        <f>SUM(D11:D13)</f>
        <v>0</v>
      </c>
      <c r="E14" s="73">
        <f>SUM(E11:E13)</f>
        <v>0</v>
      </c>
      <c r="F14" s="73">
        <f>SUM(F11:F13)</f>
        <v>142</v>
      </c>
      <c r="G14" s="73">
        <f>SUM(G9:G13)</f>
        <v>0</v>
      </c>
      <c r="H14" s="74">
        <f>SUM(H11:H13)</f>
        <v>142</v>
      </c>
    </row>
    <row r="15" spans="1:8" x14ac:dyDescent="0.15">
      <c r="A15" s="64"/>
      <c r="B15" s="75"/>
      <c r="C15" s="64"/>
      <c r="D15" s="76"/>
      <c r="E15" s="77"/>
      <c r="F15" s="77"/>
      <c r="G15" s="77"/>
      <c r="H15" s="77"/>
    </row>
    <row r="16" spans="1:8" x14ac:dyDescent="0.15">
      <c r="A16" s="64"/>
      <c r="B16" s="64"/>
      <c r="C16" s="78" t="s">
        <v>34</v>
      </c>
      <c r="D16" s="64"/>
      <c r="E16" s="79">
        <f>(D14+E14)*100/(H14-G14)</f>
        <v>0</v>
      </c>
      <c r="F16" s="64" t="s">
        <v>35</v>
      </c>
      <c r="G16" s="64"/>
      <c r="H16" s="50"/>
    </row>
    <row r="17" spans="2:8" x14ac:dyDescent="0.15">
      <c r="B17" s="64"/>
      <c r="C17" s="78" t="s">
        <v>36</v>
      </c>
      <c r="D17" s="64"/>
      <c r="E17" s="79">
        <f>D14*100/(H14-G14)</f>
        <v>0</v>
      </c>
      <c r="F17" s="64" t="s">
        <v>35</v>
      </c>
      <c r="G17" s="64"/>
      <c r="H17" s="50"/>
    </row>
    <row r="18" spans="2:8" x14ac:dyDescent="0.15">
      <c r="C18" s="64"/>
      <c r="D18" s="64"/>
    </row>
    <row r="19" spans="2:8" ht="14" x14ac:dyDescent="0.15">
      <c r="C19" s="169"/>
    </row>
  </sheetData>
  <mergeCells count="8">
    <mergeCell ref="C5:D5"/>
    <mergeCell ref="E5:F5"/>
    <mergeCell ref="C6:H6"/>
    <mergeCell ref="B1:H1"/>
    <mergeCell ref="C3:D3"/>
    <mergeCell ref="E3:F3"/>
    <mergeCell ref="C4:D4"/>
    <mergeCell ref="E4:F4"/>
  </mergeCells>
  <phoneticPr fontId="0" type="noConversion"/>
  <hyperlinks>
    <hyperlink ref="C13" location="Admin_Function!A1" display="Admin_function"/>
    <hyperlink ref="C11" location="User_Function!A1" display="User_function"/>
    <hyperlink ref="C12" location="Mod_Function!A1" display="Mod_Function"/>
  </hyperlinks>
  <pageMargins left="0.74791666666666667" right="0.74791666666666667" top="0.98402777777777783" bottom="0.98402777777777772" header="0.51180555555555562" footer="0.5"/>
  <pageSetup firstPageNumber="0" orientation="landscape" horizontalDpi="300" verticalDpi="300"/>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71"/>
  <sheetViews>
    <sheetView tabSelected="1" workbookViewId="0">
      <selection activeCell="A11" sqref="A11:A48"/>
    </sheetView>
  </sheetViews>
  <sheetFormatPr baseColWidth="10" defaultColWidth="15.1640625" defaultRowHeight="13.5" customHeight="1" x14ac:dyDescent="0.15"/>
  <cols>
    <col min="1" max="1" width="15.1640625" style="123" customWidth="1"/>
    <col min="2" max="2" width="39.83203125" style="99" customWidth="1"/>
    <col min="3" max="3" width="33" style="99" customWidth="1"/>
    <col min="4" max="4" width="27.6640625" style="99" customWidth="1"/>
    <col min="5" max="5" width="22.1640625" style="99" customWidth="1"/>
    <col min="6" max="6" width="8.1640625" style="99" customWidth="1"/>
    <col min="7" max="7" width="7.33203125" style="99" customWidth="1"/>
    <col min="8" max="8" width="15.1640625" style="103" customWidth="1"/>
    <col min="9" max="9" width="15.1640625" style="99" customWidth="1"/>
    <col min="10" max="10" width="13.83203125" style="102" hidden="1" customWidth="1"/>
    <col min="11" max="16384" width="15.1640625" style="99"/>
  </cols>
  <sheetData>
    <row r="1" spans="1:10" ht="13.5" customHeight="1" thickBot="1" x14ac:dyDescent="0.2">
      <c r="A1" s="116" t="s">
        <v>40</v>
      </c>
      <c r="B1" s="86"/>
      <c r="C1" s="86"/>
      <c r="D1" s="86"/>
      <c r="E1" s="86"/>
      <c r="F1" s="86"/>
      <c r="G1" s="87"/>
      <c r="H1" s="88"/>
      <c r="I1" s="89"/>
      <c r="J1" s="89"/>
    </row>
    <row r="2" spans="1:10" ht="13.5" customHeight="1" x14ac:dyDescent="0.15">
      <c r="A2" s="117" t="s">
        <v>13</v>
      </c>
      <c r="B2" s="229" t="s">
        <v>127</v>
      </c>
      <c r="C2" s="229"/>
      <c r="D2" s="229"/>
      <c r="E2" s="229"/>
      <c r="F2" s="229"/>
      <c r="G2" s="229"/>
      <c r="H2" s="134" t="s">
        <v>14</v>
      </c>
      <c r="I2" s="89"/>
      <c r="J2" s="89" t="s">
        <v>14</v>
      </c>
    </row>
    <row r="3" spans="1:10" ht="13.5" customHeight="1" x14ac:dyDescent="0.15">
      <c r="A3" s="118" t="s">
        <v>15</v>
      </c>
      <c r="B3" s="229" t="s">
        <v>44</v>
      </c>
      <c r="C3" s="229"/>
      <c r="D3" s="229"/>
      <c r="E3" s="229"/>
      <c r="F3" s="229"/>
      <c r="G3" s="229"/>
      <c r="H3" s="134" t="s">
        <v>16</v>
      </c>
      <c r="I3" s="89"/>
      <c r="J3" s="89" t="s">
        <v>16</v>
      </c>
    </row>
    <row r="4" spans="1:10" ht="13.5" customHeight="1" x14ac:dyDescent="0.15">
      <c r="A4" s="117" t="s">
        <v>17</v>
      </c>
      <c r="B4" s="230" t="s">
        <v>106</v>
      </c>
      <c r="C4" s="230"/>
      <c r="D4" s="230"/>
      <c r="E4" s="230"/>
      <c r="F4" s="230"/>
      <c r="G4" s="230"/>
      <c r="H4" s="134" t="s">
        <v>19</v>
      </c>
      <c r="I4" s="89"/>
      <c r="J4" s="90"/>
    </row>
    <row r="5" spans="1:10" ht="13.5" customHeight="1" x14ac:dyDescent="0.15">
      <c r="A5" s="119" t="s">
        <v>14</v>
      </c>
      <c r="B5" s="91" t="s">
        <v>16</v>
      </c>
      <c r="C5" s="91" t="s">
        <v>18</v>
      </c>
      <c r="D5" s="92" t="s">
        <v>19</v>
      </c>
      <c r="E5" s="231" t="s">
        <v>20</v>
      </c>
      <c r="F5" s="231"/>
      <c r="G5" s="231"/>
      <c r="H5" s="135" t="s">
        <v>18</v>
      </c>
      <c r="I5" s="89"/>
      <c r="J5" s="89" t="s">
        <v>21</v>
      </c>
    </row>
    <row r="6" spans="1:10" ht="13.5" customHeight="1" thickBot="1" x14ac:dyDescent="0.2">
      <c r="A6" s="120">
        <f>COUNTIF(F11:G230,"Pass")</f>
        <v>0</v>
      </c>
      <c r="B6" s="95">
        <f>COUNTIF(F11:G677,"Fail")</f>
        <v>0</v>
      </c>
      <c r="C6" s="95">
        <f>E6-D6-B6-A6</f>
        <v>76</v>
      </c>
      <c r="D6" s="96">
        <f>COUNTIF(F11:G677,"N/A")</f>
        <v>0</v>
      </c>
      <c r="E6" s="232">
        <f>COUNTA(A11:A234)*2</f>
        <v>76</v>
      </c>
      <c r="F6" s="232"/>
      <c r="G6" s="232"/>
      <c r="H6" s="93"/>
      <c r="I6" s="89"/>
      <c r="J6" s="89" t="s">
        <v>19</v>
      </c>
    </row>
    <row r="7" spans="1:10" ht="13.5" customHeight="1" x14ac:dyDescent="0.15">
      <c r="A7" s="154"/>
      <c r="B7" s="155"/>
      <c r="C7" s="155"/>
      <c r="D7" s="155"/>
      <c r="E7" s="156"/>
      <c r="F7" s="156"/>
      <c r="G7" s="156"/>
      <c r="H7" s="93"/>
      <c r="I7" s="89"/>
      <c r="J7" s="89"/>
    </row>
    <row r="8" spans="1:10" ht="13.5" customHeight="1" x14ac:dyDescent="0.15">
      <c r="A8" s="154"/>
      <c r="B8" s="155"/>
      <c r="C8" s="155"/>
      <c r="D8" s="155"/>
      <c r="E8" s="156"/>
      <c r="F8" s="156"/>
      <c r="G8" s="156"/>
      <c r="H8" s="93"/>
      <c r="I8" s="89"/>
      <c r="J8" s="89"/>
    </row>
    <row r="9" spans="1:10" ht="13.5" customHeight="1" x14ac:dyDescent="0.15">
      <c r="A9" s="121"/>
      <c r="B9" s="89"/>
      <c r="C9" s="89"/>
      <c r="D9" s="97"/>
      <c r="E9" s="97"/>
      <c r="F9" s="97"/>
      <c r="G9" s="93"/>
      <c r="H9" s="93"/>
      <c r="I9" s="93"/>
      <c r="J9" s="94"/>
    </row>
    <row r="10" spans="1:10" ht="48.75" customHeight="1" x14ac:dyDescent="0.15">
      <c r="A10" s="122" t="s">
        <v>22</v>
      </c>
      <c r="B10" s="51" t="s">
        <v>23</v>
      </c>
      <c r="C10" s="51" t="s">
        <v>24</v>
      </c>
      <c r="D10" s="51" t="s">
        <v>25</v>
      </c>
      <c r="E10" s="52" t="s">
        <v>26</v>
      </c>
      <c r="F10" s="52" t="s">
        <v>49</v>
      </c>
      <c r="G10" s="52" t="s">
        <v>50</v>
      </c>
      <c r="H10" s="52" t="s">
        <v>27</v>
      </c>
      <c r="I10" s="51" t="s">
        <v>28</v>
      </c>
      <c r="J10" s="89"/>
    </row>
    <row r="11" spans="1:10" ht="14.25" customHeight="1" x14ac:dyDescent="0.15">
      <c r="A11" s="182"/>
      <c r="B11" s="53" t="s">
        <v>150</v>
      </c>
      <c r="C11" s="53"/>
      <c r="D11" s="53"/>
      <c r="E11" s="53"/>
      <c r="F11" s="53"/>
      <c r="G11" s="53"/>
      <c r="H11" s="53"/>
      <c r="I11" s="164"/>
      <c r="J11" s="89"/>
    </row>
    <row r="12" spans="1:10" ht="14.25" customHeight="1" x14ac:dyDescent="0.15">
      <c r="A12" s="183" t="str">
        <f t="shared" ref="A12:A48" si="0">IF(OR(B12&lt;&gt;"",D12&lt;&gt;""),"["&amp;TEXT($B$2,"##")&amp;"-"&amp;TEXT(ROW()-10,"##")&amp;"]","")</f>
        <v>[User Module-2]</v>
      </c>
      <c r="B12" s="115" t="s">
        <v>129</v>
      </c>
      <c r="C12" s="115" t="s">
        <v>128</v>
      </c>
      <c r="D12" s="115" t="s">
        <v>130</v>
      </c>
      <c r="E12" s="112"/>
      <c r="F12" s="111"/>
      <c r="G12" s="111"/>
      <c r="H12" s="113"/>
      <c r="I12" s="114"/>
      <c r="J12" s="89"/>
    </row>
    <row r="13" spans="1:10" ht="14.25" customHeight="1" x14ac:dyDescent="0.15">
      <c r="A13" s="184"/>
      <c r="B13" s="53" t="s">
        <v>131</v>
      </c>
      <c r="C13" s="54"/>
      <c r="D13" s="54"/>
      <c r="E13" s="54"/>
      <c r="F13" s="54"/>
      <c r="G13" s="54"/>
      <c r="H13" s="54"/>
      <c r="I13" s="55"/>
      <c r="J13" s="89"/>
    </row>
    <row r="14" spans="1:10" ht="14.25" customHeight="1" x14ac:dyDescent="0.15">
      <c r="A14" s="183" t="str">
        <f t="shared" si="0"/>
        <v>[User Module-4]</v>
      </c>
      <c r="B14" s="85" t="s">
        <v>147</v>
      </c>
      <c r="C14" s="85" t="s">
        <v>142</v>
      </c>
      <c r="D14" s="115" t="s">
        <v>148</v>
      </c>
      <c r="E14" s="85"/>
      <c r="F14" s="111"/>
      <c r="G14" s="85"/>
      <c r="H14" s="106"/>
      <c r="I14" s="101"/>
      <c r="J14" s="89"/>
    </row>
    <row r="15" spans="1:10" ht="14.25" customHeight="1" x14ac:dyDescent="0.15">
      <c r="A15" s="183" t="str">
        <f t="shared" si="0"/>
        <v>[User Module-5]</v>
      </c>
      <c r="B15" s="85" t="s">
        <v>135</v>
      </c>
      <c r="C15" s="171" t="s">
        <v>132</v>
      </c>
      <c r="D15" s="175" t="s">
        <v>149</v>
      </c>
      <c r="E15" s="171"/>
      <c r="F15" s="166"/>
      <c r="G15" s="171"/>
      <c r="H15" s="172"/>
      <c r="I15" s="173"/>
      <c r="J15" s="89"/>
    </row>
    <row r="16" spans="1:10" ht="14.25" customHeight="1" x14ac:dyDescent="0.15">
      <c r="A16" s="184"/>
      <c r="B16" s="53" t="s">
        <v>133</v>
      </c>
      <c r="C16" s="54"/>
      <c r="D16" s="174"/>
      <c r="E16" s="54"/>
      <c r="F16" s="54"/>
      <c r="G16" s="54"/>
      <c r="H16" s="54"/>
      <c r="I16" s="55"/>
      <c r="J16" s="89"/>
    </row>
    <row r="17" spans="1:10" ht="14.25" customHeight="1" x14ac:dyDescent="0.15">
      <c r="A17" s="183" t="str">
        <f t="shared" si="0"/>
        <v>[User Module-7]</v>
      </c>
      <c r="B17" s="85" t="s">
        <v>134</v>
      </c>
      <c r="C17" s="85" t="s">
        <v>136</v>
      </c>
      <c r="D17" s="85" t="s">
        <v>137</v>
      </c>
      <c r="E17" s="85" t="s">
        <v>138</v>
      </c>
      <c r="F17" s="111"/>
      <c r="G17" s="85"/>
      <c r="H17" s="106"/>
      <c r="I17" s="101"/>
      <c r="J17" s="89"/>
    </row>
    <row r="18" spans="1:10" ht="14.25" customHeight="1" x14ac:dyDescent="0.15">
      <c r="A18" s="183"/>
      <c r="B18" s="53" t="s">
        <v>139</v>
      </c>
      <c r="C18" s="54"/>
      <c r="D18" s="54"/>
      <c r="E18" s="54"/>
      <c r="F18" s="54"/>
      <c r="G18" s="54"/>
      <c r="H18" s="54"/>
      <c r="I18" s="55"/>
      <c r="J18" s="89"/>
    </row>
    <row r="19" spans="1:10" ht="14.25" customHeight="1" x14ac:dyDescent="0.15">
      <c r="A19" s="183" t="str">
        <f t="shared" si="0"/>
        <v>[User Module-9]</v>
      </c>
      <c r="B19" s="85" t="s">
        <v>140</v>
      </c>
      <c r="C19" s="100" t="s">
        <v>142</v>
      </c>
      <c r="D19" s="85" t="s">
        <v>143</v>
      </c>
      <c r="E19" s="98"/>
      <c r="F19" s="111"/>
      <c r="G19" s="85"/>
      <c r="H19" s="133"/>
      <c r="I19" s="144"/>
      <c r="J19" s="89"/>
    </row>
    <row r="20" spans="1:10" ht="14.25" customHeight="1" x14ac:dyDescent="0.15">
      <c r="A20" s="183" t="str">
        <f t="shared" si="0"/>
        <v>[User Module-10]</v>
      </c>
      <c r="B20" s="85" t="s">
        <v>144</v>
      </c>
      <c r="C20" s="100" t="s">
        <v>141</v>
      </c>
      <c r="D20" s="98" t="s">
        <v>145</v>
      </c>
      <c r="E20" s="98" t="s">
        <v>146</v>
      </c>
      <c r="F20" s="111"/>
      <c r="G20" s="142"/>
      <c r="H20" s="113"/>
      <c r="I20" s="141"/>
      <c r="J20" s="89"/>
    </row>
    <row r="21" spans="1:10" ht="14.25" customHeight="1" x14ac:dyDescent="0.15">
      <c r="A21" s="183"/>
      <c r="B21" s="53" t="s">
        <v>190</v>
      </c>
      <c r="C21" s="54"/>
      <c r="D21" s="54"/>
      <c r="E21" s="54"/>
      <c r="F21" s="54"/>
      <c r="G21" s="54"/>
      <c r="H21" s="54"/>
      <c r="I21" s="55"/>
      <c r="J21" s="99"/>
    </row>
    <row r="22" spans="1:10" ht="14.25" customHeight="1" x14ac:dyDescent="0.15">
      <c r="A22" s="183" t="str">
        <f t="shared" si="0"/>
        <v>[User Module-12]</v>
      </c>
      <c r="B22" s="85" t="s">
        <v>191</v>
      </c>
      <c r="C22" s="100" t="s">
        <v>192</v>
      </c>
      <c r="D22" s="98" t="s">
        <v>193</v>
      </c>
      <c r="E22" s="98" t="s">
        <v>199</v>
      </c>
      <c r="F22" s="111"/>
      <c r="G22" s="85"/>
      <c r="H22" s="133"/>
      <c r="I22" s="144"/>
      <c r="J22" s="99"/>
    </row>
    <row r="23" spans="1:10" ht="14.25" customHeight="1" x14ac:dyDescent="0.15">
      <c r="A23" s="183"/>
      <c r="B23" s="53" t="s">
        <v>197</v>
      </c>
      <c r="C23" s="54"/>
      <c r="D23" s="54"/>
      <c r="E23" s="54"/>
      <c r="F23" s="54"/>
      <c r="G23" s="54"/>
      <c r="H23" s="54"/>
      <c r="I23" s="55"/>
      <c r="J23" s="99"/>
    </row>
    <row r="24" spans="1:10" ht="14.25" customHeight="1" x14ac:dyDescent="0.15">
      <c r="A24" s="183" t="str">
        <f t="shared" si="0"/>
        <v>[User Module-14]</v>
      </c>
      <c r="B24" s="85" t="s">
        <v>194</v>
      </c>
      <c r="C24" s="100" t="s">
        <v>195</v>
      </c>
      <c r="D24" s="98" t="s">
        <v>196</v>
      </c>
      <c r="E24" s="98" t="s">
        <v>200</v>
      </c>
      <c r="F24" s="111"/>
      <c r="G24" s="142"/>
      <c r="H24" s="113"/>
      <c r="I24" s="141"/>
      <c r="J24" s="99"/>
    </row>
    <row r="25" spans="1:10" ht="14.25" customHeight="1" x14ac:dyDescent="0.15">
      <c r="A25" s="183"/>
      <c r="B25" s="53" t="s">
        <v>198</v>
      </c>
      <c r="C25" s="54"/>
      <c r="D25" s="54"/>
      <c r="E25" s="177"/>
      <c r="F25" s="54"/>
      <c r="G25" s="54"/>
      <c r="H25" s="177"/>
      <c r="I25" s="179"/>
      <c r="J25" s="99"/>
    </row>
    <row r="26" spans="1:10" ht="14.25" customHeight="1" x14ac:dyDescent="0.15">
      <c r="A26" s="183" t="str">
        <f t="shared" si="0"/>
        <v>[User Module-16]</v>
      </c>
      <c r="B26" s="85" t="s">
        <v>201</v>
      </c>
      <c r="C26" s="100" t="s">
        <v>202</v>
      </c>
      <c r="D26" s="176" t="s">
        <v>203</v>
      </c>
      <c r="E26" s="178" t="s">
        <v>204</v>
      </c>
      <c r="F26" s="111"/>
      <c r="G26" s="142"/>
      <c r="H26" s="180"/>
      <c r="I26" s="181"/>
      <c r="J26" s="99"/>
    </row>
    <row r="27" spans="1:10" ht="14.25" customHeight="1" x14ac:dyDescent="0.15">
      <c r="A27" s="183"/>
      <c r="B27" s="146" t="s">
        <v>151</v>
      </c>
      <c r="C27" s="143"/>
      <c r="D27" s="143"/>
      <c r="E27" s="143"/>
      <c r="F27" s="143"/>
      <c r="G27" s="143"/>
      <c r="H27" s="143"/>
      <c r="I27" s="145"/>
      <c r="J27" s="99"/>
    </row>
    <row r="28" spans="1:10" ht="14.25" customHeight="1" x14ac:dyDescent="0.15">
      <c r="A28" s="183" t="str">
        <f t="shared" si="0"/>
        <v>[User Module-18]</v>
      </c>
      <c r="B28" s="111" t="s">
        <v>123</v>
      </c>
      <c r="C28" s="111" t="s">
        <v>152</v>
      </c>
      <c r="D28" s="111" t="s">
        <v>158</v>
      </c>
      <c r="E28" s="112" t="s">
        <v>153</v>
      </c>
      <c r="F28" s="111"/>
      <c r="G28" s="111"/>
      <c r="H28" s="113"/>
      <c r="I28" s="114"/>
      <c r="J28" s="99"/>
    </row>
    <row r="29" spans="1:10" ht="14.25" customHeight="1" x14ac:dyDescent="0.15">
      <c r="A29" s="183"/>
      <c r="B29" s="146" t="s">
        <v>154</v>
      </c>
      <c r="C29" s="143"/>
      <c r="D29" s="143"/>
      <c r="E29" s="143"/>
      <c r="F29" s="143"/>
      <c r="G29" s="143"/>
      <c r="H29" s="143"/>
      <c r="I29" s="145"/>
      <c r="J29" s="99"/>
    </row>
    <row r="30" spans="1:10" ht="14.25" customHeight="1" x14ac:dyDescent="0.15">
      <c r="A30" s="183" t="str">
        <f t="shared" si="0"/>
        <v>[User Module-20]</v>
      </c>
      <c r="B30" s="111" t="s">
        <v>155</v>
      </c>
      <c r="C30" s="111" t="s">
        <v>156</v>
      </c>
      <c r="D30" s="111" t="s">
        <v>157</v>
      </c>
      <c r="E30" s="112" t="s">
        <v>159</v>
      </c>
      <c r="F30" s="111"/>
      <c r="G30" s="111"/>
      <c r="H30" s="113"/>
      <c r="I30" s="114"/>
      <c r="J30" s="99"/>
    </row>
    <row r="31" spans="1:10" ht="14.25" customHeight="1" x14ac:dyDescent="0.15">
      <c r="A31" s="183"/>
      <c r="B31" s="146" t="s">
        <v>160</v>
      </c>
      <c r="C31" s="143"/>
      <c r="D31" s="143"/>
      <c r="E31" s="143"/>
      <c r="F31" s="143"/>
      <c r="G31" s="143"/>
      <c r="H31" s="143"/>
      <c r="I31" s="145"/>
      <c r="J31" s="99"/>
    </row>
    <row r="32" spans="1:10" ht="14.25" customHeight="1" x14ac:dyDescent="0.15">
      <c r="A32" s="183" t="str">
        <f t="shared" si="0"/>
        <v>[User Module-22]</v>
      </c>
      <c r="B32" s="111" t="s">
        <v>124</v>
      </c>
      <c r="C32" s="111" t="s">
        <v>161</v>
      </c>
      <c r="D32" s="111" t="s">
        <v>163</v>
      </c>
      <c r="E32" s="112" t="s">
        <v>162</v>
      </c>
      <c r="F32" s="111"/>
      <c r="G32" s="111"/>
      <c r="H32" s="113"/>
      <c r="I32" s="114"/>
      <c r="J32" s="99"/>
    </row>
    <row r="33" spans="1:21" ht="14.25" customHeight="1" x14ac:dyDescent="0.15">
      <c r="A33" s="183"/>
      <c r="B33" s="146" t="s">
        <v>185</v>
      </c>
      <c r="C33" s="143"/>
      <c r="D33" s="143"/>
      <c r="E33" s="143"/>
      <c r="F33" s="143"/>
      <c r="G33" s="143"/>
      <c r="H33" s="143"/>
      <c r="I33" s="145"/>
      <c r="J33" s="99"/>
    </row>
    <row r="34" spans="1:21" ht="14.25" customHeight="1" x14ac:dyDescent="0.15">
      <c r="A34" s="183" t="str">
        <f t="shared" si="0"/>
        <v>[User Module-24]</v>
      </c>
      <c r="B34" s="111" t="s">
        <v>186</v>
      </c>
      <c r="C34" s="111" t="s">
        <v>187</v>
      </c>
      <c r="D34" s="111" t="s">
        <v>188</v>
      </c>
      <c r="E34" s="112" t="s">
        <v>189</v>
      </c>
      <c r="F34" s="111"/>
      <c r="G34" s="111"/>
      <c r="H34" s="113"/>
      <c r="I34" s="114"/>
      <c r="J34" s="99"/>
    </row>
    <row r="35" spans="1:21" ht="14.25" customHeight="1" x14ac:dyDescent="0.15">
      <c r="A35" s="183"/>
      <c r="B35" s="146" t="s">
        <v>182</v>
      </c>
      <c r="C35" s="143"/>
      <c r="D35" s="143"/>
      <c r="E35" s="143"/>
      <c r="F35" s="143"/>
      <c r="G35" s="143"/>
      <c r="H35" s="143"/>
      <c r="I35" s="145"/>
      <c r="J35" s="99"/>
    </row>
    <row r="36" spans="1:21" ht="14.25" customHeight="1" x14ac:dyDescent="0.15">
      <c r="A36" s="183" t="str">
        <f t="shared" si="0"/>
        <v>[User Module-26]</v>
      </c>
      <c r="B36" s="111" t="s">
        <v>180</v>
      </c>
      <c r="C36" s="111" t="s">
        <v>181</v>
      </c>
      <c r="D36" s="111" t="s">
        <v>183</v>
      </c>
      <c r="E36" s="112" t="s">
        <v>184</v>
      </c>
      <c r="F36" s="111"/>
      <c r="G36" s="111"/>
      <c r="H36" s="113"/>
      <c r="I36" s="114"/>
      <c r="J36" s="99"/>
    </row>
    <row r="37" spans="1:21" ht="14.25" customHeight="1" x14ac:dyDescent="0.15">
      <c r="A37" s="183"/>
      <c r="B37" s="146" t="s">
        <v>164</v>
      </c>
      <c r="C37" s="143"/>
      <c r="D37" s="143"/>
      <c r="E37" s="143"/>
      <c r="F37" s="143"/>
      <c r="G37" s="143"/>
      <c r="H37" s="143"/>
      <c r="I37" s="145"/>
      <c r="J37" s="99"/>
    </row>
    <row r="38" spans="1:21" ht="14.25" customHeight="1" x14ac:dyDescent="0.15">
      <c r="A38" s="183" t="str">
        <f t="shared" si="0"/>
        <v>[User Module-28]</v>
      </c>
      <c r="B38" s="111" t="s">
        <v>165</v>
      </c>
      <c r="C38" s="111" t="s">
        <v>173</v>
      </c>
      <c r="D38" s="111" t="s">
        <v>166</v>
      </c>
      <c r="E38" s="112" t="s">
        <v>167</v>
      </c>
      <c r="F38" s="111"/>
      <c r="G38" s="111"/>
      <c r="H38" s="113"/>
      <c r="I38" s="114"/>
      <c r="J38" s="99"/>
    </row>
    <row r="39" spans="1:21" ht="14.25" customHeight="1" x14ac:dyDescent="0.15">
      <c r="A39" s="183"/>
      <c r="B39" s="146" t="s">
        <v>168</v>
      </c>
      <c r="C39" s="143"/>
      <c r="D39" s="143"/>
      <c r="E39" s="143"/>
      <c r="F39" s="143"/>
      <c r="G39" s="143"/>
      <c r="H39" s="143"/>
      <c r="I39" s="145"/>
      <c r="J39" s="99"/>
    </row>
    <row r="40" spans="1:21" s="146" customFormat="1" ht="14.25" customHeight="1" x14ac:dyDescent="0.15">
      <c r="A40" s="183" t="str">
        <f t="shared" si="0"/>
        <v>[User Module-30]</v>
      </c>
      <c r="B40" s="111" t="s">
        <v>169</v>
      </c>
      <c r="C40" s="111" t="s">
        <v>170</v>
      </c>
      <c r="D40" s="111" t="s">
        <v>171</v>
      </c>
      <c r="E40" s="112"/>
      <c r="F40" s="111"/>
      <c r="G40" s="111"/>
      <c r="H40" s="113"/>
      <c r="I40" s="114"/>
      <c r="K40" s="225"/>
      <c r="L40" s="225"/>
      <c r="M40" s="225"/>
      <c r="N40" s="225"/>
      <c r="O40" s="225"/>
      <c r="P40" s="225"/>
      <c r="Q40" s="225"/>
      <c r="R40" s="225"/>
      <c r="S40" s="225"/>
      <c r="T40" s="225"/>
      <c r="U40" s="143"/>
    </row>
    <row r="41" spans="1:21" s="157" customFormat="1" ht="14.25" customHeight="1" x14ac:dyDescent="0.15">
      <c r="A41" s="183"/>
      <c r="B41" s="146" t="s">
        <v>110</v>
      </c>
      <c r="C41" s="143"/>
      <c r="D41" s="143"/>
      <c r="E41" s="143"/>
      <c r="F41" s="143"/>
      <c r="G41" s="143"/>
      <c r="H41" s="143"/>
      <c r="I41" s="145"/>
      <c r="K41" s="225"/>
      <c r="L41" s="225"/>
      <c r="M41" s="225"/>
      <c r="N41" s="225"/>
      <c r="O41" s="225"/>
      <c r="P41" s="225"/>
      <c r="Q41" s="225"/>
      <c r="R41" s="225"/>
      <c r="S41" s="225"/>
      <c r="T41" s="225"/>
    </row>
    <row r="42" spans="1:21" s="162" customFormat="1" ht="14.25" customHeight="1" x14ac:dyDescent="0.15">
      <c r="A42" s="183" t="str">
        <f t="shared" si="0"/>
        <v>[User Module-32]</v>
      </c>
      <c r="B42" s="111" t="s">
        <v>172</v>
      </c>
      <c r="C42" s="111" t="s">
        <v>174</v>
      </c>
      <c r="D42" s="111" t="s">
        <v>175</v>
      </c>
      <c r="E42" s="112" t="s">
        <v>176</v>
      </c>
      <c r="F42" s="111"/>
      <c r="G42" s="111"/>
      <c r="H42" s="113"/>
      <c r="I42" s="114"/>
      <c r="K42" s="225"/>
      <c r="L42" s="225"/>
      <c r="M42" s="225"/>
      <c r="N42" s="225"/>
      <c r="O42" s="225"/>
      <c r="P42" s="225"/>
      <c r="Q42" s="225"/>
      <c r="R42" s="225"/>
      <c r="S42" s="225"/>
      <c r="T42" s="225"/>
    </row>
    <row r="43" spans="1:21" s="162" customFormat="1" ht="14.25" customHeight="1" x14ac:dyDescent="0.15">
      <c r="A43" s="183"/>
      <c r="B43" s="146" t="s">
        <v>177</v>
      </c>
      <c r="C43" s="143"/>
      <c r="D43" s="143"/>
      <c r="E43" s="143"/>
      <c r="F43" s="143"/>
      <c r="G43" s="143"/>
      <c r="H43" s="143"/>
      <c r="I43" s="145"/>
      <c r="K43" s="225"/>
      <c r="L43" s="225"/>
      <c r="M43" s="225"/>
      <c r="N43" s="225"/>
      <c r="O43" s="225"/>
      <c r="P43" s="225"/>
      <c r="Q43" s="225"/>
      <c r="R43" s="225"/>
      <c r="S43" s="225"/>
      <c r="T43" s="225"/>
    </row>
    <row r="44" spans="1:21" s="162" customFormat="1" ht="14.25" customHeight="1" x14ac:dyDescent="0.15">
      <c r="A44" s="183" t="str">
        <f t="shared" si="0"/>
        <v>[User Module-34]</v>
      </c>
      <c r="B44" s="111" t="s">
        <v>169</v>
      </c>
      <c r="C44" s="111" t="s">
        <v>179</v>
      </c>
      <c r="D44" s="111" t="s">
        <v>178</v>
      </c>
      <c r="E44" s="112"/>
      <c r="F44" s="111"/>
      <c r="G44" s="111"/>
      <c r="H44" s="113"/>
      <c r="I44" s="114"/>
      <c r="K44" s="225"/>
      <c r="L44" s="225"/>
      <c r="M44" s="225"/>
      <c r="N44" s="225"/>
      <c r="O44" s="225"/>
      <c r="P44" s="225"/>
      <c r="Q44" s="225"/>
      <c r="R44" s="225"/>
      <c r="S44" s="225"/>
      <c r="T44" s="225"/>
    </row>
    <row r="45" spans="1:21" s="162" customFormat="1" ht="14.25" customHeight="1" x14ac:dyDescent="0.15">
      <c r="A45" s="183"/>
      <c r="B45" s="146" t="s">
        <v>218</v>
      </c>
      <c r="C45" s="143"/>
      <c r="D45" s="143"/>
      <c r="E45" s="143"/>
      <c r="F45" s="143"/>
      <c r="G45" s="143"/>
      <c r="H45" s="143"/>
      <c r="I45" s="145"/>
      <c r="K45" s="225"/>
      <c r="L45" s="225"/>
      <c r="M45" s="225"/>
      <c r="N45" s="225"/>
      <c r="O45" s="225"/>
      <c r="P45" s="225"/>
      <c r="Q45" s="225"/>
      <c r="R45" s="225"/>
      <c r="S45" s="225"/>
      <c r="T45" s="225"/>
    </row>
    <row r="46" spans="1:21" s="162" customFormat="1" ht="14.25" customHeight="1" x14ac:dyDescent="0.15">
      <c r="A46" s="183" t="str">
        <f t="shared" si="0"/>
        <v>[User Module-36]</v>
      </c>
      <c r="B46" s="175" t="s">
        <v>220</v>
      </c>
      <c r="C46" s="175" t="s">
        <v>221</v>
      </c>
      <c r="D46" s="175" t="s">
        <v>222</v>
      </c>
      <c r="E46" s="190" t="s">
        <v>226</v>
      </c>
      <c r="F46" s="175"/>
      <c r="G46" s="175"/>
      <c r="H46" s="191"/>
      <c r="I46" s="192"/>
      <c r="K46" s="225"/>
      <c r="L46" s="225"/>
      <c r="M46" s="225"/>
      <c r="N46" s="225"/>
      <c r="O46" s="225"/>
      <c r="P46" s="225"/>
      <c r="Q46" s="225"/>
      <c r="R46" s="225"/>
      <c r="S46" s="225"/>
      <c r="T46" s="225"/>
    </row>
    <row r="47" spans="1:21" s="162" customFormat="1" ht="14.25" customHeight="1" x14ac:dyDescent="0.15">
      <c r="A47" s="183"/>
      <c r="B47" s="146" t="s">
        <v>219</v>
      </c>
      <c r="C47" s="143"/>
      <c r="D47" s="143"/>
      <c r="E47" s="143"/>
      <c r="F47" s="143"/>
      <c r="G47" s="143"/>
      <c r="H47" s="143"/>
      <c r="I47" s="145"/>
      <c r="K47" s="225"/>
      <c r="L47" s="225"/>
      <c r="M47" s="225"/>
      <c r="N47" s="225"/>
      <c r="O47" s="225"/>
      <c r="P47" s="225"/>
      <c r="Q47" s="225"/>
      <c r="R47" s="225"/>
      <c r="S47" s="225"/>
      <c r="T47" s="225"/>
    </row>
    <row r="48" spans="1:21" s="162" customFormat="1" ht="14.25" customHeight="1" x14ac:dyDescent="0.15">
      <c r="A48" s="183" t="str">
        <f t="shared" si="0"/>
        <v>[User Module-38]</v>
      </c>
      <c r="B48" s="175" t="s">
        <v>223</v>
      </c>
      <c r="C48" s="175" t="s">
        <v>224</v>
      </c>
      <c r="D48" s="175" t="s">
        <v>225</v>
      </c>
      <c r="E48" s="190" t="s">
        <v>227</v>
      </c>
      <c r="F48" s="175"/>
      <c r="G48" s="175"/>
      <c r="H48" s="191"/>
      <c r="I48" s="192"/>
      <c r="K48" s="225"/>
      <c r="L48" s="225"/>
      <c r="M48" s="225"/>
      <c r="N48" s="225"/>
      <c r="O48" s="225"/>
      <c r="P48" s="225"/>
      <c r="Q48" s="225"/>
      <c r="R48" s="225"/>
      <c r="S48" s="225"/>
      <c r="T48" s="225"/>
    </row>
    <row r="49" spans="1:21" s="162" customFormat="1" ht="14.25" customHeight="1" x14ac:dyDescent="0.15">
      <c r="A49" s="165"/>
      <c r="B49" s="166"/>
      <c r="C49" s="166"/>
      <c r="D49" s="166"/>
      <c r="E49" s="165"/>
      <c r="F49" s="166"/>
      <c r="G49" s="166"/>
      <c r="H49" s="167"/>
      <c r="I49" s="168"/>
      <c r="K49" s="225"/>
      <c r="L49" s="225"/>
      <c r="M49" s="225"/>
      <c r="N49" s="225"/>
      <c r="O49" s="225"/>
      <c r="P49" s="225"/>
      <c r="Q49" s="225"/>
      <c r="R49" s="225"/>
      <c r="S49" s="225"/>
      <c r="T49" s="225"/>
    </row>
    <row r="50" spans="1:21" s="162" customFormat="1" ht="14.25" customHeight="1" x14ac:dyDescent="0.15">
      <c r="A50" s="165"/>
      <c r="B50" s="166"/>
      <c r="C50" s="166"/>
      <c r="D50" s="166"/>
      <c r="E50" s="165"/>
      <c r="F50" s="166"/>
      <c r="G50" s="166"/>
      <c r="H50" s="167"/>
      <c r="I50" s="168"/>
      <c r="K50" s="225"/>
      <c r="L50" s="225"/>
      <c r="M50" s="225"/>
      <c r="N50" s="225"/>
      <c r="O50" s="225"/>
      <c r="P50" s="225"/>
      <c r="Q50" s="225"/>
      <c r="R50" s="225"/>
      <c r="S50" s="225"/>
      <c r="T50" s="225"/>
    </row>
    <row r="51" spans="1:21" s="162" customFormat="1" ht="14.25" customHeight="1" x14ac:dyDescent="0.15">
      <c r="A51" s="193"/>
      <c r="B51" s="193" t="s">
        <v>61</v>
      </c>
      <c r="C51" s="226"/>
      <c r="D51" s="227"/>
      <c r="E51" s="227"/>
      <c r="F51" s="227"/>
      <c r="G51" s="227"/>
      <c r="H51" s="227"/>
      <c r="I51" s="228"/>
      <c r="K51" s="225"/>
      <c r="L51" s="225"/>
      <c r="M51" s="225"/>
      <c r="N51" s="225"/>
      <c r="O51" s="225"/>
      <c r="P51" s="225"/>
      <c r="Q51" s="225"/>
      <c r="R51" s="225"/>
      <c r="S51" s="225"/>
      <c r="T51" s="225"/>
    </row>
    <row r="52" spans="1:21" s="146" customFormat="1" ht="14.25" customHeight="1" x14ac:dyDescent="0.15">
      <c r="A52" s="158"/>
      <c r="B52" s="159" t="s">
        <v>62</v>
      </c>
      <c r="C52" s="160"/>
      <c r="D52" s="160"/>
      <c r="E52" s="160"/>
      <c r="F52" s="160"/>
      <c r="G52" s="160"/>
      <c r="H52" s="160"/>
      <c r="I52" s="160"/>
      <c r="K52" s="225"/>
      <c r="L52" s="225"/>
      <c r="M52" s="225"/>
      <c r="N52" s="225"/>
      <c r="O52" s="225"/>
      <c r="P52" s="225"/>
      <c r="Q52" s="225"/>
      <c r="R52" s="225"/>
      <c r="S52" s="225"/>
      <c r="T52" s="225"/>
      <c r="U52" s="143"/>
    </row>
    <row r="53" spans="1:21" s="163" customFormat="1" ht="14.25" customHeight="1" x14ac:dyDescent="0.15">
      <c r="A53" s="111" t="str">
        <f>"ID-" &amp; (COUNTA(A$9:A52)+1)</f>
        <v>ID-22</v>
      </c>
      <c r="B53" s="111" t="s">
        <v>63</v>
      </c>
      <c r="C53" s="111" t="s">
        <v>64</v>
      </c>
      <c r="D53" s="111" t="s">
        <v>65</v>
      </c>
      <c r="E53" s="111"/>
      <c r="F53" s="111"/>
      <c r="G53" s="111"/>
      <c r="H53" s="111"/>
      <c r="I53" s="161" t="s">
        <v>66</v>
      </c>
      <c r="K53" s="225"/>
      <c r="L53" s="225"/>
      <c r="M53" s="225"/>
      <c r="N53" s="225"/>
      <c r="O53" s="225"/>
      <c r="P53" s="225"/>
      <c r="Q53" s="225"/>
      <c r="R53" s="225"/>
      <c r="S53" s="225"/>
      <c r="T53" s="225"/>
    </row>
    <row r="54" spans="1:21" s="163" customFormat="1" ht="14.25" customHeight="1" x14ac:dyDescent="0.15">
      <c r="A54" s="111" t="str">
        <f>"ID-" &amp; (COUNTA(A$9:A53)+1)</f>
        <v>ID-23</v>
      </c>
      <c r="B54" s="111" t="s">
        <v>112</v>
      </c>
      <c r="C54" s="111" t="s">
        <v>115</v>
      </c>
      <c r="D54" s="111" t="s">
        <v>65</v>
      </c>
      <c r="E54" s="111"/>
      <c r="F54" s="111"/>
      <c r="G54" s="111"/>
      <c r="H54" s="111"/>
      <c r="I54" s="161" t="s">
        <v>66</v>
      </c>
      <c r="K54" s="225"/>
      <c r="L54" s="225"/>
      <c r="M54" s="225"/>
      <c r="N54" s="225"/>
      <c r="O54" s="225"/>
      <c r="P54" s="225"/>
      <c r="Q54" s="225"/>
      <c r="R54" s="225"/>
      <c r="S54" s="225"/>
      <c r="T54" s="225"/>
    </row>
    <row r="55" spans="1:21" s="163" customFormat="1" ht="14.25" customHeight="1" x14ac:dyDescent="0.15">
      <c r="A55" s="111" t="str">
        <f>"ID-" &amp; (COUNTA(A$9:A54)+1)</f>
        <v>ID-24</v>
      </c>
      <c r="B55" s="111" t="s">
        <v>113</v>
      </c>
      <c r="C55" s="111" t="s">
        <v>116</v>
      </c>
      <c r="D55" s="111" t="s">
        <v>65</v>
      </c>
      <c r="E55" s="111"/>
      <c r="F55" s="111"/>
      <c r="G55" s="111"/>
      <c r="H55" s="111"/>
      <c r="I55" s="161" t="s">
        <v>66</v>
      </c>
      <c r="K55" s="225"/>
      <c r="L55" s="225"/>
      <c r="M55" s="225"/>
      <c r="N55" s="225"/>
      <c r="O55" s="225"/>
      <c r="P55" s="225"/>
      <c r="Q55" s="225"/>
      <c r="R55" s="225"/>
      <c r="S55" s="225"/>
      <c r="T55" s="225"/>
    </row>
    <row r="56" spans="1:21" s="162" customFormat="1" ht="14.25" customHeight="1" x14ac:dyDescent="0.15">
      <c r="A56" s="111" t="str">
        <f>"ID-" &amp; (COUNTA(A$9:A55)+1)</f>
        <v>ID-25</v>
      </c>
      <c r="B56" s="111" t="s">
        <v>114</v>
      </c>
      <c r="C56" s="111" t="s">
        <v>117</v>
      </c>
      <c r="D56" s="111" t="s">
        <v>65</v>
      </c>
      <c r="E56" s="111"/>
      <c r="F56" s="111"/>
      <c r="G56" s="111"/>
      <c r="H56" s="111"/>
      <c r="I56" s="161" t="s">
        <v>66</v>
      </c>
      <c r="K56" s="225"/>
      <c r="L56" s="225"/>
      <c r="M56" s="225"/>
      <c r="N56" s="225"/>
      <c r="O56" s="225"/>
      <c r="P56" s="225"/>
      <c r="Q56" s="225"/>
      <c r="R56" s="225"/>
      <c r="S56" s="225"/>
      <c r="T56" s="225"/>
    </row>
    <row r="57" spans="1:21" s="157" customFormat="1" ht="14.25" customHeight="1" x14ac:dyDescent="0.15">
      <c r="A57" s="111" t="str">
        <f>"ID-" &amp; (COUNTA(A$9:A56)+1)</f>
        <v>ID-26</v>
      </c>
      <c r="B57" s="111" t="s">
        <v>205</v>
      </c>
      <c r="C57" s="111" t="s">
        <v>118</v>
      </c>
      <c r="D57" s="111" t="s">
        <v>65</v>
      </c>
      <c r="E57" s="111"/>
      <c r="F57" s="111"/>
      <c r="G57" s="111"/>
      <c r="H57" s="111"/>
      <c r="I57" s="161" t="s">
        <v>66</v>
      </c>
      <c r="K57" s="225"/>
      <c r="L57" s="225"/>
      <c r="M57" s="225"/>
      <c r="N57" s="225"/>
      <c r="O57" s="225"/>
      <c r="P57" s="225"/>
      <c r="Q57" s="225"/>
      <c r="R57" s="225"/>
      <c r="S57" s="225"/>
      <c r="T57" s="225"/>
    </row>
    <row r="58" spans="1:21" s="157" customFormat="1" ht="14.25" customHeight="1" x14ac:dyDescent="0.15">
      <c r="A58" s="146"/>
      <c r="B58" s="146" t="s">
        <v>67</v>
      </c>
      <c r="C58" s="146"/>
      <c r="D58" s="146"/>
      <c r="E58" s="146"/>
      <c r="F58" s="146"/>
      <c r="G58" s="146"/>
      <c r="H58" s="146"/>
      <c r="I58" s="146"/>
      <c r="K58" s="225"/>
      <c r="L58" s="225"/>
      <c r="M58" s="225"/>
      <c r="N58" s="225"/>
      <c r="O58" s="225"/>
      <c r="P58" s="225"/>
      <c r="Q58" s="225"/>
      <c r="R58" s="225"/>
      <c r="S58" s="225"/>
      <c r="T58" s="225"/>
    </row>
    <row r="59" spans="1:21" s="157" customFormat="1" ht="14.25" customHeight="1" x14ac:dyDescent="0.15">
      <c r="A59" s="111" t="str">
        <f>"ID-" &amp; (COUNTA(A$9:A58)+1)</f>
        <v>ID-27</v>
      </c>
      <c r="B59" s="111" t="s">
        <v>68</v>
      </c>
      <c r="C59" s="111" t="s">
        <v>103</v>
      </c>
      <c r="D59" s="111" t="s">
        <v>104</v>
      </c>
      <c r="E59" s="111"/>
      <c r="F59" s="111"/>
      <c r="G59" s="111"/>
      <c r="H59" s="111"/>
      <c r="I59" s="111" t="s">
        <v>66</v>
      </c>
      <c r="K59" s="225"/>
      <c r="L59" s="225"/>
      <c r="M59" s="225"/>
      <c r="N59" s="225"/>
      <c r="O59" s="225"/>
      <c r="P59" s="225"/>
      <c r="Q59" s="225"/>
      <c r="R59" s="225"/>
      <c r="S59" s="225"/>
      <c r="T59" s="225"/>
    </row>
    <row r="60" spans="1:21" s="157" customFormat="1" ht="14.25" customHeight="1" x14ac:dyDescent="0.15">
      <c r="A60" s="111" t="str">
        <f>"ID-" &amp; (COUNTA(A$9:A59)+1)</f>
        <v>ID-28</v>
      </c>
      <c r="B60" s="111" t="s">
        <v>69</v>
      </c>
      <c r="C60" s="111" t="s">
        <v>70</v>
      </c>
      <c r="D60" s="111" t="s">
        <v>71</v>
      </c>
      <c r="E60" s="111"/>
      <c r="F60" s="111"/>
      <c r="G60" s="111"/>
      <c r="H60" s="111"/>
      <c r="I60" s="111" t="s">
        <v>66</v>
      </c>
      <c r="K60" s="225"/>
      <c r="L60" s="225"/>
      <c r="M60" s="225"/>
      <c r="N60" s="225"/>
      <c r="O60" s="225"/>
      <c r="P60" s="225"/>
      <c r="Q60" s="225"/>
      <c r="R60" s="225"/>
      <c r="S60" s="225"/>
      <c r="T60" s="225"/>
    </row>
    <row r="61" spans="1:21" s="157" customFormat="1" ht="14.25" customHeight="1" x14ac:dyDescent="0.15">
      <c r="A61" s="111" t="str">
        <f>"ID-" &amp; (COUNTA(A$9:A60)+1)</f>
        <v>ID-29</v>
      </c>
      <c r="B61" s="111" t="s">
        <v>72</v>
      </c>
      <c r="C61" s="111" t="s">
        <v>70</v>
      </c>
      <c r="D61" s="111" t="s">
        <v>73</v>
      </c>
      <c r="E61" s="111"/>
      <c r="F61" s="111"/>
      <c r="G61" s="111"/>
      <c r="H61" s="111"/>
      <c r="I61" s="111" t="s">
        <v>66</v>
      </c>
      <c r="K61" s="225"/>
      <c r="L61" s="225"/>
      <c r="M61" s="225"/>
      <c r="N61" s="225"/>
      <c r="O61" s="225"/>
      <c r="P61" s="225"/>
      <c r="Q61" s="225"/>
      <c r="R61" s="225"/>
      <c r="S61" s="225"/>
      <c r="T61" s="225"/>
    </row>
    <row r="62" spans="1:21" s="157" customFormat="1" ht="14.25" customHeight="1" x14ac:dyDescent="0.15">
      <c r="A62" s="111" t="str">
        <f>"ID-" &amp; (COUNTA(A$9:A61)+1)</f>
        <v>ID-30</v>
      </c>
      <c r="B62" s="111" t="s">
        <v>74</v>
      </c>
      <c r="C62" s="111" t="s">
        <v>75</v>
      </c>
      <c r="D62" s="111" t="s">
        <v>105</v>
      </c>
      <c r="E62" s="111"/>
      <c r="F62" s="111"/>
      <c r="G62" s="111"/>
      <c r="H62" s="111"/>
      <c r="I62" s="111" t="s">
        <v>66</v>
      </c>
      <c r="K62" s="225"/>
      <c r="L62" s="225"/>
      <c r="M62" s="225"/>
      <c r="N62" s="225"/>
      <c r="O62" s="225"/>
      <c r="P62" s="225"/>
      <c r="Q62" s="225"/>
      <c r="R62" s="225"/>
      <c r="S62" s="225"/>
      <c r="T62" s="225"/>
    </row>
    <row r="63" spans="1:21" s="157" customFormat="1" ht="14.25" customHeight="1" x14ac:dyDescent="0.15">
      <c r="A63" s="111" t="str">
        <f>"ID-" &amp; (COUNTA(A$9:A62)+1)</f>
        <v>ID-31</v>
      </c>
      <c r="B63" s="111" t="s">
        <v>76</v>
      </c>
      <c r="C63" s="111" t="s">
        <v>77</v>
      </c>
      <c r="D63" s="111" t="s">
        <v>78</v>
      </c>
      <c r="E63" s="111"/>
      <c r="F63" s="111"/>
      <c r="G63" s="111"/>
      <c r="H63" s="111"/>
      <c r="I63" s="111" t="s">
        <v>66</v>
      </c>
      <c r="K63" s="225"/>
      <c r="L63" s="225"/>
      <c r="M63" s="225"/>
      <c r="N63" s="225"/>
      <c r="O63" s="225"/>
      <c r="P63" s="225"/>
      <c r="Q63" s="225"/>
      <c r="R63" s="225"/>
      <c r="S63" s="225"/>
      <c r="T63" s="225"/>
    </row>
    <row r="64" spans="1:21" s="157" customFormat="1" ht="14.25" customHeight="1" x14ac:dyDescent="0.15">
      <c r="A64" s="111" t="str">
        <f>"ID-" &amp; (COUNTA(A$9:A63)+1)</f>
        <v>ID-32</v>
      </c>
      <c r="B64" s="111" t="s">
        <v>79</v>
      </c>
      <c r="C64" s="111" t="s">
        <v>80</v>
      </c>
      <c r="D64" s="111" t="s">
        <v>81</v>
      </c>
      <c r="E64" s="111"/>
      <c r="F64" s="111"/>
      <c r="G64" s="111"/>
      <c r="H64" s="111"/>
      <c r="I64" s="111" t="s">
        <v>66</v>
      </c>
      <c r="K64" s="225"/>
      <c r="L64" s="225"/>
      <c r="M64" s="225"/>
      <c r="N64" s="225"/>
      <c r="O64" s="225"/>
      <c r="P64" s="225"/>
      <c r="Q64" s="225"/>
      <c r="R64" s="225"/>
      <c r="S64" s="225"/>
      <c r="T64" s="225"/>
    </row>
    <row r="65" spans="1:9" ht="13.5" customHeight="1" x14ac:dyDescent="0.15">
      <c r="A65" s="111" t="str">
        <f>"ID-" &amp; (COUNTA(A$9:A64)+1)</f>
        <v>ID-33</v>
      </c>
      <c r="B65" s="111" t="s">
        <v>82</v>
      </c>
      <c r="C65" s="111" t="s">
        <v>83</v>
      </c>
      <c r="D65" s="111" t="s">
        <v>84</v>
      </c>
      <c r="E65" s="111"/>
      <c r="F65" s="111"/>
      <c r="G65" s="111"/>
      <c r="H65" s="111"/>
      <c r="I65" s="111" t="s">
        <v>66</v>
      </c>
    </row>
    <row r="66" spans="1:9" ht="13.5" customHeight="1" x14ac:dyDescent="0.15">
      <c r="A66" s="111" t="str">
        <f>"ID-" &amp; (COUNTA(A$9:A65)+1)</f>
        <v>ID-34</v>
      </c>
      <c r="B66" s="111" t="s">
        <v>85</v>
      </c>
      <c r="C66" s="111" t="s">
        <v>86</v>
      </c>
      <c r="D66" s="111" t="s">
        <v>87</v>
      </c>
      <c r="E66" s="111"/>
      <c r="F66" s="111"/>
      <c r="G66" s="111"/>
      <c r="H66" s="111"/>
      <c r="I66" s="111" t="s">
        <v>66</v>
      </c>
    </row>
    <row r="67" spans="1:9" ht="13.5" customHeight="1" x14ac:dyDescent="0.15">
      <c r="A67" s="111" t="str">
        <f>"ID-" &amp; (COUNTA(A$9:A66)+1)</f>
        <v>ID-35</v>
      </c>
      <c r="B67" s="111" t="s">
        <v>88</v>
      </c>
      <c r="C67" s="111" t="s">
        <v>89</v>
      </c>
      <c r="D67" s="111" t="s">
        <v>90</v>
      </c>
      <c r="E67" s="111"/>
      <c r="F67" s="111"/>
      <c r="G67" s="111"/>
      <c r="H67" s="111"/>
      <c r="I67" s="111" t="s">
        <v>66</v>
      </c>
    </row>
    <row r="68" spans="1:9" ht="13.5" customHeight="1" x14ac:dyDescent="0.15">
      <c r="A68" s="111" t="str">
        <f>"ID-" &amp; (COUNTA(A$9:A67)+1)</f>
        <v>ID-36</v>
      </c>
      <c r="B68" s="111" t="s">
        <v>91</v>
      </c>
      <c r="C68" s="111" t="s">
        <v>92</v>
      </c>
      <c r="D68" s="111" t="s">
        <v>93</v>
      </c>
      <c r="E68" s="111"/>
      <c r="F68" s="111"/>
      <c r="G68" s="111"/>
      <c r="H68" s="111"/>
      <c r="I68" s="111" t="s">
        <v>66</v>
      </c>
    </row>
    <row r="69" spans="1:9" ht="13.5" customHeight="1" x14ac:dyDescent="0.15">
      <c r="A69" s="111" t="str">
        <f>"ID-" &amp; (COUNTA(A$9:A68)+1)</f>
        <v>ID-37</v>
      </c>
      <c r="B69" s="111" t="s">
        <v>94</v>
      </c>
      <c r="C69" s="111" t="s">
        <v>95</v>
      </c>
      <c r="D69" s="111" t="s">
        <v>96</v>
      </c>
      <c r="E69" s="111"/>
      <c r="F69" s="111"/>
      <c r="G69" s="111"/>
      <c r="H69" s="111"/>
      <c r="I69" s="111" t="s">
        <v>66</v>
      </c>
    </row>
    <row r="70" spans="1:9" ht="13.5" customHeight="1" x14ac:dyDescent="0.15">
      <c r="A70" s="111" t="str">
        <f>"ID-" &amp; (COUNTA(A$9:A69)+1)</f>
        <v>ID-38</v>
      </c>
      <c r="B70" s="111" t="s">
        <v>97</v>
      </c>
      <c r="C70" s="111" t="s">
        <v>98</v>
      </c>
      <c r="D70" s="111" t="s">
        <v>99</v>
      </c>
      <c r="E70" s="111"/>
      <c r="F70" s="111"/>
      <c r="G70" s="111"/>
      <c r="H70" s="111"/>
      <c r="I70" s="111" t="s">
        <v>66</v>
      </c>
    </row>
    <row r="71" spans="1:9" ht="13.5" customHeight="1" x14ac:dyDescent="0.15">
      <c r="A71" s="111" t="str">
        <f>"ID-" &amp; (COUNTA(A$9:A70)+1)</f>
        <v>ID-39</v>
      </c>
      <c r="B71" s="111" t="s">
        <v>100</v>
      </c>
      <c r="C71" s="111" t="s">
        <v>101</v>
      </c>
      <c r="D71" s="111" t="s">
        <v>102</v>
      </c>
      <c r="E71" s="111"/>
      <c r="F71" s="111"/>
      <c r="G71" s="111"/>
      <c r="H71" s="111"/>
      <c r="I71" s="111" t="s">
        <v>66</v>
      </c>
    </row>
  </sheetData>
  <dataConsolidate>
    <dataRefs count="1">
      <dataRef ref="K2:K6" sheet="User Module"/>
    </dataRefs>
  </dataConsolidate>
  <mergeCells count="7">
    <mergeCell ref="K40:T64"/>
    <mergeCell ref="C51:I51"/>
    <mergeCell ref="B2:G2"/>
    <mergeCell ref="B3:G3"/>
    <mergeCell ref="B4:G4"/>
    <mergeCell ref="E5:G5"/>
    <mergeCell ref="E6:G6"/>
  </mergeCells>
  <dataValidations count="4">
    <dataValidation type="list" allowBlank="1" showInputMessage="1" showErrorMessage="1" sqref="G1:G9 G72:G65302 F14:F15 F17 F12:G12 G11 F19:F26">
      <formula1>$H$2:$H$5</formula1>
    </dataValidation>
    <dataValidation type="list" allowBlank="1" showErrorMessage="1" sqref="G14:G15 G17 G19:G26">
      <formula1>$J$2:$J$6</formula1>
      <formula2>0</formula2>
    </dataValidation>
    <dataValidation type="list" allowBlank="1" showInputMessage="1" showErrorMessage="1" sqref="E53:I57 E59:I71 WIP53:WIW64 FZ53:GG64 PV53:QC64 ZR53:ZY64 AJN53:AJU64 ATJ53:ATQ64 BDF53:BDM64 BNB53:BNI64 BWX53:BXE64 CGT53:CHA64 CQP53:CQW64 DAL53:DAS64 DKH53:DKO64 DUD53:DUK64 EDZ53:EEG64 ENV53:EOC64 EXR53:EXY64 FHN53:FHU64 FRJ53:FRQ64 GBF53:GBM64 GLB53:GLI64 GUX53:GVE64 HET53:HFA64 HOP53:HOW64 HYL53:HYS64 IIH53:IIO64 ISD53:ISK64 JBZ53:JCG64 JLV53:JMC64 JVR53:JVY64 KFN53:KFU64 KPJ53:KPQ64 KZF53:KZM64 LJB53:LJI64 LSX53:LTE64 MCT53:MDA64 MMP53:MMW64 MWL53:MWS64 NGH53:NGO64 NQD53:NQK64 NZZ53:OAG64 OJV53:OKC64 OTR53:OTY64 PDN53:PDU64 PNJ53:PNQ64 PXF53:PXM64 QHB53:QHI64 QQX53:QRE64 RAT53:RBA64 RKP53:RKW64 RUL53:RUS64 SEH53:SEO64 SOD53:SOK64 SXZ53:SYG64 THV53:TIC64 TRR53:TRY64 UBN53:UBU64 ULJ53:ULQ64 UVF53:UVM64 VFB53:VFI64 VOX53:VPE64 VYT53:VZA64 GJ40:GJ64 QF40:QF64 AAB40:AAB64 AJX40:AJX64 ATT40:ATT64 BDP40:BDP64 BNL40:BNL64 BXH40:BXH64 CHD40:CHD64 CQZ40:CQZ64 DAV40:DAV64 DKR40:DKR64 DUN40:DUN64 EEJ40:EEJ64 EOF40:EOF64 EYB40:EYB64 FHX40:FHX64 FRT40:FRT64 GBP40:GBP64 GLL40:GLL64 GVH40:GVH64 HFD40:HFD64 HOZ40:HOZ64 HYV40:HYV64 IIR40:IIR64 ISN40:ISN64 JCJ40:JCJ64 JMF40:JMF64 JWB40:JWB64 KFX40:KFX64 KPT40:KPT64 KZP40:KZP64 LJL40:LJL64 LTH40:LTH64 MDD40:MDD64 MMZ40:MMZ64 MWV40:MWV64 NGR40:NGR64 NQN40:NQN64 OAJ40:OAJ64 OKF40:OKF64 OUB40:OUB64 PDX40:PDX64 PNT40:PNT64 PXP40:PXP64 QHL40:QHL64 QRH40:QRH64 RBD40:RBD64 RKZ40:RKZ64 RUV40:RUV64 SER40:SER64 SON40:SON64 SYJ40:SYJ64 TIF40:TIF64 TSB40:TSB64 UBX40:UBX64 ULT40:ULT64 UVP40:UVP64 VFL40:VFL64 VPH40:VPH64 VZD40:VZD64 WIZ40:WIZ64 WIP42:WIW51 VYT42:VZA51 VOX42:VPE51 VFB42:VFI51 UVF42:UVM51 ULJ42:ULQ51 UBN42:UBU51 TRR42:TRY51 THV42:TIC51 SXZ42:SYG51 SOD42:SOK51 SEH42:SEO51 RUL42:RUS51 RKP42:RKW51 RAT42:RBA51 QQX42:QRE51 QHB42:QHI51 PXF42:PXM51 PNJ42:PNQ51 PDN42:PDU51 OTR42:OTY51 OJV42:OKC51 NZZ42:OAG51 NQD42:NQK51 NGH42:NGO51 MWL42:MWS51 MMP42:MMW51 MCT42:MDA51 LSX42:LTE51 LJB42:LJI51 KZF42:KZM51 KPJ42:KPQ51 KFN42:KFU51 JVR42:JVY51 JLV42:JMC51 JBZ42:JCG51 ISD42:ISK51 IIH42:IIO51 HYL42:HYS51 HOP42:HOW51 HET42:HFA51 GUX42:GVE51 GLB42:GLI51 GBF42:GBM51 FRJ42:FRQ51 FHN42:FHU51 EXR42:EXY51 ENV42:EOC51 EDZ42:EEG51 DUD42:DUK51 DKH42:DKO51 DAL42:DAS51 CQP42:CQW51 CGT42:CHA51 BWX42:BXE51 BNB42:BNI51 BDF42:BDM51 ATJ42:ATQ51 AJN42:AJU51 ZR42:ZY51 PV42:QC51 FZ42:GG51">
      <formula1>"OK,NG,N/A"</formula1>
    </dataValidation>
    <dataValidation type="list" allowBlank="1" showErrorMessage="1" sqref="F28:G28 F30:G30 F32:G50">
      <formula1>$J$2:$J$6</formula1>
    </dataValidation>
  </dataValidations>
  <hyperlinks>
    <hyperlink ref="A1" location="'Test Report'!A1" display="Back to Test Report"/>
  </hyperlinks>
  <pageMargins left="0.7" right="0.7" top="0.75" bottom="0.75" header="0.3" footer="0.3"/>
  <pageSetup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8"/>
  <sheetViews>
    <sheetView zoomScale="90" zoomScaleNormal="90" zoomScalePageLayoutView="90" workbookViewId="0">
      <selection activeCell="B3" sqref="B3:G3"/>
    </sheetView>
  </sheetViews>
  <sheetFormatPr baseColWidth="10" defaultColWidth="15.1640625" defaultRowHeight="13.5" customHeight="1" x14ac:dyDescent="0.15"/>
  <cols>
    <col min="1" max="1" width="13.83203125" style="123" customWidth="1"/>
    <col min="2" max="2" width="42.1640625" style="99" customWidth="1"/>
    <col min="3" max="3" width="30.5" style="99" customWidth="1"/>
    <col min="4" max="4" width="30.6640625" style="99" customWidth="1"/>
    <col min="5" max="5" width="15.1640625" style="99" customWidth="1"/>
    <col min="6" max="6" width="11.5" style="99" customWidth="1"/>
    <col min="7" max="7" width="11.83203125" style="99" customWidth="1"/>
    <col min="8" max="8" width="15.1640625" style="103" customWidth="1"/>
    <col min="9" max="9" width="15.1640625" style="99" customWidth="1"/>
    <col min="10" max="10" width="15.1640625" style="102" hidden="1" customWidth="1"/>
    <col min="11" max="11" width="15.1640625" style="99" customWidth="1"/>
    <col min="12" max="16" width="15.1640625" style="99"/>
    <col min="17" max="17" width="0" style="99" hidden="1" customWidth="1"/>
    <col min="18" max="16384" width="15.1640625" style="99"/>
  </cols>
  <sheetData>
    <row r="1" spans="1:10" s="124" customFormat="1" ht="15" thickBot="1" x14ac:dyDescent="0.2">
      <c r="A1" s="125" t="s">
        <v>51</v>
      </c>
      <c r="B1" s="126"/>
      <c r="C1" s="126"/>
      <c r="D1" s="126"/>
      <c r="E1" s="126"/>
      <c r="F1" s="126"/>
      <c r="G1" s="127"/>
    </row>
    <row r="2" spans="1:10" s="124" customFormat="1" ht="14" x14ac:dyDescent="0.15">
      <c r="A2" s="128" t="s">
        <v>13</v>
      </c>
      <c r="B2" s="229" t="s">
        <v>347</v>
      </c>
      <c r="C2" s="229"/>
      <c r="D2" s="229"/>
      <c r="E2" s="229"/>
      <c r="F2" s="229"/>
      <c r="G2" s="229"/>
      <c r="J2" s="89" t="s">
        <v>14</v>
      </c>
    </row>
    <row r="3" spans="1:10" s="124" customFormat="1" ht="15" customHeight="1" x14ac:dyDescent="0.15">
      <c r="A3" s="129" t="s">
        <v>52</v>
      </c>
      <c r="B3" s="229" t="s">
        <v>53</v>
      </c>
      <c r="C3" s="229"/>
      <c r="D3" s="229"/>
      <c r="E3" s="229"/>
      <c r="F3" s="229"/>
      <c r="G3" s="229"/>
      <c r="J3" s="89" t="s">
        <v>16</v>
      </c>
    </row>
    <row r="4" spans="1:10" s="124" customFormat="1" ht="14" x14ac:dyDescent="0.15">
      <c r="A4" s="128" t="s">
        <v>54</v>
      </c>
      <c r="B4" s="230" t="s">
        <v>106</v>
      </c>
      <c r="C4" s="230"/>
      <c r="D4" s="230"/>
      <c r="E4" s="230"/>
      <c r="F4" s="230"/>
      <c r="G4" s="230"/>
      <c r="J4" s="90"/>
    </row>
    <row r="5" spans="1:10" s="124" customFormat="1" ht="14" x14ac:dyDescent="0.15">
      <c r="A5" s="130" t="s">
        <v>14</v>
      </c>
      <c r="B5" s="131" t="s">
        <v>16</v>
      </c>
      <c r="C5" s="131" t="s">
        <v>55</v>
      </c>
      <c r="D5" s="132" t="s">
        <v>19</v>
      </c>
      <c r="E5" s="233" t="s">
        <v>56</v>
      </c>
      <c r="F5" s="233"/>
      <c r="G5" s="233"/>
      <c r="J5" s="89" t="s">
        <v>21</v>
      </c>
    </row>
    <row r="6" spans="1:10" s="124" customFormat="1" ht="15" thickBot="1" x14ac:dyDescent="0.2">
      <c r="A6" s="120">
        <f>COUNTIF(F11:G247,"Pass")</f>
        <v>0</v>
      </c>
      <c r="B6" s="95">
        <f>COUNTIF(F11:G694,"Fail")</f>
        <v>0</v>
      </c>
      <c r="C6" s="95">
        <f>E6-D6-B6-A6</f>
        <v>44</v>
      </c>
      <c r="D6" s="96">
        <f>COUNTIF(F11:G694,"N/A")</f>
        <v>0</v>
      </c>
      <c r="E6" s="232">
        <f>COUNTA(A11:A252)*2</f>
        <v>44</v>
      </c>
      <c r="F6" s="232"/>
      <c r="G6" s="232"/>
      <c r="J6" s="89" t="s">
        <v>19</v>
      </c>
    </row>
    <row r="7" spans="1:10" s="124" customFormat="1" ht="14" x14ac:dyDescent="0.15">
      <c r="A7" s="154"/>
      <c r="B7" s="155"/>
      <c r="C7" s="155"/>
      <c r="D7" s="155"/>
      <c r="E7" s="156"/>
      <c r="F7" s="156"/>
      <c r="G7" s="156"/>
      <c r="J7" s="89"/>
    </row>
    <row r="8" spans="1:10" s="124" customFormat="1" ht="14" x14ac:dyDescent="0.15">
      <c r="A8" s="154"/>
      <c r="B8" s="155"/>
      <c r="C8" s="155"/>
      <c r="D8" s="155"/>
      <c r="E8" s="156"/>
      <c r="F8" s="156"/>
      <c r="G8" s="156"/>
      <c r="J8" s="89"/>
    </row>
    <row r="9" spans="1:10" s="124" customFormat="1" ht="14" x14ac:dyDescent="0.15"/>
    <row r="10" spans="1:10" s="124" customFormat="1" ht="51.75" customHeight="1" x14ac:dyDescent="0.15">
      <c r="A10" s="51" t="s">
        <v>22</v>
      </c>
      <c r="B10" s="51" t="s">
        <v>57</v>
      </c>
      <c r="C10" s="51" t="s">
        <v>58</v>
      </c>
      <c r="D10" s="51" t="s">
        <v>25</v>
      </c>
      <c r="E10" s="52" t="s">
        <v>59</v>
      </c>
      <c r="F10" s="52" t="s">
        <v>49</v>
      </c>
      <c r="G10" s="52" t="s">
        <v>50</v>
      </c>
      <c r="H10" s="52" t="s">
        <v>60</v>
      </c>
      <c r="I10" s="51" t="s">
        <v>28</v>
      </c>
    </row>
    <row r="11" spans="1:10" ht="14.25" customHeight="1" x14ac:dyDescent="0.15">
      <c r="A11" s="150"/>
      <c r="B11" s="53" t="s">
        <v>131</v>
      </c>
      <c r="C11" s="150"/>
      <c r="D11" s="150"/>
      <c r="E11" s="150"/>
      <c r="F11" s="150"/>
      <c r="G11" s="150"/>
      <c r="H11" s="150"/>
      <c r="I11" s="152"/>
      <c r="J11" s="99"/>
    </row>
    <row r="12" spans="1:10" ht="13.5" customHeight="1" x14ac:dyDescent="0.15">
      <c r="A12" s="142" t="str">
        <f t="shared" ref="A12:A38" si="0">IF(OR(B12&lt;&gt;"",D12&lt;&gt;""),"["&amp;TEXT($B$2,"##")&amp;"-"&amp;TEXT(ROW()-10,"##")&amp;"]","")</f>
        <v>[Mod Module-2]</v>
      </c>
      <c r="B12" s="85" t="s">
        <v>207</v>
      </c>
      <c r="C12" s="85" t="s">
        <v>253</v>
      </c>
      <c r="D12" s="85" t="s">
        <v>248</v>
      </c>
      <c r="E12" s="153" t="s">
        <v>320</v>
      </c>
      <c r="F12" s="111"/>
      <c r="G12" s="111"/>
      <c r="H12" s="148"/>
      <c r="I12" s="149"/>
    </row>
    <row r="13" spans="1:10" ht="13.5" customHeight="1" x14ac:dyDescent="0.15">
      <c r="A13" s="150"/>
      <c r="B13" s="53" t="s">
        <v>206</v>
      </c>
      <c r="C13" s="150"/>
      <c r="D13" s="150"/>
      <c r="E13" s="150"/>
      <c r="F13" s="150"/>
      <c r="G13" s="150"/>
      <c r="H13" s="150"/>
      <c r="I13" s="152"/>
    </row>
    <row r="14" spans="1:10" ht="13.5" customHeight="1" x14ac:dyDescent="0.15">
      <c r="A14" s="142" t="str">
        <f t="shared" si="0"/>
        <v>[Mod Module-4]</v>
      </c>
      <c r="B14" s="111" t="s">
        <v>212</v>
      </c>
      <c r="C14" s="111" t="s">
        <v>254</v>
      </c>
      <c r="D14" s="111" t="s">
        <v>250</v>
      </c>
      <c r="E14" s="147" t="s">
        <v>321</v>
      </c>
      <c r="F14" s="111"/>
      <c r="G14" s="111"/>
      <c r="H14" s="148"/>
      <c r="I14" s="149"/>
    </row>
    <row r="15" spans="1:10" ht="13.5" customHeight="1" x14ac:dyDescent="0.15">
      <c r="A15" s="150"/>
      <c r="B15" s="53" t="s">
        <v>251</v>
      </c>
      <c r="C15" s="150"/>
      <c r="D15" s="150"/>
      <c r="E15" s="150"/>
      <c r="F15" s="150"/>
      <c r="G15" s="150"/>
      <c r="H15" s="150"/>
      <c r="I15" s="152"/>
    </row>
    <row r="16" spans="1:10" ht="13.5" customHeight="1" x14ac:dyDescent="0.15">
      <c r="A16" s="142" t="str">
        <f t="shared" si="0"/>
        <v>[Mod Module-6]</v>
      </c>
      <c r="B16" s="111" t="s">
        <v>252</v>
      </c>
      <c r="C16" s="111" t="s">
        <v>255</v>
      </c>
      <c r="D16" s="111" t="s">
        <v>256</v>
      </c>
      <c r="E16" s="147" t="s">
        <v>322</v>
      </c>
      <c r="F16" s="111"/>
      <c r="G16" s="111"/>
      <c r="H16" s="148"/>
      <c r="I16" s="149"/>
    </row>
    <row r="17" spans="1:9" ht="13.5" customHeight="1" x14ac:dyDescent="0.15">
      <c r="A17" s="150"/>
      <c r="B17" s="53" t="s">
        <v>257</v>
      </c>
      <c r="C17" s="150"/>
      <c r="D17" s="150"/>
      <c r="E17" s="150"/>
      <c r="F17" s="150"/>
      <c r="G17" s="150"/>
      <c r="H17" s="150"/>
      <c r="I17" s="152"/>
    </row>
    <row r="18" spans="1:9" ht="13.5" customHeight="1" x14ac:dyDescent="0.15">
      <c r="A18" s="111" t="str">
        <f t="shared" si="0"/>
        <v>[Mod Module-8]</v>
      </c>
      <c r="B18" s="111" t="s">
        <v>258</v>
      </c>
      <c r="C18" s="111" t="s">
        <v>259</v>
      </c>
      <c r="D18" s="111" t="s">
        <v>260</v>
      </c>
      <c r="E18" s="111" t="s">
        <v>261</v>
      </c>
      <c r="F18" s="111"/>
      <c r="G18" s="111"/>
      <c r="H18" s="111"/>
      <c r="I18" s="111"/>
    </row>
    <row r="19" spans="1:9" ht="13.5" customHeight="1" x14ac:dyDescent="0.15">
      <c r="A19" s="203"/>
      <c r="B19" s="150" t="s">
        <v>262</v>
      </c>
      <c r="C19" s="150"/>
      <c r="D19" s="150"/>
      <c r="E19" s="150"/>
      <c r="F19" s="150"/>
      <c r="G19" s="150"/>
      <c r="H19" s="150"/>
      <c r="I19" s="201"/>
    </row>
    <row r="20" spans="1:9" ht="13.5" customHeight="1" x14ac:dyDescent="0.15">
      <c r="A20" s="111" t="str">
        <f>IF(OR(B20&lt;&gt;"",D20&lt;&gt;""),"["&amp;TEXT($B$2,"##")&amp;"-"&amp;TEXT(ROW()-10,"##")&amp;"]","")</f>
        <v>[Mod Module-10]</v>
      </c>
      <c r="B20" s="111" t="s">
        <v>288</v>
      </c>
      <c r="C20" s="111" t="s">
        <v>294</v>
      </c>
      <c r="D20" s="111" t="s">
        <v>270</v>
      </c>
      <c r="E20" s="111" t="s">
        <v>263</v>
      </c>
      <c r="F20" s="111"/>
      <c r="G20" s="111"/>
      <c r="H20" s="111"/>
      <c r="I20" s="111"/>
    </row>
    <row r="21" spans="1:9" ht="13.5" customHeight="1" x14ac:dyDescent="0.15">
      <c r="A21" s="111" t="str">
        <f t="shared" si="0"/>
        <v>[Mod Module-11]</v>
      </c>
      <c r="B21" s="111" t="s">
        <v>264</v>
      </c>
      <c r="C21" s="111" t="s">
        <v>295</v>
      </c>
      <c r="D21" s="111" t="s">
        <v>265</v>
      </c>
      <c r="E21" s="111" t="s">
        <v>266</v>
      </c>
      <c r="F21" s="111"/>
      <c r="G21" s="111"/>
      <c r="H21" s="111"/>
      <c r="I21" s="111"/>
    </row>
    <row r="22" spans="1:9" ht="13.5" customHeight="1" x14ac:dyDescent="0.15">
      <c r="A22" s="111" t="str">
        <f t="shared" si="0"/>
        <v>[Mod Module-12]</v>
      </c>
      <c r="B22" s="111" t="s">
        <v>269</v>
      </c>
      <c r="C22" s="111" t="s">
        <v>296</v>
      </c>
      <c r="D22" s="111" t="s">
        <v>265</v>
      </c>
      <c r="E22" s="204" t="s">
        <v>275</v>
      </c>
      <c r="F22" s="204"/>
      <c r="G22" s="204"/>
      <c r="H22" s="204"/>
      <c r="I22" s="204"/>
    </row>
    <row r="23" spans="1:9" ht="13.5" customHeight="1" x14ac:dyDescent="0.15">
      <c r="A23" s="111" t="str">
        <f t="shared" si="0"/>
        <v>[Mod Module-13]</v>
      </c>
      <c r="B23" s="111" t="s">
        <v>267</v>
      </c>
      <c r="C23" s="111" t="s">
        <v>282</v>
      </c>
      <c r="D23" s="111" t="s">
        <v>271</v>
      </c>
      <c r="E23" s="204" t="s">
        <v>276</v>
      </c>
      <c r="F23" s="111"/>
      <c r="G23" s="111"/>
      <c r="H23" s="111"/>
      <c r="I23" s="111"/>
    </row>
    <row r="24" spans="1:9" ht="13.5" customHeight="1" x14ac:dyDescent="0.15">
      <c r="A24" s="111" t="str">
        <f t="shared" si="0"/>
        <v>[Mod Module-14]</v>
      </c>
      <c r="B24" s="111" t="s">
        <v>264</v>
      </c>
      <c r="C24" s="111" t="s">
        <v>273</v>
      </c>
      <c r="D24" s="111" t="s">
        <v>274</v>
      </c>
      <c r="E24" s="204" t="s">
        <v>277</v>
      </c>
      <c r="F24" s="111"/>
      <c r="G24" s="111"/>
      <c r="H24" s="111"/>
      <c r="I24" s="111"/>
    </row>
    <row r="25" spans="1:9" ht="13.5" customHeight="1" x14ac:dyDescent="0.15">
      <c r="A25" s="111" t="str">
        <f t="shared" si="0"/>
        <v>[Mod Module-15]</v>
      </c>
      <c r="B25" s="111" t="s">
        <v>269</v>
      </c>
      <c r="C25" s="111" t="s">
        <v>272</v>
      </c>
      <c r="D25" s="111" t="s">
        <v>274</v>
      </c>
      <c r="E25" s="204" t="s">
        <v>278</v>
      </c>
      <c r="F25" s="204"/>
      <c r="G25" s="204"/>
      <c r="H25" s="204"/>
      <c r="I25" s="204"/>
    </row>
    <row r="26" spans="1:9" ht="13.5" customHeight="1" x14ac:dyDescent="0.15">
      <c r="A26" s="111" t="str">
        <f t="shared" si="0"/>
        <v>[Mod Module-16]</v>
      </c>
      <c r="B26" s="111" t="s">
        <v>268</v>
      </c>
      <c r="C26" s="111" t="s">
        <v>283</v>
      </c>
      <c r="D26" s="111" t="s">
        <v>265</v>
      </c>
      <c r="E26" s="204" t="s">
        <v>279</v>
      </c>
      <c r="F26" s="111"/>
      <c r="G26" s="111"/>
      <c r="H26" s="111"/>
      <c r="I26" s="111"/>
    </row>
    <row r="27" spans="1:9" ht="13.5" customHeight="1" x14ac:dyDescent="0.15">
      <c r="A27" s="111" t="str">
        <f t="shared" si="0"/>
        <v>[Mod Module-17]</v>
      </c>
      <c r="B27" s="111" t="s">
        <v>264</v>
      </c>
      <c r="C27" s="111" t="s">
        <v>284</v>
      </c>
      <c r="D27" s="111" t="s">
        <v>286</v>
      </c>
      <c r="E27" s="204" t="s">
        <v>280</v>
      </c>
      <c r="F27" s="111"/>
      <c r="G27" s="111"/>
      <c r="H27" s="111"/>
      <c r="I27" s="111"/>
    </row>
    <row r="28" spans="1:9" ht="13.5" customHeight="1" x14ac:dyDescent="0.15">
      <c r="A28" s="111" t="str">
        <f t="shared" si="0"/>
        <v>[Mod Module-18]</v>
      </c>
      <c r="B28" s="111" t="s">
        <v>269</v>
      </c>
      <c r="C28" s="111" t="s">
        <v>285</v>
      </c>
      <c r="D28" s="111" t="s">
        <v>286</v>
      </c>
      <c r="E28" s="204" t="s">
        <v>281</v>
      </c>
      <c r="F28" s="111"/>
      <c r="G28" s="111"/>
      <c r="H28" s="111"/>
      <c r="I28" s="111"/>
    </row>
    <row r="29" spans="1:9" ht="13.5" customHeight="1" x14ac:dyDescent="0.15">
      <c r="A29" s="203"/>
      <c r="B29" s="150" t="s">
        <v>287</v>
      </c>
      <c r="C29" s="150"/>
      <c r="D29" s="150"/>
      <c r="E29" s="150"/>
      <c r="F29" s="150"/>
      <c r="G29" s="150"/>
      <c r="H29" s="150"/>
      <c r="I29" s="201"/>
    </row>
    <row r="30" spans="1:9" ht="13.5" customHeight="1" x14ac:dyDescent="0.15">
      <c r="A30" s="111" t="str">
        <f t="shared" si="0"/>
        <v>[Mod Module-20]</v>
      </c>
      <c r="B30" s="111" t="s">
        <v>291</v>
      </c>
      <c r="C30" s="111" t="s">
        <v>297</v>
      </c>
      <c r="D30" s="111" t="s">
        <v>298</v>
      </c>
      <c r="E30" s="204" t="s">
        <v>311</v>
      </c>
      <c r="F30" s="204"/>
      <c r="G30" s="204"/>
      <c r="H30" s="204"/>
      <c r="I30" s="204"/>
    </row>
    <row r="31" spans="1:9" ht="13.5" customHeight="1" x14ac:dyDescent="0.15">
      <c r="A31" s="111" t="str">
        <f t="shared" si="0"/>
        <v>[Mod Module-21]</v>
      </c>
      <c r="B31" s="111" t="s">
        <v>289</v>
      </c>
      <c r="C31" s="111" t="s">
        <v>299</v>
      </c>
      <c r="D31" s="111" t="s">
        <v>300</v>
      </c>
      <c r="E31" s="204" t="s">
        <v>312</v>
      </c>
      <c r="F31" s="204"/>
      <c r="G31" s="204"/>
      <c r="H31" s="204"/>
      <c r="I31" s="204"/>
    </row>
    <row r="32" spans="1:9" ht="13.5" customHeight="1" x14ac:dyDescent="0.15">
      <c r="A32" s="111" t="str">
        <f t="shared" si="0"/>
        <v>[Mod Module-22]</v>
      </c>
      <c r="B32" s="111" t="s">
        <v>290</v>
      </c>
      <c r="C32" s="111" t="s">
        <v>301</v>
      </c>
      <c r="D32" s="111" t="s">
        <v>300</v>
      </c>
      <c r="E32" s="204" t="s">
        <v>313</v>
      </c>
      <c r="F32" s="204"/>
      <c r="G32" s="204"/>
      <c r="H32" s="204"/>
      <c r="I32" s="204"/>
    </row>
    <row r="33" spans="1:9" ht="13.5" customHeight="1" x14ac:dyDescent="0.15">
      <c r="A33" s="111" t="str">
        <f t="shared" si="0"/>
        <v>[Mod Module-23]</v>
      </c>
      <c r="B33" s="111" t="s">
        <v>292</v>
      </c>
      <c r="C33" s="111" t="s">
        <v>302</v>
      </c>
      <c r="D33" s="111" t="s">
        <v>303</v>
      </c>
      <c r="E33" s="204" t="s">
        <v>314</v>
      </c>
      <c r="F33" s="205"/>
      <c r="G33" s="205"/>
      <c r="H33" s="206"/>
      <c r="I33" s="205"/>
    </row>
    <row r="34" spans="1:9" ht="13.5" customHeight="1" x14ac:dyDescent="0.15">
      <c r="A34" s="111" t="str">
        <f t="shared" si="0"/>
        <v>[Mod Module-24]</v>
      </c>
      <c r="B34" s="111" t="s">
        <v>289</v>
      </c>
      <c r="C34" s="111" t="s">
        <v>304</v>
      </c>
      <c r="D34" s="111" t="s">
        <v>305</v>
      </c>
      <c r="E34" s="204" t="s">
        <v>315</v>
      </c>
      <c r="F34" s="205"/>
      <c r="G34" s="205"/>
      <c r="H34" s="206"/>
      <c r="I34" s="205"/>
    </row>
    <row r="35" spans="1:9" ht="13.5" customHeight="1" x14ac:dyDescent="0.15">
      <c r="A35" s="111" t="str">
        <f t="shared" si="0"/>
        <v>[Mod Module-25]</v>
      </c>
      <c r="B35" s="111" t="s">
        <v>290</v>
      </c>
      <c r="C35" s="111" t="s">
        <v>306</v>
      </c>
      <c r="D35" s="111" t="s">
        <v>305</v>
      </c>
      <c r="E35" s="204" t="s">
        <v>316</v>
      </c>
      <c r="F35" s="205"/>
      <c r="G35" s="205"/>
      <c r="H35" s="206"/>
      <c r="I35" s="205"/>
    </row>
    <row r="36" spans="1:9" ht="13.5" customHeight="1" x14ac:dyDescent="0.15">
      <c r="A36" s="111" t="str">
        <f t="shared" si="0"/>
        <v>[Mod Module-26]</v>
      </c>
      <c r="B36" s="111" t="s">
        <v>293</v>
      </c>
      <c r="C36" s="111" t="s">
        <v>307</v>
      </c>
      <c r="D36" s="111" t="s">
        <v>300</v>
      </c>
      <c r="E36" s="204" t="s">
        <v>317</v>
      </c>
      <c r="F36" s="205"/>
      <c r="G36" s="205"/>
      <c r="H36" s="206"/>
      <c r="I36" s="205"/>
    </row>
    <row r="37" spans="1:9" ht="13.5" customHeight="1" x14ac:dyDescent="0.15">
      <c r="A37" s="111" t="str">
        <f t="shared" si="0"/>
        <v>[Mod Module-27]</v>
      </c>
      <c r="B37" s="111" t="s">
        <v>289</v>
      </c>
      <c r="C37" s="111" t="s">
        <v>308</v>
      </c>
      <c r="D37" s="111" t="s">
        <v>309</v>
      </c>
      <c r="E37" s="204" t="s">
        <v>318</v>
      </c>
      <c r="F37" s="205"/>
      <c r="G37" s="205"/>
      <c r="H37" s="206"/>
      <c r="I37" s="205"/>
    </row>
    <row r="38" spans="1:9" ht="13.5" customHeight="1" x14ac:dyDescent="0.15">
      <c r="A38" s="111" t="str">
        <f t="shared" si="0"/>
        <v>[Mod Module-28]</v>
      </c>
      <c r="B38" s="111" t="s">
        <v>290</v>
      </c>
      <c r="C38" s="111" t="s">
        <v>310</v>
      </c>
      <c r="D38" s="111" t="s">
        <v>309</v>
      </c>
      <c r="E38" s="204" t="s">
        <v>319</v>
      </c>
      <c r="F38" s="205"/>
      <c r="G38" s="205"/>
      <c r="H38" s="206"/>
      <c r="I38" s="205"/>
    </row>
  </sheetData>
  <mergeCells count="5">
    <mergeCell ref="B2:G2"/>
    <mergeCell ref="B3:G3"/>
    <mergeCell ref="B4:G4"/>
    <mergeCell ref="E5:G5"/>
    <mergeCell ref="E6:G6"/>
  </mergeCells>
  <dataValidations count="2">
    <dataValidation type="list" allowBlank="1" showErrorMessage="1" sqref="G1:G3 F11:G11">
      <formula1>$J$2:$J$6</formula1>
    </dataValidation>
    <dataValidation type="list" allowBlank="1" showInputMessage="1" showErrorMessage="1" sqref="G6:G8">
      <formula1>$H$2:$H$5</formula1>
    </dataValidation>
  </dataValidations>
  <hyperlinks>
    <hyperlink ref="A1" location="'Test Report'!A1" display="Back to Test Report"/>
  </hyperlinks>
  <pageMargins left="0.7" right="0.7" top="0.75" bottom="0.75" header="0.3" footer="0.3"/>
  <pageSetup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8"/>
  <sheetViews>
    <sheetView zoomScale="90" zoomScaleNormal="90" zoomScalePageLayoutView="90" workbookViewId="0">
      <selection activeCell="B3" sqref="B3:G3"/>
    </sheetView>
  </sheetViews>
  <sheetFormatPr baseColWidth="10" defaultColWidth="15.1640625" defaultRowHeight="13.5" customHeight="1" x14ac:dyDescent="0.15"/>
  <cols>
    <col min="1" max="1" width="18.1640625" style="123" customWidth="1"/>
    <col min="2" max="2" width="42.1640625" style="99" customWidth="1"/>
    <col min="3" max="3" width="33" style="99" customWidth="1"/>
    <col min="4" max="4" width="28.83203125" style="99" customWidth="1"/>
    <col min="5" max="5" width="17.33203125" style="99" customWidth="1"/>
    <col min="6" max="6" width="9.1640625" style="99" customWidth="1"/>
    <col min="7" max="7" width="7.33203125" style="99" customWidth="1"/>
    <col min="8" max="8" width="15.1640625" style="103" customWidth="1"/>
    <col min="9" max="9" width="15.1640625" style="99" customWidth="1"/>
    <col min="10" max="10" width="15.1640625" style="102" hidden="1" customWidth="1"/>
    <col min="11" max="11" width="15.1640625" style="99" customWidth="1"/>
    <col min="12" max="16" width="15.1640625" style="99"/>
    <col min="17" max="17" width="0" style="99" hidden="1" customWidth="1"/>
    <col min="18" max="16384" width="15.1640625" style="99"/>
  </cols>
  <sheetData>
    <row r="1" spans="1:10" s="124" customFormat="1" ht="15" thickBot="1" x14ac:dyDescent="0.2">
      <c r="A1" s="125" t="s">
        <v>51</v>
      </c>
      <c r="B1" s="126"/>
      <c r="C1" s="126"/>
      <c r="D1" s="126"/>
      <c r="E1" s="126"/>
      <c r="F1" s="126"/>
      <c r="G1" s="127"/>
    </row>
    <row r="2" spans="1:10" s="124" customFormat="1" ht="14" x14ac:dyDescent="0.15">
      <c r="A2" s="128" t="s">
        <v>13</v>
      </c>
      <c r="B2" s="229" t="s">
        <v>348</v>
      </c>
      <c r="C2" s="229"/>
      <c r="D2" s="229"/>
      <c r="E2" s="229"/>
      <c r="F2" s="229"/>
      <c r="G2" s="229"/>
      <c r="J2" s="89" t="s">
        <v>14</v>
      </c>
    </row>
    <row r="3" spans="1:10" s="124" customFormat="1" ht="15" customHeight="1" x14ac:dyDescent="0.15">
      <c r="A3" s="129" t="s">
        <v>52</v>
      </c>
      <c r="B3" s="229" t="s">
        <v>53</v>
      </c>
      <c r="C3" s="229"/>
      <c r="D3" s="229"/>
      <c r="E3" s="229"/>
      <c r="F3" s="229"/>
      <c r="G3" s="229"/>
      <c r="J3" s="89" t="s">
        <v>16</v>
      </c>
    </row>
    <row r="4" spans="1:10" s="124" customFormat="1" ht="14" x14ac:dyDescent="0.15">
      <c r="A4" s="128" t="s">
        <v>54</v>
      </c>
      <c r="B4" s="230" t="s">
        <v>106</v>
      </c>
      <c r="C4" s="230"/>
      <c r="D4" s="230"/>
      <c r="E4" s="230"/>
      <c r="F4" s="230"/>
      <c r="G4" s="230"/>
      <c r="J4" s="90"/>
    </row>
    <row r="5" spans="1:10" s="124" customFormat="1" ht="14" x14ac:dyDescent="0.15">
      <c r="A5" s="130" t="s">
        <v>14</v>
      </c>
      <c r="B5" s="131" t="s">
        <v>16</v>
      </c>
      <c r="C5" s="131" t="s">
        <v>55</v>
      </c>
      <c r="D5" s="132" t="s">
        <v>19</v>
      </c>
      <c r="E5" s="233" t="s">
        <v>56</v>
      </c>
      <c r="F5" s="233"/>
      <c r="G5" s="233"/>
      <c r="J5" s="89" t="s">
        <v>21</v>
      </c>
    </row>
    <row r="6" spans="1:10" s="124" customFormat="1" ht="15" thickBot="1" x14ac:dyDescent="0.2">
      <c r="A6" s="120">
        <f>COUNTIF(F11:G260,"Pass")</f>
        <v>0</v>
      </c>
      <c r="B6" s="95">
        <f>COUNTIF(F11:G707,"Fail")</f>
        <v>0</v>
      </c>
      <c r="C6" s="95">
        <f>E6-D6-B6-A6</f>
        <v>22</v>
      </c>
      <c r="D6" s="96">
        <f>COUNTIF(F11:G707,"N/A")</f>
        <v>0</v>
      </c>
      <c r="E6" s="232">
        <f>COUNTA(A11:A264)*2</f>
        <v>22</v>
      </c>
      <c r="F6" s="232"/>
      <c r="G6" s="232"/>
      <c r="J6" s="89" t="s">
        <v>19</v>
      </c>
    </row>
    <row r="7" spans="1:10" s="124" customFormat="1" ht="14" x14ac:dyDescent="0.15">
      <c r="A7" s="154"/>
      <c r="B7" s="155"/>
      <c r="C7" s="155"/>
      <c r="D7" s="155"/>
      <c r="E7" s="156"/>
      <c r="F7" s="156"/>
      <c r="G7" s="156"/>
      <c r="J7" s="89"/>
    </row>
    <row r="8" spans="1:10" s="124" customFormat="1" ht="14" x14ac:dyDescent="0.15">
      <c r="A8" s="154"/>
      <c r="B8" s="155"/>
      <c r="C8" s="155"/>
      <c r="D8" s="155"/>
      <c r="E8" s="156"/>
      <c r="F8" s="156"/>
      <c r="G8" s="156"/>
      <c r="J8" s="89"/>
    </row>
    <row r="9" spans="1:10" s="124" customFormat="1" ht="14" x14ac:dyDescent="0.15"/>
    <row r="10" spans="1:10" s="124" customFormat="1" ht="51.75" customHeight="1" x14ac:dyDescent="0.15">
      <c r="A10" s="52" t="s">
        <v>22</v>
      </c>
      <c r="B10" s="52" t="s">
        <v>57</v>
      </c>
      <c r="C10" s="52" t="s">
        <v>58</v>
      </c>
      <c r="D10" s="52" t="s">
        <v>25</v>
      </c>
      <c r="E10" s="52" t="s">
        <v>59</v>
      </c>
      <c r="F10" s="52" t="s">
        <v>49</v>
      </c>
      <c r="G10" s="52" t="s">
        <v>50</v>
      </c>
      <c r="H10" s="52" t="s">
        <v>60</v>
      </c>
      <c r="I10" s="52" t="s">
        <v>28</v>
      </c>
    </row>
    <row r="11" spans="1:10" s="124" customFormat="1" ht="14.25" customHeight="1" x14ac:dyDescent="0.15">
      <c r="A11" s="150"/>
      <c r="B11" s="151" t="s">
        <v>206</v>
      </c>
      <c r="C11" s="150"/>
      <c r="D11" s="150"/>
      <c r="E11" s="150"/>
      <c r="F11" s="150"/>
      <c r="G11" s="150"/>
      <c r="H11" s="150"/>
      <c r="I11" s="152"/>
    </row>
    <row r="12" spans="1:10" s="105" customFormat="1" ht="14.25" customHeight="1" x14ac:dyDescent="0.15">
      <c r="A12" s="142" t="str">
        <f t="shared" ref="A12:A16" si="0">IF(OR(B12&lt;&gt;"",D12&lt;&gt;""),"["&amp;TEXT($B$2,"##")&amp;"-"&amp;TEXT(ROW()-10,"##")&amp;"]","")</f>
        <v>[Admin Module-2]</v>
      </c>
      <c r="B12" s="185" t="s">
        <v>212</v>
      </c>
      <c r="C12" s="185" t="s">
        <v>208</v>
      </c>
      <c r="D12" s="185" t="s">
        <v>209</v>
      </c>
      <c r="E12" s="153" t="s">
        <v>334</v>
      </c>
      <c r="F12" s="185"/>
      <c r="G12" s="185"/>
      <c r="H12" s="186"/>
      <c r="I12" s="187"/>
    </row>
    <row r="13" spans="1:10" s="105" customFormat="1" ht="14.25" customHeight="1" x14ac:dyDescent="0.15">
      <c r="A13" s="53"/>
      <c r="B13" s="151" t="s">
        <v>210</v>
      </c>
      <c r="C13" s="150"/>
      <c r="D13" s="150"/>
      <c r="E13" s="150"/>
      <c r="F13" s="150"/>
      <c r="G13" s="150"/>
      <c r="H13" s="150"/>
      <c r="I13" s="152"/>
    </row>
    <row r="14" spans="1:10" s="105" customFormat="1" ht="14.25" customHeight="1" x14ac:dyDescent="0.15">
      <c r="A14" s="142" t="str">
        <f t="shared" si="0"/>
        <v>[Admin Module-4]</v>
      </c>
      <c r="B14" s="111" t="s">
        <v>211</v>
      </c>
      <c r="C14" s="111" t="s">
        <v>213</v>
      </c>
      <c r="D14" s="111" t="s">
        <v>214</v>
      </c>
      <c r="E14" s="147" t="s">
        <v>335</v>
      </c>
      <c r="F14" s="111"/>
      <c r="G14" s="111"/>
      <c r="H14" s="148"/>
      <c r="I14" s="148"/>
    </row>
    <row r="15" spans="1:10" s="105" customFormat="1" ht="14.25" customHeight="1" x14ac:dyDescent="0.15">
      <c r="A15" s="53"/>
      <c r="B15" s="151" t="s">
        <v>245</v>
      </c>
      <c r="C15" s="150"/>
      <c r="D15" s="150"/>
      <c r="E15" s="150"/>
      <c r="F15" s="150"/>
      <c r="G15" s="150"/>
      <c r="H15" s="150"/>
      <c r="I15" s="152"/>
    </row>
    <row r="16" spans="1:10" s="105" customFormat="1" ht="14.25" customHeight="1" x14ac:dyDescent="0.15">
      <c r="A16" s="142" t="str">
        <f t="shared" si="0"/>
        <v>[Admin Module-6]</v>
      </c>
      <c r="B16" s="111" t="s">
        <v>249</v>
      </c>
      <c r="C16" s="111" t="s">
        <v>246</v>
      </c>
      <c r="D16" s="111" t="s">
        <v>247</v>
      </c>
      <c r="E16" s="147" t="s">
        <v>336</v>
      </c>
      <c r="F16" s="111"/>
      <c r="G16" s="111"/>
      <c r="H16" s="148"/>
      <c r="I16" s="148"/>
    </row>
    <row r="17" spans="1:10" s="105" customFormat="1" ht="14.25" customHeight="1" x14ac:dyDescent="0.15">
      <c r="A17" s="53"/>
      <c r="B17" s="53" t="s">
        <v>131</v>
      </c>
      <c r="C17" s="53"/>
      <c r="D17" s="53"/>
      <c r="E17" s="150"/>
      <c r="F17" s="150"/>
      <c r="G17" s="150"/>
      <c r="H17" s="150"/>
      <c r="I17" s="152"/>
    </row>
    <row r="18" spans="1:10" s="105" customFormat="1" ht="14.25" customHeight="1" x14ac:dyDescent="0.15">
      <c r="A18" s="188" t="str">
        <f t="shared" ref="A18:A27" si="1">IF(OR(B18&lt;&gt;"",D18&lt;&gt;""),"["&amp;TEXT($B$2,"##")&amp;"-"&amp;TEXT(ROW()-10,"##")&amp;"]","")</f>
        <v>[Admin Module-8]</v>
      </c>
      <c r="B18" s="115" t="s">
        <v>215</v>
      </c>
      <c r="C18" s="194" t="s">
        <v>216</v>
      </c>
      <c r="D18" s="195" t="s">
        <v>230</v>
      </c>
      <c r="E18" s="196"/>
      <c r="F18" s="195"/>
      <c r="G18" s="195"/>
      <c r="H18" s="197"/>
      <c r="I18" s="197"/>
    </row>
    <row r="19" spans="1:10" ht="14.25" customHeight="1" x14ac:dyDescent="0.15">
      <c r="A19" s="198"/>
      <c r="B19" s="199" t="s">
        <v>235</v>
      </c>
      <c r="C19" s="199"/>
      <c r="D19" s="199"/>
      <c r="E19" s="199"/>
      <c r="F19" s="199"/>
      <c r="G19" s="199"/>
      <c r="H19" s="199"/>
      <c r="I19" s="200"/>
      <c r="J19" s="99"/>
    </row>
    <row r="20" spans="1:10" ht="14.25" customHeight="1" x14ac:dyDescent="0.15">
      <c r="A20" s="111" t="str">
        <f t="shared" si="1"/>
        <v>[Admin Module-10]</v>
      </c>
      <c r="B20" s="111" t="s">
        <v>228</v>
      </c>
      <c r="C20" s="204" t="s">
        <v>229</v>
      </c>
      <c r="D20" s="204" t="s">
        <v>231</v>
      </c>
      <c r="E20" s="204" t="s">
        <v>328</v>
      </c>
      <c r="F20" s="204"/>
      <c r="G20" s="204"/>
      <c r="H20" s="204"/>
      <c r="I20" s="208"/>
      <c r="J20" s="99"/>
    </row>
    <row r="21" spans="1:10" ht="14.25" customHeight="1" x14ac:dyDescent="0.15">
      <c r="A21" s="111" t="str">
        <f t="shared" si="1"/>
        <v>[Admin Module-11]</v>
      </c>
      <c r="B21" s="175" t="s">
        <v>237</v>
      </c>
      <c r="C21" s="204" t="s">
        <v>238</v>
      </c>
      <c r="D21" s="204" t="s">
        <v>239</v>
      </c>
      <c r="E21" s="204" t="s">
        <v>327</v>
      </c>
      <c r="F21" s="204"/>
      <c r="G21" s="204"/>
      <c r="H21" s="204"/>
      <c r="I21" s="208"/>
      <c r="J21" s="99"/>
    </row>
    <row r="22" spans="1:10" ht="14.25" customHeight="1" x14ac:dyDescent="0.15">
      <c r="A22" s="111" t="str">
        <f t="shared" si="1"/>
        <v>[Admin Module-12]</v>
      </c>
      <c r="B22" s="175" t="s">
        <v>323</v>
      </c>
      <c r="C22" s="204" t="s">
        <v>324</v>
      </c>
      <c r="D22" s="204" t="s">
        <v>239</v>
      </c>
      <c r="E22" s="204" t="s">
        <v>329</v>
      </c>
      <c r="F22" s="204"/>
      <c r="G22" s="204"/>
      <c r="H22" s="204"/>
      <c r="I22" s="208"/>
      <c r="J22" s="99"/>
    </row>
    <row r="23" spans="1:10" ht="14.25" customHeight="1" x14ac:dyDescent="0.15">
      <c r="A23" s="111" t="str">
        <f t="shared" si="1"/>
        <v>[Admin Module-13]</v>
      </c>
      <c r="B23" s="175" t="s">
        <v>325</v>
      </c>
      <c r="C23" s="204" t="s">
        <v>326</v>
      </c>
      <c r="D23" s="204" t="s">
        <v>239</v>
      </c>
      <c r="E23" s="202" t="s">
        <v>330</v>
      </c>
      <c r="F23" s="202"/>
      <c r="G23" s="202"/>
      <c r="H23" s="202"/>
      <c r="I23" s="207"/>
      <c r="J23" s="99"/>
    </row>
    <row r="24" spans="1:10" ht="14.25" customHeight="1" x14ac:dyDescent="0.15">
      <c r="A24" s="53"/>
      <c r="B24" s="234" t="s">
        <v>236</v>
      </c>
      <c r="C24" s="235"/>
      <c r="D24" s="235"/>
      <c r="E24" s="235"/>
      <c r="F24" s="235"/>
      <c r="G24" s="235"/>
      <c r="H24" s="235"/>
      <c r="I24" s="236"/>
      <c r="J24" s="99"/>
    </row>
    <row r="25" spans="1:10" ht="14.25" customHeight="1" x14ac:dyDescent="0.15">
      <c r="A25" s="111" t="str">
        <f t="shared" si="1"/>
        <v>[Admin Module-15]</v>
      </c>
      <c r="B25" s="111" t="s">
        <v>232</v>
      </c>
      <c r="C25" s="111" t="s">
        <v>233</v>
      </c>
      <c r="D25" s="111" t="s">
        <v>234</v>
      </c>
      <c r="E25" s="111" t="s">
        <v>331</v>
      </c>
      <c r="F25" s="204"/>
      <c r="G25" s="204"/>
      <c r="H25" s="204"/>
      <c r="I25" s="213"/>
      <c r="J25" s="99"/>
    </row>
    <row r="26" spans="1:10" ht="14.25" customHeight="1" x14ac:dyDescent="0.15">
      <c r="A26" s="111" t="str">
        <f t="shared" si="1"/>
        <v>[Admin Module-16]</v>
      </c>
      <c r="B26" s="111" t="s">
        <v>240</v>
      </c>
      <c r="C26" s="111" t="s">
        <v>241</v>
      </c>
      <c r="D26" s="111" t="s">
        <v>242</v>
      </c>
      <c r="E26" s="111" t="s">
        <v>332</v>
      </c>
      <c r="F26" s="204"/>
      <c r="G26" s="204"/>
      <c r="H26" s="204"/>
      <c r="I26" s="213"/>
      <c r="J26" s="99"/>
    </row>
    <row r="27" spans="1:10" ht="14.25" customHeight="1" x14ac:dyDescent="0.15">
      <c r="A27" s="111" t="str">
        <f t="shared" si="1"/>
        <v>[Admin Module-17]</v>
      </c>
      <c r="B27" s="111" t="s">
        <v>243</v>
      </c>
      <c r="C27" s="111" t="s">
        <v>244</v>
      </c>
      <c r="D27" s="111" t="s">
        <v>242</v>
      </c>
      <c r="E27" s="111" t="s">
        <v>333</v>
      </c>
      <c r="F27" s="204"/>
      <c r="G27" s="204"/>
      <c r="H27" s="204"/>
      <c r="I27" s="213"/>
      <c r="J27" s="99"/>
    </row>
    <row r="28" spans="1:10" ht="13.5" customHeight="1" x14ac:dyDescent="0.15">
      <c r="A28" s="111"/>
      <c r="B28" s="111"/>
      <c r="C28" s="111"/>
      <c r="D28" s="111"/>
      <c r="E28" s="111"/>
      <c r="F28" s="204"/>
      <c r="G28" s="204"/>
      <c r="H28" s="204"/>
      <c r="I28" s="213"/>
    </row>
  </sheetData>
  <mergeCells count="6">
    <mergeCell ref="B24:I24"/>
    <mergeCell ref="B2:G2"/>
    <mergeCell ref="B3:G3"/>
    <mergeCell ref="B4:G4"/>
    <mergeCell ref="E5:G5"/>
    <mergeCell ref="E6:G6"/>
  </mergeCells>
  <dataValidations count="2">
    <dataValidation type="list" allowBlank="1" showInputMessage="1" showErrorMessage="1" sqref="G6:G8">
      <formula1>$H$2:$H$5</formula1>
    </dataValidation>
    <dataValidation type="list" allowBlank="1" showErrorMessage="1" sqref="G1:G3 F18:G19 F12:G12 F14:G14 F16:G16 F25:G27">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Cover</vt:lpstr>
      <vt:lpstr>Test case List</vt:lpstr>
      <vt:lpstr>Test Report</vt:lpstr>
      <vt:lpstr>User Module</vt:lpstr>
      <vt:lpstr>Mod Module</vt:lpstr>
      <vt:lpstr>Admin Module</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Nguyen Hai Dang</dc:creator>
  <cp:keywords/>
  <dc:description>integration test case _x000d_Vietnamese Medicinal Plants Network</dc:description>
  <cp:lastModifiedBy>Microsoft Office User</cp:lastModifiedBy>
  <dcterms:created xsi:type="dcterms:W3CDTF">2014-07-15T10:13:31Z</dcterms:created>
  <dcterms:modified xsi:type="dcterms:W3CDTF">2016-04-25T02:31:27Z</dcterms:modified>
  <cp:category/>
</cp:coreProperties>
</file>