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25605" windowHeight="14880" tabRatio="743" activeTab="5"/>
  </bookViews>
  <sheets>
    <sheet name="表紙" sheetId="1" r:id="rId1"/>
    <sheet name="テスト項目一覧" sheetId="2" r:id="rId2"/>
    <sheet name="テスト報告" sheetId="5" r:id="rId3"/>
    <sheet name="User Module" sheetId="9" r:id="rId4"/>
    <sheet name="Mod Module" sheetId="12" r:id="rId5"/>
    <sheet name="Admin Module" sheetId="10" r:id="rId6"/>
  </sheets>
  <externalReferences>
    <externalReference r:id="rId7"/>
    <externalReference r:id="rId8"/>
  </externalReferences>
  <definedNames>
    <definedName name="ACTION" localSheetId="4">#REF!</definedName>
    <definedName name="ACTION">#REF!</definedName>
    <definedName name="d">'[1]Search grammar'!$C$45</definedName>
    <definedName name="Defect" comment="fsfsdfs" localSheetId="4">#REF!</definedName>
    <definedName name="Defect" comment="fsfsdfs">#REF!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comment="fsfsdfs" localSheetId="4">#REF!</definedName>
    <definedName name="Statistic" comment="fsfsdfs">#REF!</definedName>
  </definedNames>
  <calcPr calcId="15251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55" i="9" l="1"/>
  <c r="A56" i="9"/>
  <c r="A57" i="9"/>
  <c r="A58" i="9"/>
  <c r="A59" i="9"/>
  <c r="A61" i="9"/>
  <c r="A62" i="9"/>
  <c r="A63" i="9"/>
  <c r="A64" i="9"/>
  <c r="A65" i="9"/>
  <c r="A66" i="9"/>
  <c r="A67" i="9"/>
  <c r="A68" i="9"/>
  <c r="A69" i="9"/>
  <c r="A70" i="9"/>
  <c r="A71" i="9"/>
  <c r="A72" i="9"/>
  <c r="A73" i="9"/>
  <c r="E6" i="9"/>
  <c r="C6" i="9"/>
  <c r="G9" i="5"/>
  <c r="G12" i="5"/>
  <c r="E14" i="5"/>
  <c r="E15" i="5"/>
  <c r="F12" i="5"/>
  <c r="E12" i="5"/>
  <c r="D12" i="5"/>
  <c r="G11" i="5"/>
  <c r="F11" i="5"/>
  <c r="E11" i="5"/>
  <c r="G10" i="5"/>
  <c r="F10" i="5"/>
  <c r="E10" i="5"/>
  <c r="D10" i="5"/>
  <c r="F9" i="5"/>
  <c r="E9" i="5"/>
  <c r="D9" i="5"/>
  <c r="D11" i="5"/>
  <c r="C2" i="5"/>
  <c r="C3" i="5"/>
  <c r="C1" i="5"/>
  <c r="A26" i="10"/>
  <c r="A27" i="10"/>
  <c r="A23" i="10"/>
  <c r="A21" i="10"/>
  <c r="A22" i="10"/>
  <c r="A31" i="12"/>
  <c r="A32" i="12"/>
  <c r="A33" i="12"/>
  <c r="A34" i="12"/>
  <c r="A35" i="12"/>
  <c r="A36" i="12"/>
  <c r="A37" i="12"/>
  <c r="A38" i="12"/>
  <c r="A30" i="12"/>
  <c r="A22" i="12"/>
  <c r="A23" i="12"/>
  <c r="A24" i="12"/>
  <c r="A25" i="12"/>
  <c r="A26" i="12"/>
  <c r="A27" i="12"/>
  <c r="A28" i="12"/>
  <c r="A21" i="12"/>
  <c r="A20" i="12"/>
  <c r="A18" i="10"/>
  <c r="A20" i="10"/>
  <c r="A25" i="10"/>
  <c r="A12" i="10"/>
  <c r="A14" i="10"/>
  <c r="A16" i="10"/>
  <c r="E6" i="10"/>
  <c r="A46" i="9"/>
  <c r="A48" i="9"/>
  <c r="A19" i="9"/>
  <c r="A20" i="9"/>
  <c r="A15" i="9"/>
  <c r="A12" i="9"/>
  <c r="A14" i="9"/>
  <c r="A17" i="9"/>
  <c r="A22" i="9"/>
  <c r="A24" i="9"/>
  <c r="A26" i="9"/>
  <c r="A28" i="9"/>
  <c r="A30" i="9"/>
  <c r="A32" i="9"/>
  <c r="A34" i="9"/>
  <c r="A36" i="9"/>
  <c r="A38" i="9"/>
  <c r="A40" i="9"/>
  <c r="A42" i="9"/>
  <c r="A44" i="9"/>
  <c r="A6" i="10"/>
  <c r="A6" i="9"/>
  <c r="A6" i="12"/>
  <c r="B6" i="10"/>
  <c r="B6" i="9"/>
  <c r="B6" i="12"/>
  <c r="A12" i="12"/>
  <c r="A14" i="12"/>
  <c r="A16" i="12"/>
  <c r="A18" i="12"/>
  <c r="E6" i="12"/>
  <c r="D6" i="12"/>
  <c r="C6" i="12"/>
  <c r="D6" i="9"/>
  <c r="D6" i="10"/>
  <c r="C6" i="10"/>
  <c r="C6" i="1"/>
  <c r="D3" i="2"/>
  <c r="D4" i="2"/>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<sst xmlns="http://schemas.openxmlformats.org/spreadsheetml/2006/main" count="475" uniqueCount="350">
  <si>
    <t>TEST CASE LIST</t>
  </si>
  <si>
    <t>Pass</t>
  </si>
  <si>
    <t>Fail</t>
  </si>
  <si>
    <t>Untested</t>
  </si>
  <si>
    <t>N/A</t>
  </si>
  <si>
    <t>Untesed</t>
  </si>
  <si>
    <t>ID</t>
  </si>
  <si>
    <t>Sub total</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</si>
  <si>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</si>
  <si>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</si>
  <si>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</si>
  <si>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</si>
  <si>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</si>
  <si>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</si>
  <si>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</si>
  <si>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</si>
  <si>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</si>
  <si>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</si>
  <si>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Execute all Registered User unit test cases and passed</t>
  </si>
  <si>
    <t>Execute all Admin unit test cases
 and passed</t>
  </si>
  <si>
    <t>Result Chorme version 40</t>
  </si>
  <si>
    <t>Result Firefox version 30</t>
  </si>
  <si>
    <t>Back to Check Report</t>
  </si>
  <si>
    <t>UnChecked</t>
  </si>
  <si>
    <t>Number of Check cases</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</si>
  <si>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</si>
  <si>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</si>
  <si>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</si>
  <si>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</si>
  <si>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</si>
  <si>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</si>
  <si>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</si>
  <si>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</si>
  <si>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</si>
  <si>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</si>
  <si>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</si>
  <si>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</si>
  <si>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</si>
  <si>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</si>
  <si>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</si>
  <si>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</si>
  <si>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</si>
  <si>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</si>
  <si>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</si>
  <si>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</si>
  <si>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</si>
  <si>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</si>
  <si>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</si>
  <si>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</si>
  <si>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</si>
  <si>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</si>
  <si>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</si>
  <si>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</si>
  <si>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</si>
  <si>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</si>
  <si>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</si>
  <si>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</si>
  <si>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</si>
  <si>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</si>
  <si>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</si>
  <si>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</si>
  <si>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</si>
  <si>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</si>
  <si>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</si>
  <si>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</si>
  <si>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</si>
  <si>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</si>
  <si>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</si>
  <si>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</si>
  <si>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</si>
  <si>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</si>
  <si>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</si>
  <si>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</si>
  <si>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</si>
  <si>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 xml:space="preserve"> </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</si>
  <si>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</si>
  <si>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</si>
  <si>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</si>
  <si>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</si>
  <si>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</si>
  <si>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</si>
  <si>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</si>
  <si>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</si>
  <si>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</si>
  <si>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</si>
  <si>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</si>
  <si>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Check "Medicinal plants" tab</t>
  </si>
  <si>
    <t>Check "HMS" tab</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</si>
  <si>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</si>
  <si>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</si>
  <si>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</si>
  <si>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</si>
  <si>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</si>
  <si>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</si>
  <si>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</si>
  <si>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</si>
  <si>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</si>
  <si>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</si>
  <si>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</si>
  <si>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</si>
  <si>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</si>
  <si>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</si>
  <si>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</si>
  <si>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</si>
  <si>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</si>
  <si>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</si>
  <si>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</si>
  <si>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</si>
  <si>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</si>
  <si>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</si>
  <si>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</si>
  <si>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</si>
  <si>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</si>
  <si>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</si>
  <si>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</si>
  <si>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</si>
  <si>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</si>
  <si>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</si>
  <si>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</si>
  <si>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</si>
  <si>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</si>
  <si>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</si>
  <si>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</si>
  <si>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</si>
  <si>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</si>
  <si>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</si>
  <si>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</si>
  <si>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</si>
  <si>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</si>
  <si>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</si>
  <si>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</si>
  <si>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</si>
  <si>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</si>
  <si>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Go to vmn.com
2. Click on "Medicinal Plants Article Detail" hyperlink on "Medicinal Plants" tab or Homepage
3. Click on "Author" hyperlink</t>
  </si>
  <si>
    <t>1. Homepage is displayed 
2. "Medicinal Plants Article Detail" Page is displayed
3. "Author" Page is displayed by following fields:
- Header
- Avatar
- Profile hyperlink
- Contributed Articles hyperlink
- Profile frame
- Footer</t>
  </si>
  <si>
    <t>Check "Related HMS" hyperlink</t>
  </si>
  <si>
    <t xml:space="preserve">1. Go to vmn.com
2. Click on "Medicinal Plants" on Header
3. Click on "Detail" hyperlink of any Medicinal Plants Article
4. Click on "Related Remedy Article" tab
5. Click on any "Remedy Article" hyperlink </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</si>
  <si>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</si>
  <si>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</si>
  <si>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</si>
  <si>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</si>
  <si>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</si>
  <si>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1. Go to vmn.com
2. Click on "Remedy Article Detail" hyperlink on "Remedy" tab
3. Click on "Author" hyperlink</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</si>
  <si>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</si>
  <si>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</si>
  <si>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</si>
  <si>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</si>
  <si>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</si>
  <si>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</si>
  <si>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</si>
  <si>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</si>
  <si>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</si>
  <si>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</si>
  <si>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</si>
  <si>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</si>
  <si>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1. Go to vmn.com
2. Click on "View now" in Medicinal Plants Slider (Slider 2)</t>
  </si>
  <si>
    <t xml:space="preserve">1. Homepage is displayed 
2. "Medicinal Plants" tab is displayed 
</t>
  </si>
  <si>
    <t>Check "View now" in Remedy Slider on Homepage</t>
  </si>
  <si>
    <t>1. Go to vmn.com
2. Click on  "View now" in Remedy Slider (Slider 3)</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</si>
  <si>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</si>
  <si>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</si>
  <si>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</si>
  <si>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</si>
  <si>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</si>
  <si>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</si>
  <si>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</si>
  <si>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</si>
  <si>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</si>
  <si>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</si>
  <si>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</si>
  <si>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When Mod click on "Logout" hyperlink</t>
  </si>
  <si>
    <t>1. Login VMN system by Admin role
2. Click on "Dashboard" hyperlink</t>
  </si>
  <si>
    <t>1. Admin Page is displayed 
2. "Dashboard" Page is displayed</t>
  </si>
  <si>
    <t>Integration Login with User Management</t>
  </si>
  <si>
    <t>Check "User Management" Page</t>
  </si>
  <si>
    <t>Check "Dashboard" Page</t>
  </si>
  <si>
    <t>1. Login VMN system by Admin role
2. Click on "User Management" hyperlink</t>
  </si>
  <si>
    <t>1. Admin Page is displayed 
2. "User Management" Page is displayed</t>
  </si>
  <si>
    <t>When Admin click on "Logout" hyperlink</t>
  </si>
  <si>
    <t xml:space="preserve">1. Login VMN system by Admin role.
2. Click on "Logout" hyperlink on Header
</t>
  </si>
  <si>
    <t>変更履歴</t>
  </si>
  <si>
    <t>発効日</t>
    <rPh sb="0" eb="2">
      <t>はっこう</t>
    </rPh>
    <rPh sb="2" eb="3">
      <t>ﾆﾁ</t>
    </rPh>
    <phoneticPr fontId="0" type="noConversion"/>
  </si>
  <si>
    <t>版数</t>
    <rPh sb="0" eb="2">
      <t>はんすう</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</si>
  <si>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</si>
  <si>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</si>
  <si>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</si>
  <si>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</si>
  <si>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テスト項目書</t>
  </si>
  <si>
    <t>プロジェクト名</t>
    <rPh sb="6" eb="7">
      <t>めい</t>
    </rPh>
    <phoneticPr fontId="0" type="noConversion"/>
  </si>
  <si>
    <t>プロジェクトコード</t>
    <phoneticPr fontId="0" type="noConversion"/>
  </si>
  <si>
    <t>ドキュメントコード</t>
    <phoneticPr fontId="0" type="noConversion"/>
  </si>
  <si>
    <t>作成者</t>
  </si>
  <si>
    <r>
      <t>レビュー者</t>
    </r>
    <r>
      <rPr>
        <b/>
        <sz val="10"/>
        <color indexed="60"/>
        <rFont val="Tahoma"/>
        <family val="2"/>
      </rPr>
      <t>/</t>
    </r>
    <r>
      <rPr>
        <b/>
        <sz val="10"/>
        <color indexed="60"/>
        <rFont val="ＭＳ Ｐゴシック"/>
        <family val="3"/>
        <charset val="128"/>
      </rPr>
      <t>承認者</t>
    </r>
  </si>
  <si>
    <t>発行日</t>
  </si>
  <si>
    <t>QuynhHTSE02639</t>
  </si>
  <si>
    <t>Integration Advance Search with Medicinal Plants Detail</t>
  </si>
  <si>
    <t>Integration Advance Search with Remedy Detail</t>
  </si>
  <si>
    <t>Check "Medicinal Plants Article" hyperlink</t>
  </si>
  <si>
    <t xml:space="preserve">1. Log in VMN system by Member role
2. Click on "Medicinal Plants" tab
3. Click on "Advance Search" button
4. Enter searching information then click "Search" button
5. Click on "Medicinal Plants Article" hyperlink
</t>
  </si>
  <si>
    <t xml:space="preserve">1. Homepage is displayed
2. "Medicinal Plants" tab is displayed
3. "Advance Search" Page is displayed
4. Search result is displayed in "Searching Result" Frame
5. "Medicinal Plants Article Detail" Page is displayed </t>
  </si>
  <si>
    <t>Check "Remedy Article" hyperlink</t>
  </si>
  <si>
    <t>1. Log in VMN system by Member role
2. Click on "Remedy" tab
3. Click on "Advance Search" button
4. Enter searching information then click "Search" button
5. Click on "Remedy Article" hyperlink</t>
  </si>
  <si>
    <t xml:space="preserve">1. Homepage is displayed
2. "Remedy" tab is displayed
3. "Advance Search" Page is displayed
4. Search result is displayed in "Searching Result" Frame
5. "Remedy Article Detail" Page is displayed </t>
  </si>
  <si>
    <t>[Medicinal Plants Article- 62]</t>
  </si>
  <si>
    <t>[Remedy Article- 60]</t>
  </si>
  <si>
    <t>When Admin click on "Detail" button on "User Management" Page</t>
  </si>
  <si>
    <t>1. Login VMN system by Admin role
2. Click on "User Management" hyperlink
3. Click on "Detail" button of any user in "User Management" Page</t>
  </si>
  <si>
    <t>1. Admin Page is displayed
2. Logout success and redirect to Login Page</t>
  </si>
  <si>
    <t>1. Admin Page is displayed
2. "User Management" Page is displayed
3. "User Detail" Page is displayed</t>
  </si>
  <si>
    <t>When Admin click on "Detail" button on "HMS Pending" Page</t>
  </si>
  <si>
    <t>1. Login VMN system by Admin role
2. Click on "HMS Pending" hyperlink
3. Click on "Detail" button of any user in "HMS Pending" Page</t>
  </si>
  <si>
    <t>1. Admin Page is displayed
2. "HMS Pending" Page is displayed
3. "HMS Detail" Page is displayed</t>
  </si>
  <si>
    <t>Integration User Management with User Detail</t>
  </si>
  <si>
    <t>Integration HMS Pending with HMS Detail</t>
  </si>
  <si>
    <t>When Admin click on "Save" button on "User Detail" Page</t>
  </si>
  <si>
    <t>1. Login VMN system by Admin role
2. Click on "User Management" hyperlink
3. Click on "Detail" button of any user in "User Management" Page
4. Click on "Save" button on "User Detail" Page</t>
  </si>
  <si>
    <t>1. Admin Page is displayed
2. "User Management" Page is displayed
3. "User Detail" Page is displayed
4. "User Management" Page is displayed</t>
  </si>
  <si>
    <t>When Admin click on "Accept" button on "HMS Detail" Page</t>
  </si>
  <si>
    <t>1. Login VMN system by Admin role
2. Click on "HMS Pending" hyperlink
3. Click on "Detail" button of any user in "HMS Pending" Page
4. Click on "Accept" button on "HMS Detail" Page</t>
  </si>
  <si>
    <t>1. Admin Page is displayed
2. "HMS Pending" Page is displayed
3. "HMS Detail" Page is displayed
4. "HMS Pending" Page is displayed</t>
  </si>
  <si>
    <t>When Admin click on "Deny" button on "HMS Detail" Page</t>
  </si>
  <si>
    <t>1. Login VMN system by Admin role
2. Click on "HMS Pending" hyperlink
3. Click on "Detail" button of any user in "HMS Pending" Page
4. Click on "Deny" button on "HMS Detail" Page</t>
  </si>
  <si>
    <t xml:space="preserve">Integration Login with HMS Pending </t>
  </si>
  <si>
    <t>1. Login VMN system by Admin role
2. Click on "HMS Pending" hyperlink</t>
  </si>
  <si>
    <t>1. Admin Page is displayed
2. "HMS Pending" Page is displayed</t>
  </si>
  <si>
    <t>1. Mod Page is displayed
2. Log out success and redirect to "Login" Page</t>
  </si>
  <si>
    <t>Check "HMS Pending" Page</t>
  </si>
  <si>
    <t>1. Mod Page is displayed
2. "Dashboard" Page is displayed</t>
  </si>
  <si>
    <t>Integration Login with Medicinal Plants Article Management</t>
  </si>
  <si>
    <t>Check "Medicinal Plants Article Management" Page</t>
  </si>
  <si>
    <t>1. Login VMN system by Mod role
2. Click on "Logout" hyperlink on Header</t>
  </si>
  <si>
    <t>1. Login VMN system by Mod role
2. Click on "Dashboard" hyperlink</t>
  </si>
  <si>
    <t>1. Login VMN system by Mod role
2. Click on "Medicinal Plants Article Management" hyperlink</t>
  </si>
  <si>
    <t>1. Mod Page is displayed
2. "Medicinal Plants Article Management" Page is displayed</t>
  </si>
  <si>
    <t>Integration Login with Remedy Article Management</t>
  </si>
  <si>
    <t>Check "Remedy Article Management" Page</t>
  </si>
  <si>
    <t>1. Login VMN system by Mod role
2. Click on "Remedy Article Management" hyperlink</t>
  </si>
  <si>
    <t>1. Mod Page is displayed
2. "Remedy Article Management" Page is displayed</t>
  </si>
  <si>
    <t>[Mod Module- 50]</t>
  </si>
  <si>
    <t>Integration Medicinal Plants Articles Management with Medicinal Plants Article Detail</t>
  </si>
  <si>
    <t>[Mod Module- 40]</t>
  </si>
  <si>
    <t>When Mod click on "Accept" button on "Medicinal Plants Article Detail" Page</t>
  </si>
  <si>
    <t>1. Mod Page is displayed
2. "Medicinal Plants Article Management" Page is displayed
3. "Medicinal Plants Article Detail" Page is displayed
4. "Medicinal Plants Article Management" Page is displayed</t>
  </si>
  <si>
    <t>[Mod Module- 41]</t>
  </si>
  <si>
    <t>When Mod click on "Detail" button on "Change content's Medicinal Plants Article" tab of "Medicinal Plants Article Management" Page</t>
  </si>
  <si>
    <t>When Mod click on "Detail" button on "Reported Medicinal Plants Article" tab of "Medicinal Plants Article Management" Page</t>
  </si>
  <si>
    <t>When Mod click on "Deny" button on "Medicinal Plants Article Detail" Page</t>
  </si>
  <si>
    <t xml:space="preserve">1. Mod Page is displayed
2. "Medicinal Plants Article Management" Page is displayed
3. "Medicinal Plants Article Detail" Page is displayed
</t>
  </si>
  <si>
    <t>1. Mod Page is displayed
2. "Medicinal Plants Article Management" Page is displayed
3. "Change content's Medicinal Plants Article" tab is displayed
4. "Medicinal Plants Article Management" Page is displayed</t>
  </si>
  <si>
    <t>1. Login VMN system by Mod role
2. Click on "Medicinal Plants Article Management" hyperlink
3. Click on "Change content's Medicinal Plants Article" tab
4. Click on "Detail" button of any article on "Change content's Medicinal Plants Article" tab
5. Click on "Deny" button on "Medicinal Plants Article Detail" Page</t>
  </si>
  <si>
    <t>1. Login VMN system by Mod role
2. Click on "Medicinal Plants Article Management" hyperlink
3. Click on "Change content's Medicinal Plants Article" tab
4. Click on "Detail" button of any article on "Change content's Medicinal Plants Article" tab
5. Click on "Accept" button on "Medicinal Plants Article Detail" Page</t>
  </si>
  <si>
    <t>1. Mod Page is displayed
2. "Medicinal Plants Article Management" Page is displayed
3. "Change content's Medicinal Plants Article" tab is displayed
4. "Medicinal Plants Article Detail" Page is displayed
5. "Change content's Medicinal Plants Article" tab is displayed</t>
  </si>
  <si>
    <t>[Mod Module- 42]</t>
  </si>
  <si>
    <t>[Mod Module- 43]</t>
  </si>
  <si>
    <t>[Mod Module- 44]</t>
  </si>
  <si>
    <t>[Mod Module- 45]</t>
  </si>
  <si>
    <t>[Mod Module- 46]</t>
  </si>
  <si>
    <t>[Mod Module- 47]</t>
  </si>
  <si>
    <t>[Mod Module- 48]</t>
  </si>
  <si>
    <t xml:space="preserve">1. Login VMN system by Mod role
2. Click on "Medicinal Plants Article Management" hyperlink
3. Click on "Change content's Medicinal Plants Article" tab
4. Click on "Detail" button of any article on "Change content's Medicinal Plants Article" tab
</t>
  </si>
  <si>
    <t>1. Login VMN system by Mod role
2. Click on "Medicinal Plants Article Management" hyperlink
3. Click on "Reported Medicinal Plants Article" tab
4. Click on "Detail" button of any article on "Reported Medicinal Plants Article" tab</t>
  </si>
  <si>
    <t>1. Login VMN system by Mod role
2. Click on "Medicinal Plants Article Management" hyperlink
3. Click on "Reported Medicinal Plants Article" tab
4. Click on "Detail" button of any article on "Reported Medicinal Plants Article" tab
5. Click on "Accept" button on "Medicinal Plants Article Detail" Page</t>
  </si>
  <si>
    <t>1. Login VMN system by Mod role
2. Click on "Medicinal Plants Article Management" hyperlink
3. Click on "Reported Medicinal Plants Article" tab
4. Click on "Detail" button of any article on "Reported Medicinal Plants Article" tab
5. Click on "Deny" button on "Medicinal Plants Article Detail" Page</t>
  </si>
  <si>
    <t>1. Mod Page is displayed
2. "Medicinal Plants Article Management" Page is displayed
3. "Reported Medicinal Plants Article" tab is displayed
4. "Medicinal Plants Article Detail" Page is displayed
5. "Reported Medicinal Plants Article" tab is displayed</t>
  </si>
  <si>
    <t>Integration Remedy Articles Management with Remedy Article Detail</t>
  </si>
  <si>
    <t>When Mod click on "Detail" button on "Medicinal Plants Article Pending" tab of "Medicinal Plants Article Management" Page</t>
  </si>
  <si>
    <t>When Mod click on "Accept" button on "Remedy Article Detail" Page</t>
  </si>
  <si>
    <t>When Mod click on "Deny" button on "Remedy Article Detail" Page</t>
  </si>
  <si>
    <t>When Mod click on "Detail" button on "Remedy Article Pending" tab of "Remedy Article Management" Page</t>
  </si>
  <si>
    <t>When Mod click on "Detail" button on "Change content's Remedy Article" tab of "Remedy Article Management" Page</t>
  </si>
  <si>
    <t>When Mod click on "Detail" button on "Reported Remedy Article" tab of "Remedy Article Management" Page</t>
  </si>
  <si>
    <t>1. Login VMN system by Mod role
2. Click on "Medicinal Plants Article Management" hyperlink
3. Click on "Detail" button of any article on "Medicinal Plants Article Pending" tab</t>
  </si>
  <si>
    <t xml:space="preserve">1. Login VMN system by Mod role
2. Click on "Medicinal Plants Article Management" hyperlink
3. Click on "Detail" button of any article on "Pending Medicinal Plants Article" tab
4. Click on "Accept" button on "Medicinal Plants Article Detail" Page </t>
  </si>
  <si>
    <t xml:space="preserve">1. Login VMN system by Mod role
2. Click on "Medicinal Plants Article Management" hyperlink
3. Click on "Detail" button of any article on "Pending Medicinal Plants Article" tab
4. Click on "Deny" button on "Medicinal Plants Article Detail" Page </t>
  </si>
  <si>
    <t>1. Login VMN system by Mod role
2. Click on "Remedy Article Management" hyperlink
3. Click on "Detail" button of any article on "Remedy Article Pending" tab</t>
  </si>
  <si>
    <t xml:space="preserve">1. Mod Page is displayed
2. "Remedy Article Management" Page is displayed
3. "Remedy Article Detail" Page is displayed
</t>
  </si>
  <si>
    <t xml:space="preserve">1. Login VMN system by Mod role
2. Click on "Remedy Article Management" hyperlink
3. Click on "Detail" button of any article on "Pending Remedy Article" tab
4. Click on "Accept" button on "Remedy Article Detail" Page </t>
  </si>
  <si>
    <t>1. Mod Page is displayed
2. "Remedy Article Management" Page is displayed
3. "Remedy Article Detail" Page is displayed
4. "Remedy Article Management" Page is displayed</t>
  </si>
  <si>
    <t xml:space="preserve">1. Login VMN system by Mod role
2. Click on "Remedy Article Management" hyperlink
3. Click on "Detail" button of any article on "Pending Remedy Article" tab
4. Click on "Deny" button on "Remedy Article Detail" Page </t>
  </si>
  <si>
    <t xml:space="preserve">1. Login VMN system by Mod role
2. Click on "Remedy Article Management" hyperlink
3. Click on "Change content's Remedy Article" tab
4. Click on "Detail" button of any article on "Change content's Remedy Article" tab
</t>
  </si>
  <si>
    <t>1. Mod Page is displayed
2. "Remedy Article Management" Page is displayed
3. "Change content's Remedy Article" tab is displayed
4. "Remedy Article Management" Page is displayed</t>
  </si>
  <si>
    <t>1. Login VMN system by Mod role
2. Click on "Remedy Article Management" hyperlink
3. Click on "Change content's Remedy Article" tab
4. Click on "Detail" button of any article on "Change content's Remedy Article" tab
5. Click on "Accept" button on "Remedy Article Detail" Page</t>
  </si>
  <si>
    <t>1. Mod Page is displayed
2. "Remedy Article Management" Page is displayed
3. "Change content's Remedy Article" tab is displayed
4. "Remedy Article Detail" Page is displayed
5. "Change content's Remedy Article" tab is displayed</t>
  </si>
  <si>
    <t>1. Login VMN system by Mod role
2. Click on "Remedy Article Management" hyperlink
3. Click on "Change content's Remedy Article" tab
4. Click on "Detail" button of any article on "Change content's Remedy Article" tab
5. Click on "Deny" button on "Remedy Article Detail" Page</t>
  </si>
  <si>
    <t>1. Login VMN system by Mod role
2. Click on "Remedy Article Management" hyperlink
3. Click on "Reported Remedy Article" tab
4. Click on "Detail" button of any article on "Reported Remedy Article" tab</t>
  </si>
  <si>
    <t>1. Login VMN system by Mod role
2. Click on "Remedy Article Management" hyperlink
3. Click on "Reported Remedy Article" tab
4. Click on "Detail" button of any article on "Reported Remedy Article" tab
5. Click on "Accept" button on "Remedy Article Detail" Page</t>
  </si>
  <si>
    <t>1. Mod Page is displayed
2. "Remedy Article Management" Page is displayed
3. "Reported Remedy Article" tab is displayed
4. "Remedy Article Detail" Page is displayed
5. "Reported Remedy Article" tab is displayed</t>
  </si>
  <si>
    <t>1. Login VMN system by Mod role
2. Click on "Remedy Article Management" hyperlink
3. Click on "Reported Remedy Article" tab
4. Click on "Detail" button of any article on "Reported Remedy Article" tab
5. Click on "Deny" button on "Remedy Article Detail" Page</t>
  </si>
  <si>
    <t>[Mod Module- 54]</t>
  </si>
  <si>
    <t>[Mod Module- 55]</t>
  </si>
  <si>
    <t>[Mod Module- 56]</t>
  </si>
  <si>
    <t>[Mod Module- 57]</t>
  </si>
  <si>
    <t>[Mod Module- 58]</t>
  </si>
  <si>
    <t>[Mod Module- 59]</t>
  </si>
  <si>
    <t>[Mod Module- 60]</t>
  </si>
  <si>
    <t>[Mod Module- 61]</t>
  </si>
  <si>
    <t>[Mod Module- 62]</t>
  </si>
  <si>
    <t>[Mod Module- 18]</t>
  </si>
  <si>
    <t>[Mod Module- 20]</t>
  </si>
  <si>
    <t>[Mod Module- 36]</t>
  </si>
  <si>
    <t>When Admin click on "Lock" button on "User Detail" Page</t>
  </si>
  <si>
    <t>1. Login VMN system by Admin role
2. Click on "User Management" hyperlink
3. Click on "Detail" button of any user in "User Management" Page
4. Click on "Lock" button on "User Detail" Page</t>
  </si>
  <si>
    <t>When Admin click on "UnLock" button on "User Detail" Page</t>
  </si>
  <si>
    <t>1. Login VMN system by Admin role
2. Click on "User Management" hyperlink
3. Click on "Detail" button of any user in "User Management" Page
4. Click on "UnLock" button on "User Detail" Page</t>
  </si>
  <si>
    <t>[Admin Module- 30]</t>
  </si>
  <si>
    <t>[Admin Module- 29]</t>
  </si>
  <si>
    <t>[Admin Module- 33]</t>
  </si>
  <si>
    <t>[Admin Module- 32]</t>
  </si>
  <si>
    <t>[Admin Module- 37]</t>
  </si>
  <si>
    <t>[Admin module- 38]</t>
  </si>
  <si>
    <t>[Admin module- 39]</t>
  </si>
  <si>
    <t>[Admin module- 20]</t>
  </si>
  <si>
    <t>[Admin module- 27]</t>
  </si>
  <si>
    <t>[Admin module- 35]</t>
  </si>
  <si>
    <t>Execute all Mod unit test cases
 and passed</t>
  </si>
  <si>
    <t>List enviroment requires in this system
1. Server: Localhost
2. Database server: MySQL server
3. Browser: Google Chrome 40, Mozzila Firefox 30
4. Operation System: Mac OS X</t>
  </si>
  <si>
    <t>プロジェクト名</t>
  </si>
  <si>
    <t>プロジェクトコード</t>
  </si>
  <si>
    <t>テスト環境設定</t>
  </si>
  <si>
    <t>項番</t>
  </si>
  <si>
    <t>機能名</t>
    <rPh sb="0" eb="3">
      <t>きのうめい</t>
    </rPh>
    <phoneticPr fontId="0" type="noConversion"/>
  </si>
  <si>
    <t>シート名</t>
    <rPh sb="3" eb="4">
      <t>めい</t>
    </rPh>
    <phoneticPr fontId="0" type="noConversion"/>
  </si>
  <si>
    <t>説明</t>
    <rPh sb="0" eb="2">
      <t>せつめい</t>
    </rPh>
    <phoneticPr fontId="0" type="noConversion"/>
  </si>
  <si>
    <t>事前条件</t>
  </si>
  <si>
    <t>ドキュメントコード</t>
  </si>
  <si>
    <t>備考</t>
  </si>
  <si>
    <t>テストカバレッジ</t>
  </si>
  <si>
    <t>テスト成功カバレッジ</t>
  </si>
  <si>
    <t>モジュールコード</t>
    <phoneticPr fontId="0" type="noConversion"/>
  </si>
  <si>
    <t>合格</t>
  </si>
  <si>
    <t>不合格</t>
    <rPh sb="0" eb="3">
      <t>ふごうかく</t>
    </rPh>
    <phoneticPr fontId="0" type="noConversion"/>
  </si>
  <si>
    <t>テスト項目数</t>
    <rPh sb="5" eb="6">
      <t>すう</t>
    </rPh>
    <phoneticPr fontId="0" type="noConversion"/>
  </si>
  <si>
    <t>Mod Module</t>
  </si>
  <si>
    <t>Admin Module</t>
  </si>
  <si>
    <t>QuynhHTse02639</t>
  </si>
  <si>
    <t>TienNMse02545</t>
  </si>
  <si>
    <t>22/02/2016</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</si>
  <si>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</si>
  <si>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</si>
  <si>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</si>
  <si>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</si>
  <si>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</si>
  <si>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</si>
  <si>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</si>
  <si>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</si>
  <si>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</si>
  <si>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</si>
  <si>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</si>
  <si>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</si>
  <si>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t>This test cases were created to Check integration between login with all functions and all functions together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</si>
</sst>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40">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sz val="12"/>
      <name val="ＭＳ Ｐゴシック"/>
      <family val="3"/>
      <charset val="128"/>
    </font>
    <font>
      <b/>
      <sz val="14"/>
      <name val="ＭＳ Ｐゴシック"/>
    </font>
    <font>
      <sz val="12"/>
      <name val="Calibri"/>
      <family val="2"/>
    </font>
    <font>
      <u/>
      <sz val="11"/>
      <color theme="11"/>
      <name val="ＭＳ Ｐゴシック"/>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0"/>
      <color indexed="60"/>
      <name val="ＭＳ Ｐゴシック"/>
      <family val="3"/>
      <charset val="128"/>
    </font>
    <font>
      <b/>
      <sz val="11"/>
      <color rgb="FFFF0000"/>
      <name val="ＭＳ Ｐゴシック"/>
    </font>
    <font>
      <b/>
      <sz val="12"/>
      <name val="ＭＳ Ｐゴシック"/>
      <family val="3"/>
      <charset val="128"/>
    </font>
    <font>
      <b/>
      <sz val="12"/>
      <color indexed="8"/>
      <name val="ＭＳ Ｐゴシック"/>
      <family val="3"/>
      <charset val="128"/>
    </font>
    <font>
      <b/>
      <sz val="12"/>
      <color indexed="8"/>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
      <patternFill patternType="solid">
        <fgColor rgb="FF000080"/>
        <bgColor indexed="32"/>
      </patternFill>
    </fill>
    <fill>
      <patternFill patternType="solid">
        <fgColor rgb="FF000080"/>
        <bgColor indexed="56"/>
      </patternFill>
    </fill>
  </fills>
  <borders count="5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style="thin">
        <color indexed="8"/>
      </right>
      <top style="thin">
        <color indexed="8"/>
      </top>
      <bottom style="thin">
        <color indexed="8"/>
      </bottom>
      <diagonal/>
    </border>
    <border>
      <left style="hair">
        <color indexed="8"/>
      </left>
      <right style="medium">
        <color indexed="8"/>
      </right>
      <top style="thin">
        <color indexed="8"/>
      </top>
      <bottom style="hair">
        <color indexed="8"/>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right style="medium">
        <color indexed="8"/>
      </right>
      <top style="thin">
        <color indexed="8"/>
      </top>
      <bottom style="thin">
        <color indexed="8"/>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3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4" xfId="0" applyNumberFormat="1" applyFont="1" applyBorder="1" applyAlignment="1">
      <alignment vertical="top"/>
    </xf>
    <xf numFmtId="0" fontId="3" fillId="0" borderId="4" xfId="0" applyFont="1" applyBorder="1" applyAlignment="1">
      <alignment vertical="top"/>
    </xf>
    <xf numFmtId="0" fontId="8" fillId="0" borderId="5" xfId="0" applyFont="1" applyBorder="1" applyAlignment="1">
      <alignment vertical="top" wrapText="1"/>
    </xf>
    <xf numFmtId="164" fontId="3" fillId="0" borderId="6" xfId="0" applyNumberFormat="1" applyFont="1" applyBorder="1" applyAlignment="1">
      <alignment vertical="top"/>
    </xf>
    <xf numFmtId="0" fontId="3" fillId="0" borderId="5" xfId="0" applyFont="1" applyBorder="1" applyAlignment="1">
      <alignment vertical="top"/>
    </xf>
    <xf numFmtId="164" fontId="3" fillId="0" borderId="7" xfId="0" applyNumberFormat="1" applyFont="1" applyBorder="1" applyAlignment="1">
      <alignment vertical="top"/>
    </xf>
    <xf numFmtId="49" fontId="3" fillId="0" borderId="8" xfId="0" applyNumberFormat="1"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3" fillId="2" borderId="6" xfId="0" applyNumberFormat="1" applyFont="1" applyFill="1" applyBorder="1" applyAlignment="1">
      <alignment vertical="center"/>
    </xf>
    <xf numFmtId="49" fontId="3" fillId="2" borderId="4" xfId="0" applyNumberFormat="1" applyFont="1" applyFill="1" applyBorder="1" applyAlignment="1">
      <alignment horizontal="left" vertical="center"/>
    </xf>
    <xf numFmtId="0" fontId="15" fillId="2" borderId="4" xfId="1" applyNumberFormat="1" applyFont="1" applyFill="1" applyBorder="1" applyAlignment="1" applyProtection="1">
      <alignment horizontal="left" vertical="center"/>
    </xf>
    <xf numFmtId="0" fontId="3" fillId="2" borderId="5" xfId="0" applyFont="1" applyFill="1" applyBorder="1" applyAlignment="1">
      <alignment horizontal="left" vertical="center"/>
    </xf>
    <xf numFmtId="0" fontId="3" fillId="2" borderId="4" xfId="0" applyFont="1" applyFill="1" applyBorder="1" applyAlignment="1">
      <alignment horizontal="left" vertical="center"/>
    </xf>
    <xf numFmtId="1" fontId="3" fillId="2" borderId="7" xfId="0" applyNumberFormat="1" applyFont="1" applyFill="1" applyBorder="1" applyAlignment="1">
      <alignment vertical="center"/>
    </xf>
    <xf numFmtId="49" fontId="3" fillId="2" borderId="8" xfId="0" applyNumberFormat="1" applyFont="1" applyFill="1" applyBorder="1" applyAlignment="1">
      <alignment horizontal="left" vertical="center"/>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18" fillId="2" borderId="0" xfId="0" applyFont="1" applyFill="1" applyBorder="1" applyAlignment="1">
      <alignment horizontal="center" wrapText="1"/>
    </xf>
    <xf numFmtId="0" fontId="9" fillId="3" borderId="10" xfId="4" applyFont="1" applyFill="1" applyBorder="1" applyAlignment="1">
      <alignment horizontal="center" vertical="center" wrapText="1"/>
    </xf>
    <xf numFmtId="0" fontId="14" fillId="4" borderId="1" xfId="4" applyFont="1" applyFill="1" applyBorder="1" applyAlignment="1">
      <alignment horizontal="left" vertical="center"/>
    </xf>
    <xf numFmtId="0" fontId="14" fillId="4" borderId="11" xfId="4" applyFont="1" applyFill="1" applyBorder="1" applyAlignment="1">
      <alignment horizontal="left" vertical="center"/>
    </xf>
    <xf numFmtId="0" fontId="14" fillId="4"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7" fillId="2" borderId="0" xfId="0" applyFont="1" applyFill="1"/>
    <xf numFmtId="0" fontId="8" fillId="2" borderId="0" xfId="3" applyFont="1" applyFill="1" applyBorder="1"/>
    <xf numFmtId="0" fontId="3" fillId="2" borderId="0" xfId="0" applyFont="1" applyFill="1" applyBorder="1"/>
    <xf numFmtId="0" fontId="3" fillId="2" borderId="12" xfId="0" applyFont="1" applyFill="1" applyBorder="1" applyAlignment="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6" xfId="0" applyNumberFormat="1" applyFont="1" applyBorder="1" applyAlignment="1">
      <alignment horizontal="center" vertical="center" wrapText="1"/>
    </xf>
    <xf numFmtId="49" fontId="3" fillId="0" borderId="4" xfId="0" applyNumberFormat="1" applyFont="1" applyBorder="1" applyAlignment="1">
      <alignment horizontal="center" vertical="center"/>
    </xf>
    <xf numFmtId="0" fontId="3" fillId="0" borderId="4" xfId="0" applyFont="1" applyBorder="1" applyAlignment="1">
      <alignment horizontal="center" vertical="center"/>
    </xf>
    <xf numFmtId="0" fontId="16" fillId="2" borderId="4" xfId="1" applyNumberFormat="1" applyFill="1" applyBorder="1" applyAlignment="1" applyProtection="1">
      <alignment horizontal="left" vertical="center"/>
    </xf>
    <xf numFmtId="0" fontId="3" fillId="5" borderId="2" xfId="4" applyFont="1" applyFill="1" applyBorder="1" applyAlignment="1">
      <alignment vertical="top" wrapText="1"/>
    </xf>
    <xf numFmtId="0" fontId="18" fillId="2" borderId="13" xfId="2" applyFont="1" applyFill="1" applyBorder="1" applyAlignment="1">
      <alignment wrapText="1"/>
    </xf>
    <xf numFmtId="0" fontId="3" fillId="2" borderId="13"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4" xfId="2" applyFont="1" applyFill="1" applyBorder="1" applyAlignment="1">
      <alignment horizontal="center" vertical="center"/>
    </xf>
    <xf numFmtId="0" fontId="18" fillId="2" borderId="15"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5" borderId="2" xfId="2" applyFont="1" applyFill="1" applyBorder="1" applyAlignment="1">
      <alignment vertical="top" wrapText="1"/>
    </xf>
    <xf numFmtId="0" fontId="17" fillId="5" borderId="0" xfId="2" applyFont="1" applyFill="1"/>
    <xf numFmtId="0" fontId="3" fillId="2" borderId="0" xfId="2" applyFont="1" applyFill="1" applyAlignment="1"/>
    <xf numFmtId="0" fontId="16" fillId="2" borderId="4" xfId="1" applyFill="1" applyBorder="1" applyAlignment="1">
      <alignment horizontal="left" vertical="center"/>
    </xf>
    <xf numFmtId="0" fontId="18" fillId="5" borderId="0" xfId="0" applyFont="1" applyFill="1" applyAlignment="1">
      <alignment vertical="top"/>
    </xf>
    <xf numFmtId="14" fontId="3" fillId="5" borderId="2" xfId="4" applyNumberFormat="1" applyFont="1" applyFill="1" applyBorder="1" applyAlignment="1">
      <alignment vertical="top" wrapText="1"/>
    </xf>
    <xf numFmtId="0" fontId="3" fillId="2" borderId="5" xfId="0" applyFont="1" applyFill="1" applyBorder="1" applyAlignment="1">
      <alignment horizontal="left" vertical="center" wrapText="1"/>
    </xf>
    <xf numFmtId="0" fontId="3" fillId="2" borderId="4" xfId="1" applyNumberFormat="1" applyFont="1" applyFill="1" applyBorder="1" applyAlignment="1" applyProtection="1">
      <alignment horizontal="left" vertical="center" wrapText="1"/>
    </xf>
    <xf numFmtId="15" fontId="3" fillId="0" borderId="4" xfId="0" applyNumberFormat="1" applyFont="1" applyBorder="1" applyAlignment="1">
      <alignment vertical="center"/>
    </xf>
    <xf numFmtId="0" fontId="3" fillId="5" borderId="16" xfId="4" applyFont="1" applyFill="1" applyBorder="1" applyAlignment="1">
      <alignment vertical="top" wrapText="1"/>
    </xf>
    <xf numFmtId="0" fontId="18" fillId="5" borderId="16" xfId="2" applyFont="1" applyFill="1" applyBorder="1" applyAlignment="1">
      <alignment horizontal="left" vertical="top" wrapText="1"/>
    </xf>
    <xf numFmtId="14" fontId="3" fillId="5" borderId="16" xfId="4" applyNumberFormat="1" applyFont="1" applyFill="1" applyBorder="1" applyAlignment="1">
      <alignment vertical="top" wrapText="1"/>
    </xf>
    <xf numFmtId="0" fontId="3" fillId="5" borderId="16" xfId="2" applyFont="1" applyFill="1" applyBorder="1" applyAlignment="1">
      <alignment vertical="top" wrapText="1"/>
    </xf>
    <xf numFmtId="0" fontId="3" fillId="5" borderId="10" xfId="4" applyFont="1" applyFill="1" applyBorder="1" applyAlignment="1">
      <alignment vertical="top" wrapText="1"/>
    </xf>
    <xf numFmtId="0" fontId="24" fillId="2" borderId="13" xfId="1" applyNumberFormat="1" applyFont="1" applyFill="1" applyBorder="1" applyAlignment="1"/>
    <xf numFmtId="0" fontId="18" fillId="2" borderId="18" xfId="2" applyNumberFormat="1" applyFont="1" applyFill="1" applyBorder="1" applyAlignment="1">
      <alignment horizontal="center" vertical="center"/>
    </xf>
    <xf numFmtId="0" fontId="18" fillId="2" borderId="0" xfId="2" applyNumberFormat="1" applyFont="1" applyFill="1" applyAlignment="1"/>
    <xf numFmtId="0" fontId="3" fillId="2" borderId="0" xfId="2" applyNumberFormat="1" applyFont="1" applyFill="1"/>
    <xf numFmtId="0" fontId="0" fillId="6" borderId="0" xfId="0" applyFill="1"/>
    <xf numFmtId="0" fontId="24" fillId="5" borderId="13" xfId="1" applyFont="1" applyFill="1" applyBorder="1" applyAlignment="1"/>
    <xf numFmtId="0" fontId="18" fillId="5" borderId="13" xfId="0" applyFont="1" applyFill="1" applyBorder="1" applyAlignment="1">
      <alignment wrapText="1"/>
    </xf>
    <xf numFmtId="0" fontId="3" fillId="5" borderId="13" xfId="0" applyFont="1" applyFill="1" applyBorder="1" applyAlignment="1">
      <alignment wrapText="1"/>
    </xf>
    <xf numFmtId="0" fontId="12" fillId="5" borderId="2" xfId="0" applyFont="1" applyFill="1" applyBorder="1" applyAlignment="1">
      <alignment horizontal="center" vertical="center" wrapText="1"/>
    </xf>
    <xf numFmtId="0" fontId="12" fillId="5" borderId="1" xfId="0" applyFont="1" applyFill="1" applyBorder="1" applyAlignment="1">
      <alignment horizontal="center" vertical="center" wrapText="1"/>
    </xf>
    <xf numFmtId="14" fontId="3" fillId="5" borderId="10" xfId="4" applyNumberFormat="1" applyFont="1" applyFill="1" applyBorder="1" applyAlignment="1">
      <alignment vertical="top" wrapText="1"/>
    </xf>
    <xf numFmtId="0" fontId="27" fillId="5" borderId="0" xfId="2" applyFont="1" applyFill="1" applyAlignment="1" applyProtection="1">
      <alignment wrapText="1"/>
    </xf>
    <xf numFmtId="0" fontId="27" fillId="5" borderId="0" xfId="2" applyFont="1" applyFill="1" applyBorder="1" applyAlignment="1">
      <alignment horizontal="left" wrapText="1"/>
    </xf>
    <xf numFmtId="0" fontId="15" fillId="0" borderId="4" xfId="1" applyFont="1" applyBorder="1"/>
    <xf numFmtId="49" fontId="8" fillId="0" borderId="3" xfId="0" quotePrefix="1" applyNumberFormat="1" applyFont="1" applyBorder="1" applyAlignment="1">
      <alignment horizontal="left" indent="1"/>
    </xf>
    <xf numFmtId="0" fontId="3" fillId="2" borderId="16" xfId="2" applyFont="1" applyFill="1" applyBorder="1" applyAlignment="1">
      <alignment vertical="top" wrapText="1"/>
    </xf>
    <xf numFmtId="0" fontId="3" fillId="5" borderId="1" xfId="4" applyFont="1" applyFill="1" applyBorder="1" applyAlignment="1">
      <alignment vertical="top" wrapText="1"/>
    </xf>
    <xf numFmtId="0" fontId="14" fillId="4" borderId="0" xfId="4" applyFont="1" applyFill="1" applyBorder="1" applyAlignment="1">
      <alignment horizontal="left" vertical="center"/>
    </xf>
    <xf numFmtId="0" fontId="3" fillId="2" borderId="10" xfId="2" applyFont="1" applyFill="1" applyBorder="1" applyAlignment="1">
      <alignment vertical="top" wrapText="1"/>
    </xf>
    <xf numFmtId="0" fontId="14" fillId="4" borderId="23" xfId="4" applyFont="1" applyFill="1" applyBorder="1" applyAlignment="1">
      <alignment horizontal="left" vertical="center"/>
    </xf>
    <xf numFmtId="0" fontId="14" fillId="4" borderId="24" xfId="4" applyFont="1" applyFill="1" applyBorder="1" applyAlignment="1">
      <alignment horizontal="left" vertical="center"/>
    </xf>
    <xf numFmtId="0" fontId="22" fillId="2" borderId="16" xfId="7" applyFont="1" applyFill="1" applyBorder="1" applyAlignment="1">
      <alignment horizontal="left" vertical="top" wrapText="1"/>
    </xf>
    <xf numFmtId="0" fontId="3" fillId="6" borderId="16" xfId="0" applyFont="1" applyFill="1" applyBorder="1"/>
    <xf numFmtId="0" fontId="3" fillId="6" borderId="16" xfId="0" applyFont="1" applyFill="1" applyBorder="1" applyAlignment="1">
      <alignment vertical="top" wrapText="1"/>
    </xf>
    <xf numFmtId="0" fontId="14" fillId="4" borderId="25" xfId="4" applyFont="1" applyFill="1" applyBorder="1" applyAlignment="1">
      <alignment horizontal="left" vertical="center"/>
    </xf>
    <xf numFmtId="0" fontId="14" fillId="4" borderId="22" xfId="4" applyFont="1" applyFill="1" applyBorder="1" applyAlignment="1">
      <alignment horizontal="left" vertical="center"/>
    </xf>
    <xf numFmtId="0" fontId="14" fillId="4" borderId="26" xfId="4" applyFont="1" applyFill="1" applyBorder="1" applyAlignment="1">
      <alignment horizontal="left" vertical="center"/>
    </xf>
    <xf numFmtId="0" fontId="22" fillId="2" borderId="16"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28" fillId="0" borderId="0" xfId="0" applyFont="1" applyAlignment="1">
      <alignment wrapText="1"/>
    </xf>
    <xf numFmtId="0" fontId="28" fillId="7" borderId="22" xfId="0" applyFont="1" applyFill="1" applyBorder="1" applyAlignment="1">
      <alignment horizontal="center" vertical="center" wrapText="1"/>
    </xf>
    <xf numFmtId="0" fontId="29" fillId="7" borderId="25" xfId="0" applyFont="1" applyFill="1" applyBorder="1" applyAlignment="1">
      <alignment horizontal="left" vertical="center"/>
    </xf>
    <xf numFmtId="0" fontId="28" fillId="7" borderId="25" xfId="0" applyFont="1" applyFill="1" applyBorder="1" applyAlignment="1">
      <alignment horizontal="center" vertical="center" wrapText="1"/>
    </xf>
    <xf numFmtId="0" fontId="28" fillId="6" borderId="16" xfId="0" applyFont="1" applyFill="1" applyBorder="1" applyAlignment="1">
      <alignment horizontal="center" vertical="center" wrapText="1"/>
    </xf>
    <xf numFmtId="0" fontId="28" fillId="0" borderId="0" xfId="0" applyFont="1" applyFill="1" applyAlignment="1">
      <alignment wrapText="1"/>
    </xf>
    <xf numFmtId="0" fontId="28" fillId="8" borderId="0" xfId="0" applyFont="1" applyFill="1" applyAlignment="1">
      <alignment wrapText="1"/>
    </xf>
    <xf numFmtId="0" fontId="14" fillId="4" borderId="27" xfId="4" applyFont="1" applyFill="1" applyBorder="1" applyAlignment="1">
      <alignment horizontal="left" vertical="center"/>
    </xf>
    <xf numFmtId="0" fontId="3" fillId="2" borderId="0" xfId="4" applyFont="1" applyFill="1" applyBorder="1" applyAlignment="1">
      <alignment vertical="top" wrapText="1"/>
    </xf>
    <xf numFmtId="0" fontId="3" fillId="5" borderId="0" xfId="4" applyFont="1" applyFill="1" applyBorder="1" applyAlignment="1">
      <alignment vertical="top" wrapText="1"/>
    </xf>
    <xf numFmtId="14" fontId="3" fillId="5" borderId="0" xfId="4" applyNumberFormat="1" applyFont="1" applyFill="1" applyBorder="1" applyAlignment="1">
      <alignment vertical="top" wrapText="1"/>
    </xf>
    <xf numFmtId="0" fontId="3" fillId="5" borderId="0" xfId="2" applyFont="1" applyFill="1" applyBorder="1" applyAlignment="1">
      <alignment vertical="top" wrapText="1"/>
    </xf>
    <xf numFmtId="0" fontId="16" fillId="0" borderId="4" xfId="1" applyBorder="1"/>
    <xf numFmtId="0" fontId="3" fillId="5" borderId="11" xfId="4" applyFont="1" applyFill="1" applyBorder="1" applyAlignment="1">
      <alignment vertical="top" wrapText="1"/>
    </xf>
    <xf numFmtId="14" fontId="3" fillId="5" borderId="11" xfId="4" applyNumberFormat="1" applyFont="1" applyFill="1" applyBorder="1" applyAlignment="1">
      <alignment vertical="top" wrapText="1"/>
    </xf>
    <xf numFmtId="0" fontId="3" fillId="5" borderId="3" xfId="2" applyFont="1" applyFill="1" applyBorder="1" applyAlignment="1">
      <alignment vertical="top" wrapText="1"/>
    </xf>
    <xf numFmtId="0" fontId="14" fillId="4" borderId="29" xfId="4" applyFont="1" applyFill="1" applyBorder="1" applyAlignment="1">
      <alignment horizontal="left" vertical="center"/>
    </xf>
    <xf numFmtId="0" fontId="3" fillId="5" borderId="28" xfId="4" applyFont="1" applyFill="1" applyBorder="1" applyAlignment="1">
      <alignment vertical="top" wrapText="1"/>
    </xf>
    <xf numFmtId="0" fontId="18" fillId="2" borderId="1" xfId="2" applyFont="1" applyFill="1" applyBorder="1" applyAlignment="1">
      <alignment horizontal="left" vertical="top" wrapText="1"/>
    </xf>
    <xf numFmtId="0" fontId="14" fillId="4" borderId="30" xfId="4" applyFont="1" applyFill="1" applyBorder="1" applyAlignment="1">
      <alignment horizontal="left" vertical="center"/>
    </xf>
    <xf numFmtId="0" fontId="3" fillId="2" borderId="28" xfId="2" applyFont="1" applyFill="1" applyBorder="1"/>
    <xf numFmtId="0" fontId="14" fillId="4" borderId="31" xfId="4" applyFont="1" applyFill="1" applyBorder="1" applyAlignment="1">
      <alignment horizontal="left" vertical="center"/>
    </xf>
    <xf numFmtId="14" fontId="3" fillId="5" borderId="32" xfId="4" applyNumberFormat="1" applyFont="1" applyFill="1" applyBorder="1" applyAlignment="1">
      <alignment vertical="top" wrapText="1"/>
    </xf>
    <xf numFmtId="0" fontId="3" fillId="2" borderId="33" xfId="2" applyFont="1" applyFill="1" applyBorder="1" applyAlignment="1">
      <alignment vertical="top" wrapText="1"/>
    </xf>
    <xf numFmtId="0" fontId="14" fillId="9" borderId="1" xfId="4" applyNumberFormat="1" applyFont="1" applyFill="1" applyBorder="1" applyAlignment="1">
      <alignment horizontal="left" vertical="center"/>
    </xf>
    <xf numFmtId="0" fontId="3" fillId="5" borderId="16" xfId="4" applyNumberFormat="1" applyFont="1" applyFill="1" applyBorder="1" applyAlignment="1">
      <alignment vertical="top" wrapText="1"/>
    </xf>
    <xf numFmtId="0" fontId="14" fillId="9" borderId="1" xfId="4" applyFont="1" applyFill="1" applyBorder="1" applyAlignment="1">
      <alignment horizontal="left" vertical="center"/>
    </xf>
    <xf numFmtId="0" fontId="14" fillId="9" borderId="24" xfId="4" applyFont="1" applyFill="1" applyBorder="1" applyAlignment="1">
      <alignment horizontal="left" vertical="center"/>
    </xf>
    <xf numFmtId="0" fontId="3" fillId="5" borderId="34" xfId="4" applyFont="1" applyFill="1" applyBorder="1" applyAlignment="1">
      <alignment vertical="top" wrapText="1"/>
    </xf>
    <xf numFmtId="0" fontId="3" fillId="6" borderId="34" xfId="0" applyFont="1" applyFill="1" applyBorder="1"/>
    <xf numFmtId="0" fontId="18" fillId="2" borderId="34" xfId="7" applyFont="1" applyFill="1" applyBorder="1" applyAlignment="1">
      <alignment vertical="top" wrapText="1"/>
    </xf>
    <xf numFmtId="0" fontId="3" fillId="5" borderId="35" xfId="4" applyFont="1" applyFill="1" applyBorder="1" applyAlignment="1">
      <alignment vertical="top" wrapText="1"/>
    </xf>
    <xf numFmtId="0" fontId="32" fillId="0" borderId="0" xfId="0" applyFont="1"/>
    <xf numFmtId="0" fontId="18" fillId="5" borderId="28" xfId="2" applyFont="1" applyFill="1" applyBorder="1" applyAlignment="1">
      <alignment horizontal="left" vertical="top" wrapText="1"/>
    </xf>
    <xf numFmtId="14" fontId="3" fillId="5" borderId="28" xfId="4" applyNumberFormat="1" applyFont="1" applyFill="1" applyBorder="1" applyAlignment="1">
      <alignment vertical="top" wrapText="1"/>
    </xf>
    <xf numFmtId="0" fontId="3" fillId="5" borderId="28" xfId="2" applyFont="1" applyFill="1" applyBorder="1" applyAlignment="1">
      <alignment vertical="top" wrapText="1"/>
    </xf>
    <xf numFmtId="0" fontId="14" fillId="4" borderId="28" xfId="4" applyFont="1" applyFill="1" applyBorder="1" applyAlignment="1">
      <alignment horizontal="left" vertical="center"/>
    </xf>
    <xf numFmtId="0" fontId="3" fillId="5" borderId="30" xfId="4" applyFont="1" applyFill="1" applyBorder="1" applyAlignment="1">
      <alignment vertical="top" wrapText="1"/>
    </xf>
    <xf numFmtId="0" fontId="3" fillId="5" borderId="39" xfId="4" applyFont="1" applyFill="1" applyBorder="1" applyAlignment="1">
      <alignment vertical="top" wrapText="1"/>
    </xf>
    <xf numFmtId="0" fontId="22" fillId="2" borderId="39" xfId="7" applyFont="1" applyFill="1" applyBorder="1" applyAlignment="1">
      <alignment horizontal="left" vertical="top" wrapText="1"/>
    </xf>
    <xf numFmtId="0" fontId="3" fillId="6" borderId="39" xfId="0" applyFont="1" applyFill="1" applyBorder="1"/>
    <xf numFmtId="0" fontId="14" fillId="4" borderId="36" xfId="4" applyFont="1" applyFill="1" applyBorder="1" applyAlignment="1">
      <alignment horizontal="left" vertical="center"/>
    </xf>
    <xf numFmtId="0" fontId="14" fillId="4" borderId="40" xfId="4" applyFont="1" applyFill="1" applyBorder="1" applyAlignment="1">
      <alignment horizontal="left" vertical="center"/>
    </xf>
    <xf numFmtId="0" fontId="14" fillId="4" borderId="33" xfId="4" applyFont="1" applyFill="1" applyBorder="1" applyAlignment="1">
      <alignment horizontal="left" vertical="center"/>
    </xf>
    <xf numFmtId="0" fontId="8" fillId="0" borderId="2" xfId="0" applyFont="1" applyBorder="1" applyAlignment="1">
      <alignment horizontal="left"/>
    </xf>
    <xf numFmtId="0" fontId="8" fillId="0" borderId="2" xfId="0" applyFont="1" applyBorder="1" applyAlignment="1">
      <alignment horizontal="left" vertical="center"/>
    </xf>
    <xf numFmtId="0" fontId="8" fillId="2" borderId="2" xfId="0" applyFont="1" applyFill="1" applyBorder="1" applyAlignment="1">
      <alignment vertical="top" wrapText="1"/>
    </xf>
    <xf numFmtId="0" fontId="8" fillId="2" borderId="2" xfId="0" applyFont="1" applyFill="1" applyBorder="1" applyAlignment="1">
      <alignment horizontal="left"/>
    </xf>
    <xf numFmtId="0" fontId="14" fillId="4" borderId="36" xfId="4" applyFont="1" applyFill="1" applyBorder="1" applyAlignment="1">
      <alignment horizontal="center" vertical="center"/>
    </xf>
    <xf numFmtId="0" fontId="14" fillId="4" borderId="37" xfId="4" applyFont="1" applyFill="1" applyBorder="1" applyAlignment="1">
      <alignment horizontal="center" vertical="center"/>
    </xf>
    <xf numFmtId="0" fontId="14" fillId="4" borderId="38" xfId="4" applyFont="1" applyFill="1" applyBorder="1" applyAlignment="1">
      <alignment horizontal="center" vertical="center"/>
    </xf>
    <xf numFmtId="0" fontId="8" fillId="5" borderId="19" xfId="4" applyFont="1" applyFill="1" applyBorder="1" applyAlignment="1">
      <alignment horizontal="left" wrapText="1"/>
    </xf>
    <xf numFmtId="0" fontId="8" fillId="5" borderId="20" xfId="4" applyFont="1" applyFill="1" applyBorder="1" applyAlignment="1">
      <alignment horizontal="left" wrapText="1"/>
    </xf>
    <xf numFmtId="0" fontId="18" fillId="2" borderId="21" xfId="2"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4" fillId="4" borderId="38" xfId="4" applyFont="1" applyFill="1" applyBorder="1" applyAlignment="1">
      <alignment horizontal="left" vertical="center"/>
    </xf>
    <xf numFmtId="0" fontId="3" fillId="5" borderId="25" xfId="4" applyFont="1" applyFill="1" applyBorder="1" applyAlignment="1">
      <alignment vertical="top" wrapText="1"/>
    </xf>
    <xf numFmtId="0" fontId="14" fillId="4" borderId="41" xfId="4" applyFont="1" applyFill="1" applyBorder="1" applyAlignment="1">
      <alignment horizontal="left" vertical="center"/>
    </xf>
    <xf numFmtId="0" fontId="14" fillId="4" borderId="41" xfId="4" applyFont="1" applyFill="1" applyBorder="1" applyAlignment="1">
      <alignment horizontal="left" vertical="center"/>
    </xf>
    <xf numFmtId="0" fontId="14" fillId="4" borderId="25" xfId="4" applyFont="1" applyFill="1" applyBorder="1" applyAlignment="1">
      <alignment horizontal="left" vertical="center"/>
    </xf>
    <xf numFmtId="0" fontId="14" fillId="4" borderId="38" xfId="4" applyFont="1" applyFill="1" applyBorder="1" applyAlignment="1">
      <alignment horizontal="left" vertical="center"/>
    </xf>
    <xf numFmtId="0" fontId="3" fillId="5" borderId="42" xfId="4" applyFont="1" applyFill="1" applyBorder="1" applyAlignment="1">
      <alignment vertical="top" wrapText="1"/>
    </xf>
    <xf numFmtId="0" fontId="3" fillId="2" borderId="42" xfId="2" applyFont="1" applyFill="1" applyBorder="1"/>
    <xf numFmtId="0" fontId="3" fillId="2" borderId="42" xfId="2" applyFont="1" applyFill="1" applyBorder="1" applyAlignment="1"/>
    <xf numFmtId="0" fontId="14" fillId="9" borderId="38" xfId="4" applyFont="1" applyFill="1" applyBorder="1" applyAlignment="1">
      <alignment horizontal="left" vertical="center"/>
    </xf>
    <xf numFmtId="0" fontId="14" fillId="9" borderId="42" xfId="4" applyFont="1" applyFill="1" applyBorder="1" applyAlignment="1">
      <alignment horizontal="left" vertical="center"/>
    </xf>
    <xf numFmtId="0" fontId="3" fillId="6" borderId="42" xfId="0" applyFont="1" applyFill="1" applyBorder="1" applyAlignment="1">
      <alignment vertical="top" wrapText="1"/>
    </xf>
    <xf numFmtId="0" fontId="6" fillId="0" borderId="43" xfId="0" applyFont="1" applyBorder="1" applyAlignment="1">
      <alignment horizontal="center" vertical="center"/>
    </xf>
    <xf numFmtId="0" fontId="35" fillId="5" borderId="43" xfId="0" applyFont="1" applyFill="1" applyBorder="1" applyAlignment="1">
      <alignment horizontal="left"/>
    </xf>
    <xf numFmtId="0" fontId="35" fillId="5" borderId="43" xfId="0" applyFont="1" applyFill="1" applyBorder="1" applyAlignment="1">
      <alignment horizontal="left" vertical="center"/>
    </xf>
    <xf numFmtId="0" fontId="7" fillId="5" borderId="43" xfId="0" applyFont="1" applyFill="1" applyBorder="1" applyAlignment="1">
      <alignment horizontal="left" vertical="center"/>
    </xf>
    <xf numFmtId="164" fontId="33" fillId="10" borderId="44" xfId="0" applyNumberFormat="1" applyFont="1" applyFill="1" applyBorder="1" applyAlignment="1">
      <alignment horizontal="left" vertical="center"/>
    </xf>
    <xf numFmtId="0" fontId="33" fillId="10" borderId="45" xfId="0" applyFont="1" applyFill="1" applyBorder="1" applyAlignment="1">
      <alignment horizontal="left" vertical="center"/>
    </xf>
    <xf numFmtId="0" fontId="9" fillId="10" borderId="45" xfId="0" applyFont="1" applyFill="1" applyBorder="1" applyAlignment="1">
      <alignment horizontal="left" vertical="center"/>
    </xf>
    <xf numFmtId="0" fontId="33" fillId="10" borderId="46" xfId="0" applyFont="1" applyFill="1" applyBorder="1" applyAlignment="1">
      <alignment horizontal="left" vertical="center"/>
    </xf>
    <xf numFmtId="1" fontId="7" fillId="2" borderId="47" xfId="0" applyNumberFormat="1" applyFont="1" applyFill="1" applyBorder="1" applyAlignment="1"/>
    <xf numFmtId="1" fontId="7" fillId="2" borderId="43" xfId="0" applyNumberFormat="1" applyFont="1" applyFill="1" applyBorder="1" applyAlignment="1">
      <alignment vertical="center" wrapText="1"/>
    </xf>
    <xf numFmtId="1" fontId="33" fillId="11" borderId="44" xfId="0" applyNumberFormat="1" applyFont="1" applyFill="1" applyBorder="1" applyAlignment="1">
      <alignment horizontal="center" vertical="center"/>
    </xf>
    <xf numFmtId="0" fontId="33" fillId="11" borderId="45" xfId="0" applyFont="1" applyFill="1" applyBorder="1" applyAlignment="1">
      <alignment horizontal="center" vertical="center"/>
    </xf>
    <xf numFmtId="0" fontId="33" fillId="11" borderId="48" xfId="0" applyFont="1" applyFill="1" applyBorder="1" applyAlignment="1">
      <alignment horizontal="center" vertical="center"/>
    </xf>
    <xf numFmtId="0" fontId="9" fillId="11" borderId="46" xfId="0" applyFont="1" applyFill="1" applyBorder="1" applyAlignment="1">
      <alignment horizontal="center" vertical="center"/>
    </xf>
    <xf numFmtId="0" fontId="7" fillId="2" borderId="43" xfId="0" applyFont="1" applyFill="1" applyBorder="1" applyAlignment="1">
      <alignment horizontal="left" vertical="center"/>
    </xf>
    <xf numFmtId="0" fontId="7" fillId="2" borderId="43" xfId="0" applyFont="1" applyFill="1" applyBorder="1" applyAlignment="1">
      <alignment vertical="center"/>
    </xf>
    <xf numFmtId="0" fontId="8" fillId="2" borderId="43" xfId="0" applyFont="1" applyFill="1" applyBorder="1" applyAlignment="1">
      <alignment horizontal="left"/>
    </xf>
    <xf numFmtId="0" fontId="36" fillId="0" borderId="0" xfId="0" applyFont="1" applyBorder="1"/>
    <xf numFmtId="0" fontId="33" fillId="3" borderId="45" xfId="0" applyNumberFormat="1" applyFont="1" applyFill="1" applyBorder="1" applyAlignment="1">
      <alignment horizontal="center"/>
    </xf>
    <xf numFmtId="0" fontId="33" fillId="3" borderId="45" xfId="0" applyNumberFormat="1" applyFont="1" applyFill="1" applyBorder="1" applyAlignment="1">
      <alignment horizontal="center" wrapText="1"/>
    </xf>
    <xf numFmtId="0" fontId="9" fillId="3" borderId="48" xfId="0" applyNumberFormat="1" applyFont="1" applyFill="1" applyBorder="1" applyAlignment="1">
      <alignment horizontal="center"/>
    </xf>
    <xf numFmtId="0" fontId="33" fillId="3" borderId="50" xfId="0" applyNumberFormat="1" applyFont="1" applyFill="1" applyBorder="1" applyAlignment="1">
      <alignment horizontal="center" wrapText="1"/>
    </xf>
    <xf numFmtId="0" fontId="3" fillId="2" borderId="28" xfId="0" applyNumberFormat="1" applyFont="1" applyFill="1" applyBorder="1" applyAlignment="1">
      <alignment horizontal="center"/>
    </xf>
    <xf numFmtId="0" fontId="16" fillId="2" borderId="28" xfId="1" applyFill="1" applyBorder="1"/>
    <xf numFmtId="0" fontId="3" fillId="2" borderId="28" xfId="0" applyFont="1" applyFill="1" applyBorder="1" applyAlignment="1">
      <alignment horizontal="center"/>
    </xf>
    <xf numFmtId="0" fontId="16" fillId="2" borderId="28" xfId="1" applyNumberFormat="1" applyFill="1" applyBorder="1" applyAlignment="1" applyProtection="1">
      <alignment horizontal="left" vertical="center"/>
    </xf>
    <xf numFmtId="0" fontId="19" fillId="3" borderId="51" xfId="0" applyNumberFormat="1" applyFont="1" applyFill="1" applyBorder="1" applyAlignment="1">
      <alignment horizontal="center"/>
    </xf>
    <xf numFmtId="0" fontId="9" fillId="3" borderId="52" xfId="0" applyFont="1" applyFill="1" applyBorder="1"/>
    <xf numFmtId="0" fontId="19" fillId="3" borderId="52" xfId="0" applyFont="1" applyFill="1" applyBorder="1" applyAlignment="1">
      <alignment horizontal="center"/>
    </xf>
    <xf numFmtId="0" fontId="19" fillId="3" borderId="53" xfId="0" applyFont="1" applyFill="1" applyBorder="1" applyAlignment="1">
      <alignment horizontal="center"/>
    </xf>
    <xf numFmtId="0" fontId="8" fillId="2" borderId="47" xfId="0" applyFont="1" applyFill="1" applyBorder="1" applyAlignment="1">
      <alignment horizontal="left"/>
    </xf>
    <xf numFmtId="0" fontId="8" fillId="2" borderId="49" xfId="0" applyFont="1" applyFill="1" applyBorder="1" applyAlignment="1">
      <alignment horizontal="left"/>
    </xf>
    <xf numFmtId="0" fontId="8" fillId="2" borderId="43" xfId="3" applyFont="1" applyFill="1" applyBorder="1" applyAlignment="1">
      <alignment vertical="top"/>
    </xf>
    <xf numFmtId="0" fontId="37" fillId="2" borderId="17" xfId="4" applyFont="1" applyFill="1" applyBorder="1" applyAlignment="1">
      <alignment horizontal="left" wrapText="1"/>
    </xf>
    <xf numFmtId="0" fontId="38" fillId="2" borderId="43" xfId="0" applyFont="1" applyFill="1" applyBorder="1" applyAlignment="1">
      <alignment horizontal="center" vertical="center" wrapText="1"/>
    </xf>
    <xf numFmtId="0" fontId="39" fillId="2" borderId="11" xfId="2" applyFont="1" applyFill="1" applyBorder="1" applyAlignment="1">
      <alignment horizontal="center" vertical="center" wrapText="1"/>
    </xf>
    <xf numFmtId="0" fontId="39" fillId="2" borderId="47"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12" fillId="2" borderId="54" xfId="2" applyFont="1" applyFill="1" applyBorder="1" applyAlignment="1">
      <alignment horizontal="center" vertical="center" wrapText="1"/>
    </xf>
    <xf numFmtId="0" fontId="9" fillId="3" borderId="43" xfId="4" applyFont="1" applyFill="1" applyBorder="1" applyAlignment="1">
      <alignment horizontal="center" vertical="center" wrapText="1"/>
    </xf>
    <xf numFmtId="0" fontId="33" fillId="3" borderId="43" xfId="4" applyFont="1" applyFill="1" applyBorder="1" applyAlignment="1">
      <alignment horizontal="center" vertical="center" wrapText="1"/>
    </xf>
    <xf numFmtId="0" fontId="33" fillId="3" borderId="10" xfId="4" applyFont="1" applyFill="1" applyBorder="1" applyAlignment="1">
      <alignment horizontal="center" vertical="center" wrapText="1"/>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MN_System%20Test%20Case_v1.0_J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テスト報告"/>
      <sheetName val="テスト項目一覧"/>
      <sheetName val="Homepage"/>
      <sheetName val="Medicinal plants Article"/>
      <sheetName val="Remedy Article"/>
      <sheetName val="Herbal medicine store"/>
      <sheetName val="Personal Page"/>
      <sheetName val="Authentication"/>
      <sheetName val="Mod Module"/>
      <sheetName val="Admin Module"/>
    </sheetNames>
    <sheetDataSet>
      <sheetData sheetId="0">
        <row r="2">
          <cell r="C2" t="str">
            <v>テスト項目書</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90" zoomScaleNormal="90" zoomScalePageLayoutView="150" workbookViewId="0">
      <selection activeCell="B10" sqref="B10:G11"/>
    </sheetView>
  </sheetViews>
  <sheetFormatPr defaultColWidth="8.875" defaultRowHeight="12.75"/>
  <cols>
    <col min="1" max="1" width="2.125" style="1" customWidth="1"/>
    <col min="2" max="2" width="19.625" style="2" customWidth="1"/>
    <col min="3" max="3" width="9.125" style="1" customWidth="1"/>
    <col min="4" max="4" width="14.5" style="1" customWidth="1"/>
    <col min="5" max="5" width="8" style="1" customWidth="1"/>
    <col min="6" max="6" width="28.875" style="1" customWidth="1"/>
    <col min="7" max="7" width="31" style="1" customWidth="1"/>
    <col min="8" max="16384" width="8.875" style="1"/>
  </cols>
  <sheetData>
    <row r="2" spans="1:7" s="5" customFormat="1" ht="75.75" customHeight="1">
      <c r="A2" s="3"/>
      <c r="B2" s="4"/>
      <c r="C2" s="192" t="s">
        <v>187</v>
      </c>
      <c r="D2" s="192"/>
      <c r="E2" s="192"/>
      <c r="F2" s="192"/>
      <c r="G2" s="192"/>
    </row>
    <row r="3" spans="1:7">
      <c r="B3" s="6"/>
      <c r="C3" s="7"/>
      <c r="F3" s="8"/>
    </row>
    <row r="4" spans="1:7" ht="14.25" customHeight="1">
      <c r="B4" s="193" t="s">
        <v>188</v>
      </c>
      <c r="C4" s="169" t="s">
        <v>76</v>
      </c>
      <c r="D4" s="169"/>
      <c r="E4" s="169"/>
      <c r="F4" s="193" t="s">
        <v>191</v>
      </c>
      <c r="G4" s="9" t="s">
        <v>70</v>
      </c>
    </row>
    <row r="5" spans="1:7" ht="14.25" customHeight="1">
      <c r="B5" s="193" t="s">
        <v>189</v>
      </c>
      <c r="C5" s="169" t="s">
        <v>72</v>
      </c>
      <c r="D5" s="169"/>
      <c r="E5" s="169"/>
      <c r="F5" s="193" t="s">
        <v>192</v>
      </c>
      <c r="G5" s="9" t="s">
        <v>194</v>
      </c>
    </row>
    <row r="6" spans="1:7" ht="15.75" customHeight="1">
      <c r="B6" s="194" t="s">
        <v>190</v>
      </c>
      <c r="C6" s="170" t="str">
        <f>C5&amp;"_"&amp;"Integration Test Case"&amp;"_"&amp;"v1.0"</f>
        <v>VMN_Integration Test Case_v1.0</v>
      </c>
      <c r="D6" s="170"/>
      <c r="E6" s="170"/>
      <c r="F6" s="193" t="s">
        <v>193</v>
      </c>
      <c r="G6" s="61">
        <v>42422</v>
      </c>
    </row>
    <row r="7" spans="1:7" ht="13.5" customHeight="1">
      <c r="B7" s="195"/>
      <c r="C7" s="170"/>
      <c r="D7" s="170"/>
      <c r="E7" s="170"/>
      <c r="F7" s="193" t="s">
        <v>182</v>
      </c>
      <c r="G7" s="108" t="s">
        <v>8</v>
      </c>
    </row>
    <row r="8" spans="1:7">
      <c r="A8" s="10"/>
      <c r="B8" s="10"/>
      <c r="C8" s="10"/>
      <c r="D8" s="10"/>
      <c r="E8" s="10"/>
      <c r="F8" s="10"/>
      <c r="G8" s="11"/>
    </row>
    <row r="9" spans="1:7">
      <c r="B9" s="1"/>
    </row>
    <row r="10" spans="1:7">
      <c r="B10" s="157" t="s">
        <v>180</v>
      </c>
    </row>
    <row r="11" spans="1:7" s="12" customFormat="1">
      <c r="B11" s="196" t="s">
        <v>181</v>
      </c>
      <c r="C11" s="197" t="s">
        <v>182</v>
      </c>
      <c r="D11" s="197" t="s">
        <v>183</v>
      </c>
      <c r="E11" s="198" t="s">
        <v>184</v>
      </c>
      <c r="F11" s="197" t="s">
        <v>185</v>
      </c>
      <c r="G11" s="199" t="s">
        <v>186</v>
      </c>
    </row>
    <row r="12" spans="1:7" s="13" customFormat="1">
      <c r="B12" s="62">
        <v>42422</v>
      </c>
      <c r="C12" s="63" t="s">
        <v>8</v>
      </c>
      <c r="D12" s="64"/>
      <c r="E12" s="64" t="s">
        <v>9</v>
      </c>
      <c r="F12" s="88" t="s">
        <v>17</v>
      </c>
      <c r="G12" s="16" t="s">
        <v>71</v>
      </c>
    </row>
    <row r="13" spans="1:7" s="13" customFormat="1" ht="21.75" customHeight="1">
      <c r="B13" s="62"/>
      <c r="C13" s="63"/>
      <c r="D13" s="15"/>
      <c r="E13" s="64"/>
      <c r="F13" s="15"/>
      <c r="G13" s="18"/>
    </row>
    <row r="14" spans="1:7" s="13" customFormat="1" ht="19.5" customHeight="1">
      <c r="B14" s="62"/>
      <c r="C14" s="63"/>
      <c r="D14" s="15"/>
      <c r="E14" s="64"/>
      <c r="F14" s="15"/>
      <c r="G14" s="18"/>
    </row>
    <row r="15" spans="1:7" s="13" customFormat="1" ht="21.75" customHeight="1">
      <c r="B15" s="17"/>
      <c r="C15" s="14"/>
      <c r="D15" s="15"/>
      <c r="E15" s="15"/>
      <c r="F15" s="15"/>
      <c r="G15" s="18"/>
    </row>
    <row r="16" spans="1:7" s="13" customFormat="1" ht="19.5" customHeight="1">
      <c r="B16" s="17"/>
      <c r="C16" s="14"/>
      <c r="D16" s="15"/>
      <c r="E16" s="15"/>
      <c r="F16" s="15"/>
      <c r="G16" s="18"/>
    </row>
    <row r="17" spans="2:7" s="13" customFormat="1" ht="21.75" customHeight="1">
      <c r="B17" s="17"/>
      <c r="C17" s="14"/>
      <c r="D17" s="15"/>
      <c r="E17" s="15"/>
      <c r="F17" s="15"/>
      <c r="G17" s="18"/>
    </row>
    <row r="18" spans="2:7" s="13" customFormat="1" ht="19.5" customHeight="1">
      <c r="B18" s="19"/>
      <c r="C18" s="20"/>
      <c r="D18" s="21"/>
      <c r="E18" s="21"/>
      <c r="F18" s="21"/>
      <c r="G18" s="2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90" zoomScaleNormal="90" zoomScalePageLayoutView="150" workbookViewId="0">
      <selection activeCell="B8" sqref="B8:F8"/>
    </sheetView>
  </sheetViews>
  <sheetFormatPr defaultColWidth="8.875" defaultRowHeight="12.75"/>
  <cols>
    <col min="1" max="1" width="1.375" style="8" customWidth="1"/>
    <col min="2" max="2" width="11.625" style="23" customWidth="1"/>
    <col min="3" max="3" width="26.5" style="24" customWidth="1"/>
    <col min="4" max="4" width="18.625" style="24" customWidth="1"/>
    <col min="5" max="5" width="28.125" style="24" customWidth="1"/>
    <col min="6" max="6" width="30.625" style="24" customWidth="1"/>
    <col min="7" max="16384" width="8.875" style="8"/>
  </cols>
  <sheetData>
    <row r="1" spans="2:6" ht="25.5">
      <c r="B1" s="25"/>
      <c r="D1" s="26" t="s">
        <v>0</v>
      </c>
      <c r="E1" s="27"/>
    </row>
    <row r="2" spans="2:6" ht="13.5" customHeight="1">
      <c r="B2" s="25"/>
      <c r="D2" s="28"/>
      <c r="E2" s="28"/>
    </row>
    <row r="3" spans="2:6">
      <c r="B3" s="200" t="s">
        <v>316</v>
      </c>
      <c r="C3" s="200"/>
      <c r="D3" s="172" t="str">
        <f>表紙!C4</f>
        <v>Vietnamese Medicinal Plants Network</v>
      </c>
      <c r="E3" s="172"/>
      <c r="F3" s="172"/>
    </row>
    <row r="4" spans="2:6">
      <c r="B4" s="200" t="s">
        <v>317</v>
      </c>
      <c r="C4" s="200"/>
      <c r="D4" s="172" t="str">
        <f>表紙!C5</f>
        <v>VMN</v>
      </c>
      <c r="E4" s="172"/>
      <c r="F4" s="172"/>
    </row>
    <row r="5" spans="2:6" s="29" customFormat="1" ht="72" customHeight="1">
      <c r="B5" s="201" t="s">
        <v>318</v>
      </c>
      <c r="C5" s="201"/>
      <c r="D5" s="171" t="s">
        <v>315</v>
      </c>
      <c r="E5" s="171"/>
      <c r="F5" s="171"/>
    </row>
    <row r="6" spans="2:6">
      <c r="B6" s="30"/>
      <c r="C6" s="31"/>
      <c r="D6" s="31"/>
      <c r="E6" s="31"/>
      <c r="F6" s="31"/>
    </row>
    <row r="7" spans="2:6" s="32" customFormat="1">
      <c r="B7" s="33"/>
      <c r="C7" s="34"/>
      <c r="D7" s="34"/>
      <c r="E7" s="34"/>
      <c r="F7" s="34"/>
    </row>
    <row r="8" spans="2:6" s="35" customFormat="1" ht="21" customHeight="1">
      <c r="B8" s="202" t="s">
        <v>319</v>
      </c>
      <c r="C8" s="203" t="s">
        <v>320</v>
      </c>
      <c r="D8" s="203" t="s">
        <v>321</v>
      </c>
      <c r="E8" s="204" t="s">
        <v>322</v>
      </c>
      <c r="F8" s="205" t="s">
        <v>323</v>
      </c>
    </row>
    <row r="9" spans="2:6" ht="25.5">
      <c r="B9" s="36">
        <v>1</v>
      </c>
      <c r="C9" s="37" t="s">
        <v>84</v>
      </c>
      <c r="D9" s="107" t="s">
        <v>14</v>
      </c>
      <c r="E9" s="87" t="s">
        <v>85</v>
      </c>
      <c r="F9" s="86" t="s">
        <v>18</v>
      </c>
    </row>
    <row r="10" spans="2:6" ht="25.5">
      <c r="B10" s="36">
        <v>2</v>
      </c>
      <c r="C10" s="37" t="s">
        <v>88</v>
      </c>
      <c r="D10" s="137" t="s">
        <v>89</v>
      </c>
      <c r="E10" s="87" t="s">
        <v>15</v>
      </c>
      <c r="F10" s="86" t="s">
        <v>314</v>
      </c>
    </row>
    <row r="11" spans="2:6" ht="25.5">
      <c r="B11" s="36">
        <v>3</v>
      </c>
      <c r="C11" s="37" t="s">
        <v>13</v>
      </c>
      <c r="D11" s="107" t="s">
        <v>11</v>
      </c>
      <c r="E11" s="87" t="s">
        <v>15</v>
      </c>
      <c r="F11" s="86" t="s">
        <v>19</v>
      </c>
    </row>
    <row r="12" spans="2:6" ht="13.5">
      <c r="B12" s="36"/>
      <c r="C12" s="37"/>
      <c r="D12" s="65"/>
      <c r="E12" s="38"/>
      <c r="F12" s="39"/>
    </row>
    <row r="13" spans="2:6" ht="13.5">
      <c r="B13" s="36"/>
      <c r="C13" s="37"/>
      <c r="D13" s="83"/>
      <c r="E13" s="40"/>
      <c r="F13" s="39"/>
    </row>
    <row r="14" spans="2:6">
      <c r="B14" s="36"/>
      <c r="C14" s="37"/>
      <c r="D14" s="40"/>
      <c r="E14" s="40"/>
      <c r="F14" s="39"/>
    </row>
    <row r="15" spans="2:6">
      <c r="B15" s="36"/>
      <c r="C15" s="37"/>
      <c r="D15" s="40"/>
      <c r="E15" s="40"/>
      <c r="F15" s="39"/>
    </row>
    <row r="16" spans="2:6">
      <c r="B16" s="36"/>
      <c r="C16" s="37"/>
      <c r="D16" s="40"/>
      <c r="E16" s="40"/>
      <c r="F16" s="39"/>
    </row>
    <row r="17" spans="2:6">
      <c r="B17" s="36"/>
      <c r="C17" s="37"/>
      <c r="D17" s="40"/>
      <c r="E17" s="40"/>
      <c r="F17" s="39"/>
    </row>
    <row r="18" spans="2:6">
      <c r="B18" s="36"/>
      <c r="C18" s="37"/>
      <c r="D18" s="40"/>
      <c r="E18" s="40"/>
      <c r="F18" s="39"/>
    </row>
    <row r="19" spans="2:6">
      <c r="B19" s="36"/>
      <c r="C19" s="37"/>
      <c r="D19" s="40"/>
      <c r="E19" s="40"/>
      <c r="F19" s="39"/>
    </row>
    <row r="20" spans="2:6">
      <c r="B20" s="41"/>
      <c r="C20" s="42"/>
      <c r="D20" s="43"/>
      <c r="E20" s="43"/>
      <c r="F20" s="44"/>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D17" sqref="D17"/>
    </sheetView>
  </sheetViews>
  <sheetFormatPr defaultColWidth="8.875" defaultRowHeight="12.75"/>
  <cols>
    <col min="1" max="1" width="8.875" style="8"/>
    <col min="2" max="2" width="13.5" style="8" customWidth="1"/>
    <col min="3" max="3" width="23.125" style="8" customWidth="1"/>
    <col min="4" max="4" width="8.875" style="8"/>
    <col min="5" max="5" width="16.125" style="8" customWidth="1"/>
    <col min="6" max="6" width="14.625" style="8" customWidth="1"/>
    <col min="7" max="7" width="33.125" style="8" customWidth="1"/>
    <col min="8" max="16384" width="8.875" style="8"/>
  </cols>
  <sheetData>
    <row r="1" spans="1:7" ht="25.5" customHeight="1">
      <c r="B1" s="206" t="s">
        <v>316</v>
      </c>
      <c r="C1" s="208" t="str">
        <f>[2]表紙!C2</f>
        <v>テスト項目書</v>
      </c>
      <c r="D1" s="208"/>
      <c r="E1" s="193" t="s">
        <v>191</v>
      </c>
      <c r="F1" s="222" t="s">
        <v>334</v>
      </c>
      <c r="G1" s="223"/>
    </row>
    <row r="2" spans="1:7" ht="14.25" customHeight="1">
      <c r="A2" s="50"/>
      <c r="B2" s="206" t="s">
        <v>317</v>
      </c>
      <c r="C2" s="208">
        <f>[2]表紙!C3</f>
        <v>0</v>
      </c>
      <c r="D2" s="208"/>
      <c r="E2" s="193" t="s">
        <v>192</v>
      </c>
      <c r="F2" s="222" t="s">
        <v>335</v>
      </c>
      <c r="G2" s="223"/>
    </row>
    <row r="3" spans="1:7" ht="12" customHeight="1">
      <c r="B3" s="207" t="s">
        <v>324</v>
      </c>
      <c r="C3" s="208" t="str">
        <f>C2&amp;"_"&amp;"System Test Report"&amp;"_"&amp;"v1.0"</f>
        <v>0_System Test Report_v1.0</v>
      </c>
      <c r="D3" s="208"/>
      <c r="E3" s="193" t="s">
        <v>193</v>
      </c>
      <c r="F3" s="222" t="s">
        <v>336</v>
      </c>
      <c r="G3" s="223"/>
    </row>
    <row r="4" spans="1:7" ht="12" customHeight="1">
      <c r="B4" s="207" t="s">
        <v>325</v>
      </c>
      <c r="C4" s="224"/>
      <c r="D4" s="224"/>
      <c r="E4" s="224"/>
      <c r="F4" s="224"/>
      <c r="G4" s="224"/>
    </row>
    <row r="5" spans="1:7" ht="12" customHeight="1">
      <c r="B5" s="53"/>
      <c r="C5" s="54"/>
      <c r="D5" s="51"/>
      <c r="E5" s="51"/>
      <c r="F5" s="51"/>
      <c r="G5" s="52"/>
    </row>
    <row r="6" spans="1:7" ht="21.75" customHeight="1">
      <c r="A6" s="50"/>
      <c r="B6" s="53"/>
      <c r="C6" s="54"/>
      <c r="D6" s="51"/>
      <c r="E6" s="51"/>
      <c r="F6" s="51"/>
      <c r="G6" s="52"/>
    </row>
    <row r="7" spans="1:7" ht="14.25" customHeight="1">
      <c r="A7" s="50"/>
      <c r="B7" s="55"/>
      <c r="C7" s="55"/>
      <c r="D7" s="55"/>
      <c r="E7" s="55"/>
      <c r="F7" s="55"/>
      <c r="G7" s="55"/>
    </row>
    <row r="8" spans="1:7">
      <c r="B8" s="202" t="s">
        <v>319</v>
      </c>
      <c r="C8" s="210" t="s">
        <v>328</v>
      </c>
      <c r="D8" s="211" t="s">
        <v>329</v>
      </c>
      <c r="E8" s="210" t="s">
        <v>330</v>
      </c>
      <c r="F8" s="212" t="s">
        <v>4</v>
      </c>
      <c r="G8" s="213" t="s">
        <v>331</v>
      </c>
    </row>
    <row r="9" spans="1:7" ht="14.25">
      <c r="A9" s="55"/>
      <c r="B9" s="214">
        <v>1</v>
      </c>
      <c r="C9" s="215" t="s">
        <v>90</v>
      </c>
      <c r="D9" s="216">
        <f>'User Module'!A6</f>
        <v>0</v>
      </c>
      <c r="E9" s="216">
        <f>'User Module'!B6</f>
        <v>0</v>
      </c>
      <c r="F9" s="216">
        <f>'User Module'!D6</f>
        <v>0</v>
      </c>
      <c r="G9" s="216">
        <f>'User Module'!C6</f>
        <v>104</v>
      </c>
    </row>
    <row r="10" spans="1:7" ht="14.25">
      <c r="A10" s="56"/>
      <c r="B10" s="214">
        <v>2</v>
      </c>
      <c r="C10" s="215" t="s">
        <v>332</v>
      </c>
      <c r="D10" s="216">
        <f>'Mod Module'!A6</f>
        <v>0</v>
      </c>
      <c r="E10" s="216">
        <f>'Mod Module'!B6</f>
        <v>0</v>
      </c>
      <c r="F10" s="216">
        <f>'Mod Module'!D6</f>
        <v>0</v>
      </c>
      <c r="G10" s="216">
        <f>'Mod Module'!C6</f>
        <v>52</v>
      </c>
    </row>
    <row r="11" spans="1:7" ht="13.5">
      <c r="A11" s="56"/>
      <c r="B11" s="214">
        <v>3</v>
      </c>
      <c r="C11" s="217" t="s">
        <v>333</v>
      </c>
      <c r="D11" s="216">
        <f>'Admin Module'!A6</f>
        <v>0</v>
      </c>
      <c r="E11" s="216">
        <f>'Admin Module'!B6</f>
        <v>0</v>
      </c>
      <c r="F11" s="216">
        <f>'Admin Module'!D6</f>
        <v>0</v>
      </c>
      <c r="G11" s="216">
        <f>'Admin Module'!C6</f>
        <v>22</v>
      </c>
    </row>
    <row r="12" spans="1:7">
      <c r="B12" s="218"/>
      <c r="C12" s="219" t="s">
        <v>7</v>
      </c>
      <c r="D12" s="220">
        <f>SUM(D9:D11)</f>
        <v>0</v>
      </c>
      <c r="E12" s="220">
        <f>SUM(E9:E11)</f>
        <v>0</v>
      </c>
      <c r="F12" s="220">
        <f>SUM(F9:F11)</f>
        <v>0</v>
      </c>
      <c r="G12" s="221">
        <f>SUM(G9:G11)</f>
        <v>178</v>
      </c>
    </row>
    <row r="13" spans="1:7">
      <c r="B13" s="57"/>
      <c r="C13" s="55"/>
      <c r="D13" s="58"/>
      <c r="E13" s="59"/>
      <c r="F13" s="59"/>
      <c r="G13" s="59"/>
    </row>
    <row r="14" spans="1:7" ht="14.25">
      <c r="B14" s="55"/>
      <c r="C14" s="209" t="s">
        <v>326</v>
      </c>
      <c r="D14" s="55"/>
      <c r="E14" s="60">
        <f>(D12+E12)*100/(G12-F12)</f>
        <v>0</v>
      </c>
      <c r="F14" s="55"/>
      <c r="G14" s="45"/>
    </row>
    <row r="15" spans="1:7" ht="14.25">
      <c r="B15" s="55"/>
      <c r="C15" s="209" t="s">
        <v>327</v>
      </c>
      <c r="D15" s="55"/>
      <c r="E15" s="60">
        <f>D12*100/(G12-F12)</f>
        <v>0</v>
      </c>
      <c r="F15" s="55"/>
      <c r="G15" s="45"/>
    </row>
  </sheetData>
  <mergeCells count="7">
    <mergeCell ref="C3:D3"/>
    <mergeCell ref="C1:D1"/>
    <mergeCell ref="F1:G1"/>
    <mergeCell ref="C2:D2"/>
    <mergeCell ref="F2:G2"/>
    <mergeCell ref="F3:G3"/>
    <mergeCell ref="C4:G4"/>
  </mergeCells>
  <phoneticPr fontId="0" type="noConversion"/>
  <hyperlinks>
    <hyperlink ref="C9" location="'User Module'!A1" display="User Module"/>
    <hyperlink ref="C11" location="'Admin Module'!A1" display="Admin Module"/>
    <hyperlink ref="C10" location="'Mod Module'!A1" display="Mod Module"/>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
  <sheetViews>
    <sheetView zoomScaleNormal="100" zoomScalePageLayoutView="150" workbookViewId="0">
      <selection activeCell="A10" sqref="A10:I10"/>
    </sheetView>
  </sheetViews>
  <sheetFormatPr defaultColWidth="15.125" defaultRowHeight="13.5" customHeight="1"/>
  <cols>
    <col min="1" max="1" width="15.125" style="97" customWidth="1"/>
    <col min="2" max="2" width="39.875" style="78" customWidth="1"/>
    <col min="3" max="3" width="33" style="78" customWidth="1"/>
    <col min="4" max="4" width="27.75" style="78" customWidth="1"/>
    <col min="5" max="5" width="22.125" style="78" customWidth="1"/>
    <col min="6" max="6" width="8.125" style="78" customWidth="1"/>
    <col min="7" max="7" width="7.375" style="78" customWidth="1"/>
    <col min="8" max="8" width="15.125" style="82" customWidth="1"/>
    <col min="9" max="9" width="15.125" style="78" customWidth="1"/>
    <col min="10" max="10" width="13.875" style="81" hidden="1" customWidth="1"/>
    <col min="11" max="16384" width="15.125" style="78"/>
  </cols>
  <sheetData>
    <row r="1" spans="1:10" ht="13.5" customHeight="1" thickBot="1">
      <c r="A1" s="94" t="s">
        <v>12</v>
      </c>
      <c r="B1" s="67"/>
      <c r="C1" s="67"/>
      <c r="D1" s="67"/>
      <c r="E1" s="67"/>
      <c r="F1" s="67"/>
      <c r="G1" s="68"/>
      <c r="H1" s="69"/>
      <c r="I1" s="70"/>
      <c r="J1" s="70"/>
    </row>
    <row r="2" spans="1:10" ht="13.5" customHeight="1">
      <c r="A2" s="225" t="s">
        <v>337</v>
      </c>
      <c r="B2" s="176" t="s">
        <v>90</v>
      </c>
      <c r="C2" s="176"/>
      <c r="D2" s="176"/>
      <c r="E2" s="176"/>
      <c r="F2" s="176"/>
      <c r="G2" s="176"/>
      <c r="H2" s="105" t="s">
        <v>1</v>
      </c>
      <c r="I2" s="70"/>
      <c r="J2" s="70" t="s">
        <v>1</v>
      </c>
    </row>
    <row r="3" spans="1:10" ht="13.5" customHeight="1">
      <c r="A3" s="225" t="s">
        <v>338</v>
      </c>
      <c r="B3" s="176" t="s">
        <v>16</v>
      </c>
      <c r="C3" s="176"/>
      <c r="D3" s="176"/>
      <c r="E3" s="176"/>
      <c r="F3" s="176"/>
      <c r="G3" s="176"/>
      <c r="H3" s="105" t="s">
        <v>2</v>
      </c>
      <c r="I3" s="70"/>
      <c r="J3" s="70" t="s">
        <v>2</v>
      </c>
    </row>
    <row r="4" spans="1:10" ht="13.5" customHeight="1">
      <c r="A4" s="225" t="s">
        <v>339</v>
      </c>
      <c r="B4" s="177" t="s">
        <v>70</v>
      </c>
      <c r="C4" s="177"/>
      <c r="D4" s="177"/>
      <c r="E4" s="177"/>
      <c r="F4" s="177"/>
      <c r="G4" s="177"/>
      <c r="H4" s="105" t="s">
        <v>4</v>
      </c>
      <c r="I4" s="70"/>
      <c r="J4" s="71"/>
    </row>
    <row r="5" spans="1:10" ht="13.5" customHeight="1">
      <c r="A5" s="225" t="s">
        <v>340</v>
      </c>
      <c r="B5" s="226" t="s">
        <v>330</v>
      </c>
      <c r="C5" s="226" t="s">
        <v>341</v>
      </c>
      <c r="D5" s="227" t="s">
        <v>4</v>
      </c>
      <c r="E5" s="228" t="s">
        <v>342</v>
      </c>
      <c r="F5" s="229"/>
      <c r="G5" s="230"/>
      <c r="H5" s="106" t="s">
        <v>3</v>
      </c>
      <c r="I5" s="70"/>
      <c r="J5" s="70" t="s">
        <v>5</v>
      </c>
    </row>
    <row r="6" spans="1:10" ht="13.5" customHeight="1" thickBot="1">
      <c r="A6" s="95">
        <f>COUNTIF(F11:G232,"Pass")</f>
        <v>0</v>
      </c>
      <c r="B6" s="74">
        <f>COUNTIF(F11:G679,"Fail")</f>
        <v>0</v>
      </c>
      <c r="C6" s="74">
        <f>E6-D6-B6-A6</f>
        <v>104</v>
      </c>
      <c r="D6" s="75">
        <f>COUNTIF(F11:G679,"N/A")</f>
        <v>0</v>
      </c>
      <c r="E6" s="178">
        <f>COUNTA(A11:A236)*2</f>
        <v>104</v>
      </c>
      <c r="F6" s="178"/>
      <c r="G6" s="178"/>
      <c r="H6" s="72"/>
      <c r="I6" s="70"/>
      <c r="J6" s="70" t="s">
        <v>4</v>
      </c>
    </row>
    <row r="7" spans="1:10" ht="13.5" customHeight="1">
      <c r="A7" s="122"/>
      <c r="B7" s="123"/>
      <c r="C7" s="123"/>
      <c r="D7" s="123"/>
      <c r="E7" s="124"/>
      <c r="F7" s="124"/>
      <c r="G7" s="124"/>
      <c r="H7" s="72"/>
      <c r="I7" s="70"/>
      <c r="J7" s="70"/>
    </row>
    <row r="8" spans="1:10" ht="13.5" customHeight="1">
      <c r="A8" s="122"/>
      <c r="B8" s="123"/>
      <c r="C8" s="123"/>
      <c r="D8" s="123"/>
      <c r="E8" s="124"/>
      <c r="F8" s="124"/>
      <c r="G8" s="124"/>
      <c r="H8" s="72"/>
      <c r="I8" s="70"/>
      <c r="J8" s="70"/>
    </row>
    <row r="9" spans="1:10" ht="13.5" customHeight="1">
      <c r="A9" s="96"/>
      <c r="B9" s="70"/>
      <c r="C9" s="70"/>
      <c r="D9" s="76"/>
      <c r="E9" s="76"/>
      <c r="F9" s="76"/>
      <c r="G9" s="72"/>
      <c r="H9" s="72"/>
      <c r="I9" s="72"/>
      <c r="J9" s="73"/>
    </row>
    <row r="10" spans="1:10" ht="48.75" customHeight="1">
      <c r="A10" s="231" t="s">
        <v>6</v>
      </c>
      <c r="B10" s="232" t="s">
        <v>343</v>
      </c>
      <c r="C10" s="232" t="s">
        <v>344</v>
      </c>
      <c r="D10" s="232" t="s">
        <v>345</v>
      </c>
      <c r="E10" s="46" t="s">
        <v>346</v>
      </c>
      <c r="F10" s="46" t="s">
        <v>20</v>
      </c>
      <c r="G10" s="46" t="s">
        <v>21</v>
      </c>
      <c r="H10" s="233" t="s">
        <v>347</v>
      </c>
      <c r="I10" s="232" t="s">
        <v>348</v>
      </c>
      <c r="J10" s="70"/>
    </row>
    <row r="11" spans="1:10" ht="14.25" customHeight="1">
      <c r="A11" s="149"/>
      <c r="B11" s="47" t="s">
        <v>113</v>
      </c>
      <c r="C11" s="47"/>
      <c r="D11" s="47"/>
      <c r="E11" s="47"/>
      <c r="F11" s="47"/>
      <c r="G11" s="47"/>
      <c r="H11" s="47"/>
      <c r="I11" s="132"/>
      <c r="J11" s="70"/>
    </row>
    <row r="12" spans="1:10" ht="14.25" customHeight="1">
      <c r="A12" s="150" t="str">
        <f t="shared" ref="A12:A17" si="0">IF(OR(B12&lt;&gt;"",D12&lt;&gt;""),"["&amp;TEXT($B$2,"##")&amp;"-"&amp;TEXT(ROW()-10,"##")&amp;"]","")</f>
        <v>[User Module-2]</v>
      </c>
      <c r="B12" s="93" t="s">
        <v>92</v>
      </c>
      <c r="C12" s="93" t="s">
        <v>91</v>
      </c>
      <c r="D12" s="93" t="s">
        <v>93</v>
      </c>
      <c r="E12" s="90"/>
      <c r="F12" s="89"/>
      <c r="G12" s="89"/>
      <c r="H12" s="91"/>
      <c r="I12" s="92"/>
      <c r="J12" s="70"/>
    </row>
    <row r="13" spans="1:10" ht="14.25" customHeight="1">
      <c r="A13" s="151"/>
      <c r="B13" s="47" t="s">
        <v>94</v>
      </c>
      <c r="C13" s="48"/>
      <c r="D13" s="48"/>
      <c r="E13" s="48"/>
      <c r="F13" s="48"/>
      <c r="G13" s="48"/>
      <c r="H13" s="48"/>
      <c r="I13" s="49"/>
      <c r="J13" s="70"/>
    </row>
    <row r="14" spans="1:10" ht="14.25" customHeight="1">
      <c r="A14" s="150" t="str">
        <f t="shared" si="0"/>
        <v>[User Module-4]</v>
      </c>
      <c r="B14" s="66" t="s">
        <v>110</v>
      </c>
      <c r="C14" s="66" t="s">
        <v>105</v>
      </c>
      <c r="D14" s="93" t="s">
        <v>111</v>
      </c>
      <c r="E14" s="66"/>
      <c r="F14" s="89"/>
      <c r="G14" s="66"/>
      <c r="H14" s="85"/>
      <c r="I14" s="80"/>
      <c r="J14" s="70"/>
    </row>
    <row r="15" spans="1:10" ht="14.25" customHeight="1">
      <c r="A15" s="150" t="str">
        <f t="shared" si="0"/>
        <v>[User Module-5]</v>
      </c>
      <c r="B15" s="66" t="s">
        <v>98</v>
      </c>
      <c r="C15" s="138" t="s">
        <v>95</v>
      </c>
      <c r="D15" s="142" t="s">
        <v>112</v>
      </c>
      <c r="E15" s="138"/>
      <c r="F15" s="134"/>
      <c r="G15" s="138"/>
      <c r="H15" s="139"/>
      <c r="I15" s="140"/>
      <c r="J15" s="70"/>
    </row>
    <row r="16" spans="1:10" ht="14.25" customHeight="1">
      <c r="A16" s="151"/>
      <c r="B16" s="47" t="s">
        <v>96</v>
      </c>
      <c r="C16" s="48"/>
      <c r="D16" s="141"/>
      <c r="E16" s="48"/>
      <c r="F16" s="48"/>
      <c r="G16" s="48"/>
      <c r="H16" s="48"/>
      <c r="I16" s="49"/>
      <c r="J16" s="70"/>
    </row>
    <row r="17" spans="1:10" ht="14.25" customHeight="1">
      <c r="A17" s="150" t="str">
        <f t="shared" si="0"/>
        <v>[User Module-7]</v>
      </c>
      <c r="B17" s="66" t="s">
        <v>97</v>
      </c>
      <c r="C17" s="66" t="s">
        <v>99</v>
      </c>
      <c r="D17" s="66" t="s">
        <v>100</v>
      </c>
      <c r="E17" s="66" t="s">
        <v>101</v>
      </c>
      <c r="F17" s="89"/>
      <c r="G17" s="66"/>
      <c r="H17" s="85"/>
      <c r="I17" s="80"/>
      <c r="J17" s="70"/>
    </row>
    <row r="18" spans="1:10" ht="14.25" customHeight="1">
      <c r="A18" s="151"/>
      <c r="B18" s="47" t="s">
        <v>102</v>
      </c>
      <c r="C18" s="48"/>
      <c r="D18" s="48"/>
      <c r="E18" s="48"/>
      <c r="F18" s="48"/>
      <c r="G18" s="48"/>
      <c r="H18" s="48"/>
      <c r="I18" s="49"/>
      <c r="J18" s="70"/>
    </row>
    <row r="19" spans="1:10" ht="14.25" customHeight="1">
      <c r="A19" s="66" t="str">
        <f>IF(OR(B19&lt;&gt;"",D19&lt;&gt;""),"["&amp;TEXT($B$2,"##")&amp;"-"&amp;TEXT(ROW()-10,"##")&amp;"]","")</f>
        <v>[User Module-9]</v>
      </c>
      <c r="B19" s="66" t="s">
        <v>103</v>
      </c>
      <c r="C19" s="79" t="s">
        <v>105</v>
      </c>
      <c r="D19" s="66" t="s">
        <v>106</v>
      </c>
      <c r="E19" s="77"/>
      <c r="F19" s="89"/>
      <c r="G19" s="66"/>
      <c r="H19" s="104"/>
      <c r="I19" s="112"/>
      <c r="J19" s="70"/>
    </row>
    <row r="20" spans="1:10" ht="14.25" customHeight="1">
      <c r="A20" s="66" t="str">
        <f>IF(OR(B20&lt;&gt;"",D20&lt;&gt;""),"["&amp;TEXT($B$2,"##")&amp;"-"&amp;TEXT(ROW()-10,"##")&amp;"]","")</f>
        <v>[User Module-10]</v>
      </c>
      <c r="B20" s="66" t="s">
        <v>107</v>
      </c>
      <c r="C20" s="79" t="s">
        <v>104</v>
      </c>
      <c r="D20" s="77" t="s">
        <v>108</v>
      </c>
      <c r="E20" s="77" t="s">
        <v>109</v>
      </c>
      <c r="F20" s="89"/>
      <c r="G20" s="110"/>
      <c r="H20" s="91"/>
      <c r="I20" s="109"/>
      <c r="J20" s="70"/>
    </row>
    <row r="21" spans="1:10" ht="14.25" customHeight="1">
      <c r="A21" s="151" t="s">
        <v>74</v>
      </c>
      <c r="B21" s="47" t="s">
        <v>153</v>
      </c>
      <c r="C21" s="48"/>
      <c r="D21" s="48"/>
      <c r="E21" s="48"/>
      <c r="F21" s="48"/>
      <c r="G21" s="48"/>
      <c r="H21" s="48"/>
      <c r="I21" s="49"/>
      <c r="J21" s="78"/>
    </row>
    <row r="22" spans="1:10" ht="14.25" customHeight="1">
      <c r="A22" s="66" t="str">
        <f t="shared" ref="A22:A26" si="1">IF(OR(B22&lt;&gt;"",D22&lt;&gt;""),"["&amp;TEXT($B$2,"##")&amp;"-"&amp;TEXT(ROW()-10,"##")&amp;"]","")</f>
        <v>[User Module-12]</v>
      </c>
      <c r="B22" s="66" t="s">
        <v>154</v>
      </c>
      <c r="C22" s="79" t="s">
        <v>155</v>
      </c>
      <c r="D22" s="77" t="s">
        <v>156</v>
      </c>
      <c r="E22" s="77" t="s">
        <v>162</v>
      </c>
      <c r="F22" s="89"/>
      <c r="G22" s="66"/>
      <c r="H22" s="104"/>
      <c r="I22" s="112"/>
      <c r="J22" s="78"/>
    </row>
    <row r="23" spans="1:10" ht="14.25" customHeight="1">
      <c r="A23" s="151" t="s">
        <v>74</v>
      </c>
      <c r="B23" s="47" t="s">
        <v>160</v>
      </c>
      <c r="C23" s="48"/>
      <c r="D23" s="48"/>
      <c r="E23" s="48"/>
      <c r="F23" s="48"/>
      <c r="G23" s="48"/>
      <c r="H23" s="48"/>
      <c r="I23" s="49"/>
      <c r="J23" s="78"/>
    </row>
    <row r="24" spans="1:10" ht="14.25" customHeight="1">
      <c r="A24" s="66" t="str">
        <f t="shared" si="1"/>
        <v>[User Module-14]</v>
      </c>
      <c r="B24" s="66" t="s">
        <v>157</v>
      </c>
      <c r="C24" s="79" t="s">
        <v>158</v>
      </c>
      <c r="D24" s="77" t="s">
        <v>159</v>
      </c>
      <c r="E24" s="77" t="s">
        <v>163</v>
      </c>
      <c r="F24" s="89"/>
      <c r="G24" s="110"/>
      <c r="H24" s="91"/>
      <c r="I24" s="109"/>
      <c r="J24" s="78"/>
    </row>
    <row r="25" spans="1:10" ht="14.25" customHeight="1">
      <c r="A25" s="151" t="s">
        <v>74</v>
      </c>
      <c r="B25" s="47" t="s">
        <v>161</v>
      </c>
      <c r="C25" s="48"/>
      <c r="D25" s="48"/>
      <c r="E25" s="144"/>
      <c r="F25" s="48"/>
      <c r="G25" s="48"/>
      <c r="H25" s="144"/>
      <c r="I25" s="146"/>
      <c r="J25" s="78"/>
    </row>
    <row r="26" spans="1:10" ht="14.25" customHeight="1">
      <c r="A26" s="66" t="str">
        <f t="shared" si="1"/>
        <v>[User Module-16]</v>
      </c>
      <c r="B26" s="66" t="s">
        <v>164</v>
      </c>
      <c r="C26" s="79" t="s">
        <v>165</v>
      </c>
      <c r="D26" s="143" t="s">
        <v>166</v>
      </c>
      <c r="E26" s="145" t="s">
        <v>167</v>
      </c>
      <c r="F26" s="89"/>
      <c r="G26" s="110"/>
      <c r="H26" s="147"/>
      <c r="I26" s="148"/>
      <c r="J26" s="78"/>
    </row>
    <row r="27" spans="1:10" ht="14.25" customHeight="1">
      <c r="A27" s="152" t="s">
        <v>74</v>
      </c>
      <c r="B27" s="114" t="s">
        <v>114</v>
      </c>
      <c r="C27" s="111"/>
      <c r="D27" s="111"/>
      <c r="E27" s="111"/>
      <c r="F27" s="111"/>
      <c r="G27" s="111"/>
      <c r="H27" s="111"/>
      <c r="I27" s="113"/>
      <c r="J27" s="78"/>
    </row>
    <row r="28" spans="1:10" ht="14.25" customHeight="1">
      <c r="A28" s="89" t="str">
        <f t="shared" ref="A28:A48" si="2">IF(OR(B28&lt;&gt;"",D28&lt;E27&gt;""),"["&amp;TEXT($B$2,"##")&amp;"-"&amp;TEXT(ROW()-10,"##")&amp;"]","")</f>
        <v>[User Module-18]</v>
      </c>
      <c r="B28" s="89" t="s">
        <v>86</v>
      </c>
      <c r="C28" s="89" t="s">
        <v>115</v>
      </c>
      <c r="D28" s="89" t="s">
        <v>121</v>
      </c>
      <c r="E28" s="90" t="s">
        <v>116</v>
      </c>
      <c r="F28" s="89"/>
      <c r="G28" s="89"/>
      <c r="H28" s="91"/>
      <c r="I28" s="92"/>
      <c r="J28" s="78"/>
    </row>
    <row r="29" spans="1:10" ht="14.25" customHeight="1">
      <c r="A29" s="152" t="s">
        <v>74</v>
      </c>
      <c r="B29" s="114" t="s">
        <v>117</v>
      </c>
      <c r="C29" s="111"/>
      <c r="D29" s="111"/>
      <c r="E29" s="111"/>
      <c r="F29" s="111"/>
      <c r="G29" s="111"/>
      <c r="H29" s="111"/>
      <c r="I29" s="113"/>
      <c r="J29" s="78"/>
    </row>
    <row r="30" spans="1:10" ht="14.25" customHeight="1">
      <c r="A30" s="89" t="str">
        <f t="shared" si="2"/>
        <v>[User Module-20]</v>
      </c>
      <c r="B30" s="89" t="s">
        <v>118</v>
      </c>
      <c r="C30" s="89" t="s">
        <v>119</v>
      </c>
      <c r="D30" s="89" t="s">
        <v>120</v>
      </c>
      <c r="E30" s="90" t="s">
        <v>122</v>
      </c>
      <c r="F30" s="89"/>
      <c r="G30" s="89"/>
      <c r="H30" s="91"/>
      <c r="I30" s="92"/>
      <c r="J30" s="78"/>
    </row>
    <row r="31" spans="1:10" ht="14.25" customHeight="1">
      <c r="A31" s="152" t="s">
        <v>74</v>
      </c>
      <c r="B31" s="114" t="s">
        <v>123</v>
      </c>
      <c r="C31" s="111"/>
      <c r="D31" s="111"/>
      <c r="E31" s="111"/>
      <c r="F31" s="111"/>
      <c r="G31" s="111"/>
      <c r="H31" s="111"/>
      <c r="I31" s="113"/>
      <c r="J31" s="78"/>
    </row>
    <row r="32" spans="1:10" ht="14.25" customHeight="1">
      <c r="A32" s="89" t="str">
        <f t="shared" si="2"/>
        <v>[User Module-22]</v>
      </c>
      <c r="B32" s="89" t="s">
        <v>87</v>
      </c>
      <c r="C32" s="89" t="s">
        <v>124</v>
      </c>
      <c r="D32" s="89" t="s">
        <v>126</v>
      </c>
      <c r="E32" s="90" t="s">
        <v>125</v>
      </c>
      <c r="F32" s="89"/>
      <c r="G32" s="89"/>
      <c r="H32" s="91"/>
      <c r="I32" s="92"/>
      <c r="J32" s="78"/>
    </row>
    <row r="33" spans="1:10" ht="14.25" customHeight="1">
      <c r="A33" s="152" t="s">
        <v>74</v>
      </c>
      <c r="B33" s="114" t="s">
        <v>148</v>
      </c>
      <c r="C33" s="111"/>
      <c r="D33" s="111"/>
      <c r="E33" s="111"/>
      <c r="F33" s="111"/>
      <c r="G33" s="111"/>
      <c r="H33" s="111"/>
      <c r="I33" s="113"/>
      <c r="J33" s="78"/>
    </row>
    <row r="34" spans="1:10" ht="14.25" customHeight="1">
      <c r="A34" s="89" t="str">
        <f t="shared" si="2"/>
        <v>[User Module-24]</v>
      </c>
      <c r="B34" s="89" t="s">
        <v>149</v>
      </c>
      <c r="C34" s="89" t="s">
        <v>150</v>
      </c>
      <c r="D34" s="89" t="s">
        <v>151</v>
      </c>
      <c r="E34" s="90" t="s">
        <v>152</v>
      </c>
      <c r="F34" s="89"/>
      <c r="G34" s="89"/>
      <c r="H34" s="91"/>
      <c r="I34" s="92"/>
      <c r="J34" s="78"/>
    </row>
    <row r="35" spans="1:10" ht="14.25" customHeight="1">
      <c r="A35" s="152" t="s">
        <v>74</v>
      </c>
      <c r="B35" s="114" t="s">
        <v>145</v>
      </c>
      <c r="C35" s="111"/>
      <c r="D35" s="111"/>
      <c r="E35" s="111"/>
      <c r="F35" s="111"/>
      <c r="G35" s="111"/>
      <c r="H35" s="111"/>
      <c r="I35" s="113"/>
      <c r="J35" s="78"/>
    </row>
    <row r="36" spans="1:10" ht="14.25" customHeight="1">
      <c r="A36" s="89" t="str">
        <f t="shared" si="2"/>
        <v>[User Module-26]</v>
      </c>
      <c r="B36" s="89" t="s">
        <v>143</v>
      </c>
      <c r="C36" s="89" t="s">
        <v>144</v>
      </c>
      <c r="D36" s="89" t="s">
        <v>146</v>
      </c>
      <c r="E36" s="90" t="s">
        <v>147</v>
      </c>
      <c r="F36" s="89"/>
      <c r="G36" s="89"/>
      <c r="H36" s="91"/>
      <c r="I36" s="92"/>
      <c r="J36" s="78"/>
    </row>
    <row r="37" spans="1:10" ht="14.25" customHeight="1">
      <c r="A37" s="152" t="s">
        <v>74</v>
      </c>
      <c r="B37" s="114" t="s">
        <v>127</v>
      </c>
      <c r="C37" s="111"/>
      <c r="D37" s="111"/>
      <c r="E37" s="111"/>
      <c r="F37" s="111"/>
      <c r="G37" s="111"/>
      <c r="H37" s="111"/>
      <c r="I37" s="113"/>
      <c r="J37" s="78"/>
    </row>
    <row r="38" spans="1:10" ht="14.25" customHeight="1">
      <c r="A38" s="89" t="str">
        <f t="shared" si="2"/>
        <v>[User Module-28]</v>
      </c>
      <c r="B38" s="89" t="s">
        <v>128</v>
      </c>
      <c r="C38" s="89" t="s">
        <v>136</v>
      </c>
      <c r="D38" s="89" t="s">
        <v>129</v>
      </c>
      <c r="E38" s="90" t="s">
        <v>130</v>
      </c>
      <c r="F38" s="89"/>
      <c r="G38" s="89"/>
      <c r="H38" s="91"/>
      <c r="I38" s="92"/>
      <c r="J38" s="78"/>
    </row>
    <row r="39" spans="1:10" ht="14.25" customHeight="1">
      <c r="A39" s="152" t="s">
        <v>74</v>
      </c>
      <c r="B39" s="114" t="s">
        <v>131</v>
      </c>
      <c r="C39" s="111"/>
      <c r="D39" s="111"/>
      <c r="E39" s="111"/>
      <c r="F39" s="111"/>
      <c r="G39" s="111"/>
      <c r="H39" s="111"/>
      <c r="I39" s="113"/>
      <c r="J39" s="78"/>
    </row>
    <row r="40" spans="1:10" s="114" customFormat="1" ht="14.25" customHeight="1">
      <c r="A40" s="89" t="str">
        <f t="shared" si="2"/>
        <v>[User Module-30]</v>
      </c>
      <c r="B40" s="89" t="s">
        <v>132</v>
      </c>
      <c r="C40" s="89" t="s">
        <v>133</v>
      </c>
      <c r="D40" s="89" t="s">
        <v>134</v>
      </c>
      <c r="E40" s="90"/>
      <c r="F40" s="89"/>
      <c r="G40" s="89"/>
      <c r="H40" s="91"/>
      <c r="I40" s="92"/>
    </row>
    <row r="41" spans="1:10" s="125" customFormat="1" ht="14.25" customHeight="1">
      <c r="A41" s="152" t="s">
        <v>74</v>
      </c>
      <c r="B41" s="114" t="s">
        <v>75</v>
      </c>
      <c r="C41" s="111"/>
      <c r="D41" s="111"/>
      <c r="E41" s="111"/>
      <c r="F41" s="111"/>
      <c r="G41" s="111"/>
      <c r="H41" s="111"/>
      <c r="I41" s="113"/>
    </row>
    <row r="42" spans="1:10" s="130" customFormat="1" ht="14.25" customHeight="1">
      <c r="A42" s="89" t="str">
        <f t="shared" si="2"/>
        <v>[User Module-32]</v>
      </c>
      <c r="B42" s="89" t="s">
        <v>135</v>
      </c>
      <c r="C42" s="89" t="s">
        <v>137</v>
      </c>
      <c r="D42" s="89" t="s">
        <v>138</v>
      </c>
      <c r="E42" s="90" t="s">
        <v>139</v>
      </c>
      <c r="F42" s="89"/>
      <c r="G42" s="89"/>
      <c r="H42" s="91"/>
      <c r="I42" s="92"/>
    </row>
    <row r="43" spans="1:10" s="130" customFormat="1" ht="14.25" customHeight="1">
      <c r="A43" s="152" t="s">
        <v>74</v>
      </c>
      <c r="B43" s="114" t="s">
        <v>140</v>
      </c>
      <c r="C43" s="111"/>
      <c r="D43" s="111"/>
      <c r="E43" s="111"/>
      <c r="F43" s="111"/>
      <c r="G43" s="111"/>
      <c r="H43" s="111"/>
      <c r="I43" s="113"/>
    </row>
    <row r="44" spans="1:10" s="130" customFormat="1" ht="14.25" customHeight="1">
      <c r="A44" s="89" t="str">
        <f t="shared" si="2"/>
        <v>[User Module-34]</v>
      </c>
      <c r="B44" s="89" t="s">
        <v>132</v>
      </c>
      <c r="C44" s="89" t="s">
        <v>142</v>
      </c>
      <c r="D44" s="89" t="s">
        <v>141</v>
      </c>
      <c r="E44" s="90"/>
      <c r="F44" s="89"/>
      <c r="G44" s="89"/>
      <c r="H44" s="91"/>
      <c r="I44" s="92"/>
    </row>
    <row r="45" spans="1:10" s="130" customFormat="1" ht="14.25" customHeight="1">
      <c r="A45" s="152" t="s">
        <v>74</v>
      </c>
      <c r="B45" s="114" t="s">
        <v>195</v>
      </c>
      <c r="C45" s="111"/>
      <c r="D45" s="111"/>
      <c r="E45" s="111"/>
      <c r="F45" s="111"/>
      <c r="G45" s="111"/>
      <c r="H45" s="111"/>
      <c r="I45" s="113"/>
    </row>
    <row r="46" spans="1:10" s="130" customFormat="1" ht="14.25" customHeight="1">
      <c r="A46" s="89" t="str">
        <f t="shared" si="2"/>
        <v>[User Module-36]</v>
      </c>
      <c r="B46" s="142" t="s">
        <v>197</v>
      </c>
      <c r="C46" s="142" t="s">
        <v>198</v>
      </c>
      <c r="D46" s="142" t="s">
        <v>199</v>
      </c>
      <c r="E46" s="158" t="s">
        <v>203</v>
      </c>
      <c r="F46" s="142"/>
      <c r="G46" s="142"/>
      <c r="H46" s="159"/>
      <c r="I46" s="160"/>
    </row>
    <row r="47" spans="1:10" s="130" customFormat="1" ht="14.25" customHeight="1">
      <c r="A47" s="152" t="s">
        <v>74</v>
      </c>
      <c r="B47" s="114" t="s">
        <v>196</v>
      </c>
      <c r="C47" s="111"/>
      <c r="D47" s="111"/>
      <c r="E47" s="111"/>
      <c r="F47" s="111"/>
      <c r="G47" s="111"/>
      <c r="H47" s="111"/>
      <c r="I47" s="113"/>
    </row>
    <row r="48" spans="1:10" s="130" customFormat="1" ht="14.25" customHeight="1">
      <c r="A48" s="142" t="str">
        <f t="shared" si="2"/>
        <v>[User Module-38]</v>
      </c>
      <c r="B48" s="142" t="s">
        <v>200</v>
      </c>
      <c r="C48" s="142" t="s">
        <v>201</v>
      </c>
      <c r="D48" s="142" t="s">
        <v>202</v>
      </c>
      <c r="E48" s="158" t="s">
        <v>204</v>
      </c>
      <c r="F48" s="142"/>
      <c r="G48" s="142"/>
      <c r="H48" s="159"/>
      <c r="I48" s="160"/>
    </row>
    <row r="49" spans="1:9" s="130" customFormat="1" ht="14.25" customHeight="1">
      <c r="A49" s="142"/>
      <c r="B49" s="142"/>
      <c r="C49" s="142"/>
      <c r="D49" s="142"/>
      <c r="E49" s="158"/>
      <c r="F49" s="142"/>
      <c r="G49" s="142"/>
      <c r="H49" s="159"/>
      <c r="I49" s="160"/>
    </row>
    <row r="50" spans="1:9" s="130" customFormat="1" ht="14.25" customHeight="1">
      <c r="A50" s="142"/>
      <c r="B50" s="142"/>
      <c r="C50" s="142"/>
      <c r="D50" s="142"/>
      <c r="E50" s="158"/>
      <c r="F50" s="142"/>
      <c r="G50" s="142"/>
      <c r="H50" s="159"/>
      <c r="I50" s="160"/>
    </row>
    <row r="51" spans="1:9" s="130" customFormat="1" ht="14.25" customHeight="1">
      <c r="A51" s="133"/>
      <c r="B51" s="134"/>
      <c r="C51" s="134"/>
      <c r="D51" s="134"/>
      <c r="E51" s="133"/>
      <c r="F51" s="134"/>
      <c r="G51" s="134"/>
      <c r="H51" s="135"/>
      <c r="I51" s="136"/>
    </row>
    <row r="52" spans="1:9" s="130" customFormat="1" ht="14.25" customHeight="1">
      <c r="A52" s="133"/>
      <c r="B52" s="134"/>
      <c r="C52" s="134"/>
      <c r="D52" s="134"/>
      <c r="E52" s="133"/>
      <c r="F52" s="134"/>
      <c r="G52" s="134"/>
      <c r="H52" s="135"/>
      <c r="I52" s="136"/>
    </row>
    <row r="53" spans="1:9" s="130" customFormat="1" ht="14.25" customHeight="1">
      <c r="A53" s="161"/>
      <c r="B53" s="161" t="s">
        <v>25</v>
      </c>
      <c r="C53" s="173"/>
      <c r="D53" s="174"/>
      <c r="E53" s="174"/>
      <c r="F53" s="174"/>
      <c r="G53" s="174"/>
      <c r="H53" s="174"/>
      <c r="I53" s="175"/>
    </row>
    <row r="54" spans="1:9" s="114" customFormat="1" ht="14.25" customHeight="1">
      <c r="A54" s="126"/>
      <c r="B54" s="127" t="s">
        <v>26</v>
      </c>
      <c r="C54" s="128"/>
      <c r="D54" s="128"/>
      <c r="E54" s="128"/>
      <c r="F54" s="128"/>
      <c r="G54" s="128"/>
      <c r="H54" s="128"/>
      <c r="I54" s="128"/>
    </row>
    <row r="55" spans="1:9" s="131" customFormat="1" ht="14.25" customHeight="1">
      <c r="A55" s="89" t="str">
        <f>"ID-" &amp; (COUNTA(A$9:A54)+1)</f>
        <v>ID-36</v>
      </c>
      <c r="B55" s="89" t="s">
        <v>27</v>
      </c>
      <c r="C55" s="89" t="s">
        <v>28</v>
      </c>
      <c r="D55" s="89" t="s">
        <v>29</v>
      </c>
      <c r="E55" s="89"/>
      <c r="F55" s="89"/>
      <c r="G55" s="89"/>
      <c r="H55" s="89"/>
      <c r="I55" s="129" t="s">
        <v>30</v>
      </c>
    </row>
    <row r="56" spans="1:9" s="131" customFormat="1" ht="14.25" customHeight="1">
      <c r="A56" s="89" t="str">
        <f>"ID-" &amp; (COUNTA(A$9:A55)+1)</f>
        <v>ID-37</v>
      </c>
      <c r="B56" s="89" t="s">
        <v>77</v>
      </c>
      <c r="C56" s="89" t="s">
        <v>80</v>
      </c>
      <c r="D56" s="89" t="s">
        <v>29</v>
      </c>
      <c r="E56" s="89"/>
      <c r="F56" s="89"/>
      <c r="G56" s="89"/>
      <c r="H56" s="89"/>
      <c r="I56" s="129" t="s">
        <v>30</v>
      </c>
    </row>
    <row r="57" spans="1:9" s="131" customFormat="1" ht="14.25" customHeight="1">
      <c r="A57" s="89" t="str">
        <f>"ID-" &amp; (COUNTA(A$9:A56)+1)</f>
        <v>ID-38</v>
      </c>
      <c r="B57" s="89" t="s">
        <v>78</v>
      </c>
      <c r="C57" s="89" t="s">
        <v>81</v>
      </c>
      <c r="D57" s="89" t="s">
        <v>29</v>
      </c>
      <c r="E57" s="89"/>
      <c r="F57" s="89"/>
      <c r="G57" s="89"/>
      <c r="H57" s="89"/>
      <c r="I57" s="129" t="s">
        <v>30</v>
      </c>
    </row>
    <row r="58" spans="1:9" s="130" customFormat="1" ht="14.25" customHeight="1">
      <c r="A58" s="89" t="str">
        <f>"ID-" &amp; (COUNTA(A$9:A57)+1)</f>
        <v>ID-39</v>
      </c>
      <c r="B58" s="89" t="s">
        <v>79</v>
      </c>
      <c r="C58" s="89" t="s">
        <v>82</v>
      </c>
      <c r="D58" s="89" t="s">
        <v>29</v>
      </c>
      <c r="E58" s="89"/>
      <c r="F58" s="89"/>
      <c r="G58" s="89"/>
      <c r="H58" s="89"/>
      <c r="I58" s="129" t="s">
        <v>30</v>
      </c>
    </row>
    <row r="59" spans="1:9" s="125" customFormat="1" ht="14.25" customHeight="1">
      <c r="A59" s="89" t="str">
        <f>"ID-" &amp; (COUNTA(A$9:A58)+1)</f>
        <v>ID-40</v>
      </c>
      <c r="B59" s="89" t="s">
        <v>168</v>
      </c>
      <c r="C59" s="89" t="s">
        <v>83</v>
      </c>
      <c r="D59" s="89" t="s">
        <v>29</v>
      </c>
      <c r="E59" s="89"/>
      <c r="F59" s="89"/>
      <c r="G59" s="89"/>
      <c r="H59" s="89"/>
      <c r="I59" s="129" t="s">
        <v>30</v>
      </c>
    </row>
    <row r="60" spans="1:9" s="125" customFormat="1" ht="14.25" customHeight="1">
      <c r="A60" s="114"/>
      <c r="B60" s="114" t="s">
        <v>31</v>
      </c>
      <c r="C60" s="114"/>
      <c r="D60" s="114"/>
      <c r="E60" s="114"/>
      <c r="F60" s="114"/>
      <c r="G60" s="114"/>
      <c r="H60" s="114"/>
      <c r="I60" s="114"/>
    </row>
    <row r="61" spans="1:9" s="125" customFormat="1" ht="14.25" customHeight="1">
      <c r="A61" s="89" t="str">
        <f>"ID-" &amp; (COUNTA(A$9:A60)+1)</f>
        <v>ID-41</v>
      </c>
      <c r="B61" s="89" t="s">
        <v>32</v>
      </c>
      <c r="C61" s="89" t="s">
        <v>67</v>
      </c>
      <c r="D61" s="89" t="s">
        <v>68</v>
      </c>
      <c r="E61" s="89"/>
      <c r="F61" s="89"/>
      <c r="G61" s="89"/>
      <c r="H61" s="89"/>
      <c r="I61" s="89" t="s">
        <v>30</v>
      </c>
    </row>
    <row r="62" spans="1:9" s="125" customFormat="1" ht="14.25" customHeight="1">
      <c r="A62" s="89" t="str">
        <f>"ID-" &amp; (COUNTA(A$9:A61)+1)</f>
        <v>ID-42</v>
      </c>
      <c r="B62" s="89" t="s">
        <v>33</v>
      </c>
      <c r="C62" s="89" t="s">
        <v>34</v>
      </c>
      <c r="D62" s="89" t="s">
        <v>35</v>
      </c>
      <c r="E62" s="89"/>
      <c r="F62" s="89"/>
      <c r="G62" s="89"/>
      <c r="H62" s="89"/>
      <c r="I62" s="89" t="s">
        <v>30</v>
      </c>
    </row>
    <row r="63" spans="1:9" s="125" customFormat="1" ht="14.25" customHeight="1">
      <c r="A63" s="89" t="str">
        <f>"ID-" &amp; (COUNTA(A$9:A62)+1)</f>
        <v>ID-43</v>
      </c>
      <c r="B63" s="89" t="s">
        <v>36</v>
      </c>
      <c r="C63" s="89" t="s">
        <v>34</v>
      </c>
      <c r="D63" s="89" t="s">
        <v>37</v>
      </c>
      <c r="E63" s="89"/>
      <c r="F63" s="89"/>
      <c r="G63" s="89"/>
      <c r="H63" s="89"/>
      <c r="I63" s="89" t="s">
        <v>30</v>
      </c>
    </row>
    <row r="64" spans="1:9" s="125" customFormat="1" ht="14.25" customHeight="1">
      <c r="A64" s="89" t="str">
        <f>"ID-" &amp; (COUNTA(A$9:A63)+1)</f>
        <v>ID-44</v>
      </c>
      <c r="B64" s="89" t="s">
        <v>38</v>
      </c>
      <c r="C64" s="89" t="s">
        <v>39</v>
      </c>
      <c r="D64" s="89" t="s">
        <v>69</v>
      </c>
      <c r="E64" s="89"/>
      <c r="F64" s="89"/>
      <c r="G64" s="89"/>
      <c r="H64" s="89"/>
      <c r="I64" s="89" t="s">
        <v>30</v>
      </c>
    </row>
    <row r="65" spans="1:9" s="125" customFormat="1" ht="14.25" customHeight="1">
      <c r="A65" s="89" t="str">
        <f>"ID-" &amp; (COUNTA(A$9:A64)+1)</f>
        <v>ID-45</v>
      </c>
      <c r="B65" s="89" t="s">
        <v>40</v>
      </c>
      <c r="C65" s="89" t="s">
        <v>41</v>
      </c>
      <c r="D65" s="89" t="s">
        <v>42</v>
      </c>
      <c r="E65" s="89"/>
      <c r="F65" s="89"/>
      <c r="G65" s="89"/>
      <c r="H65" s="89"/>
      <c r="I65" s="89" t="s">
        <v>30</v>
      </c>
    </row>
    <row r="66" spans="1:9" s="125" customFormat="1" ht="14.25" customHeight="1">
      <c r="A66" s="89" t="str">
        <f>"ID-" &amp; (COUNTA(A$9:A65)+1)</f>
        <v>ID-46</v>
      </c>
      <c r="B66" s="89" t="s">
        <v>43</v>
      </c>
      <c r="C66" s="89" t="s">
        <v>44</v>
      </c>
      <c r="D66" s="89" t="s">
        <v>45</v>
      </c>
      <c r="E66" s="89"/>
      <c r="F66" s="89"/>
      <c r="G66" s="89"/>
      <c r="H66" s="89"/>
      <c r="I66" s="89" t="s">
        <v>30</v>
      </c>
    </row>
    <row r="67" spans="1:9" ht="13.5" customHeight="1">
      <c r="A67" s="89" t="str">
        <f>"ID-" &amp; (COUNTA(A$9:A66)+1)</f>
        <v>ID-47</v>
      </c>
      <c r="B67" s="89" t="s">
        <v>46</v>
      </c>
      <c r="C67" s="89" t="s">
        <v>47</v>
      </c>
      <c r="D67" s="89" t="s">
        <v>48</v>
      </c>
      <c r="E67" s="89"/>
      <c r="F67" s="89"/>
      <c r="G67" s="89"/>
      <c r="H67" s="89"/>
      <c r="I67" s="89" t="s">
        <v>30</v>
      </c>
    </row>
    <row r="68" spans="1:9" ht="13.5" customHeight="1">
      <c r="A68" s="89" t="str">
        <f>"ID-" &amp; (COUNTA(A$9:A67)+1)</f>
        <v>ID-48</v>
      </c>
      <c r="B68" s="89" t="s">
        <v>49</v>
      </c>
      <c r="C68" s="89" t="s">
        <v>50</v>
      </c>
      <c r="D68" s="89" t="s">
        <v>51</v>
      </c>
      <c r="E68" s="89"/>
      <c r="F68" s="89"/>
      <c r="G68" s="89"/>
      <c r="H68" s="89"/>
      <c r="I68" s="89" t="s">
        <v>30</v>
      </c>
    </row>
    <row r="69" spans="1:9" ht="13.5" customHeight="1">
      <c r="A69" s="89" t="str">
        <f>"ID-" &amp; (COUNTA(A$9:A68)+1)</f>
        <v>ID-49</v>
      </c>
      <c r="B69" s="89" t="s">
        <v>52</v>
      </c>
      <c r="C69" s="89" t="s">
        <v>53</v>
      </c>
      <c r="D69" s="89" t="s">
        <v>54</v>
      </c>
      <c r="E69" s="89"/>
      <c r="F69" s="89"/>
      <c r="G69" s="89"/>
      <c r="H69" s="89"/>
      <c r="I69" s="89" t="s">
        <v>30</v>
      </c>
    </row>
    <row r="70" spans="1:9" ht="13.5" customHeight="1">
      <c r="A70" s="89" t="str">
        <f>"ID-" &amp; (COUNTA(A$9:A69)+1)</f>
        <v>ID-50</v>
      </c>
      <c r="B70" s="89" t="s">
        <v>55</v>
      </c>
      <c r="C70" s="89" t="s">
        <v>56</v>
      </c>
      <c r="D70" s="89" t="s">
        <v>57</v>
      </c>
      <c r="E70" s="89"/>
      <c r="F70" s="89"/>
      <c r="G70" s="89"/>
      <c r="H70" s="89"/>
      <c r="I70" s="89" t="s">
        <v>30</v>
      </c>
    </row>
    <row r="71" spans="1:9" ht="13.5" customHeight="1">
      <c r="A71" s="89" t="str">
        <f>"ID-" &amp; (COUNTA(A$9:A70)+1)</f>
        <v>ID-51</v>
      </c>
      <c r="B71" s="89" t="s">
        <v>58</v>
      </c>
      <c r="C71" s="89" t="s">
        <v>59</v>
      </c>
      <c r="D71" s="89" t="s">
        <v>60</v>
      </c>
      <c r="E71" s="89"/>
      <c r="F71" s="89"/>
      <c r="G71" s="89"/>
      <c r="H71" s="89"/>
      <c r="I71" s="89" t="s">
        <v>30</v>
      </c>
    </row>
    <row r="72" spans="1:9" ht="13.5" customHeight="1">
      <c r="A72" s="89" t="str">
        <f>"ID-" &amp; (COUNTA(A$9:A71)+1)</f>
        <v>ID-52</v>
      </c>
      <c r="B72" s="89" t="s">
        <v>61</v>
      </c>
      <c r="C72" s="89" t="s">
        <v>62</v>
      </c>
      <c r="D72" s="89" t="s">
        <v>63</v>
      </c>
      <c r="E72" s="89"/>
      <c r="F72" s="89"/>
      <c r="G72" s="89"/>
      <c r="H72" s="89"/>
      <c r="I72" s="89" t="s">
        <v>30</v>
      </c>
    </row>
    <row r="73" spans="1:9" ht="13.5" customHeight="1">
      <c r="A73" s="89" t="str">
        <f>"ID-" &amp; (COUNTA(A$9:A72)+1)</f>
        <v>ID-53</v>
      </c>
      <c r="B73" s="89" t="s">
        <v>64</v>
      </c>
      <c r="C73" s="89" t="s">
        <v>65</v>
      </c>
      <c r="D73" s="89" t="s">
        <v>66</v>
      </c>
      <c r="E73" s="89"/>
      <c r="F73" s="89"/>
      <c r="G73" s="89"/>
      <c r="H73" s="89"/>
      <c r="I73" s="89" t="s">
        <v>30</v>
      </c>
    </row>
  </sheetData>
  <dataConsolidate>
    <dataRefs count="1">
      <dataRef ref="K2:K6" sheet="User Module"/>
    </dataRefs>
  </dataConsolidate>
  <mergeCells count="6">
    <mergeCell ref="C53:I53"/>
    <mergeCell ref="B2:G2"/>
    <mergeCell ref="B3:G3"/>
    <mergeCell ref="B4:G4"/>
    <mergeCell ref="E5:G5"/>
    <mergeCell ref="E6:G6"/>
  </mergeCells>
  <dataValidations count="4">
    <dataValidation type="list" allowBlank="1" showInputMessage="1" showErrorMessage="1" sqref="F19:F26 G74:G65304 F14:F15 F17 F12:G12 G11 G1:G4 G6:G9">
      <formula1>$H$2:$H$5</formula1>
    </dataValidation>
    <dataValidation type="list" allowBlank="1" showErrorMessage="1" sqref="G14:G15 G17 G19:G26">
      <formula1>$J$2:$J$6</formula1>
      <formula2>0</formula2>
    </dataValidation>
    <dataValidation type="list" allowBlank="1" showInputMessage="1" showErrorMessage="1" sqref="E55:I59 GJ42:GQ53 QF42:QM53 AAB42:AAI53 AJX42:AKE53 ATT42:AUA53 BDP42:BDW53 BNL42:BNS53 BXH42:BXO53 CHD42:CHK53 CQZ42:CRG53 DAV42:DBC53 DKR42:DKY53 DUN42:DUU53 EEJ42:EEQ53 EOF42:EOM53 EYB42:EYI53 FHX42:FIE53 FRT42:FSA53 GBP42:GBW53 GLL42:GLS53 GVH42:GVO53 HFD42:HFK53 HOZ42:HPG53 HYV42:HZC53 IIR42:IIY53 ISN42:ISU53 JCJ42:JCQ53 JMF42:JMM53 JWB42:JWI53 KFX42:KGE53 KPT42:KQA53 KZP42:KZW53 LJL42:LJS53 LTH42:LTO53 MDD42:MDK53 MMZ42:MNG53 MWV42:MXC53 NGR42:NGY53 NQN42:NQU53 OAJ42:OAQ53 OKF42:OKM53 OUB42:OUI53 PDX42:PEE53 PNT42:POA53 PXP42:PXW53 QHL42:QHS53 QRH42:QRO53 RBD42:RBK53 RKZ42:RLG53 RUV42:RVC53 SER42:SEY53 SON42:SOU53 SYJ42:SYQ53 TIF42:TIM53 TSB42:TSI53 UBX42:UCE53 ULT42:UMA53 UVP42:UVW53 VFL42:VFS53 VPH42:VPO53 VZD42:VZK53 WIZ42:WJG53 E61:I73 WIZ55:WJG66 GJ55:GQ66 QF55:QM66 AAB55:AAI66 AJX55:AKE66 ATT55:AUA66 BDP55:BDW66 BNL55:BNS66 BXH55:BXO66 CHD55:CHK66 CQZ55:CRG66 DAV55:DBC66 DKR55:DKY66 DUN55:DUU66 EEJ55:EEQ66 EOF55:EOM66 EYB55:EYI66 FHX55:FIE66 FRT55:FSA66 GBP55:GBW66 GLL55:GLS66 GVH55:GVO66 HFD55:HFK66 HOZ55:HPG66 HYV55:HZC66 IIR55:IIY66 ISN55:ISU66 JCJ55:JCQ66 JMF55:JMM66 JWB55:JWI66 KFX55:KGE66 KPT55:KQA66 KZP55:KZW66 LJL55:LJS66 LTH55:LTO66 MDD55:MDK66 MMZ55:MNG66 MWV55:MXC66 NGR55:NGY66 NQN55:NQU66 OAJ55:OAQ66 OKF55:OKM66 OUB55:OUI66 PDX55:PEE66 PNT55:POA66 PXP55:PXW66 QHL55:QHS66 QRH55:QRO66 RBD55:RBK66 RKZ55:RLG66 RUV55:RVC66 SER55:SEY66 SON55:SOU66 SYJ55:SYQ66 TIF55:TIM66 TSB55:TSI66 UBX55:UCE66 ULT55:UMA66 UVP55:UVW66 VFL55:VFS66 VPH55:VPO66 VZD55:VZK66 WJJ40:WJJ66 VZN40:VZN66 VPR40:VPR66 VFV40:VFV66 UVZ40:UVZ66 UMD40:UMD66 UCH40:UCH66 TSL40:TSL66 TIP40:TIP66 SYT40:SYT66 SOX40:SOX66 SFB40:SFB66 RVF40:RVF66 RLJ40:RLJ66 RBN40:RBN66 QRR40:QRR66 QHV40:QHV66 PXZ40:PXZ66 POD40:POD66 PEH40:PEH66 OUL40:OUL66 OKP40:OKP66 OAT40:OAT66 NQX40:NQX66 NHB40:NHB66 MXF40:MXF66 MNJ40:MNJ66 MDN40:MDN66 LTR40:LTR66 LJV40:LJV66 KZZ40:KZZ66 KQD40:KQD66 KGH40:KGH66 JWL40:JWL66 JMP40:JMP66 JCT40:JCT66 ISX40:ISX66 IJB40:IJB66 HZF40:HZF66 HPJ40:HPJ66 HFN40:HFN66 GVR40:GVR66 GLV40:GLV66 GBZ40:GBZ66 FSD40:FSD66 FIH40:FIH66 EYL40:EYL66 EOP40:EOP66 EET40:EET66 DUX40:DUX66 DLB40:DLB66 DBF40:DBF66 CRJ40:CRJ66 CHN40:CHN66 BXR40:BXR66 BNV40:BNV66 BDZ40:BDZ66 AUD40:AUD66 AKH40:AKH66 AAL40:AAL66 QP40:QP66 GT40:GT66">
      <formula1>"OK,NG,N/A"</formula1>
    </dataValidation>
    <dataValidation type="list" allowBlank="1" showErrorMessage="1" sqref="F28:G28 F30:G30 F32:G52">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zoomScale="90" zoomScaleNormal="90" zoomScalePageLayoutView="150" workbookViewId="0">
      <selection activeCell="B3" sqref="B3:G3"/>
    </sheetView>
  </sheetViews>
  <sheetFormatPr defaultColWidth="15.125" defaultRowHeight="13.5" customHeight="1"/>
  <cols>
    <col min="1" max="1" width="13.875" style="97" customWidth="1"/>
    <col min="2" max="2" width="42.125" style="78" customWidth="1"/>
    <col min="3" max="3" width="30.5" style="78" customWidth="1"/>
    <col min="4" max="4" width="30.625" style="78" customWidth="1"/>
    <col min="5" max="5" width="15.125" style="78" customWidth="1"/>
    <col min="6" max="6" width="11.5" style="78" customWidth="1"/>
    <col min="7" max="7" width="11.875" style="78" customWidth="1"/>
    <col min="8" max="8" width="15.125" style="82" customWidth="1"/>
    <col min="9" max="9" width="15.125" style="78" customWidth="1"/>
    <col min="10" max="10" width="15.125" style="81" hidden="1" customWidth="1"/>
    <col min="11" max="11" width="15.125" style="78" customWidth="1"/>
    <col min="12" max="16" width="15.125" style="78"/>
    <col min="17" max="17" width="0" style="78" hidden="1" customWidth="1"/>
    <col min="18" max="16384" width="15.125" style="78"/>
  </cols>
  <sheetData>
    <row r="1" spans="1:10" s="98" customFormat="1" ht="15" thickBot="1">
      <c r="A1" s="99" t="s">
        <v>22</v>
      </c>
      <c r="B1" s="100"/>
      <c r="C1" s="100"/>
      <c r="D1" s="100"/>
      <c r="E1" s="100"/>
      <c r="F1" s="100"/>
      <c r="G1" s="101"/>
    </row>
    <row r="2" spans="1:10" s="98" customFormat="1" ht="29.25">
      <c r="A2" s="225" t="s">
        <v>337</v>
      </c>
      <c r="B2" s="176" t="s">
        <v>73</v>
      </c>
      <c r="C2" s="176"/>
      <c r="D2" s="176"/>
      <c r="E2" s="176"/>
      <c r="F2" s="176"/>
      <c r="G2" s="176"/>
      <c r="J2" s="70" t="s">
        <v>1</v>
      </c>
    </row>
    <row r="3" spans="1:10" s="98" customFormat="1" ht="15" customHeight="1">
      <c r="A3" s="225" t="s">
        <v>338</v>
      </c>
      <c r="B3" s="176" t="s">
        <v>349</v>
      </c>
      <c r="C3" s="176"/>
      <c r="D3" s="176"/>
      <c r="E3" s="176"/>
      <c r="F3" s="176"/>
      <c r="G3" s="176"/>
      <c r="J3" s="70" t="s">
        <v>2</v>
      </c>
    </row>
    <row r="4" spans="1:10" s="98" customFormat="1" ht="15">
      <c r="A4" s="225" t="s">
        <v>339</v>
      </c>
      <c r="B4" s="177" t="s">
        <v>70</v>
      </c>
      <c r="C4" s="177"/>
      <c r="D4" s="177"/>
      <c r="E4" s="177"/>
      <c r="F4" s="177"/>
      <c r="G4" s="177"/>
      <c r="J4" s="71"/>
    </row>
    <row r="5" spans="1:10" s="98" customFormat="1" ht="15">
      <c r="A5" s="225" t="s">
        <v>340</v>
      </c>
      <c r="B5" s="102" t="s">
        <v>2</v>
      </c>
      <c r="C5" s="102" t="s">
        <v>23</v>
      </c>
      <c r="D5" s="103" t="s">
        <v>4</v>
      </c>
      <c r="E5" s="179" t="s">
        <v>24</v>
      </c>
      <c r="F5" s="179"/>
      <c r="G5" s="179"/>
      <c r="J5" s="70" t="s">
        <v>5</v>
      </c>
    </row>
    <row r="6" spans="1:10" s="98" customFormat="1" ht="15" thickBot="1">
      <c r="A6" s="95">
        <f>COUNTIF(F11:G247,"Pass")</f>
        <v>0</v>
      </c>
      <c r="B6" s="74">
        <f>COUNTIF(F11:G694,"Fail")</f>
        <v>0</v>
      </c>
      <c r="C6" s="74">
        <f>E6-D6-B6-A6</f>
        <v>52</v>
      </c>
      <c r="D6" s="75">
        <f>COUNTIF(F11:G694,"N/A")</f>
        <v>0</v>
      </c>
      <c r="E6" s="178">
        <f>COUNTA(A11:A252)*2</f>
        <v>52</v>
      </c>
      <c r="F6" s="178"/>
      <c r="G6" s="178"/>
      <c r="J6" s="70" t="s">
        <v>4</v>
      </c>
    </row>
    <row r="7" spans="1:10" s="98" customFormat="1" ht="14.25">
      <c r="A7" s="122"/>
      <c r="B7" s="123"/>
      <c r="C7" s="123"/>
      <c r="D7" s="123"/>
      <c r="E7" s="124"/>
      <c r="F7" s="124"/>
      <c r="G7" s="124"/>
      <c r="J7" s="70"/>
    </row>
    <row r="8" spans="1:10" s="98" customFormat="1" ht="14.25">
      <c r="A8" s="122"/>
      <c r="B8" s="123"/>
      <c r="C8" s="123"/>
      <c r="D8" s="123"/>
      <c r="E8" s="124"/>
      <c r="F8" s="124"/>
      <c r="G8" s="124"/>
      <c r="J8" s="70"/>
    </row>
    <row r="9" spans="1:10" s="98" customFormat="1"/>
    <row r="10" spans="1:10" s="98" customFormat="1" ht="51.75" customHeight="1">
      <c r="A10" s="231" t="s">
        <v>6</v>
      </c>
      <c r="B10" s="232" t="s">
        <v>343</v>
      </c>
      <c r="C10" s="232" t="s">
        <v>344</v>
      </c>
      <c r="D10" s="232" t="s">
        <v>345</v>
      </c>
      <c r="E10" s="46" t="s">
        <v>346</v>
      </c>
      <c r="F10" s="46" t="s">
        <v>20</v>
      </c>
      <c r="G10" s="46" t="s">
        <v>21</v>
      </c>
      <c r="H10" s="233" t="s">
        <v>347</v>
      </c>
      <c r="I10" s="232" t="s">
        <v>348</v>
      </c>
    </row>
    <row r="11" spans="1:10" ht="14.25" customHeight="1">
      <c r="A11" s="118" t="s">
        <v>74</v>
      </c>
      <c r="B11" s="47" t="s">
        <v>94</v>
      </c>
      <c r="C11" s="118"/>
      <c r="D11" s="118"/>
      <c r="E11" s="118"/>
      <c r="F11" s="118"/>
      <c r="G11" s="118"/>
      <c r="H11" s="118"/>
      <c r="I11" s="120"/>
      <c r="J11" s="78"/>
    </row>
    <row r="12" spans="1:10" ht="13.5" customHeight="1">
      <c r="A12" s="110" t="str">
        <f t="shared" ref="A12:A38" si="0">IF(OR(B12&lt;&gt;"",D12&lt;&gt;""),"["&amp;TEXT($B$2,"##")&amp;"-"&amp;TEXT(ROW()-10,"##")&amp;"]","")</f>
        <v>[Mod_login-2]</v>
      </c>
      <c r="B12" s="66" t="s">
        <v>170</v>
      </c>
      <c r="C12" s="66" t="s">
        <v>230</v>
      </c>
      <c r="D12" s="66" t="s">
        <v>225</v>
      </c>
      <c r="E12" s="121" t="s">
        <v>297</v>
      </c>
      <c r="F12" s="89"/>
      <c r="G12" s="89"/>
      <c r="H12" s="116"/>
      <c r="I12" s="117"/>
    </row>
    <row r="13" spans="1:10" ht="13.5" customHeight="1">
      <c r="A13" s="118" t="s">
        <v>74</v>
      </c>
      <c r="B13" s="47" t="s">
        <v>169</v>
      </c>
      <c r="C13" s="118"/>
      <c r="D13" s="118"/>
      <c r="E13" s="118"/>
      <c r="F13" s="118"/>
      <c r="G13" s="118"/>
      <c r="H13" s="118"/>
      <c r="I13" s="120"/>
    </row>
    <row r="14" spans="1:10" ht="13.5" customHeight="1">
      <c r="A14" s="110" t="str">
        <f t="shared" si="0"/>
        <v>[Mod_login-4]</v>
      </c>
      <c r="B14" s="89" t="s">
        <v>175</v>
      </c>
      <c r="C14" s="89" t="s">
        <v>231</v>
      </c>
      <c r="D14" s="89" t="s">
        <v>227</v>
      </c>
      <c r="E14" s="115" t="s">
        <v>298</v>
      </c>
      <c r="F14" s="89"/>
      <c r="G14" s="89"/>
      <c r="H14" s="116"/>
      <c r="I14" s="117"/>
    </row>
    <row r="15" spans="1:10" ht="13.5" customHeight="1">
      <c r="A15" s="118" t="s">
        <v>74</v>
      </c>
      <c r="B15" s="47" t="s">
        <v>228</v>
      </c>
      <c r="C15" s="118"/>
      <c r="D15" s="118"/>
      <c r="E15" s="118"/>
      <c r="F15" s="118"/>
      <c r="G15" s="118"/>
      <c r="H15" s="118"/>
      <c r="I15" s="120"/>
    </row>
    <row r="16" spans="1:10" ht="13.5" customHeight="1">
      <c r="A16" s="110" t="str">
        <f t="shared" si="0"/>
        <v>[Mod_login-6]</v>
      </c>
      <c r="B16" s="89" t="s">
        <v>229</v>
      </c>
      <c r="C16" s="89" t="s">
        <v>232</v>
      </c>
      <c r="D16" s="89" t="s">
        <v>233</v>
      </c>
      <c r="E16" s="115" t="s">
        <v>299</v>
      </c>
      <c r="F16" s="89"/>
      <c r="G16" s="89"/>
      <c r="H16" s="116"/>
      <c r="I16" s="117"/>
    </row>
    <row r="17" spans="1:9" ht="13.5" customHeight="1">
      <c r="A17" s="118" t="s">
        <v>74</v>
      </c>
      <c r="B17" s="47" t="s">
        <v>234</v>
      </c>
      <c r="C17" s="118"/>
      <c r="D17" s="118"/>
      <c r="E17" s="118"/>
      <c r="F17" s="118"/>
      <c r="G17" s="118"/>
      <c r="H17" s="118"/>
      <c r="I17" s="120"/>
    </row>
    <row r="18" spans="1:9" ht="13.5" customHeight="1">
      <c r="A18" s="89" t="str">
        <f t="shared" si="0"/>
        <v>[Mod_login-8]</v>
      </c>
      <c r="B18" s="89" t="s">
        <v>235</v>
      </c>
      <c r="C18" s="89" t="s">
        <v>236</v>
      </c>
      <c r="D18" s="89" t="s">
        <v>237</v>
      </c>
      <c r="E18" s="89" t="s">
        <v>238</v>
      </c>
      <c r="F18" s="89"/>
      <c r="G18" s="89"/>
      <c r="H18" s="89"/>
      <c r="I18" s="89"/>
    </row>
    <row r="19" spans="1:9" ht="13.5" customHeight="1">
      <c r="A19" s="182"/>
      <c r="B19" s="118" t="s">
        <v>239</v>
      </c>
      <c r="C19" s="118"/>
      <c r="D19" s="118"/>
      <c r="E19" s="118"/>
      <c r="F19" s="118"/>
      <c r="G19" s="118"/>
      <c r="H19" s="118"/>
      <c r="I19" s="180"/>
    </row>
    <row r="20" spans="1:9" ht="13.5" customHeight="1">
      <c r="A20" s="89" t="str">
        <f t="shared" si="0"/>
        <v>[Mod_login-10]</v>
      </c>
      <c r="B20" s="89" t="s">
        <v>265</v>
      </c>
      <c r="C20" s="89" t="s">
        <v>271</v>
      </c>
      <c r="D20" s="89" t="s">
        <v>247</v>
      </c>
      <c r="E20" s="89" t="s">
        <v>240</v>
      </c>
      <c r="F20" s="89"/>
      <c r="G20" s="89"/>
      <c r="H20" s="89"/>
      <c r="I20" s="89"/>
    </row>
    <row r="21" spans="1:9" ht="13.5" customHeight="1">
      <c r="A21" s="89" t="str">
        <f t="shared" si="0"/>
        <v>[Mod_login-11]</v>
      </c>
      <c r="B21" s="89" t="s">
        <v>241</v>
      </c>
      <c r="C21" s="89" t="s">
        <v>272</v>
      </c>
      <c r="D21" s="89" t="s">
        <v>242</v>
      </c>
      <c r="E21" s="89" t="s">
        <v>243</v>
      </c>
      <c r="F21" s="89"/>
      <c r="G21" s="89"/>
      <c r="H21" s="89"/>
      <c r="I21" s="89"/>
    </row>
    <row r="22" spans="1:9" ht="13.5" customHeight="1">
      <c r="A22" s="89" t="str">
        <f t="shared" si="0"/>
        <v>[Mod_login-12]</v>
      </c>
      <c r="B22" s="89" t="s">
        <v>246</v>
      </c>
      <c r="C22" s="89" t="s">
        <v>273</v>
      </c>
      <c r="D22" s="89" t="s">
        <v>242</v>
      </c>
      <c r="E22" s="186" t="s">
        <v>252</v>
      </c>
      <c r="F22" s="186"/>
      <c r="G22" s="186"/>
      <c r="H22" s="186"/>
      <c r="I22" s="186"/>
    </row>
    <row r="23" spans="1:9" ht="13.5" customHeight="1">
      <c r="A23" s="89" t="str">
        <f t="shared" si="0"/>
        <v>[Mod_login-13]</v>
      </c>
      <c r="B23" s="89" t="s">
        <v>244</v>
      </c>
      <c r="C23" s="89" t="s">
        <v>259</v>
      </c>
      <c r="D23" s="89" t="s">
        <v>248</v>
      </c>
      <c r="E23" s="186" t="s">
        <v>253</v>
      </c>
      <c r="F23" s="89"/>
      <c r="G23" s="89"/>
      <c r="H23" s="89"/>
      <c r="I23" s="89"/>
    </row>
    <row r="24" spans="1:9" ht="13.5" customHeight="1">
      <c r="A24" s="89" t="str">
        <f t="shared" si="0"/>
        <v>[Mod_login-14]</v>
      </c>
      <c r="B24" s="89" t="s">
        <v>241</v>
      </c>
      <c r="C24" s="89" t="s">
        <v>250</v>
      </c>
      <c r="D24" s="89" t="s">
        <v>251</v>
      </c>
      <c r="E24" s="186" t="s">
        <v>254</v>
      </c>
      <c r="F24" s="89"/>
      <c r="G24" s="89"/>
      <c r="H24" s="89"/>
      <c r="I24" s="89"/>
    </row>
    <row r="25" spans="1:9" ht="13.5" customHeight="1">
      <c r="A25" s="89" t="str">
        <f t="shared" si="0"/>
        <v>[Mod_login-15]</v>
      </c>
      <c r="B25" s="89" t="s">
        <v>246</v>
      </c>
      <c r="C25" s="89" t="s">
        <v>249</v>
      </c>
      <c r="D25" s="89" t="s">
        <v>251</v>
      </c>
      <c r="E25" s="186" t="s">
        <v>255</v>
      </c>
      <c r="F25" s="186"/>
      <c r="G25" s="186"/>
      <c r="H25" s="186"/>
      <c r="I25" s="186"/>
    </row>
    <row r="26" spans="1:9" ht="13.5" customHeight="1">
      <c r="A26" s="89" t="str">
        <f t="shared" si="0"/>
        <v>[Mod_login-16]</v>
      </c>
      <c r="B26" s="89" t="s">
        <v>245</v>
      </c>
      <c r="C26" s="89" t="s">
        <v>260</v>
      </c>
      <c r="D26" s="89" t="s">
        <v>242</v>
      </c>
      <c r="E26" s="186" t="s">
        <v>256</v>
      </c>
      <c r="F26" s="89"/>
      <c r="G26" s="89"/>
      <c r="H26" s="89"/>
      <c r="I26" s="89"/>
    </row>
    <row r="27" spans="1:9" ht="13.5" customHeight="1">
      <c r="A27" s="89" t="str">
        <f t="shared" si="0"/>
        <v>[Mod_login-17]</v>
      </c>
      <c r="B27" s="89" t="s">
        <v>241</v>
      </c>
      <c r="C27" s="89" t="s">
        <v>261</v>
      </c>
      <c r="D27" s="89" t="s">
        <v>263</v>
      </c>
      <c r="E27" s="186" t="s">
        <v>257</v>
      </c>
      <c r="F27" s="89"/>
      <c r="G27" s="89"/>
      <c r="H27" s="89"/>
      <c r="I27" s="89"/>
    </row>
    <row r="28" spans="1:9" ht="13.5" customHeight="1">
      <c r="A28" s="89" t="str">
        <f t="shared" si="0"/>
        <v>[Mod_login-18]</v>
      </c>
      <c r="B28" s="89" t="s">
        <v>246</v>
      </c>
      <c r="C28" s="89" t="s">
        <v>262</v>
      </c>
      <c r="D28" s="89" t="s">
        <v>263</v>
      </c>
      <c r="E28" s="186" t="s">
        <v>258</v>
      </c>
      <c r="F28" s="89"/>
      <c r="G28" s="89"/>
      <c r="H28" s="89"/>
      <c r="I28" s="89"/>
    </row>
    <row r="29" spans="1:9" ht="13.5" customHeight="1">
      <c r="A29" s="182"/>
      <c r="B29" s="118" t="s">
        <v>264</v>
      </c>
      <c r="C29" s="118"/>
      <c r="D29" s="118"/>
      <c r="E29" s="118"/>
      <c r="F29" s="118"/>
      <c r="G29" s="118"/>
      <c r="H29" s="118"/>
      <c r="I29" s="180"/>
    </row>
    <row r="30" spans="1:9" ht="13.5" customHeight="1">
      <c r="A30" s="89" t="str">
        <f t="shared" si="0"/>
        <v>[Mod_login-20]</v>
      </c>
      <c r="B30" s="89" t="s">
        <v>268</v>
      </c>
      <c r="C30" s="89" t="s">
        <v>274</v>
      </c>
      <c r="D30" s="89" t="s">
        <v>275</v>
      </c>
      <c r="E30" s="186" t="s">
        <v>288</v>
      </c>
      <c r="F30" s="186"/>
      <c r="G30" s="186"/>
      <c r="H30" s="186"/>
      <c r="I30" s="186"/>
    </row>
    <row r="31" spans="1:9" ht="13.5" customHeight="1">
      <c r="A31" s="89" t="str">
        <f t="shared" si="0"/>
        <v>[Mod_login-21]</v>
      </c>
      <c r="B31" s="89" t="s">
        <v>266</v>
      </c>
      <c r="C31" s="89" t="s">
        <v>276</v>
      </c>
      <c r="D31" s="89" t="s">
        <v>277</v>
      </c>
      <c r="E31" s="186" t="s">
        <v>289</v>
      </c>
      <c r="F31" s="186"/>
      <c r="G31" s="186"/>
      <c r="H31" s="186"/>
      <c r="I31" s="186"/>
    </row>
    <row r="32" spans="1:9" ht="13.5" customHeight="1">
      <c r="A32" s="89" t="str">
        <f t="shared" si="0"/>
        <v>[Mod_login-22]</v>
      </c>
      <c r="B32" s="89" t="s">
        <v>267</v>
      </c>
      <c r="C32" s="89" t="s">
        <v>278</v>
      </c>
      <c r="D32" s="89" t="s">
        <v>277</v>
      </c>
      <c r="E32" s="186" t="s">
        <v>290</v>
      </c>
      <c r="F32" s="186"/>
      <c r="G32" s="186"/>
      <c r="H32" s="186"/>
      <c r="I32" s="186"/>
    </row>
    <row r="33" spans="1:9" ht="13.5" customHeight="1">
      <c r="A33" s="89" t="str">
        <f t="shared" si="0"/>
        <v>[Mod_login-23]</v>
      </c>
      <c r="B33" s="89" t="s">
        <v>269</v>
      </c>
      <c r="C33" s="89" t="s">
        <v>279</v>
      </c>
      <c r="D33" s="89" t="s">
        <v>280</v>
      </c>
      <c r="E33" s="186" t="s">
        <v>291</v>
      </c>
      <c r="F33" s="187"/>
      <c r="G33" s="187"/>
      <c r="H33" s="188"/>
      <c r="I33" s="187"/>
    </row>
    <row r="34" spans="1:9" ht="13.5" customHeight="1">
      <c r="A34" s="89" t="str">
        <f t="shared" si="0"/>
        <v>[Mod_login-24]</v>
      </c>
      <c r="B34" s="89" t="s">
        <v>266</v>
      </c>
      <c r="C34" s="89" t="s">
        <v>281</v>
      </c>
      <c r="D34" s="89" t="s">
        <v>282</v>
      </c>
      <c r="E34" s="186" t="s">
        <v>292</v>
      </c>
      <c r="F34" s="187"/>
      <c r="G34" s="187"/>
      <c r="H34" s="188"/>
      <c r="I34" s="187"/>
    </row>
    <row r="35" spans="1:9" ht="13.5" customHeight="1">
      <c r="A35" s="89" t="str">
        <f t="shared" si="0"/>
        <v>[Mod_login-25]</v>
      </c>
      <c r="B35" s="89" t="s">
        <v>267</v>
      </c>
      <c r="C35" s="89" t="s">
        <v>283</v>
      </c>
      <c r="D35" s="89" t="s">
        <v>282</v>
      </c>
      <c r="E35" s="186" t="s">
        <v>293</v>
      </c>
      <c r="F35" s="187"/>
      <c r="G35" s="187"/>
      <c r="H35" s="188"/>
      <c r="I35" s="187"/>
    </row>
    <row r="36" spans="1:9" ht="13.5" customHeight="1">
      <c r="A36" s="89" t="str">
        <f t="shared" si="0"/>
        <v>[Mod_login-26]</v>
      </c>
      <c r="B36" s="89" t="s">
        <v>270</v>
      </c>
      <c r="C36" s="89" t="s">
        <v>284</v>
      </c>
      <c r="D36" s="89" t="s">
        <v>277</v>
      </c>
      <c r="E36" s="186" t="s">
        <v>294</v>
      </c>
      <c r="F36" s="187"/>
      <c r="G36" s="187"/>
      <c r="H36" s="188"/>
      <c r="I36" s="187"/>
    </row>
    <row r="37" spans="1:9" ht="13.5" customHeight="1">
      <c r="A37" s="89" t="str">
        <f t="shared" si="0"/>
        <v>[Mod_login-27]</v>
      </c>
      <c r="B37" s="89" t="s">
        <v>266</v>
      </c>
      <c r="C37" s="89" t="s">
        <v>285</v>
      </c>
      <c r="D37" s="89" t="s">
        <v>286</v>
      </c>
      <c r="E37" s="186" t="s">
        <v>295</v>
      </c>
      <c r="F37" s="187"/>
      <c r="G37" s="187"/>
      <c r="H37" s="188"/>
      <c r="I37" s="187"/>
    </row>
    <row r="38" spans="1:9" ht="13.5" customHeight="1">
      <c r="A38" s="89" t="str">
        <f t="shared" si="0"/>
        <v>[Mod_login-28]</v>
      </c>
      <c r="B38" s="89" t="s">
        <v>267</v>
      </c>
      <c r="C38" s="89" t="s">
        <v>287</v>
      </c>
      <c r="D38" s="89" t="s">
        <v>286</v>
      </c>
      <c r="E38" s="186" t="s">
        <v>296</v>
      </c>
      <c r="F38" s="187"/>
      <c r="G38" s="187"/>
      <c r="H38" s="188"/>
      <c r="I38" s="187"/>
    </row>
  </sheetData>
  <mergeCells count="5">
    <mergeCell ref="B2:G2"/>
    <mergeCell ref="B3:G3"/>
    <mergeCell ref="B4:G4"/>
    <mergeCell ref="E5:G5"/>
    <mergeCell ref="E6:G6"/>
  </mergeCells>
  <dataValidations count="2">
    <dataValidation type="list" allowBlank="1" showErrorMessage="1" sqref="G1:G3 F11:G11">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abSelected="1" zoomScale="90" zoomScaleNormal="90" zoomScalePageLayoutView="150" workbookViewId="0">
      <selection activeCell="C9" sqref="C9"/>
    </sheetView>
  </sheetViews>
  <sheetFormatPr defaultColWidth="15.125" defaultRowHeight="13.5" customHeight="1"/>
  <cols>
    <col min="1" max="1" width="18.125" style="97" customWidth="1"/>
    <col min="2" max="2" width="42.125" style="78" customWidth="1"/>
    <col min="3" max="3" width="33" style="78" customWidth="1"/>
    <col min="4" max="4" width="28.875" style="78" customWidth="1"/>
    <col min="5" max="5" width="17.375" style="78" customWidth="1"/>
    <col min="6" max="6" width="9.125" style="78" customWidth="1"/>
    <col min="7" max="7" width="7.375" style="78" customWidth="1"/>
    <col min="8" max="8" width="15.125" style="82" customWidth="1"/>
    <col min="9" max="9" width="15.125" style="78" customWidth="1"/>
    <col min="10" max="10" width="15.125" style="81" hidden="1" customWidth="1"/>
    <col min="11" max="11" width="15.125" style="78" customWidth="1"/>
    <col min="12" max="16" width="15.125" style="78"/>
    <col min="17" max="17" width="0" style="78" hidden="1" customWidth="1"/>
    <col min="18" max="16384" width="15.125" style="78"/>
  </cols>
  <sheetData>
    <row r="1" spans="1:10" s="98" customFormat="1" ht="15" thickBot="1">
      <c r="A1" s="99" t="s">
        <v>22</v>
      </c>
      <c r="B1" s="100"/>
      <c r="C1" s="100"/>
      <c r="D1" s="100"/>
      <c r="E1" s="100"/>
      <c r="F1" s="100"/>
      <c r="G1" s="101"/>
    </row>
    <row r="2" spans="1:10" s="98" customFormat="1" ht="15">
      <c r="A2" s="225" t="s">
        <v>337</v>
      </c>
      <c r="B2" s="176" t="s">
        <v>10</v>
      </c>
      <c r="C2" s="176"/>
      <c r="D2" s="176"/>
      <c r="E2" s="176"/>
      <c r="F2" s="176"/>
      <c r="G2" s="176"/>
      <c r="J2" s="70" t="s">
        <v>1</v>
      </c>
    </row>
    <row r="3" spans="1:10" s="98" customFormat="1" ht="15" customHeight="1">
      <c r="A3" s="225" t="s">
        <v>338</v>
      </c>
      <c r="B3" s="176" t="s">
        <v>349</v>
      </c>
      <c r="C3" s="176"/>
      <c r="D3" s="176"/>
      <c r="E3" s="176"/>
      <c r="F3" s="176"/>
      <c r="G3" s="176"/>
      <c r="J3" s="70" t="s">
        <v>2</v>
      </c>
    </row>
    <row r="4" spans="1:10" s="98" customFormat="1" ht="15">
      <c r="A4" s="225" t="s">
        <v>339</v>
      </c>
      <c r="B4" s="177" t="s">
        <v>70</v>
      </c>
      <c r="C4" s="177"/>
      <c r="D4" s="177"/>
      <c r="E4" s="177"/>
      <c r="F4" s="177"/>
      <c r="G4" s="177"/>
      <c r="J4" s="71"/>
    </row>
    <row r="5" spans="1:10" s="98" customFormat="1" ht="15" customHeight="1">
      <c r="A5" s="225" t="s">
        <v>340</v>
      </c>
      <c r="B5" s="226" t="s">
        <v>330</v>
      </c>
      <c r="C5" s="226" t="s">
        <v>341</v>
      </c>
      <c r="D5" s="227" t="s">
        <v>4</v>
      </c>
      <c r="E5" s="228" t="s">
        <v>342</v>
      </c>
      <c r="F5" s="229"/>
      <c r="G5" s="230"/>
      <c r="J5" s="70" t="s">
        <v>5</v>
      </c>
    </row>
    <row r="6" spans="1:10" s="98" customFormat="1" ht="15" thickBot="1">
      <c r="A6" s="95">
        <f>COUNTIF(F11:G260,"Pass")</f>
        <v>0</v>
      </c>
      <c r="B6" s="74">
        <f>COUNTIF(F11:G707,"Fail")</f>
        <v>0</v>
      </c>
      <c r="C6" s="74">
        <f>E6-D6-B6-A6</f>
        <v>22</v>
      </c>
      <c r="D6" s="75">
        <f>COUNTIF(F11:G707,"N/A")</f>
        <v>0</v>
      </c>
      <c r="E6" s="178">
        <f>COUNTA(A11:A264)*2</f>
        <v>22</v>
      </c>
      <c r="F6" s="178"/>
      <c r="G6" s="178"/>
      <c r="J6" s="70" t="s">
        <v>4</v>
      </c>
    </row>
    <row r="7" spans="1:10" s="98" customFormat="1" ht="14.25">
      <c r="A7" s="122"/>
      <c r="B7" s="123"/>
      <c r="C7" s="123"/>
      <c r="D7" s="123"/>
      <c r="E7" s="124"/>
      <c r="F7" s="124"/>
      <c r="G7" s="124"/>
      <c r="J7" s="70"/>
    </row>
    <row r="8" spans="1:10" s="98" customFormat="1" ht="14.25">
      <c r="A8" s="122"/>
      <c r="B8" s="123"/>
      <c r="C8" s="123"/>
      <c r="D8" s="123"/>
      <c r="E8" s="124"/>
      <c r="F8" s="124"/>
      <c r="G8" s="124"/>
      <c r="J8" s="70"/>
    </row>
    <row r="9" spans="1:10" s="98" customFormat="1"/>
    <row r="10" spans="1:10" s="98" customFormat="1" ht="51.75" customHeight="1">
      <c r="A10" s="231" t="s">
        <v>6</v>
      </c>
      <c r="B10" s="232" t="s">
        <v>343</v>
      </c>
      <c r="C10" s="232" t="s">
        <v>344</v>
      </c>
      <c r="D10" s="232" t="s">
        <v>345</v>
      </c>
      <c r="E10" s="46" t="s">
        <v>346</v>
      </c>
      <c r="F10" s="46" t="s">
        <v>20</v>
      </c>
      <c r="G10" s="46" t="s">
        <v>21</v>
      </c>
      <c r="H10" s="233" t="s">
        <v>347</v>
      </c>
      <c r="I10" s="232" t="s">
        <v>348</v>
      </c>
    </row>
    <row r="11" spans="1:10" s="98" customFormat="1" ht="14.25" customHeight="1">
      <c r="A11" s="118"/>
      <c r="B11" s="119" t="s">
        <v>169</v>
      </c>
      <c r="C11" s="118"/>
      <c r="D11" s="118"/>
      <c r="E11" s="118"/>
      <c r="F11" s="118"/>
      <c r="G11" s="118"/>
      <c r="H11" s="118"/>
      <c r="I11" s="120"/>
    </row>
    <row r="12" spans="1:10" s="84" customFormat="1" ht="14.25" customHeight="1">
      <c r="A12" s="110" t="str">
        <f t="shared" ref="A12:A16" si="0">IF(OR(B12&lt;&gt;"",D12&lt;&gt;""),"["&amp;TEXT($B$2,"##")&amp;"-"&amp;TEXT(ROW()-10,"##")&amp;"]","")</f>
        <v>[Admin_login-2]</v>
      </c>
      <c r="B12" s="153" t="s">
        <v>175</v>
      </c>
      <c r="C12" s="153" t="s">
        <v>171</v>
      </c>
      <c r="D12" s="153" t="s">
        <v>172</v>
      </c>
      <c r="E12" s="121" t="s">
        <v>311</v>
      </c>
      <c r="F12" s="153"/>
      <c r="G12" s="153"/>
      <c r="H12" s="154"/>
      <c r="I12" s="155"/>
    </row>
    <row r="13" spans="1:10" s="84" customFormat="1" ht="14.25" customHeight="1">
      <c r="A13" s="47"/>
      <c r="B13" s="119" t="s">
        <v>173</v>
      </c>
      <c r="C13" s="118"/>
      <c r="D13" s="118"/>
      <c r="E13" s="118"/>
      <c r="F13" s="118"/>
      <c r="G13" s="118"/>
      <c r="H13" s="118"/>
      <c r="I13" s="120"/>
    </row>
    <row r="14" spans="1:10" s="84" customFormat="1" ht="14.25" customHeight="1">
      <c r="A14" s="110" t="str">
        <f t="shared" si="0"/>
        <v>[Admin_login-4]</v>
      </c>
      <c r="B14" s="89" t="s">
        <v>174</v>
      </c>
      <c r="C14" s="89" t="s">
        <v>176</v>
      </c>
      <c r="D14" s="89" t="s">
        <v>177</v>
      </c>
      <c r="E14" s="115" t="s">
        <v>312</v>
      </c>
      <c r="F14" s="89"/>
      <c r="G14" s="89"/>
      <c r="H14" s="116"/>
      <c r="I14" s="116"/>
    </row>
    <row r="15" spans="1:10" s="84" customFormat="1" ht="14.25" customHeight="1">
      <c r="A15" s="47"/>
      <c r="B15" s="119" t="s">
        <v>222</v>
      </c>
      <c r="C15" s="118"/>
      <c r="D15" s="118"/>
      <c r="E15" s="118"/>
      <c r="F15" s="118"/>
      <c r="G15" s="118"/>
      <c r="H15" s="118"/>
      <c r="I15" s="120"/>
    </row>
    <row r="16" spans="1:10" s="84" customFormat="1" ht="14.25" customHeight="1">
      <c r="A16" s="110" t="str">
        <f t="shared" si="0"/>
        <v>[Admin_login-6]</v>
      </c>
      <c r="B16" s="89" t="s">
        <v>226</v>
      </c>
      <c r="C16" s="89" t="s">
        <v>223</v>
      </c>
      <c r="D16" s="89" t="s">
        <v>224</v>
      </c>
      <c r="E16" s="115" t="s">
        <v>313</v>
      </c>
      <c r="F16" s="89"/>
      <c r="G16" s="89"/>
      <c r="H16" s="116"/>
      <c r="I16" s="116"/>
    </row>
    <row r="17" spans="1:10" s="84" customFormat="1" ht="14.25" customHeight="1">
      <c r="A17" s="47"/>
      <c r="B17" s="47" t="s">
        <v>94</v>
      </c>
      <c r="C17" s="47"/>
      <c r="D17" s="47"/>
      <c r="E17" s="118"/>
      <c r="F17" s="118"/>
      <c r="G17" s="118"/>
      <c r="H17" s="118"/>
      <c r="I17" s="120"/>
    </row>
    <row r="18" spans="1:10" s="84" customFormat="1" ht="14.25" customHeight="1">
      <c r="A18" s="156" t="str">
        <f t="shared" ref="A18:A27" si="1">IF(OR(B18&lt;&gt;"",D18&lt;&gt;""),"["&amp;TEXT($B$2,"##")&amp;"-"&amp;TEXT(ROW()-10,"##")&amp;"]","")</f>
        <v>[Admin_login-8]</v>
      </c>
      <c r="B18" s="93" t="s">
        <v>178</v>
      </c>
      <c r="C18" s="162" t="s">
        <v>179</v>
      </c>
      <c r="D18" s="163" t="s">
        <v>207</v>
      </c>
      <c r="E18" s="164"/>
      <c r="F18" s="163"/>
      <c r="G18" s="163"/>
      <c r="H18" s="165"/>
      <c r="I18" s="165"/>
    </row>
    <row r="19" spans="1:10" ht="14.25" customHeight="1">
      <c r="A19" s="166"/>
      <c r="B19" s="167" t="s">
        <v>212</v>
      </c>
      <c r="C19" s="167"/>
      <c r="D19" s="167"/>
      <c r="E19" s="167"/>
      <c r="F19" s="167"/>
      <c r="G19" s="167"/>
      <c r="H19" s="167"/>
      <c r="I19" s="168"/>
      <c r="J19" s="78"/>
    </row>
    <row r="20" spans="1:10" ht="14.25" customHeight="1">
      <c r="A20" s="89" t="str">
        <f t="shared" si="1"/>
        <v>[Admin_login-10]</v>
      </c>
      <c r="B20" s="89" t="s">
        <v>205</v>
      </c>
      <c r="C20" s="186" t="s">
        <v>206</v>
      </c>
      <c r="D20" s="186" t="s">
        <v>208</v>
      </c>
      <c r="E20" s="186" t="s">
        <v>305</v>
      </c>
      <c r="F20" s="186"/>
      <c r="G20" s="186"/>
      <c r="H20" s="186"/>
      <c r="I20" s="190"/>
      <c r="J20" s="78"/>
    </row>
    <row r="21" spans="1:10" ht="14.25" customHeight="1">
      <c r="A21" s="89" t="str">
        <f t="shared" si="1"/>
        <v>[Admin_login-11]</v>
      </c>
      <c r="B21" s="142" t="s">
        <v>214</v>
      </c>
      <c r="C21" s="186" t="s">
        <v>215</v>
      </c>
      <c r="D21" s="186" t="s">
        <v>216</v>
      </c>
      <c r="E21" s="186" t="s">
        <v>304</v>
      </c>
      <c r="F21" s="186"/>
      <c r="G21" s="186"/>
      <c r="H21" s="186"/>
      <c r="I21" s="190"/>
      <c r="J21" s="78"/>
    </row>
    <row r="22" spans="1:10" ht="14.25" customHeight="1">
      <c r="A22" s="89" t="str">
        <f t="shared" si="1"/>
        <v>[Admin_login-12]</v>
      </c>
      <c r="B22" s="142" t="s">
        <v>300</v>
      </c>
      <c r="C22" s="186" t="s">
        <v>301</v>
      </c>
      <c r="D22" s="186" t="s">
        <v>216</v>
      </c>
      <c r="E22" s="186" t="s">
        <v>306</v>
      </c>
      <c r="F22" s="186"/>
      <c r="G22" s="186"/>
      <c r="H22" s="186"/>
      <c r="I22" s="190"/>
      <c r="J22" s="78"/>
    </row>
    <row r="23" spans="1:10" ht="14.25" customHeight="1">
      <c r="A23" s="89" t="str">
        <f t="shared" si="1"/>
        <v>[Admin_login-13]</v>
      </c>
      <c r="B23" s="142" t="s">
        <v>302</v>
      </c>
      <c r="C23" s="186" t="s">
        <v>303</v>
      </c>
      <c r="D23" s="186" t="s">
        <v>216</v>
      </c>
      <c r="E23" s="181" t="s">
        <v>307</v>
      </c>
      <c r="F23" s="181"/>
      <c r="G23" s="181"/>
      <c r="H23" s="181"/>
      <c r="I23" s="189"/>
      <c r="J23" s="78"/>
    </row>
    <row r="24" spans="1:10" ht="14.25" customHeight="1">
      <c r="A24" s="47"/>
      <c r="B24" s="183" t="s">
        <v>213</v>
      </c>
      <c r="C24" s="184"/>
      <c r="D24" s="184"/>
      <c r="E24" s="184"/>
      <c r="F24" s="184"/>
      <c r="G24" s="184"/>
      <c r="H24" s="184"/>
      <c r="I24" s="185"/>
      <c r="J24" s="78"/>
    </row>
    <row r="25" spans="1:10" ht="14.25" customHeight="1">
      <c r="A25" s="89" t="str">
        <f t="shared" si="1"/>
        <v>[Admin_login-15]</v>
      </c>
      <c r="B25" s="89" t="s">
        <v>209</v>
      </c>
      <c r="C25" s="89" t="s">
        <v>210</v>
      </c>
      <c r="D25" s="89" t="s">
        <v>211</v>
      </c>
      <c r="E25" s="89" t="s">
        <v>308</v>
      </c>
      <c r="F25" s="186"/>
      <c r="G25" s="186"/>
      <c r="H25" s="186"/>
      <c r="I25" s="191"/>
      <c r="J25" s="78"/>
    </row>
    <row r="26" spans="1:10" ht="14.25" customHeight="1">
      <c r="A26" s="89" t="str">
        <f t="shared" si="1"/>
        <v>[Admin_login-16]</v>
      </c>
      <c r="B26" s="89" t="s">
        <v>217</v>
      </c>
      <c r="C26" s="89" t="s">
        <v>218</v>
      </c>
      <c r="D26" s="89" t="s">
        <v>219</v>
      </c>
      <c r="E26" s="89" t="s">
        <v>309</v>
      </c>
      <c r="F26" s="186"/>
      <c r="G26" s="186"/>
      <c r="H26" s="186"/>
      <c r="I26" s="191"/>
      <c r="J26" s="78"/>
    </row>
    <row r="27" spans="1:10" ht="14.25" customHeight="1">
      <c r="A27" s="89" t="str">
        <f t="shared" si="1"/>
        <v>[Admin_login-17]</v>
      </c>
      <c r="B27" s="89" t="s">
        <v>220</v>
      </c>
      <c r="C27" s="89" t="s">
        <v>221</v>
      </c>
      <c r="D27" s="89" t="s">
        <v>219</v>
      </c>
      <c r="E27" s="89" t="s">
        <v>310</v>
      </c>
      <c r="F27" s="186"/>
      <c r="G27" s="186"/>
      <c r="H27" s="186"/>
      <c r="I27" s="191"/>
      <c r="J27" s="78"/>
    </row>
    <row r="28" spans="1:10" ht="13.5" customHeight="1">
      <c r="A28" s="89"/>
      <c r="B28" s="89"/>
      <c r="C28" s="89"/>
      <c r="D28" s="89"/>
      <c r="E28" s="89"/>
      <c r="F28" s="186"/>
      <c r="G28" s="186"/>
      <c r="H28" s="186"/>
      <c r="I28" s="191"/>
    </row>
  </sheetData>
  <mergeCells count="6">
    <mergeCell ref="B24:I24"/>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18:G19 F12:G12 F14:G14 F16:G16 F25:G27">
      <formula1>$J$2:$J$6</formula1>
    </dataValidation>
  </dataValidations>
  <hyperlinks>
    <hyperlink ref="A1" location="'Test Report'!A1" display="Back to Test Report"/>
  </hyperlink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表紙</vt:lpstr>
      <vt:lpstr>テスト項目一覧</vt:lpstr>
      <vt:lpstr>テスト報告</vt:lpstr>
      <vt:lpstr>User Module</vt:lpstr>
      <vt:lpstr>Mod Module</vt:lpstr>
      <vt:lpstr>Admin Module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Quynh HT</cp:lastModifiedBy>
  <dcterms:created xsi:type="dcterms:W3CDTF">2014-07-15T10:13:31Z</dcterms:created>
  <dcterms:modified xsi:type="dcterms:W3CDTF">2016-04-10T18:50:28Z</dcterms:modified>
  <cp:category/>
</cp:coreProperties>
</file>