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apstone\201601JS01\WIP\Deliverable\Report3\"/>
    </mc:Choice>
  </mc:AlternateContent>
  <bookViews>
    <workbookView xWindow="0" yWindow="0" windowWidth="15360" windowHeight="7755" tabRatio="840" activeTab="1"/>
  </bookViews>
  <sheets>
    <sheet name="Cover" sheetId="1" r:id="rId1"/>
    <sheet name="Test Report" sheetId="5" r:id="rId2"/>
    <sheet name="Test case List" sheetId="2" r:id="rId3"/>
    <sheet name="Message Rules" sheetId="22" r:id="rId4"/>
    <sheet name="Medicinal plants Article" sheetId="24" r:id="rId5"/>
    <sheet name="Remedy Article" sheetId="25" r:id="rId6"/>
  </sheets>
  <externalReferences>
    <externalReference r:id="rId7"/>
  </externalReferences>
  <definedNames>
    <definedName name="ACTION" localSheetId="4">#REF!</definedName>
    <definedName name="ACTION" localSheetId="5">#REF!</definedName>
    <definedName name="ACTION">#REF!</definedName>
    <definedName name="d">'[1]Search grammar'!$C$45</definedName>
    <definedName name="Defect" comment="fsfsdfs" localSheetId="4">'Medicinal plants Article'!#REF!</definedName>
    <definedName name="Defect" comment="fsfsdfs" localSheetId="5">'Remedy Article'!#REF!</definedName>
    <definedName name="Defect" comment="fsfsdfs">#REF!</definedName>
    <definedName name="dfsf">#REF!</definedName>
    <definedName name="Discover">#REF!</definedName>
    <definedName name="Lỗi" localSheetId="4">#REF!</definedName>
    <definedName name="Lỗi" localSheetId="5">#REF!</definedName>
    <definedName name="Lỗi">#REF!</definedName>
    <definedName name="Pass" localSheetId="4">#REF!</definedName>
    <definedName name="Pass" localSheetId="5">#REF!</definedName>
    <definedName name="Pass">#REF!</definedName>
    <definedName name="Statistic" comment="fsfsdfs">#REF!</definedName>
  </definedNames>
  <calcPr calcId="152511" iterate="1" iterateCount="10000" iterateDelta="1.0000000000000001E-5"/>
  <fileRecoveryPr autoRecover="0"/>
</workbook>
</file>

<file path=xl/calcChain.xml><?xml version="1.0" encoding="utf-8"?>
<calcChain xmlns="http://schemas.openxmlformats.org/spreadsheetml/2006/main">
  <c r="A28" i="25" l="1"/>
  <c r="A26" i="25"/>
  <c r="A24" i="25"/>
  <c r="A22" i="25"/>
  <c r="A20" i="25"/>
  <c r="A18" i="25"/>
  <c r="A64" i="25" l="1"/>
  <c r="A63" i="25"/>
  <c r="A61" i="25"/>
  <c r="A60" i="25"/>
  <c r="A58" i="25"/>
  <c r="A57" i="25"/>
  <c r="A56" i="25"/>
  <c r="A55" i="25"/>
  <c r="A53" i="25"/>
  <c r="A52" i="25"/>
  <c r="A51" i="25"/>
  <c r="A50" i="25"/>
  <c r="A49" i="25"/>
  <c r="A47" i="25"/>
  <c r="A46" i="25"/>
  <c r="A45" i="25"/>
  <c r="A44" i="25"/>
  <c r="A42" i="25"/>
  <c r="A41" i="25"/>
  <c r="A40" i="25"/>
  <c r="A39" i="25"/>
  <c r="A38" i="25"/>
  <c r="A37" i="25"/>
  <c r="A36" i="25"/>
  <c r="A35" i="25"/>
  <c r="A34" i="25"/>
  <c r="A33" i="25"/>
  <c r="A32" i="25"/>
  <c r="A31" i="25"/>
  <c r="A29" i="25"/>
  <c r="A27" i="25"/>
  <c r="A25" i="25"/>
  <c r="A23" i="25"/>
  <c r="A21" i="25"/>
  <c r="A19" i="25"/>
  <c r="A17" i="25"/>
  <c r="A16" i="25"/>
  <c r="A15" i="25"/>
  <c r="A14" i="25"/>
  <c r="A13" i="25"/>
  <c r="A12" i="25"/>
  <c r="A59" i="24"/>
  <c r="A50" i="24" l="1"/>
  <c r="A40" i="24" l="1"/>
  <c r="A39" i="24"/>
  <c r="A12" i="24"/>
  <c r="A13" i="24"/>
  <c r="A17" i="24" l="1"/>
  <c r="A44" i="24" l="1"/>
  <c r="A45" i="24"/>
  <c r="A58" i="24" l="1"/>
  <c r="A56" i="24"/>
  <c r="A55" i="24"/>
  <c r="A53" i="24"/>
  <c r="A52" i="24"/>
  <c r="A51" i="24"/>
  <c r="A48" i="24"/>
  <c r="A47" i="24"/>
  <c r="A46" i="24"/>
  <c r="A42" i="24"/>
  <c r="A41" i="24"/>
  <c r="A37" i="24"/>
  <c r="A36" i="24"/>
  <c r="A35" i="24"/>
  <c r="A34" i="24"/>
  <c r="A33" i="24"/>
  <c r="A32" i="24"/>
  <c r="A31" i="24"/>
  <c r="A30" i="24"/>
  <c r="A29" i="24"/>
  <c r="A28" i="24"/>
  <c r="A27" i="24"/>
  <c r="A26" i="24"/>
  <c r="A24" i="24"/>
  <c r="A23" i="24"/>
  <c r="A22" i="24"/>
  <c r="A21" i="24"/>
  <c r="A20" i="24"/>
  <c r="A19" i="24"/>
  <c r="A18" i="24"/>
  <c r="A16" i="24"/>
  <c r="A15" i="24"/>
  <c r="A14" i="24"/>
  <c r="D6" i="24"/>
  <c r="B6" i="24"/>
  <c r="A6" i="24"/>
  <c r="E6" i="24" l="1"/>
  <c r="C6" i="24" s="1"/>
  <c r="D6" i="25" l="1"/>
  <c r="G14" i="5" s="1"/>
  <c r="B6" i="25"/>
  <c r="E14" i="5" s="1"/>
  <c r="A6" i="25"/>
  <c r="D14" i="5" s="1"/>
  <c r="E6" i="25" l="1"/>
  <c r="C6" i="25" s="1"/>
  <c r="F14" i="5" s="1"/>
  <c r="H14" i="5" l="1"/>
  <c r="G13" i="5"/>
  <c r="E13" i="5"/>
  <c r="D13" i="5"/>
  <c r="F13" i="5" l="1"/>
  <c r="H13" i="5" l="1"/>
  <c r="C6" i="1" l="1"/>
  <c r="E24" i="5"/>
  <c r="C3" i="5"/>
  <c r="C4" i="5"/>
  <c r="C5" i="5" s="1"/>
  <c r="D3" i="2"/>
  <c r="D4" i="2"/>
  <c r="D24" i="5" l="1"/>
  <c r="G24" i="5"/>
  <c r="F24" i="5" l="1"/>
  <c r="H24" i="5" l="1"/>
  <c r="E26" i="5" s="1"/>
  <c r="E27" i="5" l="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<sst xmlns="http://schemas.openxmlformats.org/spreadsheetml/2006/main" count="456" uniqueCount="364">
  <si>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</si>
  <si>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</si>
  <si>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</si>
  <si>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</si>
  <si>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</si>
  <si>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</si>
  <si>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</si>
  <si>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</si>
  <si>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</si>
  <si>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</si>
  <si>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</si>
  <si>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</si>
  <si>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</si>
  <si>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</si>
  <si>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</si>
  <si>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</si>
  <si>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</si>
  <si>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</si>
  <si>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</si>
  <si>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</si>
  <si>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</si>
  <si>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</si>
  <si>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</si>
  <si>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</si>
  <si>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</si>
  <si>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</si>
  <si>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</si>
  <si>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</si>
  <si>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</si>
  <si>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</si>
  <si>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</si>
  <si>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</si>
  <si>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</si>
  <si>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</si>
  <si>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</si>
  <si>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</si>
  <si>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</si>
  <si>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</si>
  <si>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</si>
  <si>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</si>
  <si>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</si>
  <si>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</si>
  <si>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</si>
  <si>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</si>
  <si>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</si>
  <si>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</si>
  <si>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</si>
  <si>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</si>
  <si>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ChinhVCSE02585</t>
  </si>
  <si>
    <t>ManhNLSE02619</t>
  </si>
  <si>
    <t xml:space="preserve">List enviroment requires in this system
1. Server: 
2. Database server: Neo4j
3. Browser: Google Chrome 40, Mozzila Firefox 40
4. Operation System: Window 8 .1 Professional  32 bit </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</si>
  <si>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</si>
  <si>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</si>
  <si>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</si>
  <si>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</si>
  <si>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</si>
  <si>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</si>
  <si>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</si>
  <si>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</si>
  <si>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</si>
  <si>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</si>
  <si>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</si>
  <si>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</si>
  <si>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</si>
  <si>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</si>
  <si>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</si>
  <si>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</si>
  <si>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</si>
  <si>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</si>
  <si>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</si>
  <si>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</si>
  <si>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</si>
  <si>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</si>
  <si>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</si>
  <si>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</si>
  <si>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</si>
  <si>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</si>
  <si>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</si>
  <si>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</si>
  <si>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</si>
  <si>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Tài khoản bị khóa hoặc chưa xác nhận Email!</t>
  </si>
  <si>
    <t>Tên dự án tối thiểu 10 kí tự</t>
  </si>
  <si>
    <t>Tên dự án tối đa 60 kí tự</t>
  </si>
  <si>
    <t>Bạn chưa nhập tên dự án</t>
  </si>
  <si>
    <t>Bạn chưa nhập số tiền gây quỹ</t>
  </si>
  <si>
    <t>Phải là chữ số và lớn hơn 1,000,000</t>
  </si>
  <si>
    <t>Xin hãy xem lại trang thông tin cơ bản, các trường (kể cả ảnh dự án) PHẢI được điền đầy đủ và hợp lệ
Xin hãy xem lại trang câu chuyện! Các trường PHẢI được nhập đầy đủ (trừ video)</t>
  </si>
  <si>
    <t>MS19</t>
  </si>
  <si>
    <t>MS20</t>
  </si>
  <si>
    <t>MS21</t>
  </si>
  <si>
    <t>MS22</t>
  </si>
  <si>
    <t>MS23</t>
  </si>
  <si>
    <t>Mô tả ngắn phải từ 30 đến 135 kí tự</t>
  </si>
  <si>
    <t>Bạn chưa nhập mô tả ngắn</t>
  </si>
  <si>
    <t>Mô tả ít nhất 135 kí tự</t>
  </si>
  <si>
    <t>Tiêu đề ít nhất 10 ký tự</t>
  </si>
  <si>
    <t>MS24</t>
  </si>
  <si>
    <t>Mô tả ít nhất 30 kí tự</t>
  </si>
  <si>
    <t>MS25</t>
  </si>
  <si>
    <t>MS26</t>
  </si>
  <si>
    <t>MS27</t>
  </si>
  <si>
    <t>MS28</t>
  </si>
  <si>
    <t>MS29</t>
  </si>
  <si>
    <t>MS30</t>
  </si>
  <si>
    <t>MS31</t>
  </si>
  <si>
    <t>Câu hỏi ít nhất 10 ký tự</t>
  </si>
  <si>
    <t>Câu trả lời hỏi ít nhất 10 ký tự</t>
  </si>
  <si>
    <t>Result Firefox version 30</t>
  </si>
  <si>
    <t>Result Chorme version 40</t>
  </si>
  <si>
    <t>Bình luận tối thiểu từ 10 đến 500 kí tự.</t>
  </si>
  <si>
    <t>Tên tài khoản từ 8 đến 20 ký tự</t>
  </si>
  <si>
    <t>Mật khẩu phải từ 8 đến 50 kí tự</t>
  </si>
  <si>
    <t>Email này đã được sử dụng</t>
  </si>
  <si>
    <t>Tên đầy đủ tối thiểu 6 kí tự</t>
  </si>
  <si>
    <t>Tên đầy đủ tối đa 20 kí tự</t>
  </si>
  <si>
    <t>Tài khoản không tồn tại</t>
  </si>
  <si>
    <t>Email sai định dạng</t>
  </si>
  <si>
    <t>Vietnamese Medicinal Plants Network</t>
  </si>
  <si>
    <t>VMN</t>
  </si>
  <si>
    <t>QuynhHTse02639</t>
  </si>
  <si>
    <t>TienNM</t>
  </si>
  <si>
    <t xml:space="preserve">1. The Homepage is displayed
2. "Medicinal plants" page will be displayed
3. "Contribute new Medicinal plants article" page will display by following fields:
- Header
- Contribute new medicinal plants
- Choose avatar
- Choose illustration
- Enter medicinal plant’s name text field
- Enter medicinal plant’s other name text field
- Enter medicinal plant’s science name text field
- Enter medicinal plant’s description text field
- Enter medicinal plant’s characteristic text field
- Enter medicinal plant’s allocation place text field
- Enter medicinal plant’s utility text field
- Contribute button
- Footer
</t>
  </si>
  <si>
    <t>1. Go to VMN.com
2. Click on "Medicinal plants" tab</t>
  </si>
  <si>
    <t>1. Login VMN system by Member or Mod role
2. Click on "Medicinal Plants" tab
3. Click on "Contribute new Medicinal plant" button under banner the right of "Searching" field
4. Click on "Contribute" button at the last of "Contribute new Medicinal plants Article" Page</t>
  </si>
  <si>
    <t>1. Login VMN system by Member or Mod role
2. Click on "Medicinal Plants" tab
3. Click on "Contribute new Medicinal plants" button under banner the right of "Searching" field</t>
  </si>
  <si>
    <t>1. Login VMN system by Member or Mod role
2. Click on "Medicinal Plants" tab
3. Click on "Contribute new Medicinal plants" button under banner and the right of "Searching" field</t>
  </si>
  <si>
    <t>Contribute new Article</t>
  </si>
  <si>
    <t>"Contribute new Article" Page view in 1366x768 screen</t>
  </si>
  <si>
    <t>"Contribute new Article" Page view in 1024x768 screen</t>
  </si>
  <si>
    <t>"Contribute new Article" Page when user is Guest that means user have not logged in VMN system.</t>
  </si>
  <si>
    <t>Medicinal plants Article</t>
  </si>
  <si>
    <t>This test cases were created to test Medicinal plants module.</t>
  </si>
  <si>
    <r>
      <rPr>
        <sz val="10"/>
        <rFont val="Tahoma"/>
        <family val="2"/>
      </rPr>
      <t>1. Homepage is displayed
2. "Medicinal plants" page will be displayed and "Contribute new Article" button is not displayed</t>
    </r>
    <r>
      <rPr>
        <sz val="10"/>
        <color rgb="FFFF0000"/>
        <rFont val="Tahoma"/>
        <family val="2"/>
      </rPr>
      <t xml:space="preserve">
</t>
    </r>
  </si>
  <si>
    <t>1. The Homepage is displayed
2. "Medicinal plants" page will be displayed
3. "Contribute new Medicinal plants article" page is displayed
4. VMN system will alert error message:" You have to fill all required fields"</t>
  </si>
  <si>
    <t>1. Login VMN system by Member or Mod role
2. Click on "Medicinal Plants" tab
3. Click on "Contribute" button under banner and the right of Searching field
4. Enter some "Medicinal plant's information" fields but not all of required fields
5. Click on Contribute button</t>
  </si>
  <si>
    <t>1. The Homepage is displayed
2. "Medicinal plants" Page is displayed
3. "Contribute new Medicinal plants Article" Page is displayed
4. Accept texts that Member or Mod typed
5. VMN sysem will alert message:" You have to fill all required fields"</t>
  </si>
  <si>
    <t>1. Login VMN system by Member or Mod role
2. Click on "Medicinal Plants" tab
3. Click on "Contribute" button under banner and the right of Searching field
4. Enter enough all "Medicinal plant's information" fields that are required 
5. Click on Contribute button</t>
  </si>
  <si>
    <t>1. The Homepage is displayed
2. "Medicinal plants" Page is displayed
3. "Contribute new Medicinal plants Article" Page is displayed
4. Accept texts that Member or Mod typed
5.1 VMN system will alert message:"You contributed successfully. Please wait Mod’s approving” with Member account
5.2 VMN system will alert message:"You contributed successfully. You can see your article on Medicinal Plants Page” with Mod account</t>
  </si>
  <si>
    <t xml:space="preserve">1. Login VMN system by Member or Mod role
2. Click on "Medicinal Plants" tab
3. Click on "Contribute" button under banner and the right of Searching field
4. Enter "Name" field in "Contribute new Article" Form but string over 30 characters and other required fields are enough
5. Click on "Contribute" button </t>
  </si>
  <si>
    <t xml:space="preserve">1. Login VMN system by Member or Mod role
2. Click on "Medicinal Plants" tab
3. Click on "Contribute" button under banner and the right of Searching field
4. Enter "Other name"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</si>
  <si>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"Science name" field in "Contribute new Article" Form but string over 40 characters and other required fields are enough
5. Click on "Contribute" button </t>
  </si>
  <si>
    <t xml:space="preserve">1. Login VMN system by Member or Mod role
2. Click on "Medicinal Plants" tab
3. Click on "Contribute" button under banner and the right of Searching field
4. Enter "Description"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</si>
  <si>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"Characteristic" field in "Contribute new Article" Form but string over 500 characters and other required fields are enough
5. Click on "Contribute" button </t>
  </si>
  <si>
    <t xml:space="preserve">1. Login VMN system by Member or Mod role
2. Click on "Medicinal Plants" tab
3. Click on "Contribute" button under banner and the right of Searching field
4. Enter "Allocation place" field in "Contribute new Article" Form but string over 100 characters and other required fields are enough
5. Click on "Contribute" button </t>
  </si>
  <si>
    <t xml:space="preserve">1. Login VMN system by Member or Mod role
2. Click on "Medicinal Plants" tab
3. Click on "Contribute" button under banner and the right of Searching field
4. Enter "Utility" field in "Contribute new Article" Form but string over 500 characters and other required fields are enough
5. Click on "Contribute" button </t>
  </si>
  <si>
    <t>1. The Homepage is displayed
2. "Medicinal plants" Page is displayed
3. "Contribute new Medicinal plants Article" Page is displayed
4. Accept texts that Member or Mod typed
5. VMN sysem will alert message:"Utility field should under 500 characters"</t>
  </si>
  <si>
    <t>1. The Homepage is displayed
2. "Medicinal plants" Page is displayed
3. "Contribute new Medicinal plants Article" Page is displayed
4. Accept texts that Member or Mod typed
5. VMN sysem will alert message:"Allocation place field should under 100 characters"</t>
  </si>
  <si>
    <t>1. The Homepage is displayed
2. "Medicinal plants" Page is displayed
3. "Contribute new Medicinal plants Article" Page is displayed
4. Accept texts that Member or Mod typed
5. VMN sysem will alert message:"Characteristic field should under 500 characters"</t>
  </si>
  <si>
    <t>1. The Homepage is displayed
2. "Medicinal plants" Page is displayed
3. "Contribute new Medicinal plants Article" Page is displayed
4. Accept texts that Member or Mod typed
5. VMN sysem will alert message:"Description field should under 500 characters"</t>
  </si>
  <si>
    <t>1. The Homepage is displayed
2. "Medicinal plants" Page is displayed
3. "Contribute new Medicinal plants Article" Page is displayed
4. Accept texts that Member or Mod typed
5. VMN sysem will alert message:"Other name field should under 40 characters"</t>
  </si>
  <si>
    <t>1. The Homepage is displayed
2. "Medicinal plants" Page is displayed
3. "Contribute new Medicinal plants Article" Page is displayed
4. Accept texts that Member or Mod typed
5. VMN sysem will alert message:"Other name field should under 100 characters"</t>
  </si>
  <si>
    <t>1. The Homepage is displayed
2. "Medicinal plants" Page is displayed
3. "Contribute new Medicinal plants Article" Page is displayed
4. Accept texts that Member or Mod typed
5. VMN sysem will alert message:"Name field should under 30 characters"</t>
  </si>
  <si>
    <t>Remedy Article</t>
  </si>
  <si>
    <t>"Change content" Page when user NOT modify any fields in "Change content" Form and click "Save" button</t>
  </si>
  <si>
    <t>"Change Content" Page view in 1024x768 screen when user click on Edit button of "View Article Detail" Page</t>
  </si>
  <si>
    <t>"Change Content" Page view in 1366x768 screen when user click on Edit button of "View Article Detail" Page</t>
  </si>
  <si>
    <t>"Change Content" Page when after modify, user's article NOT enoungh required fields of "Change content" Form and click on "Save" button at the last of "Change content" Form</t>
  </si>
  <si>
    <t>"Change Content" Page when after modify, user's article have enoungh required fields of "Change content" Form</t>
  </si>
  <si>
    <t>"Change Content" Page when after modify, "Name" field have over 30 characters on and other required fields are enough</t>
  </si>
  <si>
    <t>"Change Content" Page when after modify, "Other name" field have over 100 characters and other required fields are enough</t>
  </si>
  <si>
    <t>"Change content" Page when  after modify, "Science name" field have over 40 characters and other required fields are enough</t>
  </si>
  <si>
    <t>"Change content" Page when after modify, "Description" field have over 500 characters and other required fields are enough</t>
  </si>
  <si>
    <t>"Change content" Page when after modify, "Characteristic" field have over 500 characters and other required fields are enough</t>
  </si>
  <si>
    <t>"Change content" Page when after modify, "Allocation place" field have over 100 characters and other required fields are enough</t>
  </si>
  <si>
    <t>"Change content" Page when after modify,"Utility" field have over 500 characters and other required fields are enough</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</si>
  <si>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t>
  </si>
  <si>
    <t xml:space="preserve">1. The Homepage is displayed
2.1 "Medicinal Plants" Page is displayed
2.2 "Personal Page" is displayed
3. "Article Detail" Page is displayed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</si>
  <si>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</si>
  <si>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</si>
  <si>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but not enough required fields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</si>
  <si>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article's content and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</si>
  <si>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"Name" field in "Change content" Form but string over 30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</si>
  <si>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</si>
  <si>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</si>
  <si>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</si>
  <si>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</si>
  <si>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</si>
  <si>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 xml:space="preserve">1. Login VMN system with Member or Mod role
2.1 Click on "Medicinal Plants" tab
2.2 Click on "Personal Page" icon at the right of header, then click on "Personal Page" link
3.1 Find your Article on "Medicinal Plants",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</si>
  <si>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 xml:space="preserve">1. The Homepage is displayed
2.1 "Medicinal Plants" Page is displayed
2.2 "Personal Page" is displayed
3. "Article Detail" Page is display by following fields:
- Header
- Illustrations
- Edit button
- Name text field
- Other name text field
- Science name text field
- Description text field
- Characteristic text field
- Allocation place text field
- Utility text field
- Rate box
- Author
- Footer
4. "Change content" Page is displayed by following fields:
- Header
- Illustrations
- Name text field
- Other name text field
- Science name text field
- Description text field
- Characteristic text field
- Allocation place text field
- Utility text field
- Save button
- Footer
</t>
  </si>
  <si>
    <t>1. The Homepage is displayed
2.1 "Medicinal Plants" Page is displayed
2.2 "Personal Page" is displayed
3. "Article Detail" Page is displayed
4. "Change content" Page is displayed
5. Accept Member's and Mod's modify
6. VMN sysem will alert message:" You have to fill all required fields"</t>
  </si>
  <si>
    <t>1. The Homepage is displayed
2.1 "Medicinal Plants"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Medicinal Plants Page” with Mod account</t>
  </si>
  <si>
    <t>1. The Homepage is displayed
2.1 "Medicinal Plants" Page is displayed
2.2 "Personal Page" is displayed
3. "Article Detail" Page is displayed
4. "Change content" Page is displayed
5. Accept Member's and Mod's modify
6. VMN sysem will alert message:"Name field should under 30 characters"</t>
  </si>
  <si>
    <t>1. The Homepage is displayed
2.1 "Medicinal Plants" Page is displayed
2.2 "Personal Page" is displayed
3. "Article Detail" Page is displayed
4. "Change content" Page is displayed
5. Accept Member's and Mod's modify
6. VMN sysem will alert message:"Other name field should under 100 characters"</t>
  </si>
  <si>
    <t>1. The Homepage is displayed
2.1 "Medicinal Plants" Page is displayed
2.2 "Personal Page" is displayed
3. "Article Detail" Page is displayed
4. "Change content" Page is displayed
5. Accept Member's and Mod's modify
5. VMN sysem will alert message:"Other name field should under 40 characters"</t>
  </si>
  <si>
    <t>1. The Homepage is displayed
2.1 "Medicinal Plants" Page is displayed
2.2 "Personal Page" is displayed
3. "Article Detail" Page is displayed
4. "Change content" Page is displayed
5. Accept Member's and Mod's modify
6. VMN sysem will alert message:"Description field should under 500 characters"</t>
  </si>
  <si>
    <t>1. The Homepage is displayed
2.1 "Medicinal Plants" Page is displayed
2.2 "Personal Page" is displayed
3. "Article Detail" Page is displayed
4. "Change content" Page is displayed
5. Accept Member's and Mod's modify
6. VMN sysem will alert message:"Characteristic field should under 500 characters"</t>
  </si>
  <si>
    <t>1. The Homepage is displayed
2.1 "Medicinal Plants" Page is displayed
2.2 "Personal Page" is displayed
3. "Article Detail" Page is displayed
4. "Change content" Page is displayed
5. Accept Member's and Mod's modify
6. VMN sysem will alert message:"Allocation place field should under 100 characters"</t>
  </si>
  <si>
    <t>1. The Homepage is displayed
2.1 "Medicinal Plants" Page is displayed
2.2 "Personal Page" is displayed
3. "Contribute new Medicinal plants Article" Page is displayed
4. Accept texts that Member or Mod typed
5. VMN sysem will alert message:"Utility field should under 500 characters"</t>
  </si>
  <si>
    <t>Change article content</t>
  </si>
  <si>
    <t>"Article Detail" when user is Member or Mod</t>
  </si>
  <si>
    <t>1. Login VMN system with Member or Mod role
2. Click on "Medicinal Plants" tab
3. Click on "Detail" link under an article</t>
  </si>
  <si>
    <t>Report</t>
  </si>
  <si>
    <t>1. Login VMN system with Member role
2. Click on "Medicinal Plants" tab
3. Click on "Detail" link under an article
4. Click on "Report" button
5. Enter reason but under 10 character
6. Click on "Send" button</t>
  </si>
  <si>
    <t xml:space="preserve">1. Homepage is displayed
2. "Medicinal plants" page will be displayed
3. "Article Detail" Page will displayed
4. "Report" Popup is displayed
5. Accept Member's typing
6. VMN system will alert message: "You should enter over 10 characters"
</t>
  </si>
  <si>
    <t>Detail</t>
  </si>
  <si>
    <t>"Article Detail" Page when user is Guest that mean user have not logged into VMN system</t>
  </si>
  <si>
    <t>"Article Detail" Page view in 1366x768 screen</t>
  </si>
  <si>
    <t>"Article Detail" Page view in 1024x768 screen</t>
  </si>
  <si>
    <t>1. Login VMN system with Member role
2. Click on "Medicinal Plants" tab
3. Click on "Detail" link under an article
4. Click on "Report" button
5. Enter reason but over 500 character
6. Click on "Send" button</t>
  </si>
  <si>
    <t xml:space="preserve">1. Homepage is displayed
2. "Medicinal plants" page will be displayed
3. "Article Detail" Page will displayed
4. "Report" Popup is displayed
5. Accept Member's typing
6. VMN system will alert message: "You should enter under 500 characters"
</t>
  </si>
  <si>
    <t xml:space="preserve">"Article Report" when user NOT enter any character then click "Send" button </t>
  </si>
  <si>
    <t>"Article Report" when user enter valid text in "Reason" text field then click "Send" button</t>
  </si>
  <si>
    <t>1. Login VMN system with Member role
2. Click on "Medicinal Plants" tab
3. Click on "Detail" link under an article
4. Click on "Report" button
5. Enter valid text 
6. Click on "Send" button</t>
  </si>
  <si>
    <t xml:space="preserve">1. Homepage is displayed
2. "Medicinal plants" page will be displayed
3. "Article Detail" Page will displayed
4. "Report" Popup is displayed
5. Accept Member's typing
6. VMN system will alert message: "You reported succesful. Our Mod team will check as soon as possible."
</t>
  </si>
  <si>
    <t>1. Login VMN system with Member role
2. Click on "Medicinal Plants" tab
3. Click on "Detail" link under an article
4. Click on "Report" button
5. Click on "Send" button</t>
  </si>
  <si>
    <t>"Article Report" when user is Guest that mean user have not logged into VMN system</t>
  </si>
  <si>
    <t>Comment</t>
  </si>
  <si>
    <t>Share</t>
  </si>
  <si>
    <t xml:space="preserve">1. Homepage is displayed
2. "Medicinal plants" page will be displayed
3. "Article Detail" Page will displayed but "Report" button is disable
</t>
  </si>
  <si>
    <t xml:space="preserve">1. Homepage is displayed
2. "Medicinal plants" page will be displayed
3. "Article Detail" Page will displayed </t>
  </si>
  <si>
    <t xml:space="preserve">1. Homepage is displayed
2. "Medicinal plants" page will be displayed
3. "Article Detail" Page will displayed but "Report" button and "Share" button is disable
</t>
  </si>
  <si>
    <t>1. Homepage is displayed
2. "Medicinal plants" page will be displayed
3. "Article Detail" Page will displayed</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</si>
  <si>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</si>
  <si>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"Report" Popup is displayed by following fields:
- Reason text field
- Send button
5. VMN system will alert message: "Please enter your report reason" then display "Report" Popup
</t>
  </si>
  <si>
    <t>1. Go to VMN.com
2. Click on "Medicinal Plants" tab
3. Click on "Detail" link under an article</t>
  </si>
  <si>
    <t>"Comment" tab when user is Guest that mean user have not logged into VMN system</t>
  </si>
  <si>
    <t>"Comment" tab when user enter valid text in "Comment" text field</t>
  </si>
  <si>
    <t>1. Login VMN system with Member or Mod role
2. Click on "Medicinal Plants" tab
3. Click on "Detail" link under an article
4. Click on "Comment" tab
5. Enter valid text in "Comment" text field, for example:" This article is so useful. Thanks for share"
6. Click on "Send" button to send comment</t>
  </si>
  <si>
    <t xml:space="preserve">1. Homepage is displayed
2. "Medicinal plants"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</si>
  <si>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 xml:space="preserve">1. Homepage is displayed
2. "Medicinal plants" page will be displayed
3. "Article Detail" Page will displayed 
4. "Comment" tab is displayed but "Send" button and "Comment" text field is disable
</t>
  </si>
  <si>
    <t>"Comment" tab when user enter under 10 characters in "Comment" text field</t>
  </si>
  <si>
    <t>"Article Report" when user enter under 10 character in "Reason" text field</t>
  </si>
  <si>
    <t>"Article Report" Popup when user enter over 500 character in "Reason" text field</t>
  </si>
  <si>
    <t>1. Login VMN system with Member or Mod role
2. Click on "Medicinal Plants" tab
3. Click on "Detail" link under an article
4. Click on "Comment" tab
5. Enter text in "Comment" text field but under 10 characters, for example:"Ok"
6. Click "Send" button</t>
  </si>
  <si>
    <t>"Comment" tab when user enter over 500 characters in "Comment" text field</t>
  </si>
  <si>
    <t>1. Login VMN system with Member or Mod role
2. Click on "Medicinal Plants" tab
3. Click on "Detail" link under an article
4. Click on "Comment" tab
5. Enter text in "Comment" text field but over 500 characters
6. Click "Send" button</t>
  </si>
  <si>
    <t>1. Homepage is displayed
2. "Medicinal plants" page will be displayed
3. "Article Detail" Page will displayed 
4. "Comment" tab is displayed
5. Accept Member or Mod's type
6. VMN system will alert message:"Your comment is too long. Please enter under 500 characters"</t>
  </si>
  <si>
    <t xml:space="preserve">1. Homepage is displayed
2. "Medicinal plants" page will be displayed
3. "Article Detail" Page will displayed 
4. "Comment" tab is displayed
5. Accept Member or Mod's type
6. VMN system will alert message:"Your comment is too short. Please enter more than 10 characters"
</t>
  </si>
  <si>
    <t>Rate</t>
  </si>
  <si>
    <t>"Rate" box when user is Guest that mean user have not logged into VMN system</t>
  </si>
  <si>
    <t>1. Go to VMN.com
2. Click on "Medicinal Plants" tab
3. Click on "Detail" link under an article
4. Click on "Comment" tab</t>
  </si>
  <si>
    <t>1. Homepage is displayed
2. "Medicinal plants" page will be displayed
3. "Article Detail" Page will displayed but "Rate" box is disable</t>
  </si>
  <si>
    <t>"Rate" box when user logged into VMN system succesful</t>
  </si>
  <si>
    <t>1. Login VMN system with Member or Mod role
2. Click on "Medicinal Plants" tab
3. Click on "Detail" link under an article
4. Hover or click mouse on "Rate" box</t>
  </si>
  <si>
    <t>1. Homepage is displayed
2. "Medicinal plants" page will be displayed
3. "Article Detail" Page will displayed
4. Display Member or Mod's evaluation through "Rate" box</t>
  </si>
  <si>
    <t>"Send" button when user is Guest that mean user have not logged into VMN system</t>
  </si>
  <si>
    <t>1. Go to VMN.com
2. Click on "Medicinal Plants" tab
3. Click on "Detail" link under an article
4. Click on "Share" button</t>
  </si>
  <si>
    <t>1. Homepage is displayed
2. "Medicinal plants" page will be displayed
3. "Article Detail" Page will displayed
4. "Share" button is disable</t>
  </si>
  <si>
    <t>"Send" button when user logged into VMN system succesful</t>
  </si>
  <si>
    <t>1. Login VMN system with Member or Mod role
2. Click on "Medicinal Plants" tab
3. Click on "Detail" link under an article
4. Click on "Share" button</t>
  </si>
  <si>
    <t>1. Homepage is displayed
2. "Medicinal plants" page will be displayed
3. "Article Detail" Page will displayed
4. VMN system will alert message:"You shared success"….</t>
  </si>
  <si>
    <t>This test cases were created to test Remedy module.</t>
  </si>
  <si>
    <t>1. Go to VMN.com
2. Click on "Remedy" tab</t>
  </si>
  <si>
    <t>"Contribute new Article" Page when user enter NOT enoungh required fields of "Contribute new Medicinal plants Article" Form</t>
  </si>
  <si>
    <t>"Contribute new Article" Page when user NOT enter any fields in "Contribute new Medicinal plants Article" Form</t>
  </si>
  <si>
    <t>"Contribute new Article" Page when user fill enough required fields.</t>
  </si>
  <si>
    <t>"Contribute new Article" Page when user enter a string over 30 characters on "Name" field and other required fields are enough</t>
  </si>
  <si>
    <t>"Contribute new Article" Page when user enter a string over 100 characters on "Other name" field and other required fields are enough</t>
  </si>
  <si>
    <t>"Contribute new Article" Page when user enter a string over 40 characters on "Science name" field and other required fields are enough</t>
  </si>
  <si>
    <t>"Contribute new Article" Page when user enter a string over 500 characters on "Description" field and other required fields are enough</t>
  </si>
  <si>
    <t>"Contribute new Article" Page when user enter a string over 500 characters on "Characteristic" field and other required fields are enough</t>
  </si>
  <si>
    <t>"Contribute new Article" Page when user enter a string over 100 characters on "Allocation place" field and other required fields are enough</t>
  </si>
  <si>
    <t>"Contribute new Article" Page when user enter a string over 500 characters on "Utility" field and other required fields are enough</t>
  </si>
  <si>
    <t>"Contribute new article" Page view in 1366x768 screen</t>
  </si>
  <si>
    <t>"Contribute new article" Page view in 1024x768 screen</t>
  </si>
  <si>
    <t>"Contribute new article" Page when user is Guest that means user have not logged in VMN system.</t>
  </si>
  <si>
    <t>"Contribute new article" Page when user fill enough required fields.</t>
  </si>
  <si>
    <t>"Contribute new article" Page when user enter a string over 1000 characters on "Ingredients" field and other required fields are enough</t>
  </si>
  <si>
    <t>"Contribute new article" Page when user enter a string over 1000 characters on "Description" field and other required fields are enough</t>
  </si>
  <si>
    <t>"Contribute new article" Page when user enter a string over 500 characters on "Usage" field and other required fields are enough</t>
  </si>
  <si>
    <t>"Contribute new article" Page when user enter a string over 500 characters on "Utility" field and other required fields are enough</t>
  </si>
  <si>
    <t>"Contribute new article" Page when user enter a string over 500 characters on "Note" field and other required fields are enough</t>
  </si>
  <si>
    <t>"Contribute new article" Page when user enter a string under 10 characters on "Title" field and other required fields are enough</t>
  </si>
  <si>
    <t>"Contribute new article" Page when user enter a string under 50 characters on "Ingredients" field and other required fields are enough</t>
  </si>
  <si>
    <t>"Contribute new article" Page when user enter a string under 50 characters on "Description" field and other required fields are enough</t>
  </si>
  <si>
    <t>"Contribute new article" Page when user enter a string under 50 characters on "Usage" field and other required fields are enough</t>
  </si>
  <si>
    <t>"Contribute new article" Page when user enter a string under 50 characters on "Utility" field and other required fields are enough</t>
  </si>
  <si>
    <t>"Contribute new article" Page when user enter a string under 50 characters on "Note" field and other required fields are enough</t>
  </si>
  <si>
    <t>1. Login VMN system by Member or Mod role
2. Click on "Remedy" tab
3. Click on "Contribute" button under banner and the right of Searching field
4. Enter enough all Remedy's information fields that are required 
5. Click on Contribute button</t>
  </si>
  <si>
    <t xml:space="preserve">1. Login VMN system by Member or Mod role
2. Click on "Remedy" tab
3. Click on "Contribute" button under banner and the right of Searching field
4. Enter "Title" field in "Contribute new Article" Form but string under 10 characters and other required fields are enough
5. Click on "Contribute" button </t>
  </si>
  <si>
    <t>1. Login VMN system by Member or Mod role
2. Click on "Remedy" tab
3. Click on "Contribute" button under banner and the right of "Searching" field
4. Enter some Remedy's information fields but not all of required fields
5. Click on Contribute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</si>
  <si>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</si>
  <si>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Click on "Save" button</t>
  </si>
  <si>
    <t>1. The Homepage is displayed
2. "Remedy" page will be displayed
3. "Contribute new Remedy article" page is displayed
4. VMN system will alert error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</si>
  <si>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but not enough required fields
6. Click on "Save" button</t>
  </si>
  <si>
    <t>1. The Homepage is displayed
2.1 "Remedy" Page is displayed
2.2 "Personal Page" is displayed
3. "Article Detail" Page is displayed
4. "Change content" Page is displayed
5. Accept Member's and Mod's modify
6. VMN sysem will alert message:" You have to fill all required fields"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</si>
  <si>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article's content and required fields are enough
6. Click on "Save" button</t>
  </si>
  <si>
    <t>1. The Homepage is displayed
2.1 "Remedy" Page is displayed
2.2 "Personal Page" is displayed
3. "Article Detail" Page is displayed
4. "Change content" Page is displayed
5. Accept Member's and Mod's modify
6.1 VMN system will alert message:"Your article updated successfully. Please wait Mod’s approving” with Member account
6.2 VMN system will alert message:"Your article updated successfully. You can see your article on Remedy Page” with Mod account</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</si>
  <si>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"Name" field in "Change content" Form but string over 30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</si>
  <si>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message:"Name field should under 30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</si>
  <si>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"Other name" field in "Change content" Form but string over 100 characters and other required fields are enough
6. Click on "Save" button</t>
  </si>
  <si>
    <t>1. The Homepage is displayed
2.1 "Remedy" Page is displayed
2.2 "Personal Page" is displayed
3. "Article Detail" Page is displayed
4. "Change content" Page is displayed
5. Accept Member's and Mod's modify
6. VMN sysem will alert message:"Other name field should under 100 characters"</t>
  </si>
  <si>
    <t>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"Science name" field in "Change content" Form but string over 40 characters and other required fields are enough
6. Click on "Save" button</t>
  </si>
  <si>
    <t>1. The Homepage is displayed
2.1 "Remedy" Page is displayed
2.2 "Personal Page" is displayed
3. "Article Detail" Page is displayed
4. "Change content" Page is displayed
5. Accept Member's and Mod's modify
5. VMN sysem will alert message:"Other name field should under 40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</si>
  <si>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"Description"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</si>
  <si>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message:"Description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</si>
  <si>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"Characteristic" field in "Change content" Form but string over 500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</si>
  <si>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message:"Characteristic field should under 500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</si>
  <si>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Modify "Allocation place" field in "Change content" Form but string over 100 characters and other required fields are enough
6. Click on "Save" button </t>
  </si>
  <si>
    <t>1. The Homepage is displayed
2.1 "Remedy" Page is displayed
2.2 "Personal Page" is displayed
3. "Article Detail" Page is displayed
4. "Change content" Page is displayed
5. Accept Member's and Mod's modify
6. VMN sysem will alert message:"Allocation place field should under 100 characters"</t>
  </si>
  <si>
    <t xml:space="preserve">1. Login VMN system with Member or Mod role
2.1 Click on "Remedy" tab
2.2 Click on "Personal Page" icon at the right of header, then click on "Personal Page" link
3.1 Find your Article on "Remedy", then click on "Detail" link
3.2 Click on your article's link at "Contributed Article" part
4. At "Article Detail" Page, click on Edit button
5. Enter "Utility" field in "Contribute new Article" Form but string over 500 characters and other required fields are enough
6. Click on "Save" button </t>
  </si>
  <si>
    <t>1. The Homepage is displayed
2.1 "Remedy" Page is displayed
2.2 "Personal Page" is displayed
3. "Contribute new Remedy Article" Page is displayed
4. Accept texts that Member or Mod typed
5. VMN sysem will alert message:"Utility field should under 500 characters"</t>
  </si>
  <si>
    <t>1. Login VMN system with Member or Mod role
2. Click on "Remedy" tab
3. Click on "Detail" link under an article</t>
  </si>
  <si>
    <t xml:space="preserve">1. Homepage is displayed
2. "Remedy" page will be displayed
3. "Article Detail" Page will displayed </t>
  </si>
  <si>
    <t>1. Go to VMN.com
2. Click on "Remedy" tab
3. Click on "Detail" link under an article</t>
  </si>
  <si>
    <t xml:space="preserve">1. Homepage is displayed
2. "Remedy" page will be displayed
3. "Article Detail" Page will displayed but "Report" button and "Share" button is disable
</t>
  </si>
  <si>
    <t>1. Homepage is displayed
2. "Remedy" page will be displayed
3. "Article Detail" Page will displayed</t>
  </si>
  <si>
    <t>1. Login VMN system with Member role
2. Click on "Remedy" tab
3. Click on "Detail" link under an article
4. Click on "Report" button
5. Click on "Send" button</t>
  </si>
  <si>
    <t>1. Login VMN system with Member role
2. Click on "Remedy" tab
3. Click on "Detail" link under an article
4. Click on "Report" button
5. Enter reason but under 10 character
6. Click on "Send" button</t>
  </si>
  <si>
    <t xml:space="preserve">1. Homepage is displayed
2. "Remedy" page will be displayed
3. "Article Detail" Page will displayed
4. "Report" Popup is displayed
5. Accept Member's typing
6. VMN system will alert message: "You should enter over 10 characters"
</t>
  </si>
  <si>
    <t>1. Login VMN system with Member role
2. Click on "Remedy" tab
3. Click on "Detail" link under an article
4. Click on "Report" button
5. Enter reason but over 500 character
6. Click on "Send" button</t>
  </si>
  <si>
    <t xml:space="preserve">1. Homepage is displayed
2. "Remedy" page will be displayed
3. "Article Detail" Page will displayed
4. "Report" Popup is displayed
5. Accept Member's typing
6. VMN system will alert message: "You should enter under 500 characters"
</t>
  </si>
  <si>
    <t>1. Login VMN system with Member role
2. Click on "Remedy" tab
3. Click on "Detail" link under an article
4. Click on "Report" button
5. Enter valid text 
6. Click on "Send" button</t>
  </si>
  <si>
    <t xml:space="preserve">1. Homepage is displayed
2. "Remedy" page will be displayed
3. "Article Detail" Page will displayed
4. "Report" Popup is displayed
5. Accept Member's typing
6. VMN system will alert message: "You reported succesful. Our Mod team will check as soon as possible."
</t>
  </si>
  <si>
    <t xml:space="preserve">1. Homepage is displayed
2. "Remedy" page will be displayed
3. "Article Detail" Page will displayed but "Report" button is disable
</t>
  </si>
  <si>
    <t>1. Login VMN system with Member or Mod role
2. Click on "Remedy" tab
3. Click on "Detail" link under an article
4. Click on "Comment" tab
5. Enter valid text in "Comment" text field, for example:" This article is so useful. Thanks for share"
6. Click on "Send" button to send comment</t>
  </si>
  <si>
    <t xml:space="preserve">1. Homepage is displayed
2. "Remedy" page will be displayed
3. "Article Detail" Page will displayed by following fields:
- Header
- Illustrations
- Report button
- Share button
- Name
- Other name
- Science name
- Description
- Characteristic
- Allocation place
- Utility
- Rate box
- Author
- Comment
- Related articles
- Footer
4. "Comment" tab is displayed by following information:
- Member who commented include name and avatar
- Comment's time
- Rate box
5. Accept Member or Mod's type
6. Comment successful </t>
  </si>
  <si>
    <t>1. Go to VMN.com
2. Click on "Remedy" tab
3. Click on "Detail" link under an article
4. Click on "Comment" tab</t>
  </si>
  <si>
    <t xml:space="preserve">1. Homepage is displayed
2. "Remedy" page will be displayed
3. "Article Detail" Page will displayed 
4. "Comment" tab is displayed but "Send" button and "Comment" text field is disable
</t>
  </si>
  <si>
    <t>1. Login VMN system with Member or Mod role
2. Click on "Remedy" tab
3. Click on "Detail" link under an article
4. Click on "Comment" tab
5. Enter text in "Comment" text field but under 10 characters, for example:"Ok"
6. Click "Send" button</t>
  </si>
  <si>
    <t xml:space="preserve">1. Homepage is displayed
2. "Remedy" page will be displayed
3. "Article Detail" Page will displayed 
4. "Comment" tab is displayed
5. Accept Member or Mod's type
6. VMN system will alert message:"Your comment is too short. Please enter more than 10 characters"
</t>
  </si>
  <si>
    <t>1. Login VMN system with Member or Mod role
2. Click on "Remedy" tab
3. Click on "Detail" link under an article
4. Click on "Comment" tab
5. Enter text in "Comment" text field but over 500 characters
6. Click "Send" button</t>
  </si>
  <si>
    <t>1. Homepage is displayed
2. "Remedy" page will be displayed
3. "Article Detail" Page will displayed 
4. "Comment" tab is displayed
5. Accept Member or Mod's type
6. VMN system will alert message:"Your comment is too long. Please enter under 500 characters"</t>
  </si>
  <si>
    <t>1. Homepage is displayed
2. "Remedy" page will be displayed
3. "Article Detail" Page will displayed but "Rate" box is disable</t>
  </si>
  <si>
    <t>1. Login VMN system with Member or Mod role
2. Click on "Remedy" tab
3. Click on "Detail" link under an article
4. Hover or click mouse on "Rate" box</t>
  </si>
  <si>
    <t>1. Homepage is displayed
2. "Remedy" page will be displayed
3. "Article Detail" Page will displayed
4. Display Member or Mod's evaluation through "Rate" box</t>
  </si>
  <si>
    <t>1. Go to VMN.com
2. Click on "Remedy" tab
3. Click on "Detail" link under an article
4. Click on "Share" button</t>
  </si>
  <si>
    <t>1. Homepage is displayed
2. "Remedy" page will be displayed
3. "Article Detail" Page will displayed
4. "Share" button is disable</t>
  </si>
  <si>
    <t>1. Login VMN system with Member or Mod role
2. Click on "Remedy" tab
3. Click on "Detail" link under an article
4. Click on "Share" button</t>
  </si>
  <si>
    <t>1. Homepage is displayed
2. "Remedy" page will be displayed
3. "Article Detail" Page will displayed
4. VMN system will alert message:"You shared success"….</t>
  </si>
  <si>
    <t xml:space="preserve">1. Login VMN system by Member or Mod role
2. Click on "Remedy" tab
3. Click on "Contribute" button under banner and the right of Searching field
4. Enter "Ingredients"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</si>
  <si>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</si>
  <si>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"Description"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</si>
  <si>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"Usage"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</si>
  <si>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over 500 characters and other required fields are enough
5. Click on "Contribute" button </t>
  </si>
  <si>
    <t xml:space="preserve">1. Login VMN system by Member or Mod role
2. Click on "Remedy" tab
3. Click on "Contribute" button under banner and the right of Searching field
4. Enter "Utility" field in "Contribute new Article" Form but string under 50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</si>
  <si>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over 1000 characters and other required fields are enough
5. Click on "Contribute" button </t>
  </si>
  <si>
    <t xml:space="preserve">1. Login VMN system by Member or Mod role
2. Click on "Remedy" tab
3. Click on "Contribute" button under banner and the right of Searching field
4. Enter "Note" field in "Contribute new Article" Form but string under 50 characters and other required fields are enough
5. Click on "Contribute" button </t>
  </si>
  <si>
    <r>
      <rPr>
        <sz val="10"/>
        <rFont val="Tahoma"/>
        <family val="2"/>
      </rPr>
      <t>1. Homepage is displayed
2. "Remedy" page will be displayed but "Contribute new remedy" button is disable</t>
    </r>
    <r>
      <rPr>
        <sz val="10"/>
        <color rgb="FFFF0000"/>
        <rFont val="Tahoma"/>
        <family val="2"/>
      </rPr>
      <t xml:space="preserve">
</t>
    </r>
  </si>
  <si>
    <t>1. Login VMN system by Member or Mod role
2. Click on "Remedy" tab
3. Click on "Contribute new remedy" button under banner the right of "Searching" field</t>
  </si>
  <si>
    <t>1. Login VMN system by Member or Mod role
2. Click on "Remedy" tab
3. Click on "Contribute new remedy" button under banner and the right of "Searching" field</t>
  </si>
  <si>
    <t>1. Login VMN system by Member or Mod role
2. Click on "Remedy" tab
3. Click on "Contribute new remedy" button under banner the right of "Searching" field
4. Click on "Contribute" button at the last of "Contribute new article" Page</t>
  </si>
  <si>
    <t xml:space="preserve">1. The Homepage is displayed
2. "Remedy" page will be displayed
3. "Contribute new article" page is displayed
</t>
  </si>
  <si>
    <t xml:space="preserve">1. The Homepage is displayed
2. "Remedy" page will be displayed
3. "Contribute new article" page will display by following fields:
- Header
- "Contribute new Remedy" button
- Choose avatar
- Choose illustration
- Enter remedy’s title text field
- Enter remedy’s ingredients text field
- Enter remedy’s description text field
- Enter remedy’s usage text field
- Enter remedy’s utility text field
- Enter remedy’s note text field
- Contribute button
- Footer
</t>
  </si>
  <si>
    <t>1. The Homepage is displayed
2. "Remedy" page will be displayed
3. "Contribute new article" page is displayed
4. VMN system will alert error message:" You have to fill all required fields"</t>
  </si>
  <si>
    <t>1. The Homepage is displayed
2. "Remedy" Page is displayed
3. "Contribute new article" Page is displayed
4. Accept texts that Member or Mod typed
5. VMN sysem will alert message:" You have to fill all required fields"</t>
  </si>
  <si>
    <t>1. The Homepage is displayed
2. "Remedy" Page is displayed
3. "Contribute new article" Page is displayed
4. Accept texts that Member or Mod typed
5.1 VMN system will alert message:"You contributed successfully. Please wait Mod’s approving” with Member account
5.2 VMN system will alert message:"You contributed successfully. You can see your article on Remedy Page” with Mod account</t>
  </si>
  <si>
    <t>"Contribute new article" Page when user enter a string over 100 characters on "Title" field and other required fields are enough</t>
  </si>
  <si>
    <t xml:space="preserve">1. Login VMN system by Member or Mod role
2. Click on "Remedy" tab
3. Click on "Contribute" button under banner and the right of Searching field
4. Enter "Title" field in "Contribute new Article" Form but string over 100 characters and other required fields are enough
5. Click on "Contribute" button </t>
  </si>
  <si>
    <t>1. The Homepage is displayed
2. "Remedy" Page is displayed
3. "Contribute new article" Page is displayed
4. Accept texts that Member or Mod typed
5. VMN sysem will alert message:"Title field should under 100 characters"</t>
  </si>
  <si>
    <t>1. The Homepage is displayed
2. "Remedy" Page is displayed
3. "Contribute new article" Page is displayed
4. Accept texts that Member or Mod typed
5. VMN sysem will alert message:"Title field should over 10 characters"</t>
  </si>
  <si>
    <t xml:space="preserve">1. Login VMN system by Member or Mod role
2. Click on "Remedy" tab
3. Click on "Contribute" button under banner and the right of Searching field
4. Enter "Ingredients" field in "Contribute new article" Form but string over 1000 characters and other required fields are enough
5. Click on "Contribute" button </t>
  </si>
  <si>
    <t>1. The Homepage is displayed
2. "Remedy" Page is displayed
3. "Contribute new article" Page is displayed
4. Accept texts that Member or Mod typed
5. VMN sysem will alert message:"Ingredients field should under 1000 characters"</t>
  </si>
  <si>
    <t>1. The Homepage is displayed
2. "Remedy" Page is displayed
3. "Contribute new article" Page is displayed
4. Accept texts that Member or Mod typed
5. VMN sysem will alert message:"Ingredients field should over 50 characters"</t>
  </si>
  <si>
    <t>1. The Homepage is displayed
2. "Remedy" Page is displayed
3. "Contribute new article" Page is displayed
4. Accept texts that Member or Mod typed
5. VMN sysem will alert message:"Description field should over 50 characters"</t>
  </si>
  <si>
    <t>1. The Homepage is displayed
2. "Remedy" Page is displayed
3. "Contribute new article" Page is displayed
4. Accept texts that Member or Mod typed
5. VMN sysem will alert message:"Description field should under 1000 characters"</t>
  </si>
  <si>
    <t xml:space="preserve">1. Login VMN system by Member or Mod role
2. Click on "Remedy" tab
3. Click on "Contribute" button under banner and the right of Searching field
4. Enter "Usage" field in "Contribute new article" Form but string under 50 characters and other required fields are enough
5. Click on "Contribute" button </t>
  </si>
  <si>
    <t>"Contribute new article" Page when user NOT enter any fields in "Contribute new article" Form</t>
  </si>
  <si>
    <t>"Contribute new article" Page when user enter NOT enoungh required fields of "Contribute new article" Form</t>
  </si>
  <si>
    <t>1. The Homepage is displayed
2. "Remedy" Page is displayed
3. "Contribute new article" Page is displayed
4. Accept texts that Member or Mod typed
5. VMN sysem will alert message:"Usage field should under 500 characters"</t>
  </si>
  <si>
    <t>1. The Homepage is displayed
2. "Remedy" Page is displayed
3. "Contribute new article" Page is displayed
4. Accept texts that Member or Mod typed
5. VMN sysem will alert message:"Usage field should over 50 characters"</t>
  </si>
  <si>
    <t>1. The Homepage is displayed
2. "Remedy" Page is displayed
3. "Contribute new Remedy Article" Page is displayed
4. Accept texts that Member or Mod typed
5. VMN sysem will alert message:"Utility field should under 500 characters"</t>
  </si>
  <si>
    <t>1. The Homepage is displayed
2. "Remedy" Page is displayed
3. "Contribute new Remedy Article" Page is displayed
4. Accept texts that Member or Mod typed
5. VMN sysem will alert message:"Utility field should over 50 characters"</t>
  </si>
  <si>
    <t>1. The Homepage is displayed
2. "Remedy" Page is displayed
3. "Contribute new article" Page is displayed
4. Accept texts that Member or Mod typed
5. VMN sysem will alert message:"Note field should under 1000 characters"</t>
  </si>
  <si>
    <t>1. The Homepage is displayed
2. "Remedy" Page is displayed
3. "Contribute new article" Page is displayed
4. Accept texts that Member or Mod typed
5. VMN sysem will alert message:"Note field should under 50 characters"</t>
  </si>
  <si>
    <t xml:space="preserve">1. Login VMN system with Member or Mod role
2.1 Click on "Remedy" tab
2.2 Click on "Personal Page" icon at the right of header, then click on "Personal Page" link
3.1 Find your Article on "Remedy" tab, then click on "Detail" link
3.2 Click on your article's link at "Contributed Article" part
4. At "Article Detail" Page, click on Edit button
</t>
  </si>
  <si>
    <t xml:space="preserve">1. The Homepage is displayed
2.1 "Remedy" Page is displayed
2.2 "Personal Page" is displayed
3. "Article Detail" Page is displayed by following fields:
- Header
- Illustrations
- Edit button
- Share button
- Title text field
- Ingredients text field
- Description text field
- Usage text field
- Utility text field
- Note text field
- Rate box
- Author
- Comment tab
- Related HMS
- Footer
4. "Change content" Page is displayed by following fields:
- Header
- Illustrations
- Title text field
- Ingredients text field
- Description text field
- Usage text field
- Utility text field
- Note text field
- Save button
- Footer
</t>
  </si>
  <si>
    <t xml:space="preserve">1. The Homepage is displayed
2.1 "Remedy" Page is displayed
2.2 "Personal Page" is displayed
3. "Article Detail" Page is displayed 
4. "Change content" Page is displayed </t>
  </si>
  <si>
    <t xml:space="preserve">1. Homepage is displayed
2. "Remedy" page will be displayed
3. "Article Detail" Page will displayed
4. "Report" Popup is displayed by following fields:
- Reason text field
- Send button
5. VMN system will alert message: "Please enter your report reason" then display "Report" Popup
</t>
  </si>
  <si>
    <t>1. Homepage is displayed
2. "Remedy" page will be displayed
3. "Article Detail" Page will displayed by following fields:
- Header
- Illustrations
- Edit button
- Share button
- Title 
- Ingredients
- Description
- Usage
- Utility 
- Note 
- Rate box
- Author
- Comment tab
- Related HMS
- Footer</t>
  </si>
  <si>
    <t>Medicinal plants article module</t>
  </si>
  <si>
    <t>Remedy acticle module</t>
  </si>
  <si>
    <t>Medicinal plants article</t>
  </si>
  <si>
    <t>Remedy article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</si>
</sst>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10"/>
      <color indexed="12"/>
      <name val="Tahoma"/>
      <family val="2"/>
    </font>
    <font>
      <sz val="11"/>
      <color theme="1"/>
      <name val="Calibri"/>
      <family val="2"/>
      <scheme val="minor"/>
    </font>
    <font>
      <b/>
      <sz val="11"/>
      <name val="Times New Roman"/>
      <family val="1"/>
    </font>
    <font>
      <sz val="11"/>
      <name val="Times New Roman"/>
      <family val="1"/>
    </font>
    <font>
      <b/>
      <sz val="16"/>
      <name val="Times New Roman"/>
      <family val="1"/>
    </font>
    <font>
      <b/>
      <sz val="9"/>
      <color indexed="81"/>
      <name val="Tahoma"/>
      <family val="2"/>
    </font>
    <font>
      <b/>
      <sz val="11"/>
      <color theme="0"/>
      <name val="Times New Roman"/>
      <family val="1"/>
    </font>
    <font>
      <sz val="10"/>
      <color rgb="FFFF0000"/>
      <name val="Tahoma"/>
      <family val="2"/>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4" tint="-0.249977111117893"/>
        <bgColor indexed="64"/>
      </patternFill>
    </fill>
    <fill>
      <patternFill patternType="solid">
        <fgColor theme="0"/>
        <bgColor indexed="41"/>
      </patternFill>
    </fill>
  </fills>
  <borders count="6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style="thin">
        <color indexed="8"/>
      </top>
      <bottom style="thin">
        <color indexed="64"/>
      </bottom>
      <diagonal/>
    </border>
    <border>
      <left style="thin">
        <color indexed="8"/>
      </left>
      <right style="thin">
        <color indexed="8"/>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diagonal/>
    </border>
  </borders>
  <cellStyleXfs count="8">
    <xf numFmtId="0" fontId="0" fillId="0" borderId="0"/>
    <xf numFmtId="0" fontId="16" fillId="0" borderId="0" applyNumberFormat="0" applyFill="0" applyBorder="0" applyAlignment="0" applyProtection="0"/>
    <xf numFmtId="0" fontId="22" fillId="0" borderId="0"/>
    <xf numFmtId="0" fontId="24" fillId="0" borderId="0"/>
    <xf numFmtId="0" fontId="21" fillId="0" borderId="0"/>
    <xf numFmtId="0" fontId="21" fillId="0" borderId="0"/>
    <xf numFmtId="0" fontId="2" fillId="0" borderId="0"/>
    <xf numFmtId="0" fontId="1" fillId="0" borderId="0"/>
  </cellStyleXfs>
  <cellXfs count="220">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3"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26" fillId="0" borderId="0" xfId="0" applyFont="1"/>
    <xf numFmtId="0" fontId="26" fillId="0" borderId="22" xfId="0" applyFont="1" applyBorder="1"/>
    <xf numFmtId="0" fontId="26" fillId="0" borderId="37" xfId="0" applyFont="1" applyBorder="1" applyAlignment="1">
      <alignment vertical="center" wrapText="1"/>
    </xf>
    <xf numFmtId="0" fontId="25" fillId="0" borderId="22" xfId="0" applyFont="1" applyBorder="1" applyAlignment="1">
      <alignment horizontal="left" vertical="center" wrapText="1" indent="1"/>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26"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5"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2" borderId="22" xfId="2" applyFont="1" applyFill="1" applyBorder="1" applyAlignment="1">
      <alignment vertical="top"/>
    </xf>
    <xf numFmtId="0" fontId="3" fillId="2" borderId="22" xfId="0"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14" fontId="3" fillId="2" borderId="22" xfId="2" applyNumberFormat="1" applyFont="1" applyFill="1" applyBorder="1" applyAlignment="1">
      <alignment vertical="top"/>
    </xf>
    <xf numFmtId="0" fontId="14" fillId="4" borderId="0" xfId="5" applyFont="1" applyFill="1" applyBorder="1" applyAlignment="1">
      <alignment horizontal="left" vertical="center"/>
    </xf>
    <xf numFmtId="14" fontId="3" fillId="2" borderId="22" xfId="2" applyNumberFormat="1" applyFont="1" applyFill="1" applyBorder="1" applyAlignment="1"/>
    <xf numFmtId="0" fontId="3" fillId="6" borderId="54" xfId="5" applyFont="1" applyFill="1" applyBorder="1" applyAlignment="1">
      <alignment vertical="top" wrapText="1"/>
    </xf>
    <xf numFmtId="0" fontId="3" fillId="6" borderId="53" xfId="5" applyFont="1" applyFill="1" applyBorder="1" applyAlignment="1">
      <alignment vertical="top" wrapText="1"/>
    </xf>
    <xf numFmtId="0" fontId="29" fillId="7" borderId="35" xfId="0" applyFont="1" applyFill="1" applyBorder="1" applyAlignment="1">
      <alignment horizontal="center" vertical="center" wrapText="1"/>
    </xf>
    <xf numFmtId="0" fontId="29" fillId="7" borderId="36" xfId="0" applyFont="1" applyFill="1" applyBorder="1" applyAlignment="1">
      <alignment horizontal="center" vertical="center" wrapText="1"/>
    </xf>
    <xf numFmtId="0" fontId="29" fillId="7" borderId="22" xfId="0" applyFont="1" applyFill="1" applyBorder="1" applyAlignment="1">
      <alignment horizontal="center" vertical="center" wrapText="1"/>
    </xf>
    <xf numFmtId="0" fontId="16" fillId="2" borderId="22" xfId="1" quotePrefix="1" applyFill="1" applyBorder="1"/>
    <xf numFmtId="0" fontId="30" fillId="6" borderId="22" xfId="5" applyFont="1" applyFill="1" applyBorder="1" applyAlignment="1">
      <alignment vertical="top" wrapText="1"/>
    </xf>
    <xf numFmtId="0" fontId="30" fillId="2" borderId="2" xfId="5" applyFont="1" applyFill="1" applyBorder="1" applyAlignment="1">
      <alignment vertical="top" wrapText="1"/>
    </xf>
    <xf numFmtId="0" fontId="14" fillId="8" borderId="22" xfId="5" applyFont="1" applyFill="1" applyBorder="1" applyAlignment="1">
      <alignment horizontal="left" vertical="center"/>
    </xf>
    <xf numFmtId="0" fontId="3" fillId="6" borderId="0" xfId="2" applyFont="1" applyFill="1"/>
    <xf numFmtId="0" fontId="3" fillId="2" borderId="54" xfId="5" applyFont="1" applyFill="1" applyBorder="1" applyAlignment="1">
      <alignment vertical="top" wrapText="1"/>
    </xf>
    <xf numFmtId="0" fontId="3" fillId="6" borderId="43" xfId="5" applyFont="1" applyFill="1" applyBorder="1" applyAlignment="1">
      <alignment vertical="top" wrapText="1"/>
    </xf>
    <xf numFmtId="0" fontId="3" fillId="8" borderId="22" xfId="5" applyFont="1" applyFill="1" applyBorder="1" applyAlignment="1">
      <alignment horizontal="left" vertical="center"/>
    </xf>
    <xf numFmtId="0" fontId="3" fillId="8" borderId="22" xfId="5" applyFont="1" applyFill="1" applyBorder="1" applyAlignment="1">
      <alignment horizontal="left" vertical="top" wrapText="1"/>
    </xf>
    <xf numFmtId="0" fontId="3" fillId="2" borderId="56" xfId="2" applyFont="1" applyFill="1" applyBorder="1"/>
    <xf numFmtId="0" fontId="3" fillId="6" borderId="3" xfId="5" applyFont="1" applyFill="1" applyBorder="1" applyAlignment="1">
      <alignment vertical="top" wrapText="1"/>
    </xf>
    <xf numFmtId="0" fontId="3" fillId="6" borderId="40" xfId="5" applyFont="1" applyFill="1" applyBorder="1" applyAlignment="1">
      <alignment vertical="top" wrapText="1"/>
    </xf>
    <xf numFmtId="0" fontId="30" fillId="2" borderId="22" xfId="5" applyFont="1" applyFill="1" applyBorder="1" applyAlignment="1">
      <alignment vertical="top" wrapText="1"/>
    </xf>
    <xf numFmtId="0" fontId="3" fillId="6" borderId="57" xfId="5" applyFont="1" applyFill="1" applyBorder="1" applyAlignment="1">
      <alignment vertical="top" wrapText="1"/>
    </xf>
    <xf numFmtId="0" fontId="3" fillId="6" borderId="45" xfId="5" applyFont="1" applyFill="1" applyBorder="1" applyAlignment="1">
      <alignment vertical="top" wrapText="1"/>
    </xf>
    <xf numFmtId="0" fontId="3" fillId="6" borderId="58" xfId="5" applyFont="1" applyFill="1" applyBorder="1" applyAlignment="1">
      <alignment vertical="top" wrapText="1"/>
    </xf>
    <xf numFmtId="0" fontId="3" fillId="6" borderId="59" xfId="5" applyFont="1" applyFill="1" applyBorder="1" applyAlignment="1">
      <alignment vertical="top" wrapText="1"/>
    </xf>
    <xf numFmtId="0" fontId="14" fillId="4" borderId="37" xfId="5" applyFont="1" applyFill="1" applyBorder="1" applyAlignment="1">
      <alignment vertical="center"/>
    </xf>
    <xf numFmtId="0" fontId="14" fillId="4" borderId="45" xfId="5" applyFont="1" applyFill="1" applyBorder="1" applyAlignment="1">
      <alignment vertical="center"/>
    </xf>
    <xf numFmtId="0" fontId="14" fillId="4" borderId="44" xfId="5" applyFont="1" applyFill="1" applyBorder="1" applyAlignment="1">
      <alignment vertical="center"/>
    </xf>
    <xf numFmtId="0" fontId="3" fillId="6" borderId="0" xfId="5"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27" fillId="0" borderId="0" xfId="0" applyFont="1" applyAlignment="1">
      <alignment horizontal="left" vertical="center"/>
    </xf>
    <xf numFmtId="0" fontId="14" fillId="4" borderId="60" xfId="5" applyFont="1" applyFill="1" applyBorder="1" applyAlignment="1">
      <alignment horizontal="center" vertical="center"/>
    </xf>
    <xf numFmtId="0" fontId="14" fillId="4" borderId="57" xfId="5" applyFont="1" applyFill="1" applyBorder="1" applyAlignment="1">
      <alignment horizontal="center" vertical="center"/>
    </xf>
    <xf numFmtId="0" fontId="14" fillId="4" borderId="0" xfId="5" applyFont="1" applyFill="1" applyBorder="1" applyAlignment="1">
      <alignment horizontal="center" vertical="center"/>
    </xf>
    <xf numFmtId="0" fontId="14" fillId="4" borderId="55" xfId="5" applyFont="1" applyFill="1" applyBorder="1" applyAlignment="1">
      <alignment horizontal="center" vertical="center"/>
    </xf>
    <xf numFmtId="0" fontId="8" fillId="2" borderId="50" xfId="5" applyFont="1" applyFill="1" applyBorder="1" applyAlignment="1">
      <alignment horizontal="left" wrapText="1"/>
    </xf>
    <xf numFmtId="0" fontId="8" fillId="2" borderId="51" xfId="5" applyFont="1" applyFill="1" applyBorder="1" applyAlignment="1">
      <alignment horizontal="left" wrapText="1"/>
    </xf>
    <xf numFmtId="0" fontId="8" fillId="2" borderId="52"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9"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9" xfId="2" applyFont="1" applyFill="1" applyBorder="1" applyAlignment="1">
      <alignment horizontal="center" vertical="center" wrapText="1"/>
    </xf>
    <xf numFmtId="0" fontId="18" fillId="2" borderId="46" xfId="2" applyFont="1" applyFill="1" applyBorder="1" applyAlignment="1">
      <alignment horizontal="center" vertical="center" wrapText="1"/>
    </xf>
    <xf numFmtId="0" fontId="18" fillId="2" borderId="47" xfId="2" applyFont="1" applyFill="1" applyBorder="1" applyAlignment="1">
      <alignment horizontal="center" vertical="center" wrapText="1"/>
    </xf>
    <xf numFmtId="0" fontId="18" fillId="2" borderId="48" xfId="2" applyFont="1" applyFill="1" applyBorder="1" applyAlignment="1">
      <alignment horizontal="center" vertical="center" wrapText="1"/>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14" fillId="4" borderId="58" xfId="5" applyFont="1" applyFill="1" applyBorder="1" applyAlignment="1">
      <alignment horizontal="left" vertical="center"/>
    </xf>
    <xf numFmtId="0" fontId="14" fillId="4" borderId="61" xfId="5" applyFont="1" applyFill="1" applyBorder="1" applyAlignment="1">
      <alignment vertical="center"/>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3" workbookViewId="0">
      <selection activeCell="G12" sqref="G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86" t="s">
        <v>0</v>
      </c>
      <c r="D2" s="186"/>
      <c r="E2" s="186"/>
      <c r="F2" s="186"/>
      <c r="G2" s="186"/>
    </row>
    <row r="3" spans="1:7">
      <c r="B3" s="6"/>
      <c r="C3" s="7"/>
      <c r="F3" s="8"/>
    </row>
    <row r="4" spans="1:7" ht="14.25" customHeight="1">
      <c r="B4" s="9" t="s">
        <v>1</v>
      </c>
      <c r="C4" s="187" t="s">
        <v>117</v>
      </c>
      <c r="D4" s="187"/>
      <c r="E4" s="187"/>
      <c r="F4" s="9" t="s">
        <v>2</v>
      </c>
      <c r="G4" s="10" t="s">
        <v>119</v>
      </c>
    </row>
    <row r="5" spans="1:7" ht="14.25" customHeight="1">
      <c r="B5" s="9" t="s">
        <v>3</v>
      </c>
      <c r="C5" s="187" t="s">
        <v>118</v>
      </c>
      <c r="D5" s="187"/>
      <c r="E5" s="187"/>
      <c r="F5" s="9" t="s">
        <v>4</v>
      </c>
      <c r="G5" s="10" t="s">
        <v>120</v>
      </c>
    </row>
    <row r="6" spans="1:7" ht="15.75" customHeight="1">
      <c r="B6" s="188" t="s">
        <v>5</v>
      </c>
      <c r="C6" s="189" t="str">
        <f>C5&amp;"_"&amp;"System Test Case"&amp;"_"&amp;"v1.0"</f>
        <v>VMN_System Test Case_v1.0</v>
      </c>
      <c r="D6" s="189"/>
      <c r="E6" s="189"/>
      <c r="F6" s="9" t="s">
        <v>6</v>
      </c>
      <c r="G6" s="72">
        <v>42422</v>
      </c>
    </row>
    <row r="7" spans="1:7" ht="13.5" customHeight="1">
      <c r="B7" s="188"/>
      <c r="C7" s="189"/>
      <c r="D7" s="189"/>
      <c r="E7" s="189"/>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42422</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abSelected="1" topLeftCell="A7" workbookViewId="0">
      <selection activeCell="C15" sqref="C15"/>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193" t="s">
        <v>37</v>
      </c>
      <c r="C1" s="193"/>
      <c r="D1" s="193"/>
      <c r="E1" s="193"/>
      <c r="F1" s="193"/>
      <c r="G1" s="193"/>
      <c r="H1" s="193"/>
    </row>
    <row r="2" spans="1:8" ht="14.25" customHeight="1">
      <c r="A2" s="55"/>
      <c r="B2" s="55"/>
      <c r="C2" s="56"/>
      <c r="D2" s="56"/>
      <c r="E2" s="56"/>
      <c r="F2" s="56"/>
      <c r="G2" s="56"/>
      <c r="H2" s="57"/>
    </row>
    <row r="3" spans="1:8" ht="12" customHeight="1">
      <c r="B3" s="11" t="s">
        <v>1</v>
      </c>
      <c r="C3" s="190" t="str">
        <f>Cover!C4</f>
        <v>Vietnamese Medicinal Plants Network</v>
      </c>
      <c r="D3" s="190"/>
      <c r="E3" s="191" t="s">
        <v>2</v>
      </c>
      <c r="F3" s="191"/>
      <c r="G3" s="58" t="s">
        <v>48</v>
      </c>
      <c r="H3" s="59"/>
    </row>
    <row r="4" spans="1:8" ht="12" customHeight="1">
      <c r="B4" s="11" t="s">
        <v>3</v>
      </c>
      <c r="C4" s="190" t="str">
        <f>Cover!C5</f>
        <v>VMN</v>
      </c>
      <c r="D4" s="190"/>
      <c r="E4" s="191" t="s">
        <v>4</v>
      </c>
      <c r="F4" s="191"/>
      <c r="G4" s="58" t="s">
        <v>49</v>
      </c>
      <c r="H4" s="59"/>
    </row>
    <row r="5" spans="1:8" ht="12" customHeight="1">
      <c r="B5" s="60" t="s">
        <v>5</v>
      </c>
      <c r="C5" s="190" t="str">
        <f>C4&amp;"_"&amp;"System Test Report"&amp;"_"&amp;"v1.0"</f>
        <v>VMN_System Test Report_v1.0</v>
      </c>
      <c r="D5" s="190"/>
      <c r="E5" s="191" t="s">
        <v>6</v>
      </c>
      <c r="F5" s="191"/>
      <c r="G5" s="94">
        <v>42307</v>
      </c>
      <c r="H5" s="61"/>
    </row>
    <row r="6" spans="1:8" ht="21.75" customHeight="1">
      <c r="A6" s="55"/>
      <c r="B6" s="60" t="s">
        <v>38</v>
      </c>
      <c r="C6" s="192"/>
      <c r="D6" s="192"/>
      <c r="E6" s="192"/>
      <c r="F6" s="192"/>
      <c r="G6" s="192"/>
      <c r="H6" s="192"/>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0" t="s">
        <v>16</v>
      </c>
      <c r="C10" s="111" t="s">
        <v>39</v>
      </c>
      <c r="D10" s="112" t="s">
        <v>22</v>
      </c>
      <c r="E10" s="111" t="s">
        <v>24</v>
      </c>
      <c r="F10" s="111" t="s">
        <v>26</v>
      </c>
      <c r="G10" s="113" t="s">
        <v>27</v>
      </c>
      <c r="H10" s="114" t="s">
        <v>40</v>
      </c>
    </row>
    <row r="11" spans="1:8" ht="14.45" customHeight="1">
      <c r="A11" s="41"/>
      <c r="B11" s="119"/>
      <c r="C11" s="122"/>
      <c r="D11" s="130"/>
      <c r="E11" s="130"/>
      <c r="F11" s="130"/>
      <c r="G11" s="130"/>
      <c r="H11" s="130"/>
    </row>
    <row r="12" spans="1:8" ht="14.45" customHeight="1">
      <c r="A12" s="64"/>
      <c r="B12" s="119"/>
      <c r="C12" s="122"/>
      <c r="D12" s="130"/>
      <c r="E12" s="130"/>
      <c r="F12" s="130"/>
      <c r="G12" s="130"/>
      <c r="H12" s="130"/>
    </row>
    <row r="13" spans="1:8" ht="14.45" customHeight="1">
      <c r="A13" s="64"/>
      <c r="B13" s="119">
        <v>1</v>
      </c>
      <c r="C13" s="122" t="s">
        <v>130</v>
      </c>
      <c r="D13" s="130">
        <f>'Medicinal plants Article'!A6</f>
        <v>0</v>
      </c>
      <c r="E13" s="130">
        <f>'Medicinal plants Article'!B6</f>
        <v>0</v>
      </c>
      <c r="F13" s="130">
        <f>'Medicinal plants Article'!C6</f>
        <v>84</v>
      </c>
      <c r="G13" s="130">
        <f>'Medicinal plants Article'!D6</f>
        <v>0</v>
      </c>
      <c r="H13" s="130">
        <f>'Medicinal plants Article'!E6</f>
        <v>84</v>
      </c>
    </row>
    <row r="14" spans="1:8" ht="14.45" customHeight="1">
      <c r="A14" s="64"/>
      <c r="B14" s="119">
        <v>2</v>
      </c>
      <c r="C14" s="122" t="s">
        <v>152</v>
      </c>
      <c r="D14" s="130">
        <f>'Remedy Article'!A6</f>
        <v>0</v>
      </c>
      <c r="E14" s="130">
        <f>'Remedy Article'!B6</f>
        <v>0</v>
      </c>
      <c r="F14" s="130">
        <f>'Remedy Article'!C6</f>
        <v>94</v>
      </c>
      <c r="G14" s="130">
        <f>'Remedy Article'!D6</f>
        <v>0</v>
      </c>
      <c r="H14" s="130">
        <f>'Remedy Article'!E6</f>
        <v>94</v>
      </c>
    </row>
    <row r="15" spans="1:8" ht="14.45" customHeight="1">
      <c r="A15" s="64"/>
      <c r="B15" s="119"/>
      <c r="C15" s="120"/>
      <c r="D15" s="119"/>
      <c r="E15" s="119"/>
      <c r="F15" s="119"/>
      <c r="G15" s="119"/>
      <c r="H15" s="119"/>
    </row>
    <row r="16" spans="1:8" ht="14.45" customHeight="1">
      <c r="A16" s="64"/>
      <c r="B16" s="119"/>
      <c r="C16" s="120"/>
      <c r="D16" s="119"/>
      <c r="E16" s="119"/>
      <c r="F16" s="119"/>
      <c r="G16" s="119"/>
      <c r="H16" s="119"/>
    </row>
    <row r="17" spans="1:8" ht="14.45" customHeight="1">
      <c r="A17" s="64"/>
      <c r="B17" s="119"/>
      <c r="C17" s="120"/>
      <c r="D17" s="119"/>
      <c r="E17" s="119"/>
      <c r="F17" s="119"/>
      <c r="G17" s="119"/>
      <c r="H17" s="119"/>
    </row>
    <row r="18" spans="1:8" ht="14.45" customHeight="1">
      <c r="A18" s="64"/>
      <c r="B18" s="119"/>
      <c r="C18" s="120"/>
      <c r="D18" s="119"/>
      <c r="E18" s="119"/>
      <c r="F18" s="119"/>
      <c r="G18" s="119"/>
      <c r="H18" s="119"/>
    </row>
    <row r="19" spans="1:8" ht="14.45" customHeight="1">
      <c r="A19" s="64"/>
      <c r="B19" s="119"/>
      <c r="C19" s="120"/>
      <c r="D19" s="119"/>
      <c r="E19" s="119"/>
      <c r="F19" s="119"/>
      <c r="G19" s="119"/>
      <c r="H19" s="119"/>
    </row>
    <row r="20" spans="1:8" ht="14.45" customHeight="1">
      <c r="A20" s="64"/>
      <c r="B20" s="119"/>
      <c r="C20" s="121"/>
      <c r="D20" s="119"/>
      <c r="E20" s="119"/>
      <c r="F20" s="119"/>
      <c r="G20" s="119"/>
      <c r="H20" s="119"/>
    </row>
    <row r="21" spans="1:8" ht="14.45" customHeight="1">
      <c r="A21" s="64"/>
      <c r="B21" s="119"/>
      <c r="C21" s="131"/>
      <c r="D21" s="119"/>
      <c r="E21" s="119"/>
      <c r="F21" s="119"/>
      <c r="G21" s="119"/>
      <c r="H21" s="119"/>
    </row>
    <row r="22" spans="1:8" ht="14.45" customHeight="1">
      <c r="A22" s="64"/>
      <c r="B22" s="119"/>
      <c r="C22" s="122"/>
      <c r="D22" s="119"/>
      <c r="E22" s="119"/>
      <c r="F22" s="119"/>
      <c r="G22" s="119"/>
      <c r="H22" s="119"/>
    </row>
    <row r="23" spans="1:8" ht="14.45" customHeight="1">
      <c r="A23" s="64"/>
      <c r="B23" s="154"/>
      <c r="C23" s="122"/>
      <c r="D23" s="119"/>
      <c r="E23" s="119"/>
      <c r="F23" s="119"/>
      <c r="G23" s="119"/>
      <c r="H23" s="119"/>
    </row>
    <row r="24" spans="1:8">
      <c r="A24" s="66"/>
      <c r="B24" s="115"/>
      <c r="C24" s="116" t="s">
        <v>41</v>
      </c>
      <c r="D24" s="117">
        <f>SUM(D9:D22)</f>
        <v>0</v>
      </c>
      <c r="E24" s="117">
        <f>SUM(E9:E22)</f>
        <v>0</v>
      </c>
      <c r="F24" s="117">
        <f>SUM(F11:F23)</f>
        <v>178</v>
      </c>
      <c r="G24" s="117">
        <f>SUM(G11:G23)</f>
        <v>0</v>
      </c>
      <c r="H24" s="118">
        <f>SUM(H11:H23)</f>
        <v>178</v>
      </c>
    </row>
    <row r="25" spans="1:8">
      <c r="A25" s="64"/>
      <c r="B25" s="67"/>
      <c r="C25" s="64"/>
      <c r="D25" s="68"/>
      <c r="E25" s="69"/>
      <c r="F25" s="69"/>
      <c r="G25" s="69"/>
      <c r="H25" s="69"/>
    </row>
    <row r="26" spans="1:8">
      <c r="A26" s="64"/>
      <c r="B26" s="64"/>
      <c r="C26" s="70" t="s">
        <v>42</v>
      </c>
      <c r="D26" s="64"/>
      <c r="E26" s="71">
        <f>(D24+E24)*100/(H24-G24)</f>
        <v>0</v>
      </c>
      <c r="F26" s="64" t="s">
        <v>43</v>
      </c>
      <c r="G26" s="64"/>
      <c r="H26" s="48"/>
    </row>
    <row r="27" spans="1:8">
      <c r="A27" s="64"/>
      <c r="B27" s="64"/>
      <c r="C27" s="70" t="s">
        <v>44</v>
      </c>
      <c r="D27" s="64"/>
      <c r="E27" s="71">
        <f>D24*100/(H24-G24)</f>
        <v>0</v>
      </c>
      <c r="F27" s="64" t="s">
        <v>43</v>
      </c>
      <c r="G27" s="64"/>
      <c r="H27" s="48"/>
    </row>
    <row r="28" spans="1:8">
      <c r="C28" s="64"/>
      <c r="D28" s="64"/>
    </row>
  </sheetData>
  <mergeCells count="8">
    <mergeCell ref="C5:D5"/>
    <mergeCell ref="E5:F5"/>
    <mergeCell ref="C6:H6"/>
    <mergeCell ref="B1:H1"/>
    <mergeCell ref="C3:D3"/>
    <mergeCell ref="E3:F3"/>
    <mergeCell ref="C4:D4"/>
    <mergeCell ref="E4:F4"/>
  </mergeCells>
  <phoneticPr fontId="0" type="noConversion"/>
  <hyperlinks>
    <hyperlink ref="C13" location="'Medicinal plants Article'!A1" display="Medicinal plants Article"/>
    <hyperlink ref="C14" location="'Remedy Article'!A1" display="Remedy Artic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topLeftCell="A7" workbookViewId="0">
      <selection activeCell="D10" sqref="D10"/>
    </sheetView>
  </sheetViews>
  <sheetFormatPr defaultRowHeight="12.75"/>
  <cols>
    <col min="1" max="1" width="1.375" style="8" customWidth="1"/>
    <col min="2" max="2" width="11.75" style="33" customWidth="1"/>
    <col min="3" max="3" width="26.5" style="34" customWidth="1"/>
    <col min="4" max="4" width="29"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196" t="s">
        <v>1</v>
      </c>
      <c r="C3" s="196"/>
      <c r="D3" s="190" t="str">
        <f>Cover!C4</f>
        <v>Vietnamese Medicinal Plants Network</v>
      </c>
      <c r="E3" s="190"/>
      <c r="F3" s="190"/>
    </row>
    <row r="4" spans="2:6">
      <c r="B4" s="196" t="s">
        <v>3</v>
      </c>
      <c r="C4" s="196"/>
      <c r="D4" s="190" t="str">
        <f>Cover!C5</f>
        <v>VMN</v>
      </c>
      <c r="E4" s="190"/>
      <c r="F4" s="190"/>
    </row>
    <row r="5" spans="2:6" s="39" customFormat="1" ht="84.75" customHeight="1">
      <c r="B5" s="194" t="s">
        <v>15</v>
      </c>
      <c r="C5" s="194"/>
      <c r="D5" s="195" t="s">
        <v>50</v>
      </c>
      <c r="E5" s="195"/>
      <c r="F5" s="195"/>
    </row>
    <row r="6" spans="2:6">
      <c r="B6" s="40"/>
      <c r="C6" s="41"/>
      <c r="D6" s="41"/>
      <c r="E6" s="41"/>
      <c r="F6" s="41"/>
    </row>
    <row r="7" spans="2:6" s="42" customFormat="1">
      <c r="B7" s="43"/>
      <c r="C7" s="44"/>
      <c r="D7" s="44"/>
      <c r="E7" s="44"/>
      <c r="F7" s="44"/>
    </row>
    <row r="8" spans="2:6" s="45" customFormat="1" ht="21" customHeight="1">
      <c r="B8" s="123" t="s">
        <v>16</v>
      </c>
      <c r="C8" s="124" t="s">
        <v>17</v>
      </c>
      <c r="D8" s="124" t="s">
        <v>18</v>
      </c>
      <c r="E8" s="125" t="s">
        <v>19</v>
      </c>
      <c r="F8" s="126" t="s">
        <v>20</v>
      </c>
    </row>
    <row r="9" spans="2:6" ht="14.25">
      <c r="B9" s="119">
        <v>1</v>
      </c>
      <c r="C9" s="127" t="s">
        <v>360</v>
      </c>
      <c r="D9" s="122" t="s">
        <v>362</v>
      </c>
      <c r="E9" s="128"/>
      <c r="F9" s="129"/>
    </row>
    <row r="10" spans="2:6" ht="14.25">
      <c r="B10" s="119">
        <v>2</v>
      </c>
      <c r="C10" s="127" t="s">
        <v>361</v>
      </c>
      <c r="D10" s="165" t="s">
        <v>363</v>
      </c>
      <c r="E10" s="128"/>
      <c r="F10" s="129"/>
    </row>
    <row r="11" spans="2:6" ht="14.25">
      <c r="B11" s="119"/>
      <c r="C11" s="127"/>
      <c r="D11" s="122"/>
      <c r="E11" s="129"/>
      <c r="F11" s="129"/>
    </row>
    <row r="12" spans="2:6" ht="14.25">
      <c r="B12" s="119"/>
      <c r="C12" s="127"/>
      <c r="D12" s="122"/>
      <c r="E12" s="129"/>
      <c r="F12" s="129"/>
    </row>
  </sheetData>
  <mergeCells count="6">
    <mergeCell ref="B5:C5"/>
    <mergeCell ref="D5:F5"/>
    <mergeCell ref="B3:C3"/>
    <mergeCell ref="D3:F3"/>
    <mergeCell ref="B4:C4"/>
    <mergeCell ref="D4:F4"/>
  </mergeCells>
  <phoneticPr fontId="0" type="noConversion"/>
  <hyperlinks>
    <hyperlink ref="D9" location="'Medicinal plants Article'!A1" display="Medicinal plants article"/>
    <hyperlink ref="D10" location="'Remedy Article'!A1" display="Remedy artic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22" workbookViewId="0">
      <selection activeCell="B30" sqref="B30"/>
    </sheetView>
  </sheetViews>
  <sheetFormatPr defaultRowHeight="14.25" customHeight="1"/>
  <cols>
    <col min="1" max="1" width="14.25" style="132" customWidth="1"/>
    <col min="2" max="2" width="52.875" style="132" customWidth="1"/>
    <col min="3" max="3" width="37.5" style="132" customWidth="1"/>
    <col min="4" max="16384" width="9" style="132"/>
  </cols>
  <sheetData>
    <row r="1" spans="1:3" ht="14.25" customHeight="1">
      <c r="A1" s="197" t="s">
        <v>53</v>
      </c>
      <c r="B1" s="197"/>
      <c r="C1" s="197"/>
    </row>
    <row r="2" spans="1:3" ht="14.25" customHeight="1" thickBot="1"/>
    <row r="3" spans="1:3" ht="15">
      <c r="A3" s="162" t="s">
        <v>16</v>
      </c>
      <c r="B3" s="163" t="s">
        <v>52</v>
      </c>
      <c r="C3" s="164" t="s">
        <v>51</v>
      </c>
    </row>
    <row r="4" spans="1:3" ht="15">
      <c r="A4" s="135" t="s">
        <v>71</v>
      </c>
      <c r="B4" s="133" t="s">
        <v>60</v>
      </c>
      <c r="C4" s="133"/>
    </row>
    <row r="5" spans="1:3" ht="15">
      <c r="A5" s="135" t="s">
        <v>72</v>
      </c>
      <c r="B5" s="133" t="s">
        <v>116</v>
      </c>
      <c r="C5" s="133"/>
    </row>
    <row r="6" spans="1:3" ht="15">
      <c r="A6" s="135" t="s">
        <v>73</v>
      </c>
      <c r="B6" s="133" t="s">
        <v>54</v>
      </c>
      <c r="C6" s="133"/>
    </row>
    <row r="7" spans="1:3" ht="15">
      <c r="A7" s="135" t="s">
        <v>74</v>
      </c>
      <c r="B7" s="133" t="s">
        <v>55</v>
      </c>
      <c r="C7" s="133"/>
    </row>
    <row r="8" spans="1:3" ht="15">
      <c r="A8" s="135" t="s">
        <v>75</v>
      </c>
      <c r="B8" s="133" t="s">
        <v>59</v>
      </c>
      <c r="C8" s="133"/>
    </row>
    <row r="9" spans="1:3" ht="15">
      <c r="A9" s="135" t="s">
        <v>76</v>
      </c>
      <c r="B9" s="133" t="s">
        <v>56</v>
      </c>
      <c r="C9" s="133"/>
    </row>
    <row r="10" spans="1:3" ht="15">
      <c r="A10" s="135" t="s">
        <v>77</v>
      </c>
      <c r="B10" s="133" t="s">
        <v>110</v>
      </c>
      <c r="C10" s="133"/>
    </row>
    <row r="11" spans="1:3" ht="15">
      <c r="A11" s="135" t="s">
        <v>78</v>
      </c>
      <c r="B11" s="133" t="s">
        <v>57</v>
      </c>
      <c r="C11" s="133"/>
    </row>
    <row r="12" spans="1:3" ht="15">
      <c r="A12" s="135" t="s">
        <v>79</v>
      </c>
      <c r="B12" s="133" t="s">
        <v>58</v>
      </c>
      <c r="C12" s="133"/>
    </row>
    <row r="13" spans="1:3" ht="15">
      <c r="A13" s="135" t="s">
        <v>62</v>
      </c>
      <c r="B13" s="133" t="s">
        <v>61</v>
      </c>
      <c r="C13" s="133"/>
    </row>
    <row r="14" spans="1:3" ht="15">
      <c r="A14" s="135" t="s">
        <v>63</v>
      </c>
      <c r="B14" s="134" t="s">
        <v>80</v>
      </c>
      <c r="C14" s="133"/>
    </row>
    <row r="15" spans="1:3" ht="15">
      <c r="A15" s="135" t="s">
        <v>64</v>
      </c>
      <c r="B15" s="133" t="s">
        <v>111</v>
      </c>
      <c r="C15" s="133"/>
    </row>
    <row r="16" spans="1:3" ht="15">
      <c r="A16" s="135" t="s">
        <v>65</v>
      </c>
      <c r="B16" s="133" t="s">
        <v>113</v>
      </c>
      <c r="C16" s="133"/>
    </row>
    <row r="17" spans="1:3" ht="15">
      <c r="A17" s="135" t="s">
        <v>66</v>
      </c>
      <c r="B17" s="133" t="s">
        <v>81</v>
      </c>
      <c r="C17" s="133"/>
    </row>
    <row r="18" spans="1:3" ht="15">
      <c r="A18" s="135" t="s">
        <v>67</v>
      </c>
      <c r="B18" s="133" t="s">
        <v>82</v>
      </c>
      <c r="C18" s="133"/>
    </row>
    <row r="19" spans="1:3" ht="15">
      <c r="A19" s="135" t="s">
        <v>68</v>
      </c>
      <c r="B19" s="134" t="s">
        <v>83</v>
      </c>
      <c r="C19" s="133"/>
    </row>
    <row r="20" spans="1:3" ht="15">
      <c r="A20" s="135" t="s">
        <v>69</v>
      </c>
      <c r="B20" s="134" t="s">
        <v>85</v>
      </c>
      <c r="C20" s="133"/>
    </row>
    <row r="21" spans="1:3" ht="15">
      <c r="A21" s="135" t="s">
        <v>70</v>
      </c>
      <c r="B21" s="134" t="s">
        <v>84</v>
      </c>
      <c r="C21" s="133"/>
    </row>
    <row r="22" spans="1:3" ht="60">
      <c r="A22" s="135" t="s">
        <v>87</v>
      </c>
      <c r="B22" s="148" t="s">
        <v>86</v>
      </c>
      <c r="C22" s="133"/>
    </row>
    <row r="23" spans="1:3" ht="15">
      <c r="A23" s="135" t="s">
        <v>88</v>
      </c>
      <c r="B23" s="133" t="s">
        <v>92</v>
      </c>
      <c r="C23" s="133"/>
    </row>
    <row r="24" spans="1:3" ht="15">
      <c r="A24" s="135" t="s">
        <v>89</v>
      </c>
      <c r="B24" s="133" t="s">
        <v>93</v>
      </c>
      <c r="C24" s="133"/>
    </row>
    <row r="25" spans="1:3" ht="15">
      <c r="A25" s="135" t="s">
        <v>90</v>
      </c>
      <c r="B25" s="133" t="s">
        <v>94</v>
      </c>
      <c r="C25" s="133"/>
    </row>
    <row r="26" spans="1:3" ht="15">
      <c r="A26" s="151" t="s">
        <v>91</v>
      </c>
      <c r="B26" s="133" t="s">
        <v>95</v>
      </c>
      <c r="C26" s="133"/>
    </row>
    <row r="27" spans="1:3" ht="15">
      <c r="A27" s="151" t="s">
        <v>96</v>
      </c>
      <c r="B27" s="133" t="s">
        <v>97</v>
      </c>
      <c r="C27" s="133"/>
    </row>
    <row r="28" spans="1:3" ht="15">
      <c r="A28" s="151" t="s">
        <v>98</v>
      </c>
      <c r="B28" s="133" t="s">
        <v>105</v>
      </c>
      <c r="C28" s="133"/>
    </row>
    <row r="29" spans="1:3" ht="15">
      <c r="A29" s="151" t="s">
        <v>99</v>
      </c>
      <c r="B29" s="133" t="s">
        <v>106</v>
      </c>
      <c r="C29" s="133"/>
    </row>
    <row r="30" spans="1:3" ht="15">
      <c r="A30" s="151" t="s">
        <v>100</v>
      </c>
      <c r="B30" s="133" t="s">
        <v>109</v>
      </c>
      <c r="C30" s="133"/>
    </row>
    <row r="31" spans="1:3" ht="15">
      <c r="A31" s="151" t="s">
        <v>101</v>
      </c>
      <c r="B31" s="133" t="s">
        <v>112</v>
      </c>
      <c r="C31" s="133"/>
    </row>
    <row r="32" spans="1:3" ht="15">
      <c r="A32" s="151" t="s">
        <v>102</v>
      </c>
      <c r="B32" s="133" t="s">
        <v>114</v>
      </c>
      <c r="C32" s="133"/>
    </row>
    <row r="33" spans="1:3" ht="15">
      <c r="A33" s="151" t="s">
        <v>103</v>
      </c>
      <c r="B33" s="133" t="s">
        <v>115</v>
      </c>
      <c r="C33" s="133"/>
    </row>
    <row r="34" spans="1:3" ht="15">
      <c r="A34" s="151" t="s">
        <v>104</v>
      </c>
      <c r="B34" s="133"/>
      <c r="C34" s="133"/>
    </row>
  </sheetData>
  <sheetProtection selectLockedCells="1" selectUnlockedCells="1"/>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2"/>
  <sheetViews>
    <sheetView topLeftCell="A7" zoomScale="85" zoomScaleNormal="85" workbookViewId="0">
      <selection activeCell="B24" sqref="B24"/>
    </sheetView>
  </sheetViews>
  <sheetFormatPr defaultRowHeight="12.75"/>
  <cols>
    <col min="1" max="1" width="21" style="90" customWidth="1"/>
    <col min="2" max="2" width="30.625" style="90" customWidth="1"/>
    <col min="3" max="3" width="34.375" style="90" customWidth="1"/>
    <col min="4" max="4" width="42.25" style="90" customWidth="1"/>
    <col min="5" max="5" width="16.5" style="90" customWidth="1"/>
    <col min="6" max="7" width="11.25" style="90" customWidth="1"/>
    <col min="8" max="8" width="9" style="93"/>
    <col min="9" max="9" width="16.2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202" t="s">
        <v>130</v>
      </c>
      <c r="C2" s="203"/>
      <c r="D2" s="203"/>
      <c r="E2" s="203"/>
      <c r="F2" s="203"/>
      <c r="G2" s="204"/>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205" t="s">
        <v>131</v>
      </c>
      <c r="C3" s="206"/>
      <c r="D3" s="206"/>
      <c r="E3" s="206"/>
      <c r="F3" s="206"/>
      <c r="G3" s="207"/>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205" t="s">
        <v>119</v>
      </c>
      <c r="C4" s="206"/>
      <c r="D4" s="206"/>
      <c r="E4" s="206"/>
      <c r="F4" s="206"/>
      <c r="G4" s="207"/>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83" t="s">
        <v>27</v>
      </c>
      <c r="E5" s="208" t="s">
        <v>28</v>
      </c>
      <c r="F5" s="209"/>
      <c r="G5" s="210"/>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COUNTIF(F12:G144,"Pass")</f>
        <v>0</v>
      </c>
      <c r="B6" s="87">
        <f>COUNTIF(F12:G144,"Fail")</f>
        <v>0</v>
      </c>
      <c r="C6" s="87">
        <f>E6-D6-B6-A6</f>
        <v>84</v>
      </c>
      <c r="D6" s="88">
        <f>COUNTIF(F12:G144,"N/A")</f>
        <v>0</v>
      </c>
      <c r="E6" s="211">
        <f>COUNTA(A12:A144)*2</f>
        <v>84</v>
      </c>
      <c r="F6" s="212"/>
      <c r="G6" s="213"/>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39" customHeight="1">
      <c r="A10" s="49" t="s">
        <v>30</v>
      </c>
      <c r="B10" s="49" t="s">
        <v>31</v>
      </c>
      <c r="C10" s="49" t="s">
        <v>32</v>
      </c>
      <c r="D10" s="49" t="s">
        <v>33</v>
      </c>
      <c r="E10" s="50" t="s">
        <v>34</v>
      </c>
      <c r="F10" s="50" t="s">
        <v>108</v>
      </c>
      <c r="G10" s="50" t="s">
        <v>107</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51"/>
      <c r="B11" s="51" t="s">
        <v>126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4.25" customHeight="1">
      <c r="A12" s="54" t="str">
        <f>IF(OR(B12&lt;&gt;"",D12&lt;E11&gt;""),"["&amp;TEXT($B$2,"##")&amp;"-"&amp;TEXT(ROW()-10,"##")&amp;"]","")</f>
        <v>[Medicinal plants Article-2]</v>
      </c>
      <c r="B12" s="97" t="s">
        <v>127</v>
      </c>
      <c r="C12" s="109" t="s">
        <v>124</v>
      </c>
      <c r="D12" s="95" t="s">
        <v>121</v>
      </c>
      <c r="E12" s="100"/>
      <c r="F12" s="95"/>
      <c r="G12" s="95"/>
      <c r="H12" s="101"/>
      <c r="I12" s="102"/>
      <c r="J12" s="90"/>
    </row>
    <row r="13" spans="1:257" ht="14.25" customHeight="1">
      <c r="A13" s="138" t="str">
        <f t="shared" ref="A13:A24" si="0">IF(OR(B13&lt;&gt;"",D13&lt;E12&gt;""),"["&amp;TEXT($B$2,"##")&amp;"-"&amp;TEXT(ROW()-10,"##")&amp;"]","")</f>
        <v>[Medicinal plants Article-3]</v>
      </c>
      <c r="B13" s="139" t="s">
        <v>128</v>
      </c>
      <c r="C13" s="142" t="s">
        <v>125</v>
      </c>
      <c r="D13" s="97" t="s">
        <v>121</v>
      </c>
      <c r="E13" s="103"/>
      <c r="F13" s="95"/>
      <c r="G13" s="95"/>
      <c r="H13" s="101"/>
      <c r="I13" s="102"/>
      <c r="J13" s="90"/>
    </row>
    <row r="14" spans="1:257" ht="14.25" customHeight="1">
      <c r="A14" s="96" t="str">
        <f t="shared" si="0"/>
        <v>[Medicinal plants Article-4]</v>
      </c>
      <c r="B14" s="97" t="s">
        <v>129</v>
      </c>
      <c r="C14" s="143" t="s">
        <v>122</v>
      </c>
      <c r="D14" s="166" t="s">
        <v>132</v>
      </c>
      <c r="E14" s="103"/>
      <c r="F14" s="95"/>
      <c r="G14" s="95"/>
      <c r="H14" s="101"/>
      <c r="I14" s="105"/>
      <c r="J14" s="90"/>
    </row>
    <row r="15" spans="1:257" ht="14.25" customHeight="1">
      <c r="A15" s="96" t="str">
        <f t="shared" si="0"/>
        <v>[Medicinal plants Article-5]</v>
      </c>
      <c r="B15" s="109" t="s">
        <v>244</v>
      </c>
      <c r="C15" s="143" t="s">
        <v>123</v>
      </c>
      <c r="D15" s="97" t="s">
        <v>133</v>
      </c>
      <c r="E15" s="103"/>
      <c r="F15" s="95"/>
      <c r="G15" s="95"/>
      <c r="H15" s="101"/>
      <c r="I15" s="105"/>
      <c r="J15" s="90"/>
    </row>
    <row r="16" spans="1:257" ht="14.25" customHeight="1">
      <c r="A16" s="96" t="str">
        <f t="shared" si="0"/>
        <v>[Medicinal plants Article-6]</v>
      </c>
      <c r="B16" s="109" t="s">
        <v>243</v>
      </c>
      <c r="C16" s="143" t="s">
        <v>134</v>
      </c>
      <c r="D16" s="97" t="s">
        <v>135</v>
      </c>
      <c r="E16" s="103"/>
      <c r="F16" s="95"/>
      <c r="G16" s="95"/>
      <c r="H16" s="101"/>
      <c r="I16" s="105"/>
      <c r="J16" s="90"/>
    </row>
    <row r="17" spans="1:10" ht="14.25" customHeight="1">
      <c r="A17" s="96" t="str">
        <f t="shared" si="0"/>
        <v>[Medicinal plants Article-7]</v>
      </c>
      <c r="B17" s="109" t="s">
        <v>245</v>
      </c>
      <c r="C17" s="143" t="s">
        <v>136</v>
      </c>
      <c r="D17" s="97" t="s">
        <v>137</v>
      </c>
      <c r="E17" s="103"/>
      <c r="F17" s="95"/>
      <c r="G17" s="95"/>
      <c r="H17" s="101"/>
      <c r="I17" s="105"/>
      <c r="J17" s="90"/>
    </row>
    <row r="18" spans="1:10" ht="14.25" customHeight="1">
      <c r="A18" s="96" t="str">
        <f>IF(OR(B18&lt;&gt;"",D18&lt;E16&gt;""),"["&amp;TEXT($B$2,"##")&amp;"-"&amp;TEXT(ROW()-10,"##")&amp;"]","")</f>
        <v>[Medicinal plants Article-8]</v>
      </c>
      <c r="B18" s="109" t="s">
        <v>246</v>
      </c>
      <c r="C18" s="143" t="s">
        <v>138</v>
      </c>
      <c r="D18" s="97" t="s">
        <v>151</v>
      </c>
      <c r="E18" s="103"/>
      <c r="F18" s="95"/>
      <c r="G18" s="95"/>
      <c r="H18" s="101"/>
      <c r="I18" s="105"/>
      <c r="J18" s="90"/>
    </row>
    <row r="19" spans="1:10" ht="14.25" customHeight="1">
      <c r="A19" s="96" t="str">
        <f t="shared" si="0"/>
        <v>[Medicinal plants Article-9]</v>
      </c>
      <c r="B19" s="109" t="s">
        <v>247</v>
      </c>
      <c r="C19" s="143" t="s">
        <v>139</v>
      </c>
      <c r="D19" s="97" t="s">
        <v>150</v>
      </c>
      <c r="E19" s="103"/>
      <c r="F19" s="95"/>
      <c r="G19" s="95"/>
      <c r="H19" s="101"/>
      <c r="I19" s="105"/>
      <c r="J19" s="90"/>
    </row>
    <row r="20" spans="1:10" ht="14.25" customHeight="1">
      <c r="A20" s="96" t="str">
        <f t="shared" si="0"/>
        <v>[Medicinal plants Article-10]</v>
      </c>
      <c r="B20" s="109" t="s">
        <v>248</v>
      </c>
      <c r="C20" s="143" t="s">
        <v>140</v>
      </c>
      <c r="D20" s="97" t="s">
        <v>149</v>
      </c>
      <c r="E20" s="103"/>
      <c r="F20" s="95"/>
      <c r="G20" s="95"/>
      <c r="H20" s="101"/>
      <c r="I20" s="105"/>
      <c r="J20" s="90"/>
    </row>
    <row r="21" spans="1:10" ht="14.25" customHeight="1">
      <c r="A21" s="96" t="str">
        <f t="shared" si="0"/>
        <v>[Medicinal plants Article-11]</v>
      </c>
      <c r="B21" s="109" t="s">
        <v>249</v>
      </c>
      <c r="C21" s="143" t="s">
        <v>141</v>
      </c>
      <c r="D21" s="97" t="s">
        <v>148</v>
      </c>
      <c r="E21" s="103"/>
      <c r="F21" s="95"/>
      <c r="G21" s="95"/>
      <c r="H21" s="101"/>
      <c r="I21" s="105"/>
      <c r="J21" s="90"/>
    </row>
    <row r="22" spans="1:10" ht="14.25" customHeight="1">
      <c r="A22" s="96" t="str">
        <f t="shared" si="0"/>
        <v>[Medicinal plants Article-12]</v>
      </c>
      <c r="B22" s="109" t="s">
        <v>250</v>
      </c>
      <c r="C22" s="143" t="s">
        <v>142</v>
      </c>
      <c r="D22" s="97" t="s">
        <v>147</v>
      </c>
      <c r="E22" s="103"/>
      <c r="F22" s="95"/>
      <c r="G22" s="95"/>
      <c r="H22" s="101"/>
      <c r="I22" s="105"/>
      <c r="J22" s="90"/>
    </row>
    <row r="23" spans="1:10" ht="14.25" customHeight="1">
      <c r="A23" s="96" t="str">
        <f t="shared" si="0"/>
        <v>[Medicinal plants Article-13]</v>
      </c>
      <c r="B23" s="109" t="s">
        <v>251</v>
      </c>
      <c r="C23" s="143" t="s">
        <v>143</v>
      </c>
      <c r="D23" s="97" t="s">
        <v>146</v>
      </c>
      <c r="E23" s="103"/>
      <c r="F23" s="95"/>
      <c r="G23" s="95"/>
      <c r="H23" s="101"/>
      <c r="I23" s="105"/>
      <c r="J23" s="90"/>
    </row>
    <row r="24" spans="1:10" ht="14.25" customHeight="1">
      <c r="A24" s="96" t="str">
        <f t="shared" si="0"/>
        <v>[Medicinal plants Article-14]</v>
      </c>
      <c r="B24" s="109" t="s">
        <v>252</v>
      </c>
      <c r="C24" s="143" t="s">
        <v>144</v>
      </c>
      <c r="D24" s="144" t="s">
        <v>145</v>
      </c>
      <c r="E24" s="103"/>
      <c r="F24" s="95"/>
      <c r="G24" s="95"/>
      <c r="H24" s="101"/>
      <c r="I24" s="105"/>
      <c r="J24" s="90"/>
    </row>
    <row r="25" spans="1:10" ht="14.25" customHeight="1">
      <c r="A25" s="140"/>
      <c r="B25" s="140" t="s">
        <v>188</v>
      </c>
      <c r="C25" s="200"/>
      <c r="D25" s="201"/>
      <c r="E25" s="145"/>
      <c r="F25" s="145"/>
      <c r="G25" s="145"/>
      <c r="H25" s="145"/>
      <c r="I25" s="145"/>
      <c r="J25" s="90"/>
    </row>
    <row r="26" spans="1:10" ht="14.25" customHeight="1">
      <c r="A26" s="54" t="str">
        <f>IF(OR(B26&lt;&gt;"",D26&lt;F25&gt;""),"["&amp;TEXT($B$2,"##")&amp;"-"&amp;TEXT(ROW()-10,"##")&amp;"]","")</f>
        <v>[Medicinal plants Article-16]</v>
      </c>
      <c r="B26" s="97" t="s">
        <v>155</v>
      </c>
      <c r="C26" s="143" t="s">
        <v>165</v>
      </c>
      <c r="D26" s="97" t="s">
        <v>166</v>
      </c>
      <c r="E26" s="103"/>
      <c r="F26" s="95"/>
      <c r="G26" s="95"/>
      <c r="H26" s="157"/>
      <c r="I26" s="146"/>
      <c r="J26" s="90"/>
    </row>
    <row r="27" spans="1:10" ht="14.25" customHeight="1">
      <c r="A27" s="138" t="str">
        <f t="shared" ref="A27" si="1">IF(OR(B27&lt;&gt;"",D27&lt;E26&gt;""),"["&amp;TEXT($B$2,"##")&amp;"-"&amp;TEXT(ROW()-10,"##")&amp;"]","")</f>
        <v>[Medicinal plants Article-17]</v>
      </c>
      <c r="B27" s="97" t="s">
        <v>154</v>
      </c>
      <c r="C27" s="143" t="s">
        <v>167</v>
      </c>
      <c r="D27" s="97" t="s">
        <v>178</v>
      </c>
      <c r="E27" s="146"/>
      <c r="F27" s="95"/>
      <c r="G27" s="95"/>
      <c r="H27" s="157"/>
      <c r="I27" s="146"/>
      <c r="J27" s="90"/>
    </row>
    <row r="28" spans="1:10" ht="14.25" customHeight="1">
      <c r="A28" s="167" t="str">
        <f>IF(OR(B28&lt;&gt;"",D28&lt;F25&gt;""),"["&amp;TEXT($B$2,"##")&amp;"-"&amp;TEXT(ROW()-10,"##")&amp;"]","")</f>
        <v>[Medicinal plants Article-18]</v>
      </c>
      <c r="B28" s="109" t="s">
        <v>153</v>
      </c>
      <c r="C28" s="143" t="s">
        <v>168</v>
      </c>
      <c r="D28" s="166" t="s">
        <v>133</v>
      </c>
      <c r="E28" s="146"/>
      <c r="F28" s="95"/>
      <c r="G28" s="95"/>
      <c r="H28" s="157"/>
      <c r="I28" s="146"/>
      <c r="J28" s="90"/>
    </row>
    <row r="29" spans="1:10" ht="14.25" customHeight="1">
      <c r="A29" s="54" t="str">
        <f>IF(OR(B29&lt;&gt;"",D29&lt;E26&gt;""),"["&amp;TEXT($B$2,"##")&amp;"-"&amp;TEXT(ROW()-10,"##")&amp;"]","")</f>
        <v>[Medicinal plants Article-19]</v>
      </c>
      <c r="B29" s="109" t="s">
        <v>156</v>
      </c>
      <c r="C29" s="143" t="s">
        <v>169</v>
      </c>
      <c r="D29" s="97" t="s">
        <v>179</v>
      </c>
      <c r="E29" s="146"/>
      <c r="F29" s="95"/>
      <c r="G29" s="95"/>
      <c r="H29" s="157"/>
      <c r="I29" s="146"/>
      <c r="J29" s="90"/>
    </row>
    <row r="30" spans="1:10" ht="14.25" customHeight="1">
      <c r="A30" s="54" t="str">
        <f>IF(OR(B30&lt;&gt;"",D30&lt;E27&gt;""),"["&amp;TEXT($B$2,"##")&amp;"-"&amp;TEXT(ROW()-10,"##")&amp;"]","")</f>
        <v>[Medicinal plants Article-20]</v>
      </c>
      <c r="B30" s="109" t="s">
        <v>157</v>
      </c>
      <c r="C30" s="143" t="s">
        <v>170</v>
      </c>
      <c r="D30" s="97" t="s">
        <v>180</v>
      </c>
      <c r="E30" s="146"/>
      <c r="F30" s="95"/>
      <c r="G30" s="95"/>
      <c r="H30" s="157"/>
      <c r="I30" s="146"/>
      <c r="J30" s="90"/>
    </row>
    <row r="31" spans="1:10" ht="14.25" customHeight="1">
      <c r="A31" s="138" t="str">
        <f t="shared" ref="A31:A55" si="2">IF(OR(B31&lt;&gt;"",D31&lt;E30&gt;""),"["&amp;TEXT($B$2,"##")&amp;"-"&amp;TEXT(ROW()-10,"##")&amp;"]","")</f>
        <v>[Medicinal plants Article-21]</v>
      </c>
      <c r="B31" s="109" t="s">
        <v>158</v>
      </c>
      <c r="C31" s="143" t="s">
        <v>171</v>
      </c>
      <c r="D31" s="97" t="s">
        <v>181</v>
      </c>
      <c r="E31" s="146"/>
      <c r="F31" s="95"/>
      <c r="G31" s="97"/>
      <c r="H31" s="157"/>
      <c r="I31" s="146"/>
      <c r="J31" s="90"/>
    </row>
    <row r="32" spans="1:10" ht="14.25" customHeight="1">
      <c r="A32" s="138" t="str">
        <f t="shared" si="2"/>
        <v>[Medicinal plants Article-22]</v>
      </c>
      <c r="B32" s="109" t="s">
        <v>159</v>
      </c>
      <c r="C32" s="143" t="s">
        <v>172</v>
      </c>
      <c r="D32" s="97" t="s">
        <v>182</v>
      </c>
      <c r="E32" s="146"/>
      <c r="F32" s="95"/>
      <c r="G32" s="95"/>
      <c r="H32" s="157"/>
      <c r="I32" s="146"/>
      <c r="J32" s="90"/>
    </row>
    <row r="33" spans="1:10" ht="14.25" customHeight="1">
      <c r="A33" s="138" t="str">
        <f t="shared" si="2"/>
        <v>[Medicinal plants Article-23]</v>
      </c>
      <c r="B33" s="109" t="s">
        <v>160</v>
      </c>
      <c r="C33" s="143" t="s">
        <v>173</v>
      </c>
      <c r="D33" s="97" t="s">
        <v>183</v>
      </c>
      <c r="E33" s="146"/>
      <c r="F33" s="95"/>
      <c r="G33" s="95"/>
      <c r="H33" s="157"/>
      <c r="I33" s="146"/>
      <c r="J33" s="90"/>
    </row>
    <row r="34" spans="1:10" ht="14.25" customHeight="1">
      <c r="A34" s="96" t="str">
        <f t="shared" si="2"/>
        <v>[Medicinal plants Article-24]</v>
      </c>
      <c r="B34" s="109" t="s">
        <v>161</v>
      </c>
      <c r="C34" s="143" t="s">
        <v>174</v>
      </c>
      <c r="D34" s="97" t="s">
        <v>184</v>
      </c>
      <c r="E34" s="146"/>
      <c r="F34" s="95"/>
      <c r="G34" s="95"/>
      <c r="H34" s="157"/>
      <c r="I34" s="146"/>
      <c r="J34" s="90"/>
    </row>
    <row r="35" spans="1:10" ht="14.25" customHeight="1">
      <c r="A35" s="96" t="str">
        <f t="shared" si="2"/>
        <v>[Medicinal plants Article-25]</v>
      </c>
      <c r="B35" s="109" t="s">
        <v>162</v>
      </c>
      <c r="C35" s="143" t="s">
        <v>175</v>
      </c>
      <c r="D35" s="97" t="s">
        <v>185</v>
      </c>
      <c r="E35" s="146"/>
      <c r="F35" s="95"/>
      <c r="G35" s="95"/>
      <c r="H35" s="157"/>
      <c r="I35" s="146"/>
      <c r="J35" s="90"/>
    </row>
    <row r="36" spans="1:10" ht="14.25" customHeight="1">
      <c r="A36" s="138" t="str">
        <f t="shared" si="2"/>
        <v>[Medicinal plants Article-26]</v>
      </c>
      <c r="B36" s="109" t="s">
        <v>163</v>
      </c>
      <c r="C36" s="143" t="s">
        <v>176</v>
      </c>
      <c r="D36" s="97" t="s">
        <v>186</v>
      </c>
      <c r="E36" s="146"/>
      <c r="F36" s="95"/>
      <c r="G36" s="95"/>
      <c r="H36" s="157"/>
      <c r="I36" s="146"/>
      <c r="J36" s="90"/>
    </row>
    <row r="37" spans="1:10" ht="14.25" customHeight="1">
      <c r="A37" s="96" t="str">
        <f t="shared" si="2"/>
        <v>[Medicinal plants Article-27]</v>
      </c>
      <c r="B37" s="175" t="s">
        <v>164</v>
      </c>
      <c r="C37" s="143" t="s">
        <v>177</v>
      </c>
      <c r="D37" s="144" t="s">
        <v>187</v>
      </c>
      <c r="E37" s="146"/>
      <c r="F37" s="95"/>
      <c r="G37" s="95"/>
      <c r="H37" s="157"/>
      <c r="I37" s="146"/>
      <c r="J37" s="90"/>
    </row>
    <row r="38" spans="1:10" ht="14.25" customHeight="1">
      <c r="A38" s="145"/>
      <c r="B38" s="158" t="s">
        <v>194</v>
      </c>
      <c r="C38" s="198"/>
      <c r="D38" s="199"/>
      <c r="E38" s="145"/>
      <c r="F38" s="145"/>
      <c r="G38" s="145"/>
      <c r="H38" s="145"/>
      <c r="I38" s="145"/>
      <c r="J38" s="90"/>
    </row>
    <row r="39" spans="1:10" s="169" customFormat="1" ht="14.25" customHeight="1">
      <c r="A39" s="96" t="str">
        <f>IF(OR(B39&lt;&gt;"",D39&lt;E37&gt;""),"["&amp;TEXT($B$2,"##")&amp;"-"&amp;TEXT(ROW()-10,"##")&amp;"]","")</f>
        <v>[Medicinal plants Article-29]</v>
      </c>
      <c r="B39" s="172" t="s">
        <v>196</v>
      </c>
      <c r="C39" s="173" t="s">
        <v>190</v>
      </c>
      <c r="D39" s="173" t="s">
        <v>212</v>
      </c>
      <c r="E39" s="168"/>
      <c r="F39" s="168"/>
      <c r="G39" s="168"/>
      <c r="H39" s="168"/>
      <c r="I39" s="168"/>
    </row>
    <row r="40" spans="1:10" s="169" customFormat="1" ht="14.25" customHeight="1">
      <c r="A40" s="96" t="str">
        <f>IF(OR(B40&lt;&gt;"",D40&lt;E38&gt;""),"["&amp;TEXT($B$2,"##")&amp;"-"&amp;TEXT(ROW()-10,"##")&amp;"]","")</f>
        <v>[Medicinal plants Article-30]</v>
      </c>
      <c r="B40" s="172" t="s">
        <v>197</v>
      </c>
      <c r="C40" s="173" t="s">
        <v>190</v>
      </c>
      <c r="D40" s="173" t="s">
        <v>209</v>
      </c>
      <c r="E40" s="168"/>
      <c r="F40" s="168"/>
      <c r="G40" s="168"/>
      <c r="H40" s="168"/>
      <c r="I40" s="168"/>
    </row>
    <row r="41" spans="1:10" ht="14.25" customHeight="1">
      <c r="A41" s="96" t="str">
        <f>IF(OR(B41&lt;&gt;"",D41&lt;E38&gt;""),"["&amp;TEXT($B$2,"##")&amp;"-"&amp;TEXT(ROW()-10,"##")&amp;"]","")</f>
        <v>[Medicinal plants Article-31]</v>
      </c>
      <c r="B41" s="178" t="s">
        <v>195</v>
      </c>
      <c r="C41" s="171" t="s">
        <v>214</v>
      </c>
      <c r="D41" s="106" t="s">
        <v>210</v>
      </c>
      <c r="E41" s="174"/>
      <c r="F41" s="160"/>
      <c r="G41" s="97"/>
      <c r="H41" s="157"/>
      <c r="I41" s="146"/>
      <c r="J41" s="90"/>
    </row>
    <row r="42" spans="1:10" ht="14.25" customHeight="1">
      <c r="A42" s="96" t="str">
        <f>IF(OR(B42&lt;&gt;"",D42&lt;E41&gt;""),"["&amp;TEXT($B$2,"##")&amp;"-"&amp;TEXT(ROW()-10,"##")&amp;"]","")</f>
        <v>[Medicinal plants Article-32]</v>
      </c>
      <c r="B42" s="179" t="s">
        <v>189</v>
      </c>
      <c r="C42" s="137" t="s">
        <v>190</v>
      </c>
      <c r="D42" s="97" t="s">
        <v>211</v>
      </c>
      <c r="E42" s="146"/>
      <c r="F42" s="95"/>
      <c r="G42" s="97"/>
      <c r="H42" s="157"/>
      <c r="I42" s="146"/>
      <c r="J42" s="90"/>
    </row>
    <row r="43" spans="1:10" ht="14.25" customHeight="1">
      <c r="A43" s="145"/>
      <c r="B43" s="141" t="s">
        <v>191</v>
      </c>
      <c r="C43" s="200"/>
      <c r="D43" s="201"/>
      <c r="E43" s="145"/>
      <c r="F43" s="145"/>
      <c r="G43" s="145"/>
      <c r="H43" s="145"/>
      <c r="I43" s="145"/>
      <c r="J43" s="90"/>
    </row>
    <row r="44" spans="1:10" ht="14.25" customHeight="1">
      <c r="A44" s="170" t="str">
        <f>IF(OR(B44&lt;&gt;"",D44&lt;E43&gt;""),"["&amp;TEXT($B$2,"##")&amp;"-"&amp;TEXT(ROW()-10,"##")&amp;"]","")</f>
        <v>[Medicinal plants Article-34]</v>
      </c>
      <c r="B44" s="97" t="s">
        <v>200</v>
      </c>
      <c r="C44" s="137" t="s">
        <v>204</v>
      </c>
      <c r="D44" s="97" t="s">
        <v>213</v>
      </c>
      <c r="E44" s="146"/>
      <c r="F44" s="95"/>
      <c r="G44" s="97"/>
      <c r="H44" s="157"/>
      <c r="I44" s="146"/>
      <c r="J44" s="90"/>
    </row>
    <row r="45" spans="1:10" ht="14.25" customHeight="1">
      <c r="A45" s="138" t="str">
        <f>IF(OR(B45&lt;&gt;"",D45&lt;E44&gt;""),"["&amp;TEXT($B$2,"##")&amp;"-"&amp;TEXT(ROW()-10,"##")&amp;"]","")</f>
        <v>[Medicinal plants Article-35]</v>
      </c>
      <c r="B45" s="97" t="s">
        <v>221</v>
      </c>
      <c r="C45" s="137" t="s">
        <v>192</v>
      </c>
      <c r="D45" s="97" t="s">
        <v>193</v>
      </c>
      <c r="E45" s="146"/>
      <c r="F45" s="95"/>
      <c r="G45" s="97"/>
      <c r="H45" s="157"/>
      <c r="I45" s="146"/>
      <c r="J45" s="90"/>
    </row>
    <row r="46" spans="1:10" ht="14.25" customHeight="1">
      <c r="A46" s="138" t="str">
        <f t="shared" si="2"/>
        <v>[Medicinal plants Article-36]</v>
      </c>
      <c r="B46" s="109" t="s">
        <v>222</v>
      </c>
      <c r="C46" s="137" t="s">
        <v>198</v>
      </c>
      <c r="D46" s="97" t="s">
        <v>199</v>
      </c>
      <c r="E46" s="146"/>
      <c r="F46" s="95"/>
      <c r="G46" s="97"/>
      <c r="H46" s="157"/>
      <c r="I46" s="146"/>
      <c r="J46" s="90"/>
    </row>
    <row r="47" spans="1:10" ht="14.25" customHeight="1">
      <c r="A47" s="138" t="str">
        <f t="shared" si="2"/>
        <v>[Medicinal plants Article-37]</v>
      </c>
      <c r="B47" s="109" t="s">
        <v>201</v>
      </c>
      <c r="C47" s="137" t="s">
        <v>202</v>
      </c>
      <c r="D47" s="97" t="s">
        <v>203</v>
      </c>
      <c r="E47" s="146"/>
      <c r="F47" s="95"/>
      <c r="G47" s="97"/>
      <c r="H47" s="157"/>
      <c r="I47" s="146"/>
      <c r="J47" s="90"/>
    </row>
    <row r="48" spans="1:10" ht="14.25" customHeight="1">
      <c r="A48" s="177" t="str">
        <f t="shared" si="2"/>
        <v>[Medicinal plants Article-38]</v>
      </c>
      <c r="B48" s="175" t="s">
        <v>205</v>
      </c>
      <c r="C48" s="137" t="s">
        <v>214</v>
      </c>
      <c r="D48" s="97" t="s">
        <v>208</v>
      </c>
      <c r="E48" s="146"/>
      <c r="F48" s="95"/>
      <c r="G48" s="97"/>
      <c r="H48" s="157"/>
      <c r="I48" s="146"/>
      <c r="J48" s="90"/>
    </row>
    <row r="49" spans="1:10" ht="14.25" customHeight="1">
      <c r="A49" s="145"/>
      <c r="B49" s="141" t="s">
        <v>206</v>
      </c>
      <c r="C49" s="200"/>
      <c r="D49" s="201"/>
      <c r="E49" s="145"/>
      <c r="F49" s="145"/>
      <c r="G49" s="145"/>
      <c r="H49" s="145"/>
      <c r="I49" s="145"/>
      <c r="J49" s="90"/>
    </row>
    <row r="50" spans="1:10" ht="14.25" customHeight="1">
      <c r="A50" s="96" t="str">
        <f t="shared" si="2"/>
        <v>[Medicinal plants Article-40]</v>
      </c>
      <c r="B50" s="176" t="s">
        <v>216</v>
      </c>
      <c r="C50" s="142" t="s">
        <v>217</v>
      </c>
      <c r="D50" s="139" t="s">
        <v>218</v>
      </c>
      <c r="E50" s="146"/>
      <c r="F50" s="95"/>
      <c r="G50" s="97"/>
      <c r="H50" s="157"/>
      <c r="I50" s="146"/>
      <c r="J50" s="90"/>
    </row>
    <row r="51" spans="1:10" ht="14.25" customHeight="1">
      <c r="A51" s="170" t="str">
        <f t="shared" si="2"/>
        <v>[Medicinal plants Article-41]</v>
      </c>
      <c r="B51" s="109" t="s">
        <v>215</v>
      </c>
      <c r="C51" s="137" t="s">
        <v>230</v>
      </c>
      <c r="D51" s="97" t="s">
        <v>219</v>
      </c>
      <c r="E51" s="146"/>
      <c r="F51" s="95"/>
      <c r="G51" s="97"/>
      <c r="H51" s="157"/>
      <c r="I51" s="146"/>
      <c r="J51" s="90"/>
    </row>
    <row r="52" spans="1:10" ht="14.25" customHeight="1">
      <c r="A52" s="138" t="str">
        <f t="shared" si="2"/>
        <v>[Medicinal plants Article-42]</v>
      </c>
      <c r="B52" s="109" t="s">
        <v>220</v>
      </c>
      <c r="C52" s="137" t="s">
        <v>223</v>
      </c>
      <c r="D52" s="97" t="s">
        <v>227</v>
      </c>
      <c r="E52" s="146"/>
      <c r="F52" s="95"/>
      <c r="G52" s="97"/>
      <c r="H52" s="157"/>
      <c r="I52" s="146"/>
      <c r="J52" s="90"/>
    </row>
    <row r="53" spans="1:10" ht="14.25" customHeight="1">
      <c r="A53" s="138" t="str">
        <f t="shared" si="2"/>
        <v>[Medicinal plants Article-43]</v>
      </c>
      <c r="B53" s="109" t="s">
        <v>224</v>
      </c>
      <c r="C53" s="143" t="s">
        <v>225</v>
      </c>
      <c r="D53" s="97" t="s">
        <v>226</v>
      </c>
      <c r="E53" s="146"/>
      <c r="F53" s="95"/>
      <c r="G53" s="97"/>
      <c r="H53" s="157"/>
      <c r="I53" s="146"/>
      <c r="J53" s="90"/>
    </row>
    <row r="54" spans="1:10" ht="14.25" customHeight="1">
      <c r="A54" s="145"/>
      <c r="B54" s="141" t="s">
        <v>228</v>
      </c>
      <c r="C54" s="200"/>
      <c r="D54" s="201"/>
      <c r="E54" s="145"/>
      <c r="F54" s="145"/>
      <c r="G54" s="145"/>
      <c r="H54" s="145"/>
      <c r="I54" s="145"/>
      <c r="J54" s="90"/>
    </row>
    <row r="55" spans="1:10" ht="14.25" customHeight="1">
      <c r="A55" s="96" t="str">
        <f t="shared" si="2"/>
        <v>[Medicinal plants Article-45]</v>
      </c>
      <c r="B55" s="139" t="s">
        <v>229</v>
      </c>
      <c r="C55" s="142" t="s">
        <v>214</v>
      </c>
      <c r="D55" s="139" t="s">
        <v>231</v>
      </c>
      <c r="E55" s="146"/>
      <c r="F55" s="95"/>
      <c r="G55" s="97"/>
      <c r="H55" s="157"/>
      <c r="I55" s="146"/>
      <c r="J55" s="90"/>
    </row>
    <row r="56" spans="1:10" ht="14.25" customHeight="1">
      <c r="A56" s="152" t="str">
        <f>IF(OR(B56&lt;&gt;"",D56&lt;E54&gt;""),"["&amp;TEXT($B$2,"##")&amp;"-"&amp;TEXT(ROW()-10,"##")&amp;"]","")</f>
        <v>[Medicinal plants Article-46]</v>
      </c>
      <c r="B56" s="97" t="s">
        <v>232</v>
      </c>
      <c r="C56" s="97" t="s">
        <v>233</v>
      </c>
      <c r="D56" s="97" t="s">
        <v>234</v>
      </c>
      <c r="E56" s="146"/>
      <c r="F56" s="95"/>
      <c r="G56" s="97"/>
      <c r="H56" s="157"/>
      <c r="I56" s="146"/>
      <c r="J56" s="90"/>
    </row>
    <row r="57" spans="1:10" ht="14.25" customHeight="1">
      <c r="A57" s="140"/>
      <c r="B57" s="182" t="s">
        <v>207</v>
      </c>
      <c r="C57" s="184"/>
      <c r="D57" s="183"/>
      <c r="E57" s="145"/>
      <c r="F57" s="145"/>
      <c r="G57" s="145"/>
      <c r="H57" s="145"/>
      <c r="I57" s="145"/>
      <c r="J57" s="90"/>
    </row>
    <row r="58" spans="1:10" ht="14.25" customHeight="1">
      <c r="A58" s="149" t="str">
        <f t="shared" ref="A58:A59" si="3">IF(OR(B58&lt;&gt;"",D58&lt;E57&gt;""),"["&amp;TEXT($B$2,"##")&amp;"-"&amp;TEXT(ROW()-10,"##")&amp;"]","")</f>
        <v>[Medicinal plants Article-48]</v>
      </c>
      <c r="B58" s="160" t="s">
        <v>235</v>
      </c>
      <c r="C58" s="180" t="s">
        <v>236</v>
      </c>
      <c r="D58" s="181" t="s">
        <v>237</v>
      </c>
      <c r="E58" s="150"/>
      <c r="F58" s="95"/>
      <c r="G58" s="97"/>
      <c r="H58" s="157"/>
      <c r="I58" s="150"/>
      <c r="J58" s="90"/>
    </row>
    <row r="59" spans="1:10" ht="14.25" customHeight="1">
      <c r="A59" s="149" t="str">
        <f t="shared" si="3"/>
        <v>[Medicinal plants Article-49]</v>
      </c>
      <c r="B59" s="97" t="s">
        <v>238</v>
      </c>
      <c r="C59" s="97" t="s">
        <v>239</v>
      </c>
      <c r="D59" s="97" t="s">
        <v>240</v>
      </c>
      <c r="E59" s="146"/>
      <c r="F59" s="95"/>
      <c r="G59" s="97"/>
      <c r="H59" s="157"/>
      <c r="I59" s="146"/>
      <c r="J59" s="90"/>
    </row>
    <row r="60" spans="1:10" ht="14.25" customHeight="1">
      <c r="A60" s="96"/>
      <c r="B60" s="97"/>
      <c r="C60" s="97"/>
      <c r="D60" s="97"/>
      <c r="E60" s="146"/>
      <c r="F60" s="95"/>
      <c r="G60" s="97"/>
      <c r="H60" s="157"/>
      <c r="I60" s="146"/>
      <c r="J60" s="90"/>
    </row>
    <row r="61" spans="1:10" ht="14.25" customHeight="1">
      <c r="A61" s="96"/>
      <c r="B61" s="97"/>
      <c r="C61" s="97"/>
      <c r="D61" s="97"/>
      <c r="E61" s="146"/>
      <c r="F61" s="95"/>
      <c r="G61" s="97"/>
      <c r="H61" s="157"/>
      <c r="I61" s="146"/>
      <c r="J61" s="90"/>
    </row>
    <row r="62" spans="1:10" ht="14.25" customHeight="1">
      <c r="A62" s="96"/>
      <c r="B62" s="97"/>
      <c r="C62" s="97"/>
      <c r="D62" s="97"/>
      <c r="E62" s="146"/>
      <c r="F62" s="95"/>
      <c r="G62" s="97"/>
      <c r="H62" s="157"/>
      <c r="I62" s="146"/>
      <c r="J62" s="90"/>
    </row>
    <row r="63" spans="1:10" ht="14.25" customHeight="1">
      <c r="A63" s="96"/>
      <c r="B63" s="97"/>
      <c r="C63" s="97"/>
      <c r="D63" s="97"/>
      <c r="E63" s="146"/>
      <c r="F63" s="95"/>
      <c r="G63" s="97"/>
      <c r="H63" s="157"/>
      <c r="I63" s="146"/>
      <c r="J63" s="90"/>
    </row>
    <row r="64" spans="1:10" ht="14.25" customHeight="1">
      <c r="A64" s="96"/>
      <c r="B64" s="109"/>
      <c r="C64" s="143"/>
      <c r="D64" s="97"/>
      <c r="E64" s="146"/>
      <c r="F64" s="95"/>
      <c r="G64" s="97"/>
      <c r="H64" s="157"/>
      <c r="I64" s="146"/>
      <c r="J64" s="90"/>
    </row>
    <row r="65" spans="1:10" ht="14.25" customHeight="1">
      <c r="A65" s="96"/>
      <c r="B65" s="109"/>
      <c r="C65" s="97"/>
      <c r="D65" s="97"/>
      <c r="E65" s="146"/>
      <c r="F65" s="95"/>
      <c r="G65" s="97"/>
      <c r="H65" s="157"/>
      <c r="I65" s="146"/>
      <c r="J65" s="90"/>
    </row>
    <row r="66" spans="1:10" ht="14.25" customHeight="1">
      <c r="A66" s="96"/>
      <c r="B66" s="109"/>
      <c r="C66" s="97"/>
      <c r="D66" s="97"/>
      <c r="E66" s="146"/>
      <c r="F66" s="95"/>
      <c r="G66" s="97"/>
      <c r="H66" s="157"/>
      <c r="I66" s="146"/>
      <c r="J66" s="90"/>
    </row>
    <row r="67" spans="1:10" ht="14.25" customHeight="1">
      <c r="A67" s="96"/>
      <c r="B67" s="97"/>
      <c r="C67" s="97"/>
      <c r="D67" s="97"/>
      <c r="E67" s="146"/>
      <c r="F67" s="95"/>
      <c r="G67" s="97"/>
      <c r="H67" s="157"/>
      <c r="I67" s="146"/>
      <c r="J67" s="90"/>
    </row>
    <row r="68" spans="1:10" ht="14.25" customHeight="1">
      <c r="A68" s="96"/>
      <c r="B68" s="97"/>
      <c r="C68" s="97"/>
      <c r="D68" s="97"/>
      <c r="E68" s="146"/>
      <c r="F68" s="95"/>
      <c r="G68" s="97"/>
      <c r="H68" s="157"/>
      <c r="I68" s="146"/>
      <c r="J68" s="90"/>
    </row>
    <row r="69" spans="1:10" ht="14.25" customHeight="1">
      <c r="A69" s="96"/>
      <c r="B69" s="97"/>
      <c r="C69" s="97"/>
      <c r="D69" s="97"/>
      <c r="E69" s="146"/>
      <c r="F69" s="161"/>
      <c r="G69" s="97"/>
      <c r="H69" s="157"/>
      <c r="I69" s="146"/>
      <c r="J69" s="90"/>
    </row>
    <row r="70" spans="1:10" ht="14.25" customHeight="1">
      <c r="A70" s="96"/>
      <c r="B70" s="97"/>
      <c r="C70" s="97"/>
      <c r="D70" s="97"/>
      <c r="E70" s="146"/>
      <c r="F70" s="160"/>
      <c r="G70" s="97"/>
      <c r="H70" s="157"/>
      <c r="I70" s="146"/>
      <c r="J70" s="90"/>
    </row>
    <row r="71" spans="1:10" ht="14.25" customHeight="1">
      <c r="A71" s="96"/>
      <c r="B71" s="109"/>
      <c r="C71" s="97"/>
      <c r="D71" s="97"/>
      <c r="E71" s="146"/>
      <c r="F71" s="95"/>
      <c r="G71" s="97"/>
      <c r="H71" s="157"/>
      <c r="I71" s="146"/>
      <c r="J71" s="90"/>
    </row>
    <row r="72" spans="1:10" ht="14.25" customHeight="1">
      <c r="A72" s="96"/>
      <c r="B72" s="109"/>
      <c r="C72" s="97"/>
      <c r="D72" s="97"/>
      <c r="E72" s="146"/>
      <c r="F72" s="95"/>
      <c r="G72" s="97"/>
      <c r="H72" s="157"/>
      <c r="I72" s="146"/>
      <c r="J72" s="90"/>
    </row>
    <row r="73" spans="1:10" ht="14.25" customHeight="1">
      <c r="A73" s="96"/>
      <c r="B73" s="109"/>
      <c r="C73" s="97"/>
      <c r="D73" s="97"/>
      <c r="E73" s="146"/>
      <c r="F73" s="95"/>
      <c r="G73" s="97"/>
      <c r="H73" s="157"/>
      <c r="I73" s="146"/>
      <c r="J73" s="90"/>
    </row>
    <row r="74" spans="1:10" ht="14.25" customHeight="1">
      <c r="A74" s="96"/>
      <c r="B74" s="97"/>
      <c r="C74" s="97"/>
      <c r="D74" s="97"/>
      <c r="E74" s="146"/>
      <c r="F74" s="95"/>
      <c r="G74" s="97"/>
      <c r="H74" s="157"/>
      <c r="I74" s="146"/>
      <c r="J74" s="90"/>
    </row>
    <row r="75" spans="1:10" ht="14.25" customHeight="1">
      <c r="A75" s="96"/>
      <c r="B75" s="97"/>
      <c r="C75" s="97"/>
      <c r="D75" s="97"/>
      <c r="E75" s="146"/>
      <c r="F75" s="95"/>
      <c r="G75" s="97"/>
      <c r="H75" s="157"/>
      <c r="I75" s="146"/>
      <c r="J75" s="90"/>
    </row>
    <row r="76" spans="1:10" ht="14.25" customHeight="1">
      <c r="A76" s="138"/>
      <c r="B76" s="109"/>
      <c r="C76" s="137"/>
      <c r="D76" s="97"/>
      <c r="E76" s="146"/>
      <c r="F76" s="95"/>
      <c r="G76" s="97"/>
      <c r="H76" s="157"/>
      <c r="I76" s="146"/>
      <c r="J76" s="90"/>
    </row>
    <row r="77" spans="1:10" ht="14.25" customHeight="1">
      <c r="A77" s="138"/>
      <c r="B77" s="109"/>
      <c r="C77" s="137"/>
      <c r="D77" s="97"/>
      <c r="E77" s="146"/>
      <c r="F77" s="95"/>
      <c r="G77" s="97"/>
      <c r="H77" s="157"/>
      <c r="I77" s="146"/>
      <c r="J77" s="90"/>
    </row>
    <row r="78" spans="1:10" ht="14.25" customHeight="1">
      <c r="A78" s="138"/>
      <c r="B78" s="95"/>
      <c r="C78" s="136"/>
      <c r="D78" s="139"/>
      <c r="E78" s="146"/>
      <c r="F78" s="95"/>
      <c r="G78" s="97"/>
      <c r="H78" s="157"/>
      <c r="I78" s="146"/>
      <c r="J78" s="90"/>
    </row>
    <row r="79" spans="1:10" ht="14.25" customHeight="1">
      <c r="A79" s="96"/>
      <c r="B79" s="95"/>
      <c r="C79" s="136"/>
      <c r="D79" s="139"/>
      <c r="E79" s="146"/>
      <c r="F79" s="95"/>
      <c r="G79" s="97"/>
      <c r="H79" s="157"/>
      <c r="I79" s="146"/>
      <c r="J79" s="90"/>
    </row>
    <row r="80" spans="1:10" ht="14.25" customHeight="1">
      <c r="A80" s="96"/>
      <c r="B80" s="95"/>
      <c r="C80" s="95"/>
      <c r="D80" s="95"/>
      <c r="E80" s="146"/>
      <c r="F80" s="95"/>
      <c r="G80" s="97"/>
      <c r="H80" s="157"/>
      <c r="I80" s="146"/>
      <c r="J80" s="90"/>
    </row>
    <row r="81" spans="1:10" ht="14.25" customHeight="1">
      <c r="A81" s="96"/>
      <c r="B81" s="95"/>
      <c r="C81" s="95"/>
      <c r="D81" s="95"/>
      <c r="E81" s="146"/>
      <c r="F81" s="95"/>
      <c r="G81" s="97"/>
      <c r="H81" s="157"/>
      <c r="I81" s="146"/>
      <c r="J81" s="90"/>
    </row>
    <row r="82" spans="1:10" ht="14.25" customHeight="1">
      <c r="A82" s="96"/>
      <c r="B82" s="95"/>
      <c r="C82" s="95"/>
      <c r="D82" s="95"/>
      <c r="E82" s="146"/>
      <c r="F82" s="95"/>
      <c r="G82" s="97"/>
      <c r="H82" s="157"/>
      <c r="I82" s="146"/>
      <c r="J82" s="90"/>
    </row>
    <row r="83" spans="1:10" ht="14.25" customHeight="1">
      <c r="A83" s="96"/>
      <c r="B83" s="97"/>
      <c r="C83" s="136"/>
      <c r="D83" s="139"/>
      <c r="E83" s="146"/>
      <c r="F83" s="95"/>
      <c r="G83" s="97"/>
      <c r="H83" s="157"/>
      <c r="I83" s="146"/>
      <c r="J83" s="90"/>
    </row>
    <row r="84" spans="1:10" ht="14.25" customHeight="1">
      <c r="A84" s="96"/>
      <c r="B84" s="97"/>
      <c r="C84" s="142"/>
      <c r="D84" s="139"/>
      <c r="E84" s="146"/>
      <c r="F84" s="95"/>
      <c r="G84" s="97"/>
      <c r="H84" s="157"/>
      <c r="I84" s="146"/>
      <c r="J84" s="90"/>
    </row>
    <row r="85" spans="1:10" ht="14.25" customHeight="1">
      <c r="A85" s="96"/>
      <c r="B85" s="97"/>
      <c r="C85" s="142"/>
      <c r="D85" s="139"/>
      <c r="E85" s="146"/>
      <c r="F85" s="95"/>
      <c r="G85" s="97"/>
      <c r="H85" s="157"/>
      <c r="I85" s="146"/>
      <c r="J85" s="90"/>
    </row>
    <row r="86" spans="1:10" ht="14.25" customHeight="1">
      <c r="A86" s="96"/>
      <c r="B86" s="97"/>
      <c r="C86" s="142"/>
      <c r="D86" s="139"/>
      <c r="E86" s="146"/>
      <c r="F86" s="95"/>
      <c r="G86" s="97"/>
      <c r="H86" s="157"/>
      <c r="I86" s="146"/>
      <c r="J86" s="90"/>
    </row>
    <row r="87" spans="1:10" ht="14.25" customHeight="1">
      <c r="A87" s="96"/>
      <c r="B87" s="109"/>
      <c r="C87" s="97"/>
      <c r="D87" s="97"/>
      <c r="E87" s="146"/>
      <c r="F87" s="95"/>
      <c r="G87" s="97"/>
      <c r="H87" s="157"/>
      <c r="I87" s="146"/>
      <c r="J87" s="90"/>
    </row>
    <row r="88" spans="1:10" ht="14.25" customHeight="1">
      <c r="A88" s="96"/>
      <c r="B88" s="109"/>
      <c r="C88" s="97"/>
      <c r="D88" s="97"/>
      <c r="E88" s="146"/>
      <c r="F88" s="95"/>
      <c r="G88" s="97"/>
      <c r="H88" s="157"/>
      <c r="I88" s="146"/>
      <c r="J88" s="90"/>
    </row>
    <row r="89" spans="1:10" ht="14.25" customHeight="1">
      <c r="A89" s="96"/>
      <c r="B89" s="109"/>
      <c r="C89" s="97"/>
      <c r="D89" s="97"/>
      <c r="E89" s="146"/>
      <c r="F89" s="95"/>
      <c r="G89" s="97"/>
      <c r="H89" s="157"/>
      <c r="I89" s="146"/>
      <c r="J89" s="90"/>
    </row>
    <row r="90" spans="1:10" ht="14.25" customHeight="1">
      <c r="A90" s="96"/>
      <c r="B90" s="97"/>
      <c r="C90" s="97"/>
      <c r="D90" s="97"/>
      <c r="E90" s="146"/>
      <c r="F90" s="95"/>
      <c r="G90" s="97"/>
      <c r="H90" s="157"/>
      <c r="I90" s="146"/>
      <c r="J90" s="90"/>
    </row>
    <row r="91" spans="1:10" ht="14.25" customHeight="1">
      <c r="A91" s="96"/>
      <c r="B91" s="97"/>
      <c r="C91" s="97"/>
      <c r="D91" s="97"/>
      <c r="E91" s="146"/>
      <c r="F91" s="95"/>
      <c r="G91" s="97"/>
      <c r="H91" s="157"/>
      <c r="I91" s="146"/>
      <c r="J91" s="90"/>
    </row>
    <row r="92" spans="1:10" ht="14.25" customHeight="1">
      <c r="A92" s="96"/>
      <c r="B92" s="97"/>
      <c r="C92" s="136"/>
      <c r="D92" s="139"/>
      <c r="E92" s="146"/>
      <c r="F92" s="95"/>
      <c r="G92" s="97"/>
      <c r="H92" s="157"/>
      <c r="I92" s="146"/>
      <c r="J92" s="90"/>
    </row>
    <row r="93" spans="1:10" ht="14.25" customHeight="1">
      <c r="A93" s="96"/>
      <c r="B93" s="97"/>
      <c r="C93" s="136"/>
      <c r="D93" s="139"/>
      <c r="E93" s="146"/>
      <c r="F93" s="95"/>
      <c r="G93" s="97"/>
      <c r="H93" s="157"/>
      <c r="I93" s="146"/>
      <c r="J93" s="90"/>
    </row>
    <row r="94" spans="1:10" ht="14.25" customHeight="1">
      <c r="A94" s="96"/>
      <c r="B94" s="109"/>
      <c r="C94" s="97"/>
      <c r="D94" s="97"/>
      <c r="E94" s="146"/>
      <c r="F94" s="95"/>
      <c r="G94" s="97"/>
      <c r="H94" s="157"/>
      <c r="I94" s="146"/>
      <c r="J94" s="90"/>
    </row>
    <row r="95" spans="1:10" ht="14.25" customHeight="1">
      <c r="A95" s="96"/>
      <c r="B95" s="109"/>
      <c r="C95" s="97"/>
      <c r="D95" s="97"/>
      <c r="E95" s="146"/>
      <c r="F95" s="95"/>
      <c r="G95" s="97"/>
      <c r="H95" s="157"/>
      <c r="I95" s="146"/>
      <c r="J95" s="90"/>
    </row>
    <row r="96" spans="1:10" ht="14.25" customHeight="1">
      <c r="A96" s="96"/>
      <c r="B96" s="109"/>
      <c r="C96" s="97"/>
      <c r="D96" s="97"/>
      <c r="E96" s="146"/>
      <c r="F96" s="95"/>
      <c r="G96" s="97"/>
      <c r="H96" s="157"/>
      <c r="I96" s="146"/>
      <c r="J96" s="90"/>
    </row>
    <row r="97" spans="1:10" ht="14.25" customHeight="1">
      <c r="A97" s="96"/>
      <c r="B97" s="97"/>
      <c r="C97" s="97"/>
      <c r="D97" s="97"/>
      <c r="E97" s="146"/>
      <c r="F97" s="95"/>
      <c r="G97" s="97"/>
      <c r="H97" s="157"/>
      <c r="I97" s="146"/>
      <c r="J97" s="90"/>
    </row>
    <row r="98" spans="1:10" ht="14.25" customHeight="1">
      <c r="A98" s="96"/>
      <c r="B98" s="97"/>
      <c r="C98" s="97"/>
      <c r="D98" s="97"/>
      <c r="E98" s="146"/>
      <c r="F98" s="95"/>
      <c r="G98" s="97"/>
      <c r="H98" s="157"/>
      <c r="I98" s="146"/>
      <c r="J98" s="90"/>
    </row>
    <row r="99" spans="1:10" ht="14.25" customHeight="1">
      <c r="A99" s="96"/>
      <c r="B99" s="97"/>
      <c r="C99" s="97"/>
      <c r="D99" s="97"/>
      <c r="E99" s="146"/>
      <c r="F99" s="95"/>
      <c r="G99" s="95"/>
      <c r="H99" s="157"/>
      <c r="I99" s="146"/>
      <c r="J99" s="90"/>
    </row>
    <row r="100" spans="1:10" ht="14.25" customHeight="1">
      <c r="A100" s="96"/>
      <c r="B100" s="97"/>
      <c r="C100" s="97"/>
      <c r="D100" s="97"/>
      <c r="E100" s="146"/>
      <c r="F100" s="95"/>
      <c r="G100" s="95"/>
      <c r="H100" s="157"/>
      <c r="I100" s="146"/>
      <c r="J100" s="90"/>
    </row>
    <row r="101" spans="1:10" ht="14.25" customHeight="1">
      <c r="A101" s="152"/>
      <c r="B101" s="97"/>
      <c r="C101" s="97"/>
      <c r="D101" s="97"/>
      <c r="E101" s="146"/>
      <c r="F101" s="95"/>
      <c r="G101" s="95"/>
      <c r="H101" s="157"/>
      <c r="I101" s="146"/>
      <c r="J101" s="90"/>
    </row>
    <row r="102" spans="1:10" ht="14.25" customHeight="1">
      <c r="A102" s="152"/>
      <c r="B102" s="97"/>
      <c r="C102" s="97"/>
      <c r="D102" s="97"/>
      <c r="E102" s="146"/>
      <c r="F102" s="95"/>
      <c r="G102" s="95"/>
      <c r="H102" s="157"/>
      <c r="I102" s="146"/>
      <c r="J102" s="90"/>
    </row>
    <row r="103" spans="1:10" ht="14.25" customHeight="1">
      <c r="A103" s="152"/>
      <c r="B103" s="97"/>
      <c r="C103" s="97"/>
      <c r="D103" s="97"/>
      <c r="E103" s="146"/>
      <c r="F103" s="95"/>
      <c r="G103" s="95"/>
      <c r="H103" s="157"/>
      <c r="I103" s="146"/>
      <c r="J103" s="90"/>
    </row>
    <row r="104" spans="1:10" ht="14.25" customHeight="1">
      <c r="A104" s="152"/>
      <c r="B104" s="97"/>
      <c r="C104" s="97"/>
      <c r="D104" s="97"/>
      <c r="E104" s="146"/>
      <c r="F104" s="95"/>
      <c r="G104" s="95"/>
      <c r="H104" s="157"/>
      <c r="I104" s="146"/>
      <c r="J104" s="90"/>
    </row>
    <row r="105" spans="1:10" ht="14.25" customHeight="1">
      <c r="A105" s="152"/>
      <c r="B105" s="97"/>
      <c r="C105" s="97"/>
      <c r="D105" s="97"/>
      <c r="E105" s="146"/>
      <c r="F105" s="95"/>
      <c r="G105" s="95"/>
      <c r="H105" s="157"/>
      <c r="I105" s="146"/>
      <c r="J105" s="90"/>
    </row>
    <row r="106" spans="1:10" ht="14.25" customHeight="1">
      <c r="A106" s="152"/>
      <c r="B106" s="97"/>
      <c r="C106" s="97"/>
      <c r="D106" s="97"/>
      <c r="E106" s="146"/>
      <c r="F106" s="95"/>
      <c r="G106" s="95"/>
      <c r="H106" s="157"/>
      <c r="I106" s="146"/>
      <c r="J106" s="90"/>
    </row>
    <row r="107" spans="1:10" ht="14.25" customHeight="1">
      <c r="A107" s="152"/>
      <c r="B107" s="97"/>
      <c r="C107" s="97"/>
      <c r="D107" s="97"/>
      <c r="E107" s="150"/>
      <c r="F107" s="95"/>
      <c r="G107" s="95"/>
      <c r="H107" s="157"/>
      <c r="I107" s="146"/>
      <c r="J107" s="90"/>
    </row>
    <row r="108" spans="1:10" ht="14.25" customHeight="1">
      <c r="A108" s="152"/>
      <c r="B108" s="97"/>
      <c r="C108" s="97"/>
      <c r="D108" s="97"/>
      <c r="E108" s="146"/>
      <c r="F108" s="97"/>
      <c r="G108" s="95"/>
      <c r="H108" s="157"/>
      <c r="I108" s="146"/>
      <c r="J108" s="90"/>
    </row>
    <row r="109" spans="1:10" ht="14.25" customHeight="1">
      <c r="A109" s="152"/>
      <c r="B109" s="97"/>
      <c r="C109" s="97"/>
      <c r="D109" s="97"/>
      <c r="E109" s="146"/>
      <c r="F109" s="97"/>
      <c r="G109" s="95"/>
      <c r="H109" s="157"/>
      <c r="I109" s="146"/>
      <c r="J109" s="90"/>
    </row>
    <row r="110" spans="1:10" ht="14.25" customHeight="1">
      <c r="A110" s="152"/>
      <c r="B110" s="97"/>
      <c r="C110" s="97"/>
      <c r="D110" s="97"/>
      <c r="E110" s="146"/>
      <c r="F110" s="97"/>
      <c r="G110" s="95"/>
      <c r="H110" s="157"/>
      <c r="I110" s="146"/>
      <c r="J110" s="90"/>
    </row>
    <row r="111" spans="1:10" ht="14.25" customHeight="1">
      <c r="A111" s="152"/>
      <c r="B111" s="97"/>
      <c r="C111" s="97"/>
      <c r="D111" s="97"/>
      <c r="E111" s="146"/>
      <c r="F111" s="97"/>
      <c r="G111" s="97"/>
      <c r="H111" s="157"/>
      <c r="I111" s="146"/>
      <c r="J111" s="90"/>
    </row>
    <row r="112" spans="1:10">
      <c r="J112" s="90"/>
    </row>
  </sheetData>
  <mergeCells count="10">
    <mergeCell ref="B2:G2"/>
    <mergeCell ref="B3:G3"/>
    <mergeCell ref="B4:G4"/>
    <mergeCell ref="E5:G5"/>
    <mergeCell ref="E6:G6"/>
    <mergeCell ref="C38:D38"/>
    <mergeCell ref="C25:D25"/>
    <mergeCell ref="C49:D49"/>
    <mergeCell ref="C54:D54"/>
    <mergeCell ref="C43:D43"/>
  </mergeCells>
  <dataValidations count="1">
    <dataValidation type="list" allowBlank="1" showErrorMessage="1" sqref="F12:G24 F26:G37 F41:G42 F44:G48 F58:G111 F50:G53 F55:G56">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6"/>
  <sheetViews>
    <sheetView topLeftCell="A31" zoomScale="90" zoomScaleNormal="90" workbookViewId="0">
      <selection activeCell="C44" sqref="C44"/>
    </sheetView>
  </sheetViews>
  <sheetFormatPr defaultRowHeight="12.75"/>
  <cols>
    <col min="1" max="1" width="17.375" style="90" customWidth="1"/>
    <col min="2" max="2" width="26.625" style="90" customWidth="1"/>
    <col min="3" max="3" width="34.375" style="90" customWidth="1"/>
    <col min="4" max="4" width="25.375" style="90" customWidth="1"/>
    <col min="5" max="5" width="16.5" style="90" customWidth="1"/>
    <col min="6" max="6" width="15.625" style="90" customWidth="1"/>
    <col min="7" max="7" width="14.75" style="90" customWidth="1"/>
    <col min="8" max="8" width="9" style="93"/>
    <col min="9" max="9" width="16.5" style="90" customWidth="1"/>
    <col min="10" max="10" width="9.375" style="92" hidden="1" customWidth="1"/>
    <col min="11" max="11" width="9" style="90" customWidth="1"/>
    <col min="12" max="16" width="9" style="90"/>
    <col min="17" max="17" width="0" style="90" hidden="1" customWidth="1"/>
    <col min="18" max="16384" width="9" style="90"/>
  </cols>
  <sheetData>
    <row r="1" spans="1:257" ht="13.5" thickBot="1">
      <c r="A1" s="108"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214" t="s">
        <v>152</v>
      </c>
      <c r="C2" s="214"/>
      <c r="D2" s="214"/>
      <c r="E2" s="214"/>
      <c r="F2" s="214"/>
      <c r="G2" s="214"/>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214" t="s">
        <v>241</v>
      </c>
      <c r="C3" s="214"/>
      <c r="D3" s="214"/>
      <c r="E3" s="214"/>
      <c r="F3" s="214"/>
      <c r="G3" s="214"/>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215" t="s">
        <v>119</v>
      </c>
      <c r="C4" s="215"/>
      <c r="D4" s="215"/>
      <c r="E4" s="215"/>
      <c r="F4" s="215"/>
      <c r="G4" s="215"/>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216" t="s">
        <v>28</v>
      </c>
      <c r="F5" s="216"/>
      <c r="G5" s="216"/>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COUNTIF(F12:G161,"Pass")</f>
        <v>0</v>
      </c>
      <c r="B6" s="87">
        <f>COUNTIF(F12:G161,"Fail")</f>
        <v>0</v>
      </c>
      <c r="C6" s="87">
        <f>E6-D6-B6-A6</f>
        <v>94</v>
      </c>
      <c r="D6" s="88">
        <f>COUNTIF(F12:G161,"N/A")</f>
        <v>0</v>
      </c>
      <c r="E6" s="217">
        <f>COUNTA(A12:A161)*2</f>
        <v>94</v>
      </c>
      <c r="F6" s="217"/>
      <c r="G6" s="217"/>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5"/>
      <c r="B7" s="155"/>
      <c r="C7" s="155"/>
      <c r="D7" s="155"/>
      <c r="E7" s="156"/>
      <c r="F7" s="156"/>
      <c r="G7" s="156"/>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5"/>
      <c r="B8" s="155"/>
      <c r="C8" s="155"/>
      <c r="D8" s="155"/>
      <c r="E8" s="156"/>
      <c r="F8" s="156"/>
      <c r="G8" s="156"/>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56.25" customHeight="1">
      <c r="A10" s="49" t="s">
        <v>30</v>
      </c>
      <c r="B10" s="49" t="s">
        <v>31</v>
      </c>
      <c r="C10" s="49" t="s">
        <v>32</v>
      </c>
      <c r="D10" s="49" t="s">
        <v>33</v>
      </c>
      <c r="E10" s="50" t="s">
        <v>34</v>
      </c>
      <c r="F10" s="50" t="s">
        <v>108</v>
      </c>
      <c r="G10" s="50" t="s">
        <v>107</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126</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4.25" customHeight="1">
      <c r="A12" s="54" t="str">
        <f>IF(OR(B12&lt;&gt;"",D12&lt;E11&gt;""),"["&amp;TEXT($B$2,"##")&amp;"-"&amp;TEXT(ROW()-10,"##")&amp;"]","")</f>
        <v>[Remedy Article-2]</v>
      </c>
      <c r="B12" s="97" t="s">
        <v>253</v>
      </c>
      <c r="C12" s="109" t="s">
        <v>329</v>
      </c>
      <c r="D12" s="95" t="s">
        <v>333</v>
      </c>
      <c r="E12" s="98"/>
      <c r="F12" s="109"/>
      <c r="G12" s="109"/>
      <c r="H12" s="99"/>
      <c r="I12" s="91"/>
      <c r="J12" s="90"/>
    </row>
    <row r="13" spans="1:257" ht="14.25" customHeight="1">
      <c r="A13" s="138" t="str">
        <f t="shared" ref="A13:A18" si="0">IF(OR(B13&lt;&gt;"",D13&lt;E12&gt;""),"["&amp;TEXT($B$2,"##")&amp;"-"&amp;TEXT(ROW()-10,"##")&amp;"]","")</f>
        <v>[Remedy Article-3]</v>
      </c>
      <c r="B13" s="139" t="s">
        <v>254</v>
      </c>
      <c r="C13" s="142" t="s">
        <v>330</v>
      </c>
      <c r="D13" s="97" t="s">
        <v>332</v>
      </c>
      <c r="E13" s="103"/>
      <c r="F13" s="109"/>
      <c r="G13" s="109"/>
      <c r="H13" s="104"/>
      <c r="I13" s="105"/>
      <c r="J13" s="90"/>
    </row>
    <row r="14" spans="1:257" ht="14.25" customHeight="1">
      <c r="A14" s="96" t="str">
        <f t="shared" si="0"/>
        <v>[Remedy Article-4]</v>
      </c>
      <c r="B14" s="97" t="s">
        <v>255</v>
      </c>
      <c r="C14" s="143" t="s">
        <v>242</v>
      </c>
      <c r="D14" s="166" t="s">
        <v>328</v>
      </c>
      <c r="E14" s="103"/>
      <c r="F14" s="109"/>
      <c r="G14" s="109"/>
      <c r="H14" s="104"/>
      <c r="I14" s="105"/>
      <c r="J14" s="90"/>
    </row>
    <row r="15" spans="1:257" ht="14.25" customHeight="1">
      <c r="A15" s="96" t="str">
        <f t="shared" si="0"/>
        <v>[Remedy Article-5]</v>
      </c>
      <c r="B15" s="109" t="s">
        <v>347</v>
      </c>
      <c r="C15" s="143" t="s">
        <v>331</v>
      </c>
      <c r="D15" s="97" t="s">
        <v>334</v>
      </c>
      <c r="E15" s="107"/>
      <c r="F15" s="109"/>
      <c r="G15" s="109"/>
      <c r="H15" s="107"/>
      <c r="I15" s="107"/>
      <c r="J15" s="90"/>
    </row>
    <row r="16" spans="1:257" ht="14.25" customHeight="1">
      <c r="A16" s="96" t="str">
        <f t="shared" si="0"/>
        <v>[Remedy Article-6]</v>
      </c>
      <c r="B16" s="109" t="s">
        <v>348</v>
      </c>
      <c r="C16" s="143" t="s">
        <v>270</v>
      </c>
      <c r="D16" s="97" t="s">
        <v>335</v>
      </c>
      <c r="E16" s="107"/>
      <c r="F16" s="109"/>
      <c r="G16" s="109"/>
      <c r="H16" s="107"/>
      <c r="I16" s="107"/>
      <c r="J16" s="90"/>
    </row>
    <row r="17" spans="1:10" ht="14.25" customHeight="1">
      <c r="A17" s="96" t="str">
        <f t="shared" si="0"/>
        <v>[Remedy Article-7]</v>
      </c>
      <c r="B17" s="109" t="s">
        <v>256</v>
      </c>
      <c r="C17" s="143" t="s">
        <v>268</v>
      </c>
      <c r="D17" s="97" t="s">
        <v>336</v>
      </c>
      <c r="E17" s="145"/>
      <c r="F17" s="145"/>
      <c r="G17" s="145"/>
      <c r="H17" s="145"/>
      <c r="I17" s="145"/>
      <c r="J17" s="90"/>
    </row>
    <row r="18" spans="1:10" ht="14.25" customHeight="1">
      <c r="A18" s="96" t="str">
        <f t="shared" si="0"/>
        <v>[Remedy Article-8]</v>
      </c>
      <c r="B18" s="109" t="s">
        <v>262</v>
      </c>
      <c r="C18" s="143" t="s">
        <v>269</v>
      </c>
      <c r="D18" s="97" t="s">
        <v>340</v>
      </c>
      <c r="E18" s="145"/>
      <c r="F18" s="158"/>
      <c r="G18" s="158"/>
      <c r="H18" s="145"/>
      <c r="I18" s="145"/>
      <c r="J18" s="90"/>
    </row>
    <row r="19" spans="1:10" ht="14.25" customHeight="1">
      <c r="A19" s="96" t="str">
        <f>IF(OR(B19&lt;&gt;"",D19&lt;E16&gt;""),"["&amp;TEXT($B$2,"##")&amp;"-"&amp;TEXT(ROW()-10,"##")&amp;"]","")</f>
        <v>[Remedy Article-9]</v>
      </c>
      <c r="B19" s="109" t="s">
        <v>337</v>
      </c>
      <c r="C19" s="143" t="s">
        <v>338</v>
      </c>
      <c r="D19" s="97" t="s">
        <v>339</v>
      </c>
      <c r="E19" s="153"/>
      <c r="F19" s="109"/>
      <c r="G19" s="109"/>
      <c r="H19" s="147"/>
      <c r="I19" s="146"/>
      <c r="J19" s="90"/>
    </row>
    <row r="20" spans="1:10" ht="14.25" customHeight="1">
      <c r="A20" s="96" t="str">
        <f>IF(OR(B20&lt;&gt;"",D20&lt;E17&gt;""),"["&amp;TEXT($B$2,"##")&amp;"-"&amp;TEXT(ROW()-10,"##")&amp;"]","")</f>
        <v>[Remedy Article-10]</v>
      </c>
      <c r="B20" s="109" t="s">
        <v>263</v>
      </c>
      <c r="C20" s="143" t="s">
        <v>320</v>
      </c>
      <c r="D20" s="97" t="s">
        <v>343</v>
      </c>
      <c r="E20" s="153"/>
      <c r="F20" s="109"/>
      <c r="G20" s="109"/>
      <c r="H20" s="147"/>
      <c r="I20" s="146"/>
      <c r="J20" s="90"/>
    </row>
    <row r="21" spans="1:10" ht="14.25" customHeight="1">
      <c r="A21" s="96" t="str">
        <f t="shared" ref="A21:A29" si="1">IF(OR(B21&lt;&gt;"",D21&lt;E19&gt;""),"["&amp;TEXT($B$2,"##")&amp;"-"&amp;TEXT(ROW()-10,"##")&amp;"]","")</f>
        <v>[Remedy Article-11]</v>
      </c>
      <c r="B21" s="109" t="s">
        <v>257</v>
      </c>
      <c r="C21" s="143" t="s">
        <v>341</v>
      </c>
      <c r="D21" s="97" t="s">
        <v>342</v>
      </c>
      <c r="E21" s="153"/>
      <c r="F21" s="109"/>
      <c r="G21" s="109"/>
      <c r="H21" s="147"/>
      <c r="I21" s="146"/>
      <c r="J21" s="90"/>
    </row>
    <row r="22" spans="1:10" ht="14.25" customHeight="1">
      <c r="A22" s="96" t="str">
        <f t="shared" si="1"/>
        <v>[Remedy Article-12]</v>
      </c>
      <c r="B22" s="109" t="s">
        <v>264</v>
      </c>
      <c r="C22" s="143" t="s">
        <v>321</v>
      </c>
      <c r="D22" s="97" t="s">
        <v>344</v>
      </c>
      <c r="E22" s="153"/>
      <c r="F22" s="185"/>
      <c r="G22" s="185"/>
      <c r="H22" s="147"/>
      <c r="I22" s="146"/>
      <c r="J22" s="90"/>
    </row>
    <row r="23" spans="1:10" ht="14.25" customHeight="1">
      <c r="A23" s="96" t="str">
        <f t="shared" si="1"/>
        <v>[Remedy Article-13]</v>
      </c>
      <c r="B23" s="109" t="s">
        <v>258</v>
      </c>
      <c r="C23" s="143" t="s">
        <v>322</v>
      </c>
      <c r="D23" s="97" t="s">
        <v>345</v>
      </c>
      <c r="E23" s="145"/>
      <c r="F23" s="145"/>
      <c r="G23" s="145"/>
      <c r="H23" s="145"/>
      <c r="I23" s="145"/>
      <c r="J23" s="90"/>
    </row>
    <row r="24" spans="1:10" ht="14.25" customHeight="1">
      <c r="A24" s="96" t="str">
        <f t="shared" si="1"/>
        <v>[Remedy Article-14]</v>
      </c>
      <c r="B24" s="109" t="s">
        <v>265</v>
      </c>
      <c r="C24" s="143" t="s">
        <v>346</v>
      </c>
      <c r="D24" s="97" t="s">
        <v>350</v>
      </c>
      <c r="E24" s="145"/>
      <c r="F24" s="158"/>
      <c r="G24" s="158"/>
      <c r="H24" s="145"/>
      <c r="I24" s="145"/>
      <c r="J24" s="90"/>
    </row>
    <row r="25" spans="1:10" ht="14.25" customHeight="1">
      <c r="A25" s="96" t="str">
        <f t="shared" si="1"/>
        <v>[Remedy Article-15]</v>
      </c>
      <c r="B25" s="109" t="s">
        <v>259</v>
      </c>
      <c r="C25" s="143" t="s">
        <v>323</v>
      </c>
      <c r="D25" s="97" t="s">
        <v>349</v>
      </c>
      <c r="E25" s="146"/>
      <c r="F25" s="109"/>
      <c r="G25" s="109"/>
      <c r="H25" s="147"/>
      <c r="I25" s="146"/>
      <c r="J25" s="90"/>
    </row>
    <row r="26" spans="1:10" ht="14.25" customHeight="1">
      <c r="A26" s="96" t="str">
        <f t="shared" si="1"/>
        <v>[Remedy Article-16]</v>
      </c>
      <c r="B26" s="109" t="s">
        <v>266</v>
      </c>
      <c r="C26" s="143" t="s">
        <v>325</v>
      </c>
      <c r="D26" s="97" t="s">
        <v>352</v>
      </c>
      <c r="E26" s="146"/>
      <c r="F26" s="109"/>
      <c r="G26" s="109"/>
      <c r="H26" s="147"/>
      <c r="I26" s="146"/>
      <c r="J26" s="90"/>
    </row>
    <row r="27" spans="1:10" ht="14.25" customHeight="1">
      <c r="A27" s="96" t="str">
        <f t="shared" si="1"/>
        <v>[Remedy Article-17]</v>
      </c>
      <c r="B27" s="109" t="s">
        <v>260</v>
      </c>
      <c r="C27" s="143" t="s">
        <v>324</v>
      </c>
      <c r="D27" s="97" t="s">
        <v>351</v>
      </c>
      <c r="E27" s="146"/>
      <c r="F27" s="109"/>
      <c r="G27" s="109"/>
      <c r="H27" s="147"/>
      <c r="I27" s="146"/>
      <c r="J27" s="90"/>
    </row>
    <row r="28" spans="1:10" ht="14.25" customHeight="1">
      <c r="A28" s="96" t="str">
        <f t="shared" si="1"/>
        <v>[Remedy Article-18]</v>
      </c>
      <c r="B28" s="109" t="s">
        <v>267</v>
      </c>
      <c r="C28" s="143" t="s">
        <v>327</v>
      </c>
      <c r="D28" s="97" t="s">
        <v>354</v>
      </c>
      <c r="E28" s="146"/>
      <c r="F28" s="185"/>
      <c r="G28" s="185"/>
      <c r="H28" s="147"/>
      <c r="I28" s="146"/>
      <c r="J28" s="90"/>
    </row>
    <row r="29" spans="1:10" ht="14.25" customHeight="1">
      <c r="A29" s="96" t="str">
        <f t="shared" si="1"/>
        <v>[Remedy Article-19]</v>
      </c>
      <c r="B29" s="109" t="s">
        <v>261</v>
      </c>
      <c r="C29" s="143" t="s">
        <v>326</v>
      </c>
      <c r="D29" s="97" t="s">
        <v>353</v>
      </c>
      <c r="E29" s="145"/>
      <c r="F29" s="145"/>
      <c r="G29" s="145"/>
      <c r="H29" s="145"/>
      <c r="I29" s="145"/>
      <c r="J29" s="90"/>
    </row>
    <row r="30" spans="1:10" ht="14.25" customHeight="1">
      <c r="A30" s="140"/>
      <c r="B30" s="140" t="s">
        <v>188</v>
      </c>
      <c r="C30" s="200"/>
      <c r="D30" s="201"/>
      <c r="E30" s="146"/>
      <c r="F30" s="109"/>
      <c r="G30" s="109"/>
      <c r="H30" s="147"/>
      <c r="I30" s="146"/>
      <c r="J30" s="90"/>
    </row>
    <row r="31" spans="1:10" ht="14.25" customHeight="1">
      <c r="A31" s="54" t="str">
        <f>IF(OR(B31&lt;&gt;"",D31&lt;F30&gt;""),"["&amp;TEXT($B$2,"##")&amp;"-"&amp;TEXT(ROW()-10,"##")&amp;"]","")</f>
        <v>[Remedy Article-21]</v>
      </c>
      <c r="B31" s="97" t="s">
        <v>155</v>
      </c>
      <c r="C31" s="143" t="s">
        <v>355</v>
      </c>
      <c r="D31" s="97" t="s">
        <v>356</v>
      </c>
      <c r="E31" s="146"/>
      <c r="F31" s="109"/>
      <c r="G31" s="109"/>
      <c r="H31" s="147"/>
      <c r="I31" s="146"/>
      <c r="J31" s="90"/>
    </row>
    <row r="32" spans="1:10" ht="14.25" customHeight="1">
      <c r="A32" s="138" t="str">
        <f t="shared" ref="A32" si="2">IF(OR(B32&lt;&gt;"",D32&lt;E31&gt;""),"["&amp;TEXT($B$2,"##")&amp;"-"&amp;TEXT(ROW()-10,"##")&amp;"]","")</f>
        <v>[Remedy Article-22]</v>
      </c>
      <c r="B32" s="97" t="s">
        <v>154</v>
      </c>
      <c r="C32" s="143" t="s">
        <v>271</v>
      </c>
      <c r="D32" s="97" t="s">
        <v>357</v>
      </c>
      <c r="E32" s="146"/>
      <c r="F32" s="109"/>
      <c r="G32" s="109"/>
      <c r="H32" s="147"/>
      <c r="I32" s="146"/>
      <c r="J32" s="90"/>
    </row>
    <row r="33" spans="1:10" ht="14.25" customHeight="1">
      <c r="A33" s="167" t="str">
        <f>IF(OR(B33&lt;&gt;"",D33&lt;F30&gt;""),"["&amp;TEXT($B$2,"##")&amp;"-"&amp;TEXT(ROW()-10,"##")&amp;"]","")</f>
        <v>[Remedy Article-23]</v>
      </c>
      <c r="B33" s="109" t="s">
        <v>153</v>
      </c>
      <c r="C33" s="143" t="s">
        <v>272</v>
      </c>
      <c r="D33" s="166" t="s">
        <v>273</v>
      </c>
      <c r="E33" s="146"/>
      <c r="F33" s="109"/>
      <c r="G33" s="109"/>
      <c r="H33" s="147"/>
      <c r="I33" s="146"/>
      <c r="J33" s="90"/>
    </row>
    <row r="34" spans="1:10" ht="14.25" customHeight="1">
      <c r="A34" s="54" t="str">
        <f>IF(OR(B34&lt;&gt;"",D34&lt;E31&gt;""),"["&amp;TEXT($B$2,"##")&amp;"-"&amp;TEXT(ROW()-10,"##")&amp;"]","")</f>
        <v>[Remedy Article-24]</v>
      </c>
      <c r="B34" s="109" t="s">
        <v>156</v>
      </c>
      <c r="C34" s="143" t="s">
        <v>274</v>
      </c>
      <c r="D34" s="97" t="s">
        <v>275</v>
      </c>
      <c r="E34" s="146"/>
      <c r="F34" s="109"/>
      <c r="G34" s="109"/>
      <c r="H34" s="147"/>
      <c r="I34" s="146"/>
      <c r="J34" s="90"/>
    </row>
    <row r="35" spans="1:10" ht="14.25" customHeight="1">
      <c r="A35" s="54" t="str">
        <f>IF(OR(B35&lt;&gt;"",D35&lt;E32&gt;""),"["&amp;TEXT($B$2,"##")&amp;"-"&amp;TEXT(ROW()-10,"##")&amp;"]","")</f>
        <v>[Remedy Article-25]</v>
      </c>
      <c r="B35" s="109" t="s">
        <v>157</v>
      </c>
      <c r="C35" s="143" t="s">
        <v>276</v>
      </c>
      <c r="D35" s="97" t="s">
        <v>277</v>
      </c>
      <c r="E35" s="146"/>
      <c r="F35" s="109"/>
      <c r="G35" s="109"/>
      <c r="H35" s="147"/>
      <c r="I35" s="146"/>
      <c r="J35" s="90"/>
    </row>
    <row r="36" spans="1:10" ht="14.25" customHeight="1">
      <c r="A36" s="138" t="str">
        <f t="shared" ref="A36:A60" si="3">IF(OR(B36&lt;&gt;"",D36&lt;E35&gt;""),"["&amp;TEXT($B$2,"##")&amp;"-"&amp;TEXT(ROW()-10,"##")&amp;"]","")</f>
        <v>[Remedy Article-26]</v>
      </c>
      <c r="B36" s="109" t="s">
        <v>158</v>
      </c>
      <c r="C36" s="143" t="s">
        <v>278</v>
      </c>
      <c r="D36" s="97" t="s">
        <v>279</v>
      </c>
      <c r="E36" s="146"/>
      <c r="F36" s="109"/>
      <c r="G36" s="109"/>
      <c r="H36" s="147"/>
      <c r="I36" s="146"/>
      <c r="J36" s="90"/>
    </row>
    <row r="37" spans="1:10" ht="14.25" customHeight="1">
      <c r="A37" s="138" t="str">
        <f t="shared" si="3"/>
        <v>[Remedy Article-27]</v>
      </c>
      <c r="B37" s="109" t="s">
        <v>159</v>
      </c>
      <c r="C37" s="143" t="s">
        <v>280</v>
      </c>
      <c r="D37" s="97" t="s">
        <v>281</v>
      </c>
      <c r="E37" s="146"/>
      <c r="F37" s="109"/>
      <c r="G37" s="109"/>
      <c r="H37" s="147"/>
      <c r="I37" s="146"/>
      <c r="J37" s="90"/>
    </row>
    <row r="38" spans="1:10" ht="14.25" customHeight="1">
      <c r="A38" s="138" t="str">
        <f t="shared" si="3"/>
        <v>[Remedy Article-28]</v>
      </c>
      <c r="B38" s="109" t="s">
        <v>160</v>
      </c>
      <c r="C38" s="143" t="s">
        <v>282</v>
      </c>
      <c r="D38" s="97" t="s">
        <v>283</v>
      </c>
      <c r="E38" s="146"/>
      <c r="F38" s="109"/>
      <c r="G38" s="109"/>
      <c r="H38" s="147"/>
      <c r="I38" s="146"/>
      <c r="J38" s="90"/>
    </row>
    <row r="39" spans="1:10" ht="14.25" customHeight="1">
      <c r="A39" s="96" t="str">
        <f t="shared" si="3"/>
        <v>[Remedy Article-29]</v>
      </c>
      <c r="B39" s="109" t="s">
        <v>161</v>
      </c>
      <c r="C39" s="143" t="s">
        <v>284</v>
      </c>
      <c r="D39" s="97" t="s">
        <v>285</v>
      </c>
      <c r="E39" s="146"/>
      <c r="F39" s="109"/>
      <c r="G39" s="109"/>
      <c r="H39" s="147"/>
      <c r="I39" s="146"/>
      <c r="J39" s="90"/>
    </row>
    <row r="40" spans="1:10" ht="14.25" customHeight="1">
      <c r="A40" s="96" t="str">
        <f t="shared" si="3"/>
        <v>[Remedy Article-30]</v>
      </c>
      <c r="B40" s="109" t="s">
        <v>162</v>
      </c>
      <c r="C40" s="143" t="s">
        <v>286</v>
      </c>
      <c r="D40" s="97" t="s">
        <v>287</v>
      </c>
      <c r="E40" s="146"/>
      <c r="F40" s="109"/>
      <c r="G40" s="109"/>
      <c r="H40" s="147"/>
      <c r="I40" s="146"/>
      <c r="J40" s="90"/>
    </row>
    <row r="41" spans="1:10" ht="14.25" customHeight="1">
      <c r="A41" s="138" t="str">
        <f t="shared" si="3"/>
        <v>[Remedy Article-31]</v>
      </c>
      <c r="B41" s="109" t="s">
        <v>163</v>
      </c>
      <c r="C41" s="143" t="s">
        <v>288</v>
      </c>
      <c r="D41" s="97" t="s">
        <v>289</v>
      </c>
      <c r="E41" s="145"/>
      <c r="F41" s="145"/>
      <c r="G41" s="145"/>
      <c r="H41" s="145"/>
      <c r="I41" s="145"/>
      <c r="J41" s="90"/>
    </row>
    <row r="42" spans="1:10" ht="14.25" customHeight="1">
      <c r="A42" s="96" t="str">
        <f t="shared" si="3"/>
        <v>[Remedy Article-32]</v>
      </c>
      <c r="B42" s="175" t="s">
        <v>164</v>
      </c>
      <c r="C42" s="143" t="s">
        <v>290</v>
      </c>
      <c r="D42" s="144" t="s">
        <v>291</v>
      </c>
      <c r="E42" s="146"/>
      <c r="F42" s="109"/>
      <c r="G42" s="109"/>
      <c r="H42" s="147"/>
      <c r="I42" s="146"/>
      <c r="J42" s="90"/>
    </row>
    <row r="43" spans="1:10" ht="14.25" customHeight="1">
      <c r="A43" s="145"/>
      <c r="B43" s="158" t="s">
        <v>194</v>
      </c>
      <c r="C43" s="198"/>
      <c r="D43" s="199"/>
      <c r="E43" s="146"/>
      <c r="F43" s="109"/>
      <c r="G43" s="109"/>
      <c r="H43" s="147"/>
      <c r="I43" s="146"/>
      <c r="J43" s="90"/>
    </row>
    <row r="44" spans="1:10" ht="14.25" customHeight="1">
      <c r="A44" s="96" t="str">
        <f>IF(OR(B44&lt;&gt;"",D44&lt;E42&gt;""),"["&amp;TEXT($B$2,"##")&amp;"-"&amp;TEXT(ROW()-10,"##")&amp;"]","")</f>
        <v>[Remedy Article-34]</v>
      </c>
      <c r="B44" s="172" t="s">
        <v>196</v>
      </c>
      <c r="C44" s="173" t="s">
        <v>292</v>
      </c>
      <c r="D44" s="173" t="s">
        <v>359</v>
      </c>
      <c r="E44" s="146"/>
      <c r="F44" s="109"/>
      <c r="G44" s="109"/>
      <c r="H44" s="147"/>
      <c r="I44" s="146"/>
      <c r="J44" s="90"/>
    </row>
    <row r="45" spans="1:10" ht="14.25" customHeight="1">
      <c r="A45" s="96" t="str">
        <f>IF(OR(B45&lt;&gt;"",D45&lt;E43&gt;""),"["&amp;TEXT($B$2,"##")&amp;"-"&amp;TEXT(ROW()-10,"##")&amp;"]","")</f>
        <v>[Remedy Article-35]</v>
      </c>
      <c r="B45" s="172" t="s">
        <v>197</v>
      </c>
      <c r="C45" s="173" t="s">
        <v>292</v>
      </c>
      <c r="D45" s="173" t="s">
        <v>293</v>
      </c>
      <c r="E45" s="146"/>
      <c r="F45" s="109"/>
      <c r="G45" s="109"/>
      <c r="H45" s="147"/>
      <c r="I45" s="146"/>
      <c r="J45" s="90"/>
    </row>
    <row r="46" spans="1:10" ht="14.25" customHeight="1">
      <c r="A46" s="96" t="str">
        <f>IF(OR(B46&lt;&gt;"",D46&lt;E43&gt;""),"["&amp;TEXT($B$2,"##")&amp;"-"&amp;TEXT(ROW()-10,"##")&amp;"]","")</f>
        <v>[Remedy Article-36]</v>
      </c>
      <c r="B46" s="178" t="s">
        <v>195</v>
      </c>
      <c r="C46" s="171" t="s">
        <v>294</v>
      </c>
      <c r="D46" s="106" t="s">
        <v>295</v>
      </c>
      <c r="E46" s="146"/>
      <c r="F46" s="109"/>
      <c r="G46" s="109"/>
      <c r="H46" s="147"/>
      <c r="I46" s="146"/>
      <c r="J46" s="90"/>
    </row>
    <row r="47" spans="1:10" ht="14.25" customHeight="1">
      <c r="A47" s="96" t="str">
        <f>IF(OR(B47&lt;&gt;"",D47&lt;E46&gt;""),"["&amp;TEXT($B$2,"##")&amp;"-"&amp;TEXT(ROW()-10,"##")&amp;"]","")</f>
        <v>[Remedy Article-37]</v>
      </c>
      <c r="B47" s="179" t="s">
        <v>189</v>
      </c>
      <c r="C47" s="137" t="s">
        <v>292</v>
      </c>
      <c r="D47" s="97" t="s">
        <v>296</v>
      </c>
      <c r="E47" s="145"/>
      <c r="F47" s="145"/>
      <c r="G47" s="145"/>
      <c r="H47" s="145"/>
      <c r="I47" s="145"/>
      <c r="J47" s="90"/>
    </row>
    <row r="48" spans="1:10" ht="14.25" customHeight="1">
      <c r="A48" s="145"/>
      <c r="B48" s="141" t="s">
        <v>191</v>
      </c>
      <c r="C48" s="200"/>
      <c r="D48" s="201"/>
      <c r="E48" s="146"/>
      <c r="F48" s="109"/>
      <c r="G48" s="109"/>
      <c r="H48" s="159"/>
      <c r="I48" s="146"/>
      <c r="J48" s="90"/>
    </row>
    <row r="49" spans="1:10" ht="14.25" customHeight="1">
      <c r="A49" s="170" t="str">
        <f>IF(OR(B49&lt;&gt;"",D49&lt;E48&gt;""),"["&amp;TEXT($B$2,"##")&amp;"-"&amp;TEXT(ROW()-10,"##")&amp;"]","")</f>
        <v>[Remedy Article-39]</v>
      </c>
      <c r="B49" s="97" t="s">
        <v>200</v>
      </c>
      <c r="C49" s="137" t="s">
        <v>297</v>
      </c>
      <c r="D49" s="97" t="s">
        <v>358</v>
      </c>
      <c r="E49" s="145"/>
      <c r="F49" s="145"/>
      <c r="G49" s="145"/>
      <c r="H49" s="145"/>
      <c r="I49" s="145"/>
      <c r="J49" s="90"/>
    </row>
    <row r="50" spans="1:10" ht="14.25" customHeight="1">
      <c r="A50" s="138" t="str">
        <f>IF(OR(B50&lt;&gt;"",D50&lt;E49&gt;""),"["&amp;TEXT($B$2,"##")&amp;"-"&amp;TEXT(ROW()-10,"##")&amp;"]","")</f>
        <v>[Remedy Article-40]</v>
      </c>
      <c r="B50" s="97" t="s">
        <v>221</v>
      </c>
      <c r="C50" s="137" t="s">
        <v>298</v>
      </c>
      <c r="D50" s="97" t="s">
        <v>299</v>
      </c>
      <c r="E50" s="146"/>
      <c r="F50" s="109"/>
      <c r="G50" s="109"/>
      <c r="H50" s="147"/>
      <c r="I50" s="146"/>
      <c r="J50" s="90"/>
    </row>
    <row r="51" spans="1:10" ht="14.25" customHeight="1">
      <c r="A51" s="138" t="str">
        <f t="shared" si="3"/>
        <v>[Remedy Article-41]</v>
      </c>
      <c r="B51" s="109" t="s">
        <v>222</v>
      </c>
      <c r="C51" s="137" t="s">
        <v>300</v>
      </c>
      <c r="D51" s="97" t="s">
        <v>301</v>
      </c>
      <c r="E51" s="145"/>
      <c r="F51" s="145"/>
      <c r="G51" s="145"/>
      <c r="H51" s="145"/>
      <c r="I51" s="145"/>
      <c r="J51" s="90"/>
    </row>
    <row r="52" spans="1:10" ht="14.25" customHeight="1">
      <c r="A52" s="138" t="str">
        <f t="shared" si="3"/>
        <v>[Remedy Article-42]</v>
      </c>
      <c r="B52" s="109" t="s">
        <v>201</v>
      </c>
      <c r="C52" s="137" t="s">
        <v>302</v>
      </c>
      <c r="D52" s="97" t="s">
        <v>303</v>
      </c>
      <c r="E52" s="146"/>
      <c r="F52" s="109"/>
      <c r="G52" s="109"/>
      <c r="H52" s="147"/>
      <c r="I52" s="146"/>
      <c r="J52" s="90"/>
    </row>
    <row r="53" spans="1:10" ht="14.25" customHeight="1">
      <c r="A53" s="177" t="str">
        <f t="shared" si="3"/>
        <v>[Remedy Article-43]</v>
      </c>
      <c r="B53" s="175" t="s">
        <v>205</v>
      </c>
      <c r="C53" s="137" t="s">
        <v>294</v>
      </c>
      <c r="D53" s="97" t="s">
        <v>304</v>
      </c>
      <c r="E53" s="146"/>
      <c r="F53" s="109"/>
      <c r="G53" s="109"/>
      <c r="H53" s="147"/>
      <c r="I53" s="146"/>
      <c r="J53" s="90"/>
    </row>
    <row r="54" spans="1:10" ht="14.25" customHeight="1">
      <c r="A54" s="145"/>
      <c r="B54" s="141" t="s">
        <v>206</v>
      </c>
      <c r="C54" s="200"/>
      <c r="D54" s="201"/>
      <c r="E54" s="146"/>
      <c r="F54" s="109"/>
      <c r="G54" s="109"/>
      <c r="H54" s="147"/>
      <c r="I54" s="146"/>
      <c r="J54" s="90"/>
    </row>
    <row r="55" spans="1:10" ht="14.25" customHeight="1">
      <c r="A55" s="96" t="str">
        <f t="shared" si="3"/>
        <v>[Remedy Article-45]</v>
      </c>
      <c r="B55" s="176" t="s">
        <v>216</v>
      </c>
      <c r="C55" s="142" t="s">
        <v>305</v>
      </c>
      <c r="D55" s="139" t="s">
        <v>306</v>
      </c>
      <c r="E55" s="146"/>
      <c r="F55" s="109"/>
      <c r="G55" s="109"/>
      <c r="H55" s="147"/>
      <c r="I55" s="146"/>
      <c r="J55" s="90"/>
    </row>
    <row r="56" spans="1:10" ht="14.25" customHeight="1">
      <c r="A56" s="170" t="str">
        <f t="shared" si="3"/>
        <v>[Remedy Article-46]</v>
      </c>
      <c r="B56" s="109" t="s">
        <v>215</v>
      </c>
      <c r="C56" s="137" t="s">
        <v>307</v>
      </c>
      <c r="D56" s="97" t="s">
        <v>308</v>
      </c>
      <c r="E56" s="146"/>
      <c r="F56" s="109"/>
      <c r="G56" s="109"/>
      <c r="H56" s="147"/>
      <c r="I56" s="146"/>
      <c r="J56" s="90"/>
    </row>
    <row r="57" spans="1:10" ht="14.25" customHeight="1">
      <c r="A57" s="138" t="str">
        <f t="shared" si="3"/>
        <v>[Remedy Article-47]</v>
      </c>
      <c r="B57" s="109" t="s">
        <v>220</v>
      </c>
      <c r="C57" s="137" t="s">
        <v>309</v>
      </c>
      <c r="D57" s="97" t="s">
        <v>310</v>
      </c>
      <c r="E57" s="146"/>
      <c r="F57" s="109"/>
      <c r="G57" s="109"/>
      <c r="H57" s="147"/>
      <c r="I57" s="146"/>
      <c r="J57" s="90"/>
    </row>
    <row r="58" spans="1:10" ht="14.25" customHeight="1">
      <c r="A58" s="138" t="str">
        <f t="shared" si="3"/>
        <v>[Remedy Article-48]</v>
      </c>
      <c r="B58" s="109" t="s">
        <v>224</v>
      </c>
      <c r="C58" s="143" t="s">
        <v>311</v>
      </c>
      <c r="D58" s="97" t="s">
        <v>312</v>
      </c>
      <c r="E58" s="146"/>
      <c r="F58" s="109"/>
      <c r="G58" s="109"/>
      <c r="H58" s="147"/>
      <c r="I58" s="146"/>
      <c r="J58" s="90"/>
    </row>
    <row r="59" spans="1:10" ht="14.25" customHeight="1">
      <c r="A59" s="145"/>
      <c r="B59" s="141" t="s">
        <v>228</v>
      </c>
      <c r="C59" s="200"/>
      <c r="D59" s="201"/>
      <c r="E59" s="146"/>
      <c r="F59" s="109"/>
      <c r="G59" s="109"/>
      <c r="H59" s="147"/>
      <c r="I59" s="146"/>
      <c r="J59" s="90"/>
    </row>
    <row r="60" spans="1:10" ht="14.25" customHeight="1">
      <c r="A60" s="96" t="str">
        <f t="shared" si="3"/>
        <v>[Remedy Article-50]</v>
      </c>
      <c r="B60" s="139" t="s">
        <v>229</v>
      </c>
      <c r="C60" s="142" t="s">
        <v>294</v>
      </c>
      <c r="D60" s="139" t="s">
        <v>313</v>
      </c>
      <c r="E60" s="145"/>
      <c r="F60" s="145"/>
      <c r="G60" s="145"/>
      <c r="H60" s="145"/>
      <c r="I60" s="145"/>
      <c r="J60" s="90"/>
    </row>
    <row r="61" spans="1:10" ht="14.25" customHeight="1">
      <c r="A61" s="152" t="str">
        <f>IF(OR(B61&lt;&gt;"",D61&lt;E59&gt;""),"["&amp;TEXT($B$2,"##")&amp;"-"&amp;TEXT(ROW()-10,"##")&amp;"]","")</f>
        <v>[Remedy Article-51]</v>
      </c>
      <c r="B61" s="97" t="s">
        <v>232</v>
      </c>
      <c r="C61" s="97" t="s">
        <v>314</v>
      </c>
      <c r="D61" s="97" t="s">
        <v>315</v>
      </c>
      <c r="E61" s="146"/>
      <c r="F61" s="109"/>
      <c r="G61" s="109"/>
      <c r="H61" s="147"/>
      <c r="I61" s="146"/>
      <c r="J61" s="90"/>
    </row>
    <row r="62" spans="1:10" ht="14.25" customHeight="1">
      <c r="A62" s="218"/>
      <c r="B62" s="219" t="s">
        <v>207</v>
      </c>
      <c r="C62" s="184"/>
      <c r="D62" s="183"/>
      <c r="E62" s="146"/>
      <c r="F62" s="109"/>
      <c r="G62" s="109"/>
      <c r="H62" s="147"/>
      <c r="I62" s="146"/>
      <c r="J62" s="90"/>
    </row>
    <row r="63" spans="1:10" ht="14.25" customHeight="1">
      <c r="A63" s="96" t="str">
        <f t="shared" ref="A63:A64" si="4">IF(OR(B63&lt;&gt;"",D63&lt;E62&gt;""),"["&amp;TEXT($B$2,"##")&amp;"-"&amp;TEXT(ROW()-10,"##")&amp;"]","")</f>
        <v>[Remedy Article-53]</v>
      </c>
      <c r="B63" s="97" t="s">
        <v>235</v>
      </c>
      <c r="C63" s="185" t="s">
        <v>316</v>
      </c>
      <c r="D63" s="181" t="s">
        <v>317</v>
      </c>
      <c r="E63" s="146"/>
      <c r="F63" s="109"/>
      <c r="G63" s="109"/>
      <c r="H63" s="159"/>
      <c r="I63" s="146"/>
      <c r="J63" s="90"/>
    </row>
    <row r="64" spans="1:10" ht="14.25" customHeight="1">
      <c r="A64" s="96" t="str">
        <f t="shared" si="4"/>
        <v>[Remedy Article-54]</v>
      </c>
      <c r="B64" s="97" t="s">
        <v>238</v>
      </c>
      <c r="C64" s="179" t="s">
        <v>318</v>
      </c>
      <c r="D64" s="97" t="s">
        <v>319</v>
      </c>
      <c r="E64" s="146"/>
      <c r="F64" s="109"/>
      <c r="G64" s="109"/>
      <c r="H64" s="159"/>
      <c r="I64" s="146"/>
      <c r="J64" s="90"/>
    </row>
    <row r="65" spans="10:10">
      <c r="J65" s="90"/>
    </row>
    <row r="66" spans="10:10">
      <c r="J66" s="90"/>
    </row>
  </sheetData>
  <mergeCells count="10">
    <mergeCell ref="B2:G2"/>
    <mergeCell ref="B3:G3"/>
    <mergeCell ref="B4:G4"/>
    <mergeCell ref="E5:G5"/>
    <mergeCell ref="E6:G6"/>
    <mergeCell ref="C30:D30"/>
    <mergeCell ref="C43:D43"/>
    <mergeCell ref="C48:D48"/>
    <mergeCell ref="C54:D54"/>
    <mergeCell ref="C59:D59"/>
  </mergeCells>
  <dataValidations count="1">
    <dataValidation type="list" allowBlank="1" showErrorMessage="1" sqref="F61:G64 F50:G50 F48:G48 F19:G22 F25:G28 F12:G16 F42:G46 F52:G59 F30:G40">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Report</vt:lpstr>
      <vt:lpstr>Test case List</vt:lpstr>
      <vt:lpstr>Message Rules</vt:lpstr>
      <vt:lpstr>Medicinal plants Article</vt:lpstr>
      <vt:lpstr>Remedy Article</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Hoang Thi Quynh</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Quynh HT</cp:lastModifiedBy>
  <dcterms:created xsi:type="dcterms:W3CDTF">2014-07-15T10:13:31Z</dcterms:created>
  <dcterms:modified xsi:type="dcterms:W3CDTF">2016-03-10T16:31:36Z</dcterms:modified>
  <cp:category>BM</cp:category>
</cp:coreProperties>
</file>