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autoCompressPictures="0"/>
  <mc:AlternateContent xmlns:mc="http://schemas.openxmlformats.org/markup-compatibility/2006">
    <mc:Choice Requires="x15">
      <x15ac:absPath xmlns:x15ac="http://schemas.microsoft.com/office/spreadsheetml/2010/11/ac" url="/Users/Romeo/Documents/201601JS01/WIP/Deliverable/Report5/"/>
    </mc:Choice>
  </mc:AlternateContent>
  <bookViews>
    <workbookView xWindow="80" yWindow="460" windowWidth="25520" windowHeight="15540" tabRatio="743"/>
  </bookViews>
  <sheets>
    <sheet name="Cover" sheetId="1" r:id="rId1"/>
    <sheet name="Test case List" sheetId="2" r:id="rId2"/>
    <sheet name="Test Report" sheetId="5" r:id="rId3"/>
    <sheet name="User Module" sheetId="9" r:id="rId4"/>
    <sheet name="Mod Module" sheetId="12" r:id="rId5"/>
    <sheet name="Admin Module" sheetId="10" r:id="rId6"/>
  </sheets>
  <externalReferences>
    <externalReference r:id="rId7"/>
  </externalReferences>
  <definedNames>
    <definedName name="ACTION" localSheetId="4">#REF!</definedName>
    <definedName name="ACTION">#REF!</definedName>
    <definedName name="d">'[1]Search grammar'!$C$45</definedName>
    <definedName name="Defect" comment="fsfsdfs" localSheetId="4">#REF!</definedName>
    <definedName name="Defect" comment="fsfsdfs">#REF!</definedName>
    <definedName name="dfsf" localSheetId="4">#REF!</definedName>
    <definedName name="dfsf">#REF!</definedName>
    <definedName name="Discover" localSheetId="4">#REF!</definedName>
    <definedName name="Discover">#REF!</definedName>
    <definedName name="Lỗi" localSheetId="4">#REF!</definedName>
    <definedName name="Lỗi">#REF!</definedName>
    <definedName name="Pass" localSheetId="4">#REF!</definedName>
    <definedName name="Pass">#REF!</definedName>
    <definedName name="Statistic" comment="fsfsdfs" localSheetId="4">#REF!</definedName>
    <definedName name="Statistic" comment="fsfsdfs">#REF!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4" i="12" l="1"/>
  <c r="A16" i="12"/>
  <c r="A18" i="12"/>
  <c r="A20" i="12"/>
  <c r="A21" i="12"/>
  <c r="A22" i="12"/>
  <c r="A23" i="12"/>
  <c r="A24" i="12"/>
  <c r="A25" i="12"/>
  <c r="A26" i="12"/>
  <c r="A27" i="12"/>
  <c r="A28" i="12"/>
  <c r="A30" i="12"/>
  <c r="A31" i="12"/>
  <c r="A32" i="12"/>
  <c r="A33" i="12"/>
  <c r="A34" i="12"/>
  <c r="A35" i="12"/>
  <c r="A36" i="12"/>
  <c r="A37" i="12"/>
  <c r="A38" i="12"/>
  <c r="A12" i="12"/>
  <c r="A39" i="9"/>
  <c r="A41" i="9"/>
  <c r="A43" i="9"/>
  <c r="A45" i="9"/>
  <c r="A47" i="9"/>
  <c r="A12" i="9"/>
  <c r="A13" i="9"/>
  <c r="A15" i="9"/>
  <c r="A16" i="9"/>
  <c r="A18" i="9"/>
  <c r="A19" i="9"/>
  <c r="A21" i="9"/>
  <c r="A23" i="9"/>
  <c r="A25" i="9"/>
  <c r="A27" i="9"/>
  <c r="A29" i="9"/>
  <c r="A31" i="9"/>
  <c r="A33" i="9"/>
  <c r="A35" i="9"/>
  <c r="A37" i="9"/>
  <c r="A52" i="9"/>
  <c r="A53" i="9"/>
  <c r="A54" i="9"/>
  <c r="A55" i="9"/>
  <c r="A56" i="9"/>
  <c r="A58" i="9"/>
  <c r="A59" i="9"/>
  <c r="A60" i="9"/>
  <c r="A61" i="9"/>
  <c r="A62" i="9"/>
  <c r="A63" i="9"/>
  <c r="A64" i="9"/>
  <c r="A65" i="9"/>
  <c r="A66" i="9"/>
  <c r="A67" i="9"/>
  <c r="A68" i="9"/>
  <c r="A69" i="9"/>
  <c r="A70" i="9"/>
  <c r="E6" i="9"/>
  <c r="A26" i="10"/>
  <c r="A27" i="10"/>
  <c r="A23" i="10"/>
  <c r="A21" i="10"/>
  <c r="A22" i="10"/>
  <c r="A18" i="10"/>
  <c r="A20" i="10"/>
  <c r="A25" i="10"/>
  <c r="A12" i="10"/>
  <c r="A14" i="10"/>
  <c r="A16" i="10"/>
  <c r="E6" i="10"/>
  <c r="A6" i="10"/>
  <c r="D13" i="5"/>
  <c r="A6" i="9"/>
  <c r="D11" i="5"/>
  <c r="A6" i="12"/>
  <c r="D12" i="5"/>
  <c r="D14" i="5"/>
  <c r="B6" i="10"/>
  <c r="E13" i="5"/>
  <c r="B6" i="9"/>
  <c r="E11" i="5"/>
  <c r="B6" i="12"/>
  <c r="E12" i="5"/>
  <c r="E14" i="5"/>
  <c r="E6" i="12"/>
  <c r="D6" i="12"/>
  <c r="C6" i="12"/>
  <c r="F12" i="5"/>
  <c r="D6" i="9"/>
  <c r="C6" i="9"/>
  <c r="F11" i="5"/>
  <c r="D6" i="10"/>
  <c r="C6" i="10"/>
  <c r="F13" i="5"/>
  <c r="F14" i="5"/>
  <c r="H12" i="5"/>
  <c r="H11" i="5"/>
  <c r="H13" i="5"/>
  <c r="H14" i="5"/>
  <c r="G12" i="5"/>
  <c r="C6" i="1"/>
  <c r="G13" i="5"/>
  <c r="G11" i="5"/>
  <c r="C3" i="5"/>
  <c r="C4" i="5"/>
  <c r="C5" i="5"/>
  <c r="D3" i="2"/>
  <c r="D4" i="2"/>
  <c r="G14" i="5"/>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<sst xmlns="http://schemas.openxmlformats.org/spreadsheetml/2006/main" count="583" uniqueCount="346">
  <si>
    <t>Project Name</t>
  </si>
  <si>
    <t>Creator</t>
  </si>
  <si>
    <t>Project Code</t>
  </si>
  <si>
    <t>Reviewer/Approver</t>
  </si>
  <si>
    <t>Document Code</t>
  </si>
  <si>
    <t>Issue Date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</si>
  <si>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</si>
  <si>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</si>
  <si>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</si>
  <si>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</si>
  <si>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</si>
  <si>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</si>
  <si>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</si>
  <si>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</si>
  <si>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</si>
  <si>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</si>
  <si>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</si>
  <si>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</si>
  <si>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</si>
  <si>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</si>
  <si>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</si>
  <si>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</si>
  <si>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</si>
  <si>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</si>
  <si>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</si>
  <si>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</si>
  <si>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</si>
  <si>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</si>
  <si>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</si>
  <si>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</si>
  <si>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</si>
  <si>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</si>
  <si>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</si>
  <si>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</si>
  <si>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</si>
  <si>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</si>
  <si>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</si>
  <si>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</si>
  <si>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</si>
  <si>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</si>
  <si>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</si>
  <si>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</si>
  <si>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</si>
  <si>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</si>
  <si>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</si>
  <si>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This test cases were created to test integration between login with all functions and all functions together</t>
  </si>
  <si>
    <t>Add new</t>
  </si>
  <si>
    <t>Admin_Function</t>
  </si>
  <si>
    <t>Execute all Registered User unit test cases and passed</t>
  </si>
  <si>
    <t>Execute all Admin unit test cases
 and passed</t>
  </si>
  <si>
    <t>Result Chorme version 40</t>
  </si>
  <si>
    <t>Result Firefox version 30</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</si>
  <si>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</si>
  <si>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</si>
  <si>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</si>
  <si>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</si>
  <si>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</si>
  <si>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</si>
  <si>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</si>
  <si>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</si>
  <si>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</si>
  <si>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</si>
  <si>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</si>
  <si>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</si>
  <si>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Homepage</t>
  </si>
  <si>
    <t>1. Login on one browser
2. Copy link
3. Change to other browser
4. Paste link and press Enter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</si>
  <si>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</si>
  <si>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</si>
  <si>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</si>
  <si>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</si>
  <si>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</si>
  <si>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</si>
  <si>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</si>
  <si>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</si>
  <si>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</si>
  <si>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</si>
  <si>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</si>
  <si>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</si>
  <si>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</si>
  <si>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</si>
  <si>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</si>
  <si>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</si>
  <si>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</si>
  <si>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</si>
  <si>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</si>
  <si>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</si>
  <si>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</si>
  <si>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</si>
  <si>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</si>
  <si>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</si>
  <si>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</si>
  <si>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</si>
  <si>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</si>
  <si>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</si>
  <si>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</si>
  <si>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</si>
  <si>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</si>
  <si>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</si>
  <si>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</si>
  <si>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</si>
  <si>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</si>
  <si>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</si>
  <si>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</si>
  <si>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1. Set language of Browser isVietnamese
2. Start system from browser
3. Confirm displaying language of system</t>
  </si>
  <si>
    <t>Language of system is Vietnamese</t>
  </si>
  <si>
    <t xml:space="preserve">Display Homepage with name and avatar of user </t>
  </si>
  <si>
    <t>DangNHSE02992</t>
  </si>
  <si>
    <t>VMN_User Unit Test Case_v1.0_EN</t>
  </si>
  <si>
    <t>VMN</t>
  </si>
  <si>
    <t>Mod_login</t>
  </si>
  <si>
    <t xml:space="preserve"> </t>
  </si>
  <si>
    <t>Integration Remedy with HMS</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</si>
  <si>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</si>
  <si>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</si>
  <si>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</si>
  <si>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</si>
  <si>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</si>
  <si>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</si>
  <si>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</si>
  <si>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</si>
  <si>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User function</t>
  </si>
  <si>
    <t>Integrating all functions of user together then execute test</t>
  </si>
  <si>
    <t>User_Function</t>
  </si>
  <si>
    <t>Mod_Function</t>
  </si>
  <si>
    <t>Check "Medicinal plants" tab</t>
  </si>
  <si>
    <t>Check "HMS" tab</t>
  </si>
  <si>
    <t>Mod function</t>
  </si>
  <si>
    <t>Mod_function</t>
  </si>
  <si>
    <t>User Module</t>
  </si>
  <si>
    <t>Integration Login with Logout</t>
  </si>
  <si>
    <t xml:space="preserve">1. Login VMN system by Member or Mod role.
2. Click on "Logout" hyperlink on Header
</t>
  </si>
  <si>
    <t>Integration Register with Login</t>
  </si>
  <si>
    <t xml:space="preserve">When user register new account </t>
  </si>
  <si>
    <t>When user click on "Logout" hyperlink</t>
  </si>
  <si>
    <t>1.Homepage is displayed 
2. "Register" Page is displayed
3. Display user's information correctly
4. VMN system will alert message:"Register success." and redirect to "Login" Page</t>
  </si>
  <si>
    <t>[Authentication-18]
[Authentication-2]</t>
  </si>
  <si>
    <t>Integration Login with Personal Page</t>
  </si>
  <si>
    <t>Check "Personal Name" hyperlink</t>
  </si>
  <si>
    <t xml:space="preserve">1. Login VMN system by Member or Mod role.
2. Click on "Personal Page" hyperlink on Header
</t>
  </si>
  <si>
    <t xml:space="preserve">1. Login VMN system by Member or Mod role.
</t>
  </si>
  <si>
    <t>1. Homepage is displayed with "Personal Name" hyperlink on Header</t>
  </si>
  <si>
    <t>"Personal Name" hyperlink when user click on</t>
  </si>
  <si>
    <t xml:space="preserve">1. Homepage is displayed 
2. "Personal Page" Page is displayed
</t>
  </si>
  <si>
    <t>[Personal Page-2]</t>
  </si>
  <si>
    <t>Check "Logout" hyperlink</t>
  </si>
  <si>
    <t xml:space="preserve">1. Homepage is displayed with "Logout" hyperlink on Header
</t>
  </si>
  <si>
    <t>1. Homepage is displayed
2. Logout success and redirect to Homepage</t>
  </si>
  <si>
    <t>Integration Login with Medicinal plants</t>
  </si>
  <si>
    <t xml:space="preserve">1. Login VMN system by Member or Mod role
2. Click on "Medicinal plants" on Header
</t>
  </si>
  <si>
    <t>[Homepage-9]</t>
  </si>
  <si>
    <t>Integration Login with Remedy</t>
  </si>
  <si>
    <t>Check "Remedy" tab</t>
  </si>
  <si>
    <t>1. Login VMN system by Member or Mod role
2. Click on "Remedy" on Header</t>
  </si>
  <si>
    <t>1. Homepage is displayed 
2. "Remedy" Page is displayed</t>
  </si>
  <si>
    <t>1. Homepage is displayed 
2. "Medicinal plants" Page is displayed</t>
  </si>
  <si>
    <t>[Homepage-11]</t>
  </si>
  <si>
    <t>Integration Login with Herbal Medicine Store</t>
  </si>
  <si>
    <t>1. Login VMN system by Member or Mod role
2. Click on "HMS" tab on Header</t>
  </si>
  <si>
    <t>[Herbal Medicine Store-6]</t>
  </si>
  <si>
    <t>1. Homepage is displayed 
2. "HMS Searching" Page is displayed</t>
  </si>
  <si>
    <t>Integration Medicinal plants with Remedy</t>
  </si>
  <si>
    <t>Check "Related Remedy Article" hyperlink</t>
  </si>
  <si>
    <t>1. Homepage is displayed 
2. "Medicinal Plants" tab is displayed 
3. "Medicinal Plants Article Detail" Page is displayed 
4. "Related Remedy Article" tab is displayed by list of Remedy Article hyperlink
5. "Remedy Article Detail" is displayed</t>
  </si>
  <si>
    <t>[Remedy Article-37]</t>
  </si>
  <si>
    <t>Integration Medicinal plants with Personal Page</t>
  </si>
  <si>
    <t xml:space="preserve">Check "Author" hyperlink </t>
  </si>
  <si>
    <t>1. Homepage is displayed 
2. "Medicinal Plants Article Detail" Page is displayed
3. "Author" Page is displayed by following fields:
- Header
- Avatar
- Profile hyperlink
- Contributed Articles hyperlink
- Profile frame
- Footer</t>
  </si>
  <si>
    <t>Check "Related HMS" hyperlink</t>
  </si>
  <si>
    <t>1. Login VMN system by Member or Mod role
2. Click on "Remedy Article Detail" hyperlink on "Remedy" tab
3. Click on "Related HMS" tab
4. Click on "HMS" hyperlink</t>
  </si>
  <si>
    <t>1. Homepage is displayed 
2. "Remedy Article Detail" Page is displayed
3. "Related HMS" tab is displayed by list of HMS hyperlink
4. "HMS Profile" Page is displayed</t>
  </si>
  <si>
    <t>[Herbal Medicine Store-13]</t>
  </si>
  <si>
    <t>Integration Remedy with Personal Page</t>
  </si>
  <si>
    <t>1. Homepage is displayed 
2. "Remedy Article Detail" Page is displayed
3. "Author" Page is displayed by following fields:
- Header
- Avatar
- Profile hyperlink
- Contributed Articles hyperlink
- Profile frame
- Footer</t>
  </si>
  <si>
    <t xml:space="preserve">Check "Remedy" hyperlink on "Contributed Articles" in "Personal Page" Page </t>
  </si>
  <si>
    <t>1. Login VMN system by Member role
2. Click on "Account" hyperlink on Header
3. Click on "Contributed Articles" tab
4. Click on "Remedy Article's Title" hyperlink</t>
  </si>
  <si>
    <t>Integration Personal Page with "Remedy's change content" Page</t>
  </si>
  <si>
    <t xml:space="preserve">1. Homepage is displayed 
2. "Personal Page" Page is displayed
3. "Contributed Article" Frame is displayed
4. "Remedy change content" Page is displayed
</t>
  </si>
  <si>
    <t>[Remedy Article-21]</t>
  </si>
  <si>
    <t>Integration Personal page with "Medicinal Plants change content" Page</t>
  </si>
  <si>
    <t xml:space="preserve">Check "Medicinal Plants" hyperlink on "Contributed Articles" in "Personal Page" Page </t>
  </si>
  <si>
    <t>1. Login VMN system by Member role
2. Click on "Account" hyperlink on Header
3. Click on "Contributed Articles" tab
4. Click on "Medicinal Plants Name" hyperlink</t>
  </si>
  <si>
    <t>1. Homepage is displayed 
2. "Personal Page" Page is displayed
3. "Contributed Article" Frame is displayed
4. "Medicinal Plants change content" Page is displayed</t>
  </si>
  <si>
    <t>[Medicinal Plants Article-23]</t>
  </si>
  <si>
    <t>Integration Slider on Homepage with Medicinal Plants tab</t>
  </si>
  <si>
    <t>Check "View now" in Medicinal Plants Slider on Homepage</t>
  </si>
  <si>
    <t xml:space="preserve">1. Homepage is displayed 
2. "Medicinal Plants" tab is displayed 
</t>
  </si>
  <si>
    <t>Check "View now" in Remedy Slider on Homepage</t>
  </si>
  <si>
    <t xml:space="preserve">1. Homepage is displayed 
2. "Remedy" tab is displayed </t>
  </si>
  <si>
    <t>Integration Slider on Homepage with Remedy tab</t>
  </si>
  <si>
    <t>Integration Slider on Homepage with HMS tab</t>
  </si>
  <si>
    <t>[Homepage-8]</t>
  </si>
  <si>
    <t>[Homepage-10]</t>
  </si>
  <si>
    <t>Check "View now" in HMS Slider on Homepage</t>
  </si>
  <si>
    <t>1. Login VMN system by Member or Mod role.
2. Click on  "View now" in HMS Slider (Slider 4)</t>
  </si>
  <si>
    <t>1. Homepage is displayed
2. "HMS Search" Page is displayed</t>
  </si>
  <si>
    <t>[Herbal Medicine Store-2]</t>
  </si>
  <si>
    <t>Personal Page</t>
  </si>
  <si>
    <t>Integration Login with Dashboard</t>
  </si>
  <si>
    <t>When Mod click on "Logout" hyperlink</t>
  </si>
  <si>
    <t>1. Login VMN system by Admin role
2. Click on "Dashboard" hyperlink</t>
  </si>
  <si>
    <t>1. Admin Page is displayed 
2. "Dashboard" Page is displayed</t>
  </si>
  <si>
    <t>Integration Login with User Management</t>
  </si>
  <si>
    <t>Check "User Management" Page</t>
  </si>
  <si>
    <t>Check "Dashboard" Page</t>
  </si>
  <si>
    <t>1. Login VMN system by Admin role
2. Click on "User Management" hyperlink</t>
  </si>
  <si>
    <t>1. Admin Page is displayed 
2. "User Management" Page is displayed</t>
  </si>
  <si>
    <t>When Admin click on "Logout" hyperlink</t>
  </si>
  <si>
    <t xml:space="preserve">1. Login VMN system by Admin role.
2. Click on "Logout" hyperlink on Header
</t>
  </si>
  <si>
    <t>QuynhHTSE02639</t>
  </si>
  <si>
    <t>Integration Advance Search with Medicinal Plants Detail</t>
  </si>
  <si>
    <t>Integration Advance Search with Remedy Detail</t>
  </si>
  <si>
    <t>Check "Medicinal Plants Article" hyperlink</t>
  </si>
  <si>
    <t xml:space="preserve">1. Log in VMN system by Member role
2. Click on "Medicinal Plants" tab
3. Click on "Advance Search" button
4. Enter searching information then click "Search" button
5. Click on "Medicinal Plants Article" hyperlink
</t>
  </si>
  <si>
    <t xml:space="preserve">1. Homepage is displayed
2. "Medicinal Plants" tab is displayed
3. "Advance Search" Page is displayed
4. Search result is displayed in "Searching Result" Frame
5. "Medicinal Plants Article Detail" Page is displayed </t>
  </si>
  <si>
    <t>Check "Remedy Article" hyperlink</t>
  </si>
  <si>
    <t>1. Log in VMN system by Member role
2. Click on "Remedy" tab
3. Click on "Advance Search" button
4. Enter searching information then click "Search" button
5. Click on "Remedy Article" hyperlink</t>
  </si>
  <si>
    <t xml:space="preserve">1. Homepage is displayed
2. "Remedy" tab is displayed
3. "Advance Search" Page is displayed
4. Search result is displayed in "Searching Result" Frame
5. "Remedy Article Detail" Page is displayed </t>
  </si>
  <si>
    <t>[Medicinal Plants Article- 62]</t>
  </si>
  <si>
    <t>[Remedy Article- 60]</t>
  </si>
  <si>
    <t>When Admin click on "Detail" button on "User Management" Page</t>
  </si>
  <si>
    <t>1. Login VMN system by Admin role
2. Click on "User Management" hyperlink
3. Click on "Detail" button of any user in "User Management" Page</t>
  </si>
  <si>
    <t>1. Admin Page is displayed
2. Logout success and redirect to Login Page</t>
  </si>
  <si>
    <t>1. Admin Page is displayed
2. "User Management" Page is displayed
3. "User Detail" Page is displayed</t>
  </si>
  <si>
    <t>When Admin click on "Detail" button on "HMS Pending" Page</t>
  </si>
  <si>
    <t>1. Login VMN system by Admin role
2. Click on "HMS Pending" hyperlink
3. Click on "Detail" button of any user in "HMS Pending" Page</t>
  </si>
  <si>
    <t>1. Admin Page is displayed
2. "HMS Pending" Page is displayed
3. "HMS Detail" Page is displayed</t>
  </si>
  <si>
    <t>Integration User Management with User Detail</t>
  </si>
  <si>
    <t>Integration HMS Pending with HMS Detail</t>
  </si>
  <si>
    <t>When Admin click on "Save" button on "User Detail" Page</t>
  </si>
  <si>
    <t>1. Login VMN system by Admin role
2. Click on "User Management" hyperlink
3. Click on "Detail" button of any user in "User Management" Page
4. Click on "Save" button on "User Detail" Page</t>
  </si>
  <si>
    <t>1. Admin Page is displayed
2. "User Management" Page is displayed
3. "User Detail" Page is displayed
4. "User Management" Page is displayed</t>
  </si>
  <si>
    <t>When Admin click on "Accept" button on "HMS Detail" Page</t>
  </si>
  <si>
    <t>1. Login VMN system by Admin role
2. Click on "HMS Pending" hyperlink
3. Click on "Detail" button of any user in "HMS Pending" Page
4. Click on "Accept" button on "HMS Detail" Page</t>
  </si>
  <si>
    <t>1. Admin Page is displayed
2. "HMS Pending" Page is displayed
3. "HMS Detail" Page is displayed
4. "HMS Pending" Page is displayed</t>
  </si>
  <si>
    <t>When Admin click on "Deny" button on "HMS Detail" Page</t>
  </si>
  <si>
    <t>1. Login VMN system by Admin role
2. Click on "HMS Pending" hyperlink
3. Click on "Detail" button of any user in "HMS Pending" Page
4. Click on "Deny" button on "HMS Detail" Page</t>
  </si>
  <si>
    <t xml:space="preserve">Integration Login with HMS Pending </t>
  </si>
  <si>
    <t>1. Login VMN system by Admin role
2. Click on "HMS Pending" hyperlink</t>
  </si>
  <si>
    <t>1. Admin Page is displayed
2. "HMS Pending" Page is displayed</t>
  </si>
  <si>
    <t>1. Mod Page is displayed
2. Log out success and redirect to "Login" Page</t>
  </si>
  <si>
    <t>Check "HMS Pending" Page</t>
  </si>
  <si>
    <t>1. Mod Page is displayed
2. "Dashboard" Page is displayed</t>
  </si>
  <si>
    <t>Integration Login with Medicinal Plants Article Management</t>
  </si>
  <si>
    <t>Check "Medicinal Plants Article Management" Page</t>
  </si>
  <si>
    <t>1. Login VMN system by Mod role
2. Click on "Logout" hyperlink on Header</t>
  </si>
  <si>
    <t>1. Login VMN system by Mod role
2. Click on "Dashboard" hyperlink</t>
  </si>
  <si>
    <t>1. Login VMN system by Mod role
2. Click on "Medicinal Plants Article Management" hyperlink</t>
  </si>
  <si>
    <t>1. Mod Page is displayed
2. "Medicinal Plants Article Management" Page is displayed</t>
  </si>
  <si>
    <t>Integration Login with Remedy Article Management</t>
  </si>
  <si>
    <t>Check "Remedy Article Management" Page</t>
  </si>
  <si>
    <t>1. Login VMN system by Mod role
2. Click on "Remedy Article Management" hyperlink</t>
  </si>
  <si>
    <t>1. Mod Page is displayed
2. "Remedy Article Management" Page is displayed</t>
  </si>
  <si>
    <t>[Mod Module- 50]</t>
  </si>
  <si>
    <t>Integration Medicinal Plants Articles Management with Medicinal Plants Article Detail</t>
  </si>
  <si>
    <t>[Mod Module- 40]</t>
  </si>
  <si>
    <t>When Mod click on "Accept" button on "Medicinal Plants Article Detail" Page</t>
  </si>
  <si>
    <t>1. Mod Page is displayed
2. "Medicinal Plants Article Management" Page is displayed
3. "Medicinal Plants Article Detail" Page is displayed
4. "Medicinal Plants Article Management" Page is displayed</t>
  </si>
  <si>
    <t>[Mod Module- 41]</t>
  </si>
  <si>
    <t>When Mod click on "Detail" button on "Change content's Medicinal Plants Article" tab of "Medicinal Plants Article Management" Page</t>
  </si>
  <si>
    <t>When Mod click on "Detail" button on "Reported Medicinal Plants Article" tab of "Medicinal Plants Article Management" Page</t>
  </si>
  <si>
    <t>When Mod click on "Deny" button on "Medicinal Plants Article Detail" Page</t>
  </si>
  <si>
    <t xml:space="preserve">1. Mod Page is displayed
2. "Medicinal Plants Article Management" Page is displayed
3. "Medicinal Plants Article Detail" Page is displayed
</t>
  </si>
  <si>
    <t>1. Mod Page is displayed
2. "Medicinal Plants Article Management" Page is displayed
3. "Change content's Medicinal Plants Article" tab is displayed
4. "Medicinal Plants Article Management" Page is displayed</t>
  </si>
  <si>
    <t>1. Login VMN system by Mod role
2. Click on "Medicinal Plants Article Management" hyperlink
3. Click on "Change content's Medicinal Plants Article" tab
4. Click on "Detail" button of any article on "Change content's Medicinal Plants Article" tab
5. Click on "Deny" button on "Medicinal Plants Article Detail" Page</t>
  </si>
  <si>
    <t>1. Login VMN system by Mod role
2. Click on "Medicinal Plants Article Management" hyperlink
3. Click on "Change content's Medicinal Plants Article" tab
4. Click on "Detail" button of any article on "Change content's Medicinal Plants Article" tab
5. Click on "Accept" button on "Medicinal Plants Article Detail" Page</t>
  </si>
  <si>
    <t>1. Mod Page is displayed
2. "Medicinal Plants Article Management" Page is displayed
3. "Change content's Medicinal Plants Article" tab is displayed
4. "Medicinal Plants Article Detail" Page is displayed
5. "Change content's Medicinal Plants Article" tab is displayed</t>
  </si>
  <si>
    <t>[Mod Module- 42]</t>
  </si>
  <si>
    <t>[Mod Module- 43]</t>
  </si>
  <si>
    <t>[Mod Module- 44]</t>
  </si>
  <si>
    <t>[Mod Module- 45]</t>
  </si>
  <si>
    <t>[Mod Module- 46]</t>
  </si>
  <si>
    <t>[Mod Module- 47]</t>
  </si>
  <si>
    <t>[Mod Module- 48]</t>
  </si>
  <si>
    <t xml:space="preserve">1. Login VMN system by Mod role
2. Click on "Medicinal Plants Article Management" hyperlink
3. Click on "Change content's Medicinal Plants Article" tab
4. Click on "Detail" button of any article on "Change content's Medicinal Plants Article" tab
</t>
  </si>
  <si>
    <t>1. Login VMN system by Mod role
2. Click on "Medicinal Plants Article Management" hyperlink
3. Click on "Reported Medicinal Plants Article" tab
4. Click on "Detail" button of any article on "Reported Medicinal Plants Article" tab</t>
  </si>
  <si>
    <t>1. Login VMN system by Mod role
2. Click on "Medicinal Plants Article Management" hyperlink
3. Click on "Reported Medicinal Plants Article" tab
4. Click on "Detail" button of any article on "Reported Medicinal Plants Article" tab
5. Click on "Accept" button on "Medicinal Plants Article Detail" Page</t>
  </si>
  <si>
    <t>1. Login VMN system by Mod role
2. Click on "Medicinal Plants Article Management" hyperlink
3. Click on "Reported Medicinal Plants Article" tab
4. Click on "Detail" button of any article on "Reported Medicinal Plants Article" tab
5. Click on "Deny" button on "Medicinal Plants Article Detail" Page</t>
  </si>
  <si>
    <t>1. Mod Page is displayed
2. "Medicinal Plants Article Management" Page is displayed
3. "Reported Medicinal Plants Article" tab is displayed
4. "Medicinal Plants Article Detail" Page is displayed
5. "Reported Medicinal Plants Article" tab is displayed</t>
  </si>
  <si>
    <t>Integration Remedy Articles Management with Remedy Article Detail</t>
  </si>
  <si>
    <t>When Mod click on "Detail" button on "Medicinal Plants Article Pending" tab of "Medicinal Plants Article Management" Page</t>
  </si>
  <si>
    <t>When Mod click on "Accept" button on "Remedy Article Detail" Page</t>
  </si>
  <si>
    <t>When Mod click on "Deny" button on "Remedy Article Detail" Page</t>
  </si>
  <si>
    <t>When Mod click on "Detail" button on "Remedy Article Pending" tab of "Remedy Article Management" Page</t>
  </si>
  <si>
    <t>When Mod click on "Detail" button on "Change content's Remedy Article" tab of "Remedy Article Management" Page</t>
  </si>
  <si>
    <t>When Mod click on "Detail" button on "Reported Remedy Article" tab of "Remedy Article Management" Page</t>
  </si>
  <si>
    <t>1. Login VMN system by Mod role
2. Click on "Medicinal Plants Article Management" hyperlink
3. Click on "Detail" button of any article on "Medicinal Plants Article Pending" tab</t>
  </si>
  <si>
    <t xml:space="preserve">1. Login VMN system by Mod role
2. Click on "Medicinal Plants Article Management" hyperlink
3. Click on "Detail" button of any article on "Pending Medicinal Plants Article" tab
4. Click on "Accept" button on "Medicinal Plants Article Detail" Page </t>
  </si>
  <si>
    <t xml:space="preserve">1. Login VMN system by Mod role
2. Click on "Medicinal Plants Article Management" hyperlink
3. Click on "Detail" button of any article on "Pending Medicinal Plants Article" tab
4. Click on "Deny" button on "Medicinal Plants Article Detail" Page </t>
  </si>
  <si>
    <t>1. Login VMN system by Mod role
2. Click on "Remedy Article Management" hyperlink
3. Click on "Detail" button of any article on "Remedy Article Pending" tab</t>
  </si>
  <si>
    <t xml:space="preserve">1. Mod Page is displayed
2. "Remedy Article Management" Page is displayed
3. "Remedy Article Detail" Page is displayed
</t>
  </si>
  <si>
    <t xml:space="preserve">1. Login VMN system by Mod role
2. Click on "Remedy Article Management" hyperlink
3. Click on "Detail" button of any article on "Pending Remedy Article" tab
4. Click on "Accept" button on "Remedy Article Detail" Page </t>
  </si>
  <si>
    <t>1. Mod Page is displayed
2. "Remedy Article Management" Page is displayed
3. "Remedy Article Detail" Page is displayed
4. "Remedy Article Management" Page is displayed</t>
  </si>
  <si>
    <t xml:space="preserve">1. Login VMN system by Mod role
2. Click on "Remedy Article Management" hyperlink
3. Click on "Detail" button of any article on "Pending Remedy Article" tab
4. Click on "Deny" button on "Remedy Article Detail" Page </t>
  </si>
  <si>
    <t xml:space="preserve">1. Login VMN system by Mod role
2. Click on "Remedy Article Management" hyperlink
3. Click on "Change content's Remedy Article" tab
4. Click on "Detail" button of any article on "Change content's Remedy Article" tab
</t>
  </si>
  <si>
    <t>1. Mod Page is displayed
2. "Remedy Article Management" Page is displayed
3. "Change content's Remedy Article" tab is displayed
4. "Remedy Article Management" Page is displayed</t>
  </si>
  <si>
    <t>1. Login VMN system by Mod role
2. Click on "Remedy Article Management" hyperlink
3. Click on "Change content's Remedy Article" tab
4. Click on "Detail" button of any article on "Change content's Remedy Article" tab
5. Click on "Accept" button on "Remedy Article Detail" Page</t>
  </si>
  <si>
    <t>1. Mod Page is displayed
2. "Remedy Article Management" Page is displayed
3. "Change content's Remedy Article" tab is displayed
4. "Remedy Article Detail" Page is displayed
5. "Change content's Remedy Article" tab is displayed</t>
  </si>
  <si>
    <t>1. Login VMN system by Mod role
2. Click on "Remedy Article Management" hyperlink
3. Click on "Change content's Remedy Article" tab
4. Click on "Detail" button of any article on "Change content's Remedy Article" tab
5. Click on "Deny" button on "Remedy Article Detail" Page</t>
  </si>
  <si>
    <t>1. Login VMN system by Mod role
2. Click on "Remedy Article Management" hyperlink
3. Click on "Reported Remedy Article" tab
4. Click on "Detail" button of any article on "Reported Remedy Article" tab</t>
  </si>
  <si>
    <t>1. Login VMN system by Mod role
2. Click on "Remedy Article Management" hyperlink
3. Click on "Reported Remedy Article" tab
4. Click on "Detail" button of any article on "Reported Remedy Article" tab
5. Click on "Accept" button on "Remedy Article Detail" Page</t>
  </si>
  <si>
    <t>1. Mod Page is displayed
2. "Remedy Article Management" Page is displayed
3. "Reported Remedy Article" tab is displayed
4. "Remedy Article Detail" Page is displayed
5. "Reported Remedy Article" tab is displayed</t>
  </si>
  <si>
    <t>1. Login VMN system by Mod role
2. Click on "Remedy Article Management" hyperlink
3. Click on "Reported Remedy Article" tab
4. Click on "Detail" button of any article on "Reported Remedy Article" tab
5. Click on "Deny" button on "Remedy Article Detail" Page</t>
  </si>
  <si>
    <t>[Mod Module- 54]</t>
  </si>
  <si>
    <t>[Mod Module- 55]</t>
  </si>
  <si>
    <t>[Mod Module- 56]</t>
  </si>
  <si>
    <t>[Mod Module- 57]</t>
  </si>
  <si>
    <t>[Mod Module- 58]</t>
  </si>
  <si>
    <t>[Mod Module- 59]</t>
  </si>
  <si>
    <t>[Mod Module- 60]</t>
  </si>
  <si>
    <t>[Mod Module- 61]</t>
  </si>
  <si>
    <t>[Mod Module- 62]</t>
  </si>
  <si>
    <t>[Mod Module- 18]</t>
  </si>
  <si>
    <t>[Mod Module- 20]</t>
  </si>
  <si>
    <t>[Mod Module- 36]</t>
  </si>
  <si>
    <t>When Admin click on "Lock" button on "User Detail" Page</t>
  </si>
  <si>
    <t>1. Login VMN system by Admin role
2. Click on "User Management" hyperlink
3. Click on "Detail" button of any user in "User Management" Page
4. Click on "Lock" button on "User Detail" Page</t>
  </si>
  <si>
    <t>When Admin click on "UnLock" button on "User Detail" Page</t>
  </si>
  <si>
    <t>1. Login VMN system by Admin role
2. Click on "User Management" hyperlink
3. Click on "Detail" button of any user in "User Management" Page
4. Click on "UnLock" button on "User Detail" Page</t>
  </si>
  <si>
    <t>[Admin Module- 30]</t>
  </si>
  <si>
    <t>[Admin Module- 29]</t>
  </si>
  <si>
    <t>[Admin Module- 33]</t>
  </si>
  <si>
    <t>[Admin Module- 32]</t>
  </si>
  <si>
    <t>[Admin Module- 37]</t>
  </si>
  <si>
    <t>[Admin module- 38]</t>
  </si>
  <si>
    <t>[Admin module- 39]</t>
  </si>
  <si>
    <t>[Admin module- 20]</t>
  </si>
  <si>
    <t>[Admin module- 27]</t>
  </si>
  <si>
    <t>[Admin module- 35]</t>
  </si>
  <si>
    <t>TEST CASE</t>
  </si>
  <si>
    <t>Version</t>
  </si>
  <si>
    <t>Record of change</t>
  </si>
  <si>
    <t>Effective Date</t>
  </si>
  <si>
    <t>Change Item</t>
  </si>
  <si>
    <t>*A,D,M</t>
  </si>
  <si>
    <t>Change description</t>
  </si>
  <si>
    <t>Reference</t>
  </si>
  <si>
    <t>Execute all Mod unit test cases
 and passed</t>
  </si>
  <si>
    <t>List enviroment requires in this system
1. Server: Localhost
2. Database server: MySQL server
3. Browser: Google Chrome 40, Mozzila Firefox 30
4. Operation System: Mac OS X</t>
  </si>
  <si>
    <t xml:space="preserve">1. Go to vmn.vnvalley.com
2. Click on "Register" hyperlink in Header
3. Enter personal information in "Register" Form
4. Click on "Sign up" button
</t>
  </si>
  <si>
    <t>1. Go to vmn.vnvalley.com
2. Click on "View now" in Medicinal Plants Slider (Slider 2)</t>
  </si>
  <si>
    <t>1. Go to vmn.vnvalley.com
2. Click on  "View now" in Remedy Slider (Slider 3)</t>
  </si>
  <si>
    <t xml:space="preserve">1. Go to vmn.vnvalley.com
2. Click on "Medicinal Plants" on Header
3. Click on "Detail" hyperlink of any Medicinal Plants Article
4. Click on "Related Remedy Article" tab
5. Click on any "Remedy Article" hyperlink </t>
  </si>
  <si>
    <t>1. Go to vmn.vnvalley.com
2. Click on "Medicinal Plants Article Detail" hyperlink on "Medicinal Plants" tab or Homepage
3. Click on "Author" hyperlink</t>
  </si>
  <si>
    <t>1. Go to vmn.vnvalley.com
2. Click on "Remedy Article Detail" hyperlink on "Remedy" tab
3. Click on "Author" hyperlink</t>
  </si>
  <si>
    <t xml:space="preserve">1. Go to vmn.vnvalley.com
2. Click on "Login" hyperlink in Header
3. Click on "Register" hyperlink in "Login" Page
4. Enter personal information in "Register" Form
5. Click on "Sign up" button
</t>
  </si>
  <si>
    <t>1.Homepage is displayed 
2. "Login" Page is displayed
3. "Register" Page is displayed
4. Display user's information correctly
5. VMN system will alert message:"Register success." and redirect to "Login"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</si>
</sst>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mm\-yy;@"/>
    <numFmt numFmtId="165" formatCode="dd/mm/yyyy;@"/>
    <numFmt numFmtId="167" formatCode="m/d/yyyy;@"/>
  </numFmts>
  <fonts count="32"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sz val="10"/>
      <color theme="0"/>
      <name val="Tahoma"/>
      <family val="2"/>
    </font>
    <font>
      <sz val="12"/>
      <name val="ＭＳ Ｐゴシック"/>
      <family val="3"/>
      <charset val="128"/>
    </font>
    <font>
      <b/>
      <sz val="14"/>
      <name val="ＭＳ Ｐゴシック"/>
      <charset val="128"/>
    </font>
    <font>
      <sz val="12"/>
      <name val="Calibri"/>
      <family val="2"/>
    </font>
    <font>
      <u/>
      <sz val="11"/>
      <color theme="11"/>
      <name val="ＭＳ Ｐゴシック"/>
      <charset val="128"/>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0"/>
        <bgColor indexed="41"/>
      </patternFill>
    </fill>
  </fills>
  <borders count="5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style="thin">
        <color indexed="8"/>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cellStyleXfs>
  <cellXfs count="22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3" fillId="0" borderId="0" xfId="0" applyFont="1" applyAlignment="1">
      <alignment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0" fontId="3" fillId="6" borderId="23" xfId="2" applyFont="1" applyFill="1" applyBorder="1" applyAlignment="1">
      <alignment vertical="top" wrapText="1"/>
    </xf>
    <xf numFmtId="0" fontId="3" fillId="6" borderId="14" xfId="4" applyFont="1" applyFill="1" applyBorder="1" applyAlignment="1">
      <alignment vertical="top" wrapText="1"/>
    </xf>
    <xf numFmtId="0" fontId="24" fillId="2" borderId="20" xfId="1" applyNumberFormat="1" applyFont="1" applyFill="1" applyBorder="1" applyAlignment="1"/>
    <xf numFmtId="0" fontId="14" fillId="2" borderId="24" xfId="4" applyNumberFormat="1" applyFont="1" applyFill="1" applyBorder="1" applyAlignment="1">
      <alignment horizontal="left" wrapText="1"/>
    </xf>
    <xf numFmtId="0" fontId="14" fillId="2" borderId="25" xfId="4" applyNumberFormat="1" applyFont="1" applyFill="1" applyBorder="1" applyAlignment="1">
      <alignment horizontal="left" wrapText="1"/>
    </xf>
    <xf numFmtId="0" fontId="12" fillId="2" borderId="25" xfId="2" applyNumberFormat="1" applyFont="1" applyFill="1" applyBorder="1" applyAlignment="1">
      <alignment horizontal="center" vertical="center"/>
    </xf>
    <xf numFmtId="0" fontId="18" fillId="2" borderId="26"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4" xfId="4" applyFont="1" applyFill="1" applyBorder="1" applyAlignment="1">
      <alignment horizontal="left" wrapText="1"/>
    </xf>
    <xf numFmtId="0" fontId="14" fillId="6" borderId="25" xfId="4" applyFont="1" applyFill="1" applyBorder="1" applyAlignment="1">
      <alignment horizontal="left" wrapText="1"/>
    </xf>
    <xf numFmtId="0" fontId="12" fillId="6" borderId="25"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27" fillId="6" borderId="0" xfId="2" applyFont="1" applyFill="1" applyAlignment="1" applyProtection="1">
      <alignment wrapText="1"/>
    </xf>
    <xf numFmtId="0" fontId="27" fillId="6" borderId="0" xfId="2" applyFont="1" applyFill="1" applyBorder="1" applyAlignment="1">
      <alignment horizontal="left" wrapText="1"/>
    </xf>
    <xf numFmtId="0" fontId="15" fillId="0" borderId="7" xfId="1" applyFont="1" applyBorder="1"/>
    <xf numFmtId="0" fontId="9" fillId="3" borderId="27" xfId="0" applyNumberFormat="1" applyFont="1" applyFill="1" applyBorder="1" applyAlignment="1">
      <alignment horizontal="center"/>
    </xf>
    <xf numFmtId="0" fontId="3"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4" xfId="4" applyFont="1" applyFill="1" applyBorder="1" applyAlignment="1">
      <alignment horizontal="left" vertical="center"/>
    </xf>
    <xf numFmtId="0" fontId="14" fillId="5" borderId="35" xfId="4" applyFont="1" applyFill="1" applyBorder="1" applyAlignment="1">
      <alignment horizontal="left" vertical="center"/>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6" xfId="4" applyFont="1" applyFill="1" applyBorder="1" applyAlignment="1">
      <alignment horizontal="left" vertical="center"/>
    </xf>
    <xf numFmtId="0" fontId="14" fillId="5" borderId="33" xfId="4" applyFont="1" applyFill="1" applyBorder="1" applyAlignment="1">
      <alignment horizontal="left" vertical="center"/>
    </xf>
    <xf numFmtId="0" fontId="14" fillId="5" borderId="3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28" fillId="0" borderId="0" xfId="0" applyFont="1" applyAlignment="1">
      <alignment wrapText="1"/>
    </xf>
    <xf numFmtId="0" fontId="28" fillId="8" borderId="33" xfId="0" applyFont="1" applyFill="1" applyBorder="1" applyAlignment="1">
      <alignment horizontal="center" vertical="center" wrapText="1"/>
    </xf>
    <xf numFmtId="0" fontId="29" fillId="8" borderId="36" xfId="0" applyFont="1" applyFill="1" applyBorder="1" applyAlignment="1">
      <alignment horizontal="left" vertical="center"/>
    </xf>
    <xf numFmtId="0" fontId="28" fillId="8" borderId="36" xfId="0" applyFont="1" applyFill="1" applyBorder="1" applyAlignment="1">
      <alignment horizontal="center" vertical="center" wrapText="1"/>
    </xf>
    <xf numFmtId="0" fontId="28" fillId="7" borderId="23" xfId="0" applyFont="1" applyFill="1" applyBorder="1" applyAlignment="1">
      <alignment horizontal="center" vertical="center" wrapText="1"/>
    </xf>
    <xf numFmtId="0" fontId="28" fillId="0" borderId="0" xfId="0" applyFont="1" applyFill="1" applyAlignment="1">
      <alignment wrapText="1"/>
    </xf>
    <xf numFmtId="0" fontId="28" fillId="9" borderId="0" xfId="0" applyFont="1" applyFill="1" applyAlignment="1">
      <alignment wrapText="1"/>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16" fillId="2" borderId="0" xfId="1" applyFill="1"/>
    <xf numFmtId="0" fontId="16" fillId="0" borderId="7" xfId="1" applyBorder="1"/>
    <xf numFmtId="0" fontId="3" fillId="6" borderId="15" xfId="4" applyFont="1" applyFill="1" applyBorder="1" applyAlignment="1">
      <alignment vertical="top" wrapText="1"/>
    </xf>
    <xf numFmtId="0" fontId="14" fillId="5" borderId="39" xfId="4" applyFont="1" applyFill="1" applyBorder="1" applyAlignment="1">
      <alignment horizontal="left" vertical="center"/>
    </xf>
    <xf numFmtId="0" fontId="3" fillId="6" borderId="38" xfId="4" applyFont="1" applyFill="1" applyBorder="1" applyAlignment="1">
      <alignment vertical="top" wrapText="1"/>
    </xf>
    <xf numFmtId="0" fontId="18" fillId="2" borderId="1" xfId="2" applyFont="1" applyFill="1" applyBorder="1" applyAlignment="1">
      <alignment horizontal="left" vertical="top" wrapText="1"/>
    </xf>
    <xf numFmtId="0" fontId="14" fillId="5" borderId="40" xfId="4" applyFont="1" applyFill="1" applyBorder="1" applyAlignment="1">
      <alignment horizontal="left" vertical="center"/>
    </xf>
    <xf numFmtId="0" fontId="3" fillId="2" borderId="38" xfId="2" applyFont="1" applyFill="1" applyBorder="1"/>
    <xf numFmtId="0" fontId="14" fillId="5" borderId="41" xfId="4" applyFont="1" applyFill="1" applyBorder="1" applyAlignment="1">
      <alignment horizontal="left" vertical="center"/>
    </xf>
    <xf numFmtId="0" fontId="3" fillId="2" borderId="42" xfId="2" applyFont="1" applyFill="1" applyBorder="1" applyAlignment="1">
      <alignment vertical="top" wrapText="1"/>
    </xf>
    <xf numFmtId="0" fontId="3" fillId="6" borderId="23" xfId="4" applyNumberFormat="1" applyFont="1" applyFill="1" applyBorder="1" applyAlignment="1">
      <alignment vertical="top" wrapText="1"/>
    </xf>
    <xf numFmtId="0" fontId="3" fillId="6" borderId="43" xfId="4" applyFont="1" applyFill="1" applyBorder="1" applyAlignment="1">
      <alignment vertical="top" wrapText="1"/>
    </xf>
    <xf numFmtId="0" fontId="18" fillId="2" borderId="43" xfId="7" applyFont="1" applyFill="1" applyBorder="1" applyAlignment="1">
      <alignment vertical="top" wrapText="1"/>
    </xf>
    <xf numFmtId="0" fontId="3" fillId="6" borderId="44" xfId="4" applyFont="1" applyFill="1" applyBorder="1" applyAlignment="1">
      <alignment vertical="top" wrapText="1"/>
    </xf>
    <xf numFmtId="0" fontId="7" fillId="2" borderId="2" xfId="0" applyFont="1" applyFill="1" applyBorder="1" applyAlignment="1">
      <alignment horizontal="left"/>
    </xf>
    <xf numFmtId="0" fontId="18" fillId="6" borderId="38" xfId="2" applyFont="1" applyFill="1" applyBorder="1" applyAlignment="1">
      <alignment horizontal="left" vertical="top" wrapText="1"/>
    </xf>
    <xf numFmtId="0" fontId="3" fillId="6" borderId="38" xfId="2" applyFont="1" applyFill="1" applyBorder="1" applyAlignment="1">
      <alignment vertical="top" wrapText="1"/>
    </xf>
    <xf numFmtId="0" fontId="14" fillId="5" borderId="38" xfId="4" applyFont="1" applyFill="1" applyBorder="1" applyAlignment="1">
      <alignment horizontal="left" vertical="center"/>
    </xf>
    <xf numFmtId="0" fontId="3" fillId="6" borderId="40" xfId="4" applyFont="1" applyFill="1" applyBorder="1" applyAlignment="1">
      <alignment vertical="top" wrapText="1"/>
    </xf>
    <xf numFmtId="0" fontId="3" fillId="6" borderId="48" xfId="4" applyFont="1" applyFill="1" applyBorder="1" applyAlignment="1">
      <alignment vertical="top" wrapText="1"/>
    </xf>
    <xf numFmtId="0" fontId="22" fillId="2" borderId="48" xfId="7" applyFont="1" applyFill="1" applyBorder="1" applyAlignment="1">
      <alignment horizontal="left" vertical="top" wrapText="1"/>
    </xf>
    <xf numFmtId="0" fontId="3" fillId="7" borderId="48" xfId="0" applyFont="1" applyFill="1" applyBorder="1"/>
    <xf numFmtId="0" fontId="14" fillId="5" borderId="45" xfId="4" applyFont="1" applyFill="1" applyBorder="1" applyAlignment="1">
      <alignment horizontal="left" vertical="center"/>
    </xf>
    <xf numFmtId="0" fontId="14" fillId="5" borderId="49" xfId="4" applyFont="1" applyFill="1" applyBorder="1" applyAlignment="1">
      <alignment horizontal="left" vertical="center"/>
    </xf>
    <xf numFmtId="0" fontId="14" fillId="5" borderId="42" xfId="4" applyFont="1" applyFill="1" applyBorder="1" applyAlignment="1">
      <alignment horizontal="left" vertical="center"/>
    </xf>
    <xf numFmtId="0" fontId="14" fillId="5" borderId="47" xfId="4" applyFont="1" applyFill="1" applyBorder="1" applyAlignment="1">
      <alignment horizontal="left" vertical="center"/>
    </xf>
    <xf numFmtId="0" fontId="3" fillId="6" borderId="36" xfId="4" applyFont="1" applyFill="1" applyBorder="1" applyAlignment="1">
      <alignment vertical="top" wrapText="1"/>
    </xf>
    <xf numFmtId="0" fontId="3" fillId="6" borderId="51" xfId="4" applyFont="1" applyFill="1" applyBorder="1" applyAlignment="1">
      <alignment vertical="top" wrapText="1"/>
    </xf>
    <xf numFmtId="0" fontId="3" fillId="2" borderId="51" xfId="2" applyFont="1" applyFill="1" applyBorder="1"/>
    <xf numFmtId="0" fontId="14" fillId="10" borderId="47" xfId="4" applyFont="1" applyFill="1" applyBorder="1" applyAlignment="1">
      <alignment horizontal="left" vertical="center"/>
    </xf>
    <xf numFmtId="0" fontId="14" fillId="10" borderId="51" xfId="4" applyFont="1" applyFill="1" applyBorder="1" applyAlignment="1">
      <alignment horizontal="left" vertical="center"/>
    </xf>
    <xf numFmtId="0" fontId="7" fillId="0" borderId="0" xfId="0" applyFont="1" applyAlignment="1">
      <alignment horizontal="left"/>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7" borderId="51" xfId="0" applyFont="1" applyFill="1" applyBorder="1" applyAlignment="1">
      <alignment vertical="top" wrapText="1"/>
    </xf>
    <xf numFmtId="0" fontId="14" fillId="0" borderId="0" xfId="4" applyFont="1" applyFill="1" applyBorder="1" applyAlignment="1">
      <alignment horizontal="left" vertical="center"/>
    </xf>
    <xf numFmtId="0" fontId="28" fillId="0" borderId="0" xfId="0" applyFont="1" applyFill="1" applyBorder="1" applyAlignment="1">
      <alignment wrapText="1"/>
    </xf>
    <xf numFmtId="0" fontId="28" fillId="9" borderId="0" xfId="0" applyFont="1" applyFill="1" applyBorder="1" applyAlignment="1">
      <alignment wrapText="1"/>
    </xf>
    <xf numFmtId="0" fontId="28" fillId="0" borderId="0" xfId="0" applyFont="1" applyBorder="1" applyAlignment="1">
      <alignment wrapText="1"/>
    </xf>
    <xf numFmtId="165" fontId="3" fillId="6" borderId="2" xfId="4" applyNumberFormat="1"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14" fillId="5" borderId="50" xfId="4" applyFont="1" applyFill="1" applyBorder="1" applyAlignment="1">
      <alignment horizontal="center" vertical="center"/>
    </xf>
    <xf numFmtId="0" fontId="14" fillId="5" borderId="46" xfId="4" applyFont="1" applyFill="1" applyBorder="1" applyAlignment="1">
      <alignment horizontal="center" vertical="center"/>
    </xf>
    <xf numFmtId="0" fontId="14" fillId="5" borderId="47" xfId="4" applyFont="1" applyFill="1" applyBorder="1" applyAlignment="1">
      <alignment horizontal="center" vertical="center"/>
    </xf>
    <xf numFmtId="0" fontId="8" fillId="6" borderId="30" xfId="4" applyFont="1" applyFill="1" applyBorder="1" applyAlignment="1">
      <alignment horizontal="left" wrapText="1"/>
    </xf>
    <xf numFmtId="0" fontId="8" fillId="6" borderId="31" xfId="4" applyFont="1" applyFill="1" applyBorder="1" applyAlignment="1">
      <alignment horizontal="left" wrapText="1"/>
    </xf>
    <xf numFmtId="0" fontId="12" fillId="2" borderId="30" xfId="2" applyFont="1" applyFill="1" applyBorder="1" applyAlignment="1">
      <alignment horizontal="center" vertical="center" wrapText="1"/>
    </xf>
    <xf numFmtId="0" fontId="18" fillId="2" borderId="32" xfId="2"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4" fillId="5" borderId="50"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167" fontId="7" fillId="2" borderId="3" xfId="0" applyNumberFormat="1" applyFont="1" applyFill="1" applyBorder="1" applyAlignment="1">
      <alignment horizontal="left"/>
    </xf>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eo/Desktop/D:\201601JS01\WIP\Deliverable\Report3\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zoomScale="90" zoomScaleNormal="90" zoomScalePageLayoutView="90" workbookViewId="0">
      <selection activeCell="D17" sqref="D17"/>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x14ac:dyDescent="0.15">
      <c r="A2" s="3"/>
      <c r="B2" s="4"/>
      <c r="C2" s="205" t="s">
        <v>328</v>
      </c>
      <c r="D2" s="205"/>
      <c r="E2" s="205"/>
      <c r="F2" s="205"/>
      <c r="G2" s="205"/>
    </row>
    <row r="3" spans="1:7" x14ac:dyDescent="0.15">
      <c r="B3" s="6"/>
      <c r="C3" s="7"/>
      <c r="F3" s="8"/>
    </row>
    <row r="4" spans="1:7" ht="14.25" customHeight="1" x14ac:dyDescent="0.15">
      <c r="B4" s="178" t="s">
        <v>0</v>
      </c>
      <c r="C4" s="206" t="s">
        <v>112</v>
      </c>
      <c r="D4" s="206"/>
      <c r="E4" s="206"/>
      <c r="F4" s="178" t="s">
        <v>1</v>
      </c>
      <c r="G4" s="9" t="s">
        <v>106</v>
      </c>
    </row>
    <row r="5" spans="1:7" ht="14.25" customHeight="1" x14ac:dyDescent="0.15">
      <c r="B5" s="178" t="s">
        <v>2</v>
      </c>
      <c r="C5" s="206" t="s">
        <v>108</v>
      </c>
      <c r="D5" s="206"/>
      <c r="E5" s="206"/>
      <c r="F5" s="178" t="s">
        <v>3</v>
      </c>
      <c r="G5" s="9" t="s">
        <v>208</v>
      </c>
    </row>
    <row r="6" spans="1:7" ht="15.75" customHeight="1" x14ac:dyDescent="0.15">
      <c r="B6" s="207" t="s">
        <v>4</v>
      </c>
      <c r="C6" s="208" t="str">
        <f>C5&amp;"_"&amp;"Integration Test Case"&amp;"_"&amp;"v1.0"</f>
        <v>VMN_Integration Test Case_v1.0</v>
      </c>
      <c r="D6" s="208"/>
      <c r="E6" s="208"/>
      <c r="F6" s="178" t="s">
        <v>5</v>
      </c>
      <c r="G6" s="80">
        <v>42439</v>
      </c>
    </row>
    <row r="7" spans="1:7" ht="13.5" customHeight="1" x14ac:dyDescent="0.15">
      <c r="B7" s="207"/>
      <c r="C7" s="208"/>
      <c r="D7" s="208"/>
      <c r="E7" s="208"/>
      <c r="F7" s="178" t="s">
        <v>329</v>
      </c>
      <c r="G7" s="136" t="s">
        <v>37</v>
      </c>
    </row>
    <row r="8" spans="1:7" x14ac:dyDescent="0.15">
      <c r="A8" s="11"/>
      <c r="B8" s="11"/>
      <c r="C8" s="11"/>
      <c r="D8" s="11"/>
      <c r="E8" s="11"/>
      <c r="F8" s="11"/>
      <c r="G8" s="12"/>
    </row>
    <row r="9" spans="1:7" x14ac:dyDescent="0.15">
      <c r="B9" s="1"/>
    </row>
    <row r="10" spans="1:7" x14ac:dyDescent="0.15">
      <c r="B10" s="195" t="s">
        <v>330</v>
      </c>
    </row>
    <row r="11" spans="1:7" s="13" customFormat="1" x14ac:dyDescent="0.15">
      <c r="B11" s="196" t="s">
        <v>331</v>
      </c>
      <c r="C11" s="197" t="s">
        <v>329</v>
      </c>
      <c r="D11" s="197" t="s">
        <v>332</v>
      </c>
      <c r="E11" s="197" t="s">
        <v>333</v>
      </c>
      <c r="F11" s="197" t="s">
        <v>334</v>
      </c>
      <c r="G11" s="198" t="s">
        <v>335</v>
      </c>
    </row>
    <row r="12" spans="1:7" s="14" customFormat="1" x14ac:dyDescent="0.15">
      <c r="B12" s="81">
        <v>42439</v>
      </c>
      <c r="C12" s="82" t="s">
        <v>37</v>
      </c>
      <c r="D12" s="83"/>
      <c r="E12" s="83" t="s">
        <v>38</v>
      </c>
      <c r="F12" s="108" t="s">
        <v>46</v>
      </c>
      <c r="G12" s="17" t="s">
        <v>107</v>
      </c>
    </row>
    <row r="13" spans="1:7" s="14" customFormat="1" ht="21.75" customHeight="1" x14ac:dyDescent="0.15">
      <c r="B13" s="81"/>
      <c r="C13" s="82"/>
      <c r="D13" s="16"/>
      <c r="E13" s="83"/>
      <c r="F13" s="16"/>
      <c r="G13" s="19"/>
    </row>
    <row r="14" spans="1:7" s="14" customFormat="1" ht="19.5" customHeight="1" x14ac:dyDescent="0.15">
      <c r="B14" s="81"/>
      <c r="C14" s="82"/>
      <c r="D14" s="16"/>
      <c r="E14" s="83"/>
      <c r="F14" s="16"/>
      <c r="G14" s="19"/>
    </row>
    <row r="15" spans="1:7" s="14" customFormat="1" ht="21.75" customHeight="1" x14ac:dyDescent="0.15">
      <c r="B15" s="18"/>
      <c r="C15" s="15"/>
      <c r="D15" s="16"/>
      <c r="E15" s="16"/>
      <c r="F15" s="16"/>
      <c r="G15" s="19"/>
    </row>
    <row r="16" spans="1:7" s="14" customFormat="1" ht="19.5" customHeight="1" x14ac:dyDescent="0.15">
      <c r="B16" s="18"/>
      <c r="C16" s="15"/>
      <c r="D16" s="16"/>
      <c r="E16" s="16"/>
      <c r="F16" s="16"/>
      <c r="G16" s="19"/>
    </row>
    <row r="17" spans="2:7" s="14" customFormat="1" ht="21.75" customHeight="1" x14ac:dyDescent="0.15">
      <c r="B17" s="18"/>
      <c r="C17" s="15"/>
      <c r="D17" s="16"/>
      <c r="E17" s="16"/>
      <c r="F17" s="16"/>
      <c r="G17" s="19"/>
    </row>
    <row r="18" spans="2:7" s="14" customFormat="1" ht="19.5" customHeight="1" x14ac:dyDescent="0.15">
      <c r="B18" s="20"/>
      <c r="C18" s="21"/>
      <c r="D18" s="22"/>
      <c r="E18" s="22"/>
      <c r="F18" s="22"/>
      <c r="G18" s="23"/>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90" zoomScaleNormal="90" zoomScalePageLayoutView="90" workbookViewId="0">
      <selection activeCell="D6" sqref="D6"/>
    </sheetView>
  </sheetViews>
  <sheetFormatPr baseColWidth="10" defaultColWidth="8.83203125" defaultRowHeight="13" x14ac:dyDescent="0.15"/>
  <cols>
    <col min="1" max="1" width="1.33203125" style="8" customWidth="1"/>
    <col min="2" max="2" width="11.6640625" style="24" customWidth="1"/>
    <col min="3" max="3" width="26.5" style="25" customWidth="1"/>
    <col min="4" max="4" width="18.6640625" style="25" customWidth="1"/>
    <col min="5" max="5" width="28.1640625" style="25" customWidth="1"/>
    <col min="6" max="6" width="30.6640625" style="25" customWidth="1"/>
    <col min="7" max="16384" width="8.83203125" style="8"/>
  </cols>
  <sheetData>
    <row r="1" spans="2:6" ht="25" x14ac:dyDescent="0.25">
      <c r="B1" s="26"/>
      <c r="D1" s="27" t="s">
        <v>6</v>
      </c>
      <c r="E1" s="28"/>
    </row>
    <row r="2" spans="2:6" ht="13.5" customHeight="1" x14ac:dyDescent="0.15">
      <c r="B2" s="26"/>
      <c r="D2" s="29"/>
      <c r="E2" s="29"/>
    </row>
    <row r="3" spans="2:6" x14ac:dyDescent="0.15">
      <c r="B3" s="211" t="s">
        <v>0</v>
      </c>
      <c r="C3" s="211"/>
      <c r="D3" s="212" t="str">
        <f>Cover!C4</f>
        <v>Vietnamese Medicinal Plants Network</v>
      </c>
      <c r="E3" s="212"/>
      <c r="F3" s="212"/>
    </row>
    <row r="4" spans="2:6" x14ac:dyDescent="0.15">
      <c r="B4" s="211" t="s">
        <v>2</v>
      </c>
      <c r="C4" s="211"/>
      <c r="D4" s="212" t="str">
        <f>Cover!C5</f>
        <v>VMN</v>
      </c>
      <c r="E4" s="212"/>
      <c r="F4" s="212"/>
    </row>
    <row r="5" spans="2:6" s="30" customFormat="1" ht="72" customHeight="1" x14ac:dyDescent="0.15">
      <c r="B5" s="209" t="s">
        <v>7</v>
      </c>
      <c r="C5" s="209"/>
      <c r="D5" s="210" t="s">
        <v>337</v>
      </c>
      <c r="E5" s="210"/>
      <c r="F5" s="210"/>
    </row>
    <row r="6" spans="2:6" x14ac:dyDescent="0.15">
      <c r="B6" s="31"/>
      <c r="C6" s="32"/>
      <c r="D6" s="32"/>
      <c r="E6" s="32"/>
      <c r="F6" s="32"/>
    </row>
    <row r="7" spans="2:6" s="33" customFormat="1" x14ac:dyDescent="0.15">
      <c r="B7" s="34"/>
      <c r="C7" s="35"/>
      <c r="D7" s="35"/>
      <c r="E7" s="35"/>
      <c r="F7" s="35"/>
    </row>
    <row r="8" spans="2:6" s="36" customFormat="1" ht="21" customHeight="1" x14ac:dyDescent="0.15">
      <c r="B8" s="37" t="s">
        <v>8</v>
      </c>
      <c r="C8" s="38" t="s">
        <v>9</v>
      </c>
      <c r="D8" s="38" t="s">
        <v>10</v>
      </c>
      <c r="E8" s="39" t="s">
        <v>11</v>
      </c>
      <c r="F8" s="40" t="s">
        <v>12</v>
      </c>
    </row>
    <row r="9" spans="2:6" ht="26" x14ac:dyDescent="0.15">
      <c r="B9" s="41">
        <v>1</v>
      </c>
      <c r="C9" s="42" t="s">
        <v>120</v>
      </c>
      <c r="D9" s="132" t="s">
        <v>43</v>
      </c>
      <c r="E9" s="107" t="s">
        <v>121</v>
      </c>
      <c r="F9" s="106" t="s">
        <v>48</v>
      </c>
    </row>
    <row r="10" spans="2:6" ht="26" x14ac:dyDescent="0.15">
      <c r="B10" s="41">
        <v>2</v>
      </c>
      <c r="C10" s="42" t="s">
        <v>126</v>
      </c>
      <c r="D10" s="165" t="s">
        <v>127</v>
      </c>
      <c r="E10" s="107" t="s">
        <v>44</v>
      </c>
      <c r="F10" s="106" t="s">
        <v>336</v>
      </c>
    </row>
    <row r="11" spans="2:6" ht="26" x14ac:dyDescent="0.15">
      <c r="B11" s="41">
        <v>3</v>
      </c>
      <c r="C11" s="42" t="s">
        <v>42</v>
      </c>
      <c r="D11" s="132" t="s">
        <v>40</v>
      </c>
      <c r="E11" s="107" t="s">
        <v>44</v>
      </c>
      <c r="F11" s="106" t="s">
        <v>49</v>
      </c>
    </row>
    <row r="12" spans="2:6" ht="14" x14ac:dyDescent="0.15">
      <c r="B12" s="41"/>
      <c r="C12" s="42"/>
      <c r="D12" s="84"/>
      <c r="E12" s="43"/>
      <c r="F12" s="44"/>
    </row>
    <row r="13" spans="2:6" ht="14" x14ac:dyDescent="0.15">
      <c r="B13" s="41"/>
      <c r="C13" s="42"/>
      <c r="D13" s="104"/>
      <c r="E13" s="45"/>
      <c r="F13" s="44"/>
    </row>
    <row r="14" spans="2:6" x14ac:dyDescent="0.15">
      <c r="B14" s="41"/>
      <c r="C14" s="42"/>
      <c r="D14" s="45"/>
      <c r="E14" s="45"/>
      <c r="F14" s="44"/>
    </row>
    <row r="15" spans="2:6" x14ac:dyDescent="0.15">
      <c r="B15" s="41"/>
      <c r="C15" s="42"/>
      <c r="D15" s="45"/>
      <c r="E15" s="45"/>
      <c r="F15" s="44"/>
    </row>
    <row r="16" spans="2:6" x14ac:dyDescent="0.15">
      <c r="B16" s="41"/>
      <c r="C16" s="42"/>
      <c r="D16" s="45"/>
      <c r="E16" s="45"/>
      <c r="F16" s="44"/>
    </row>
    <row r="17" spans="2:6" x14ac:dyDescent="0.15">
      <c r="B17" s="41"/>
      <c r="C17" s="42"/>
      <c r="D17" s="45"/>
      <c r="E17" s="45"/>
      <c r="F17" s="44"/>
    </row>
    <row r="18" spans="2:6" x14ac:dyDescent="0.15">
      <c r="B18" s="41"/>
      <c r="C18" s="42"/>
      <c r="D18" s="45"/>
      <c r="E18" s="45"/>
      <c r="F18" s="44"/>
    </row>
    <row r="19" spans="2:6" x14ac:dyDescent="0.15">
      <c r="B19" s="41"/>
      <c r="C19" s="42"/>
      <c r="D19" s="45"/>
      <c r="E19" s="45"/>
      <c r="F19" s="44"/>
    </row>
    <row r="20" spans="2:6" x14ac:dyDescent="0.15">
      <c r="B20" s="46"/>
      <c r="C20" s="47"/>
      <c r="D20" s="48"/>
      <c r="E20" s="48"/>
      <c r="F20" s="49"/>
    </row>
  </sheetData>
  <mergeCells count="6">
    <mergeCell ref="B5:C5"/>
    <mergeCell ref="D5:F5"/>
    <mergeCell ref="B3:C3"/>
    <mergeCell ref="D3:F3"/>
    <mergeCell ref="B4:C4"/>
    <mergeCell ref="D4:F4"/>
  </mergeCells>
  <phoneticPr fontId="0" type="noConversion"/>
  <hyperlinks>
    <hyperlink ref="D10" location="Mod_Function!A1" display="Admin_function"/>
    <hyperlink ref="D9" location="User_Function!A1" display="User_function"/>
    <hyperlink ref="D11"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H20" sqref="H20"/>
    </sheetView>
  </sheetViews>
  <sheetFormatPr baseColWidth="10" defaultColWidth="8.83203125" defaultRowHeight="13" x14ac:dyDescent="0.15"/>
  <cols>
    <col min="1" max="1" width="8.83203125" style="8"/>
    <col min="2" max="2" width="13.5" style="8" customWidth="1"/>
    <col min="3" max="3" width="23.1640625" style="8" customWidth="1"/>
    <col min="4" max="6" width="8.83203125" style="8"/>
    <col min="7" max="7" width="11.5" style="8" customWidth="1"/>
    <col min="8" max="9" width="33.1640625" style="8" customWidth="1"/>
    <col min="10" max="16384" width="8.83203125" style="8"/>
  </cols>
  <sheetData>
    <row r="1" spans="1:8" ht="25.5" customHeight="1" x14ac:dyDescent="0.25">
      <c r="B1" s="215" t="s">
        <v>29</v>
      </c>
      <c r="C1" s="215"/>
      <c r="D1" s="215"/>
      <c r="E1" s="215"/>
      <c r="F1" s="215"/>
      <c r="G1" s="215"/>
      <c r="H1" s="215"/>
    </row>
    <row r="2" spans="1:8" ht="14.25" customHeight="1" x14ac:dyDescent="0.15">
      <c r="A2" s="56"/>
      <c r="B2" s="56"/>
      <c r="C2" s="57"/>
      <c r="D2" s="57"/>
      <c r="E2" s="57"/>
      <c r="F2" s="57"/>
      <c r="G2" s="57"/>
      <c r="H2" s="58"/>
    </row>
    <row r="3" spans="1:8" ht="12" customHeight="1" x14ac:dyDescent="0.15">
      <c r="B3" s="10" t="s">
        <v>0</v>
      </c>
      <c r="C3" s="212" t="str">
        <f>Cover!C4</f>
        <v>Vietnamese Medicinal Plants Network</v>
      </c>
      <c r="D3" s="212"/>
      <c r="E3" s="213" t="s">
        <v>1</v>
      </c>
      <c r="F3" s="213"/>
      <c r="G3" s="9" t="s">
        <v>106</v>
      </c>
      <c r="H3" s="59"/>
    </row>
    <row r="4" spans="1:8" ht="12" customHeight="1" x14ac:dyDescent="0.15">
      <c r="B4" s="10" t="s">
        <v>2</v>
      </c>
      <c r="C4" s="212" t="str">
        <f>Cover!C5</f>
        <v>VMN</v>
      </c>
      <c r="D4" s="212"/>
      <c r="E4" s="213" t="s">
        <v>3</v>
      </c>
      <c r="F4" s="213"/>
      <c r="G4" s="9" t="s">
        <v>110</v>
      </c>
      <c r="H4" s="59"/>
    </row>
    <row r="5" spans="1:8" ht="12" customHeight="1" x14ac:dyDescent="0.15">
      <c r="B5" s="60" t="s">
        <v>4</v>
      </c>
      <c r="C5" s="212" t="str">
        <f>C4&amp;"_"&amp;"Integration Test Report"&amp;"_"&amp;"v1.0"</f>
        <v>VMN_Integration Test Report_v1.0</v>
      </c>
      <c r="D5" s="212"/>
      <c r="E5" s="213" t="s">
        <v>5</v>
      </c>
      <c r="F5" s="213"/>
      <c r="G5" s="227">
        <v>42439</v>
      </c>
      <c r="H5" s="61"/>
    </row>
    <row r="6" spans="1:8" ht="21.75" customHeight="1" x14ac:dyDescent="0.15">
      <c r="A6" s="56"/>
      <c r="B6" s="60" t="s">
        <v>30</v>
      </c>
      <c r="C6" s="214"/>
      <c r="D6" s="214"/>
      <c r="E6" s="214"/>
      <c r="F6" s="214"/>
      <c r="G6" s="214"/>
      <c r="H6" s="214"/>
    </row>
    <row r="7" spans="1:8" ht="14.25" customHeight="1" x14ac:dyDescent="0.15">
      <c r="A7" s="56"/>
      <c r="B7" s="62"/>
      <c r="C7" s="63"/>
      <c r="D7" s="57"/>
      <c r="E7" s="57"/>
      <c r="F7" s="57"/>
      <c r="G7" s="57"/>
      <c r="H7" s="58"/>
    </row>
    <row r="8" spans="1:8" x14ac:dyDescent="0.15">
      <c r="B8" s="62"/>
      <c r="C8" s="63"/>
      <c r="D8" s="57"/>
      <c r="E8" s="57"/>
      <c r="F8" s="57"/>
      <c r="G8" s="57"/>
      <c r="H8" s="58"/>
    </row>
    <row r="9" spans="1:8" x14ac:dyDescent="0.15">
      <c r="A9" s="64"/>
      <c r="B9" s="64"/>
      <c r="C9" s="64"/>
      <c r="D9" s="64"/>
      <c r="E9" s="64"/>
      <c r="F9" s="64"/>
      <c r="G9" s="64"/>
      <c r="H9" s="64"/>
    </row>
    <row r="10" spans="1:8" x14ac:dyDescent="0.15">
      <c r="A10" s="65"/>
      <c r="B10" s="133" t="s">
        <v>8</v>
      </c>
      <c r="C10" s="66" t="s">
        <v>31</v>
      </c>
      <c r="D10" s="67" t="s">
        <v>14</v>
      </c>
      <c r="E10" s="66" t="s">
        <v>16</v>
      </c>
      <c r="F10" s="66" t="s">
        <v>18</v>
      </c>
      <c r="G10" s="66" t="s">
        <v>19</v>
      </c>
      <c r="H10" s="68" t="s">
        <v>32</v>
      </c>
    </row>
    <row r="11" spans="1:8" x14ac:dyDescent="0.15">
      <c r="A11" s="65"/>
      <c r="B11" s="134">
        <v>1</v>
      </c>
      <c r="C11" s="132" t="s">
        <v>122</v>
      </c>
      <c r="D11" s="70">
        <f>'User Module'!A6</f>
        <v>76</v>
      </c>
      <c r="E11" s="70">
        <f>'User Module'!B6</f>
        <v>0</v>
      </c>
      <c r="F11" s="70">
        <f>'User Module'!C6</f>
        <v>0</v>
      </c>
      <c r="G11" s="70">
        <f>'User Module'!D6</f>
        <v>0</v>
      </c>
      <c r="H11" s="71">
        <f>'User Module'!E6</f>
        <v>76</v>
      </c>
    </row>
    <row r="12" spans="1:8" ht="14" x14ac:dyDescent="0.15">
      <c r="A12" s="69"/>
      <c r="B12" s="134">
        <v>2</v>
      </c>
      <c r="C12" s="165" t="s">
        <v>123</v>
      </c>
      <c r="D12" s="70">
        <f>'Mod Module'!A6</f>
        <v>44</v>
      </c>
      <c r="E12" s="70">
        <f>'Mod Module'!B6</f>
        <v>0</v>
      </c>
      <c r="F12" s="70">
        <f>'Mod Module'!C6</f>
        <v>0</v>
      </c>
      <c r="G12" s="70">
        <f>'Mod Module'!D6</f>
        <v>0</v>
      </c>
      <c r="H12" s="71">
        <f>'Mod Module'!E6</f>
        <v>44</v>
      </c>
    </row>
    <row r="13" spans="1:8" x14ac:dyDescent="0.15">
      <c r="A13" s="69"/>
      <c r="B13" s="134">
        <v>3</v>
      </c>
      <c r="C13" s="132" t="s">
        <v>47</v>
      </c>
      <c r="D13" s="70">
        <f>'Admin Module'!A6</f>
        <v>22</v>
      </c>
      <c r="E13" s="70">
        <f>'Admin Module'!B6</f>
        <v>0</v>
      </c>
      <c r="F13" s="70">
        <f>'Admin Module'!C6</f>
        <v>0</v>
      </c>
      <c r="G13" s="70">
        <f>'Admin Module'!D6</f>
        <v>0</v>
      </c>
      <c r="H13" s="71">
        <f>'Admin Module'!E6</f>
        <v>22</v>
      </c>
    </row>
    <row r="14" spans="1:8" x14ac:dyDescent="0.15">
      <c r="A14" s="64"/>
      <c r="B14" s="135"/>
      <c r="C14" s="72" t="s">
        <v>33</v>
      </c>
      <c r="D14" s="73">
        <f>SUM(D11:D13)</f>
        <v>142</v>
      </c>
      <c r="E14" s="73">
        <f>SUM(E11:E13)</f>
        <v>0</v>
      </c>
      <c r="F14" s="73">
        <f>SUM(F11:F13)</f>
        <v>0</v>
      </c>
      <c r="G14" s="73">
        <f>SUM(G9:G13)</f>
        <v>0</v>
      </c>
      <c r="H14" s="74">
        <f>SUM(H11:H13)</f>
        <v>142</v>
      </c>
    </row>
    <row r="15" spans="1:8" x14ac:dyDescent="0.15">
      <c r="A15" s="64"/>
      <c r="B15" s="75"/>
      <c r="C15" s="64"/>
      <c r="D15" s="76"/>
      <c r="E15" s="77"/>
      <c r="F15" s="77"/>
      <c r="G15" s="77"/>
      <c r="H15" s="77"/>
    </row>
    <row r="16" spans="1:8" x14ac:dyDescent="0.15">
      <c r="A16" s="64"/>
      <c r="B16" s="64"/>
      <c r="C16" s="78" t="s">
        <v>34</v>
      </c>
      <c r="D16" s="64"/>
      <c r="E16" s="79">
        <f>(D14+E14)*100/(H14-G14)</f>
        <v>100</v>
      </c>
      <c r="F16" s="64" t="s">
        <v>35</v>
      </c>
      <c r="G16" s="64"/>
      <c r="H16" s="50"/>
    </row>
    <row r="17" spans="2:8" x14ac:dyDescent="0.15">
      <c r="B17" s="64"/>
      <c r="C17" s="78" t="s">
        <v>36</v>
      </c>
      <c r="D17" s="64"/>
      <c r="E17" s="79">
        <f>D14*100/(H14-G14)</f>
        <v>100</v>
      </c>
      <c r="F17" s="64" t="s">
        <v>35</v>
      </c>
      <c r="G17" s="64"/>
      <c r="H17" s="50"/>
    </row>
    <row r="18" spans="2:8" x14ac:dyDescent="0.15">
      <c r="C18" s="64"/>
      <c r="D18" s="64"/>
    </row>
    <row r="19" spans="2:8" ht="14" x14ac:dyDescent="0.15">
      <c r="C19" s="164"/>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0"/>
  <sheetViews>
    <sheetView topLeftCell="A37" workbookViewId="0">
      <selection activeCell="H70" sqref="H70"/>
    </sheetView>
  </sheetViews>
  <sheetFormatPr baseColWidth="10" defaultColWidth="15.1640625" defaultRowHeight="13.5" customHeight="1" x14ac:dyDescent="0.15"/>
  <cols>
    <col min="1" max="1" width="15.1640625" style="120" customWidth="1"/>
    <col min="2" max="2" width="39.83203125" style="99" customWidth="1"/>
    <col min="3" max="3" width="33" style="99" customWidth="1"/>
    <col min="4" max="4" width="27.6640625" style="99" customWidth="1"/>
    <col min="5" max="5" width="22.1640625" style="99" customWidth="1"/>
    <col min="6" max="6" width="8.1640625" style="99" customWidth="1"/>
    <col min="7" max="7" width="7.33203125" style="99" customWidth="1"/>
    <col min="8" max="8" width="15.1640625" style="103" customWidth="1"/>
    <col min="9" max="9" width="15.1640625" style="99" customWidth="1"/>
    <col min="10" max="10" width="13.83203125" style="102" hidden="1" customWidth="1"/>
    <col min="11" max="16384" width="15.1640625" style="99"/>
  </cols>
  <sheetData>
    <row r="1" spans="1:10" ht="13.5" customHeight="1" thickBot="1" x14ac:dyDescent="0.2">
      <c r="A1" s="113" t="s">
        <v>41</v>
      </c>
      <c r="B1" s="86"/>
      <c r="C1" s="86"/>
      <c r="D1" s="86"/>
      <c r="E1" s="86"/>
      <c r="F1" s="86"/>
      <c r="G1" s="87"/>
      <c r="H1" s="88"/>
      <c r="I1" s="89"/>
      <c r="J1" s="89"/>
    </row>
    <row r="2" spans="1:10" ht="13.5" customHeight="1" x14ac:dyDescent="0.15">
      <c r="A2" s="114" t="s">
        <v>13</v>
      </c>
      <c r="B2" s="219" t="s">
        <v>128</v>
      </c>
      <c r="C2" s="219"/>
      <c r="D2" s="219"/>
      <c r="E2" s="219"/>
      <c r="F2" s="219"/>
      <c r="G2" s="219"/>
      <c r="H2" s="130" t="s">
        <v>14</v>
      </c>
      <c r="I2" s="89"/>
      <c r="J2" s="89" t="s">
        <v>14</v>
      </c>
    </row>
    <row r="3" spans="1:10" ht="13.5" customHeight="1" x14ac:dyDescent="0.15">
      <c r="A3" s="115" t="s">
        <v>15</v>
      </c>
      <c r="B3" s="219" t="s">
        <v>45</v>
      </c>
      <c r="C3" s="219"/>
      <c r="D3" s="219"/>
      <c r="E3" s="219"/>
      <c r="F3" s="219"/>
      <c r="G3" s="219"/>
      <c r="H3" s="130" t="s">
        <v>16</v>
      </c>
      <c r="I3" s="89"/>
      <c r="J3" s="89" t="s">
        <v>16</v>
      </c>
    </row>
    <row r="4" spans="1:10" ht="13.5" customHeight="1" x14ac:dyDescent="0.15">
      <c r="A4" s="114" t="s">
        <v>17</v>
      </c>
      <c r="B4" s="220" t="s">
        <v>106</v>
      </c>
      <c r="C4" s="220"/>
      <c r="D4" s="220"/>
      <c r="E4" s="220"/>
      <c r="F4" s="220"/>
      <c r="G4" s="220"/>
      <c r="H4" s="130" t="s">
        <v>19</v>
      </c>
      <c r="I4" s="89"/>
      <c r="J4" s="90"/>
    </row>
    <row r="5" spans="1:10" ht="13.5" customHeight="1" x14ac:dyDescent="0.15">
      <c r="A5" s="116" t="s">
        <v>14</v>
      </c>
      <c r="B5" s="91" t="s">
        <v>16</v>
      </c>
      <c r="C5" s="91" t="s">
        <v>18</v>
      </c>
      <c r="D5" s="92" t="s">
        <v>19</v>
      </c>
      <c r="E5" s="221" t="s">
        <v>20</v>
      </c>
      <c r="F5" s="221"/>
      <c r="G5" s="221"/>
      <c r="H5" s="131" t="s">
        <v>18</v>
      </c>
      <c r="I5" s="89"/>
      <c r="J5" s="89" t="s">
        <v>21</v>
      </c>
    </row>
    <row r="6" spans="1:10" ht="13.5" customHeight="1" thickBot="1" x14ac:dyDescent="0.2">
      <c r="A6" s="117">
        <f>COUNTIF(F11:G229,"Pass")</f>
        <v>76</v>
      </c>
      <c r="B6" s="95">
        <f>COUNTIF(F11:G676,"Fail")</f>
        <v>0</v>
      </c>
      <c r="C6" s="95">
        <f>E6-D6-B6-A6</f>
        <v>0</v>
      </c>
      <c r="D6" s="96">
        <f>COUNTIF(F11:G676,"N/A")</f>
        <v>0</v>
      </c>
      <c r="E6" s="222">
        <f>COUNTA(A11:A233)*2</f>
        <v>76</v>
      </c>
      <c r="F6" s="222"/>
      <c r="G6" s="222"/>
      <c r="H6" s="93"/>
      <c r="I6" s="89"/>
      <c r="J6" s="89" t="s">
        <v>19</v>
      </c>
    </row>
    <row r="7" spans="1:10" ht="13.5" customHeight="1" x14ac:dyDescent="0.15">
      <c r="A7" s="150"/>
      <c r="B7" s="151"/>
      <c r="C7" s="151"/>
      <c r="D7" s="151"/>
      <c r="E7" s="152"/>
      <c r="F7" s="152"/>
      <c r="G7" s="152"/>
      <c r="H7" s="93"/>
      <c r="I7" s="89"/>
      <c r="J7" s="89"/>
    </row>
    <row r="8" spans="1:10" ht="13.5" customHeight="1" x14ac:dyDescent="0.15">
      <c r="A8" s="150"/>
      <c r="B8" s="151"/>
      <c r="C8" s="151"/>
      <c r="D8" s="151"/>
      <c r="E8" s="152"/>
      <c r="F8" s="152"/>
      <c r="G8" s="152"/>
      <c r="H8" s="93"/>
      <c r="I8" s="89"/>
      <c r="J8" s="89"/>
    </row>
    <row r="9" spans="1:10" ht="13.5" customHeight="1" x14ac:dyDescent="0.15">
      <c r="A9" s="118"/>
      <c r="B9" s="89"/>
      <c r="C9" s="89"/>
      <c r="D9" s="97"/>
      <c r="E9" s="97"/>
      <c r="F9" s="97"/>
      <c r="G9" s="93"/>
      <c r="H9" s="93"/>
      <c r="I9" s="93"/>
      <c r="J9" s="94"/>
    </row>
    <row r="10" spans="1:10" ht="48.75" customHeight="1" x14ac:dyDescent="0.15">
      <c r="A10" s="119" t="s">
        <v>22</v>
      </c>
      <c r="B10" s="51" t="s">
        <v>23</v>
      </c>
      <c r="C10" s="51" t="s">
        <v>24</v>
      </c>
      <c r="D10" s="51" t="s">
        <v>25</v>
      </c>
      <c r="E10" s="52" t="s">
        <v>26</v>
      </c>
      <c r="F10" s="52" t="s">
        <v>50</v>
      </c>
      <c r="G10" s="52" t="s">
        <v>51</v>
      </c>
      <c r="H10" s="52" t="s">
        <v>27</v>
      </c>
      <c r="I10" s="51" t="s">
        <v>28</v>
      </c>
      <c r="J10" s="89"/>
    </row>
    <row r="11" spans="1:10" ht="14.25" customHeight="1" x14ac:dyDescent="0.15">
      <c r="A11" s="53"/>
      <c r="B11" s="53" t="s">
        <v>129</v>
      </c>
      <c r="C11" s="54"/>
      <c r="D11" s="54"/>
      <c r="E11" s="54"/>
      <c r="F11" s="54"/>
      <c r="G11" s="54"/>
      <c r="H11" s="54"/>
      <c r="I11" s="55"/>
      <c r="J11" s="89"/>
    </row>
    <row r="12" spans="1:10" ht="14.25" customHeight="1" x14ac:dyDescent="0.15">
      <c r="A12" s="174" t="str">
        <f t="shared" ref="A12:A47" si="0">IF(OR(B12&lt;&gt;"",D12&lt;&gt;""),"["&amp;TEXT($B$2,"##")&amp;"-"&amp;TEXT(ROW()-10,"##")&amp;"]","")</f>
        <v>[User Module-2]</v>
      </c>
      <c r="B12" s="85" t="s">
        <v>144</v>
      </c>
      <c r="C12" s="85" t="s">
        <v>139</v>
      </c>
      <c r="D12" s="112" t="s">
        <v>145</v>
      </c>
      <c r="E12" s="85"/>
      <c r="F12" s="109" t="s">
        <v>14</v>
      </c>
      <c r="G12" s="109" t="s">
        <v>14</v>
      </c>
      <c r="H12" s="204">
        <v>42554</v>
      </c>
      <c r="I12" s="101"/>
      <c r="J12" s="89"/>
    </row>
    <row r="13" spans="1:10" ht="14.25" customHeight="1" x14ac:dyDescent="0.15">
      <c r="A13" s="174" t="str">
        <f t="shared" si="0"/>
        <v>[User Module-3]</v>
      </c>
      <c r="B13" s="85" t="s">
        <v>133</v>
      </c>
      <c r="C13" s="166" t="s">
        <v>130</v>
      </c>
      <c r="D13" s="168" t="s">
        <v>146</v>
      </c>
      <c r="E13" s="85"/>
      <c r="F13" s="109" t="s">
        <v>14</v>
      </c>
      <c r="G13" s="109" t="s">
        <v>14</v>
      </c>
      <c r="H13" s="204">
        <v>42554</v>
      </c>
      <c r="I13" s="101"/>
      <c r="J13" s="89"/>
    </row>
    <row r="14" spans="1:10" ht="14.25" customHeight="1" x14ac:dyDescent="0.15">
      <c r="A14" s="53"/>
      <c r="B14" s="53" t="s">
        <v>131</v>
      </c>
      <c r="C14" s="54"/>
      <c r="D14" s="167"/>
      <c r="E14" s="54"/>
      <c r="F14" s="54"/>
      <c r="G14" s="54"/>
      <c r="H14" s="54"/>
      <c r="I14" s="55"/>
      <c r="J14" s="89"/>
    </row>
    <row r="15" spans="1:10" ht="14.25" customHeight="1" x14ac:dyDescent="0.15">
      <c r="A15" s="174" t="str">
        <f t="shared" si="0"/>
        <v>[User Module-5]</v>
      </c>
      <c r="B15" s="85" t="s">
        <v>132</v>
      </c>
      <c r="C15" s="85" t="s">
        <v>338</v>
      </c>
      <c r="D15" s="85" t="s">
        <v>134</v>
      </c>
      <c r="E15" s="85" t="s">
        <v>135</v>
      </c>
      <c r="F15" s="109" t="s">
        <v>14</v>
      </c>
      <c r="G15" s="109" t="s">
        <v>14</v>
      </c>
      <c r="H15" s="204">
        <v>42554</v>
      </c>
      <c r="I15" s="101"/>
      <c r="J15" s="89"/>
    </row>
    <row r="16" spans="1:10" ht="14.25" customHeight="1" x14ac:dyDescent="0.15">
      <c r="A16" s="174" t="str">
        <f t="shared" si="0"/>
        <v>[User Module-6]</v>
      </c>
      <c r="B16" s="85" t="s">
        <v>132</v>
      </c>
      <c r="C16" s="85" t="s">
        <v>344</v>
      </c>
      <c r="D16" s="85" t="s">
        <v>345</v>
      </c>
      <c r="E16" s="85"/>
      <c r="F16" s="109" t="s">
        <v>14</v>
      </c>
      <c r="G16" s="109" t="s">
        <v>14</v>
      </c>
      <c r="H16" s="204">
        <v>42554</v>
      </c>
      <c r="I16" s="101"/>
      <c r="J16" s="89"/>
    </row>
    <row r="17" spans="1:10" ht="14.25" customHeight="1" x14ac:dyDescent="0.15">
      <c r="A17" s="53"/>
      <c r="B17" s="53" t="s">
        <v>136</v>
      </c>
      <c r="C17" s="54"/>
      <c r="D17" s="54"/>
      <c r="E17" s="54"/>
      <c r="F17" s="54"/>
      <c r="G17" s="54"/>
      <c r="H17" s="54"/>
      <c r="I17" s="55"/>
      <c r="J17" s="89"/>
    </row>
    <row r="18" spans="1:10" ht="14.25" customHeight="1" x14ac:dyDescent="0.15">
      <c r="A18" s="174" t="str">
        <f t="shared" si="0"/>
        <v>[User Module-8]</v>
      </c>
      <c r="B18" s="85" t="s">
        <v>137</v>
      </c>
      <c r="C18" s="100" t="s">
        <v>139</v>
      </c>
      <c r="D18" s="85" t="s">
        <v>140</v>
      </c>
      <c r="E18" s="98"/>
      <c r="F18" s="109" t="s">
        <v>14</v>
      </c>
      <c r="G18" s="109" t="s">
        <v>14</v>
      </c>
      <c r="H18" s="204">
        <v>42554</v>
      </c>
      <c r="I18" s="140"/>
      <c r="J18" s="89"/>
    </row>
    <row r="19" spans="1:10" ht="14.25" customHeight="1" x14ac:dyDescent="0.15">
      <c r="A19" s="174" t="str">
        <f t="shared" si="0"/>
        <v>[User Module-9]</v>
      </c>
      <c r="B19" s="85" t="s">
        <v>141</v>
      </c>
      <c r="C19" s="100" t="s">
        <v>138</v>
      </c>
      <c r="D19" s="98" t="s">
        <v>142</v>
      </c>
      <c r="E19" s="98" t="s">
        <v>143</v>
      </c>
      <c r="F19" s="109" t="s">
        <v>14</v>
      </c>
      <c r="G19" s="109" t="s">
        <v>14</v>
      </c>
      <c r="H19" s="204">
        <v>42554</v>
      </c>
      <c r="I19" s="137"/>
      <c r="J19" s="89"/>
    </row>
    <row r="20" spans="1:10" ht="14.25" customHeight="1" x14ac:dyDescent="0.15">
      <c r="A20" s="53"/>
      <c r="B20" s="53" t="s">
        <v>183</v>
      </c>
      <c r="C20" s="54"/>
      <c r="D20" s="54"/>
      <c r="E20" s="54"/>
      <c r="F20" s="54"/>
      <c r="G20" s="54"/>
      <c r="H20" s="54"/>
      <c r="I20" s="55"/>
      <c r="J20" s="99"/>
    </row>
    <row r="21" spans="1:10" ht="14.25" customHeight="1" x14ac:dyDescent="0.15">
      <c r="A21" s="174" t="str">
        <f t="shared" si="0"/>
        <v>[User Module-11]</v>
      </c>
      <c r="B21" s="85" t="s">
        <v>184</v>
      </c>
      <c r="C21" s="100" t="s">
        <v>339</v>
      </c>
      <c r="D21" s="98" t="s">
        <v>185</v>
      </c>
      <c r="E21" s="98" t="s">
        <v>190</v>
      </c>
      <c r="F21" s="109" t="s">
        <v>14</v>
      </c>
      <c r="G21" s="109" t="s">
        <v>14</v>
      </c>
      <c r="H21" s="204">
        <v>42554</v>
      </c>
      <c r="I21" s="140"/>
      <c r="J21" s="99"/>
    </row>
    <row r="22" spans="1:10" ht="14.25" customHeight="1" x14ac:dyDescent="0.15">
      <c r="A22" s="53"/>
      <c r="B22" s="53" t="s">
        <v>188</v>
      </c>
      <c r="C22" s="54"/>
      <c r="D22" s="54"/>
      <c r="E22" s="54"/>
      <c r="F22" s="54"/>
      <c r="G22" s="54"/>
      <c r="H22" s="54"/>
      <c r="I22" s="55"/>
      <c r="J22" s="99"/>
    </row>
    <row r="23" spans="1:10" ht="14.25" customHeight="1" x14ac:dyDescent="0.15">
      <c r="A23" s="174" t="str">
        <f t="shared" si="0"/>
        <v>[User Module-13]</v>
      </c>
      <c r="B23" s="85" t="s">
        <v>186</v>
      </c>
      <c r="C23" s="100" t="s">
        <v>340</v>
      </c>
      <c r="D23" s="98" t="s">
        <v>187</v>
      </c>
      <c r="E23" s="98" t="s">
        <v>191</v>
      </c>
      <c r="F23" s="109" t="s">
        <v>14</v>
      </c>
      <c r="G23" s="109" t="s">
        <v>14</v>
      </c>
      <c r="H23" s="204">
        <v>42554</v>
      </c>
      <c r="I23" s="137"/>
      <c r="J23" s="99"/>
    </row>
    <row r="24" spans="1:10" ht="14.25" customHeight="1" x14ac:dyDescent="0.15">
      <c r="A24" s="53"/>
      <c r="B24" s="53" t="s">
        <v>189</v>
      </c>
      <c r="C24" s="54"/>
      <c r="D24" s="54"/>
      <c r="E24" s="170"/>
      <c r="F24" s="54"/>
      <c r="G24" s="54"/>
      <c r="H24" s="170"/>
      <c r="I24" s="172"/>
      <c r="J24" s="99"/>
    </row>
    <row r="25" spans="1:10" ht="14.25" customHeight="1" x14ac:dyDescent="0.15">
      <c r="A25" s="174" t="str">
        <f t="shared" si="0"/>
        <v>[User Module-15]</v>
      </c>
      <c r="B25" s="85" t="s">
        <v>192</v>
      </c>
      <c r="C25" s="100" t="s">
        <v>193</v>
      </c>
      <c r="D25" s="169" t="s">
        <v>194</v>
      </c>
      <c r="E25" s="171" t="s">
        <v>195</v>
      </c>
      <c r="F25" s="109" t="s">
        <v>14</v>
      </c>
      <c r="G25" s="109" t="s">
        <v>14</v>
      </c>
      <c r="H25" s="204">
        <v>42554</v>
      </c>
      <c r="I25" s="173"/>
      <c r="J25" s="99"/>
    </row>
    <row r="26" spans="1:10" ht="14.25" customHeight="1" x14ac:dyDescent="0.15">
      <c r="A26" s="53"/>
      <c r="B26" s="142" t="s">
        <v>147</v>
      </c>
      <c r="C26" s="139"/>
      <c r="D26" s="139"/>
      <c r="E26" s="139"/>
      <c r="F26" s="139"/>
      <c r="G26" s="139"/>
      <c r="H26" s="139"/>
      <c r="I26" s="141"/>
      <c r="J26" s="99"/>
    </row>
    <row r="27" spans="1:10" ht="14.25" customHeight="1" x14ac:dyDescent="0.15">
      <c r="A27" s="174" t="str">
        <f t="shared" si="0"/>
        <v>[User Module-17]</v>
      </c>
      <c r="B27" s="109" t="s">
        <v>124</v>
      </c>
      <c r="C27" s="109" t="s">
        <v>148</v>
      </c>
      <c r="D27" s="109" t="s">
        <v>154</v>
      </c>
      <c r="E27" s="110" t="s">
        <v>149</v>
      </c>
      <c r="F27" s="109" t="s">
        <v>14</v>
      </c>
      <c r="G27" s="109" t="s">
        <v>14</v>
      </c>
      <c r="H27" s="204">
        <v>42554</v>
      </c>
      <c r="I27" s="111"/>
      <c r="J27" s="99"/>
    </row>
    <row r="28" spans="1:10" ht="14.25" customHeight="1" x14ac:dyDescent="0.15">
      <c r="A28" s="53"/>
      <c r="B28" s="142" t="s">
        <v>150</v>
      </c>
      <c r="C28" s="139"/>
      <c r="D28" s="139"/>
      <c r="E28" s="139"/>
      <c r="F28" s="139"/>
      <c r="G28" s="139"/>
      <c r="H28" s="139"/>
      <c r="I28" s="141"/>
      <c r="J28" s="99"/>
    </row>
    <row r="29" spans="1:10" ht="14.25" customHeight="1" x14ac:dyDescent="0.15">
      <c r="A29" s="174" t="str">
        <f t="shared" si="0"/>
        <v>[User Module-19]</v>
      </c>
      <c r="B29" s="109" t="s">
        <v>151</v>
      </c>
      <c r="C29" s="109" t="s">
        <v>152</v>
      </c>
      <c r="D29" s="109" t="s">
        <v>153</v>
      </c>
      <c r="E29" s="110" t="s">
        <v>155</v>
      </c>
      <c r="F29" s="109" t="s">
        <v>14</v>
      </c>
      <c r="G29" s="109" t="s">
        <v>14</v>
      </c>
      <c r="H29" s="204">
        <v>42554</v>
      </c>
      <c r="I29" s="111"/>
      <c r="J29" s="99"/>
    </row>
    <row r="30" spans="1:10" ht="14.25" customHeight="1" x14ac:dyDescent="0.15">
      <c r="A30" s="53"/>
      <c r="B30" s="142" t="s">
        <v>156</v>
      </c>
      <c r="C30" s="139"/>
      <c r="D30" s="139"/>
      <c r="E30" s="139"/>
      <c r="F30" s="139"/>
      <c r="G30" s="139"/>
      <c r="H30" s="139"/>
      <c r="I30" s="141"/>
      <c r="J30" s="99"/>
    </row>
    <row r="31" spans="1:10" ht="14.25" customHeight="1" x14ac:dyDescent="0.15">
      <c r="A31" s="174" t="str">
        <f t="shared" si="0"/>
        <v>[User Module-21]</v>
      </c>
      <c r="B31" s="109" t="s">
        <v>125</v>
      </c>
      <c r="C31" s="109" t="s">
        <v>157</v>
      </c>
      <c r="D31" s="109" t="s">
        <v>159</v>
      </c>
      <c r="E31" s="110" t="s">
        <v>158</v>
      </c>
      <c r="F31" s="109" t="s">
        <v>14</v>
      </c>
      <c r="G31" s="109" t="s">
        <v>14</v>
      </c>
      <c r="H31" s="204">
        <v>42554</v>
      </c>
      <c r="I31" s="111"/>
      <c r="J31" s="99"/>
    </row>
    <row r="32" spans="1:10" ht="14.25" customHeight="1" x14ac:dyDescent="0.15">
      <c r="A32" s="53"/>
      <c r="B32" s="142" t="s">
        <v>178</v>
      </c>
      <c r="C32" s="139"/>
      <c r="D32" s="139"/>
      <c r="E32" s="139"/>
      <c r="F32" s="139"/>
      <c r="G32" s="139"/>
      <c r="H32" s="139"/>
      <c r="I32" s="141"/>
      <c r="J32" s="99"/>
    </row>
    <row r="33" spans="1:23" ht="14.25" customHeight="1" x14ac:dyDescent="0.15">
      <c r="A33" s="174" t="str">
        <f t="shared" si="0"/>
        <v>[User Module-23]</v>
      </c>
      <c r="B33" s="109" t="s">
        <v>179</v>
      </c>
      <c r="C33" s="109" t="s">
        <v>180</v>
      </c>
      <c r="D33" s="109" t="s">
        <v>181</v>
      </c>
      <c r="E33" s="110" t="s">
        <v>182</v>
      </c>
      <c r="F33" s="109" t="s">
        <v>14</v>
      </c>
      <c r="G33" s="109" t="s">
        <v>14</v>
      </c>
      <c r="H33" s="204">
        <v>42554</v>
      </c>
      <c r="I33" s="111"/>
      <c r="J33" s="99"/>
    </row>
    <row r="34" spans="1:23" ht="14.25" customHeight="1" x14ac:dyDescent="0.15">
      <c r="A34" s="53"/>
      <c r="B34" s="142" t="s">
        <v>175</v>
      </c>
      <c r="C34" s="139"/>
      <c r="D34" s="139"/>
      <c r="E34" s="139"/>
      <c r="F34" s="139"/>
      <c r="G34" s="139"/>
      <c r="H34" s="139"/>
      <c r="I34" s="141"/>
      <c r="J34" s="99"/>
    </row>
    <row r="35" spans="1:23" ht="14.25" customHeight="1" x14ac:dyDescent="0.15">
      <c r="A35" s="174" t="str">
        <f t="shared" si="0"/>
        <v>[User Module-25]</v>
      </c>
      <c r="B35" s="109" t="s">
        <v>173</v>
      </c>
      <c r="C35" s="109" t="s">
        <v>174</v>
      </c>
      <c r="D35" s="109" t="s">
        <v>176</v>
      </c>
      <c r="E35" s="110" t="s">
        <v>177</v>
      </c>
      <c r="F35" s="109" t="s">
        <v>14</v>
      </c>
      <c r="G35" s="109" t="s">
        <v>14</v>
      </c>
      <c r="H35" s="204">
        <v>42554</v>
      </c>
      <c r="I35" s="111"/>
      <c r="J35" s="99"/>
    </row>
    <row r="36" spans="1:23" ht="14.25" customHeight="1" x14ac:dyDescent="0.15">
      <c r="A36" s="53"/>
      <c r="B36" s="142" t="s">
        <v>160</v>
      </c>
      <c r="C36" s="139"/>
      <c r="D36" s="139"/>
      <c r="E36" s="139"/>
      <c r="F36" s="139"/>
      <c r="G36" s="139"/>
      <c r="H36" s="139"/>
      <c r="I36" s="141"/>
      <c r="J36" s="99"/>
    </row>
    <row r="37" spans="1:23" ht="14.25" customHeight="1" x14ac:dyDescent="0.15">
      <c r="A37" s="174" t="str">
        <f t="shared" si="0"/>
        <v>[User Module-27]</v>
      </c>
      <c r="B37" s="109" t="s">
        <v>161</v>
      </c>
      <c r="C37" s="109" t="s">
        <v>341</v>
      </c>
      <c r="D37" s="109" t="s">
        <v>162</v>
      </c>
      <c r="E37" s="110" t="s">
        <v>163</v>
      </c>
      <c r="F37" s="109" t="s">
        <v>14</v>
      </c>
      <c r="G37" s="109" t="s">
        <v>14</v>
      </c>
      <c r="H37" s="204">
        <v>42554</v>
      </c>
      <c r="I37" s="111"/>
      <c r="J37" s="99"/>
    </row>
    <row r="38" spans="1:23" ht="14.25" customHeight="1" x14ac:dyDescent="0.15">
      <c r="A38" s="53"/>
      <c r="B38" s="142" t="s">
        <v>164</v>
      </c>
      <c r="C38" s="139"/>
      <c r="D38" s="139"/>
      <c r="E38" s="139"/>
      <c r="F38" s="139"/>
      <c r="G38" s="139"/>
      <c r="H38" s="139"/>
      <c r="I38" s="141"/>
      <c r="J38" s="99"/>
    </row>
    <row r="39" spans="1:23" s="142" customFormat="1" ht="14.25" customHeight="1" x14ac:dyDescent="0.15">
      <c r="A39" s="174" t="str">
        <f t="shared" si="0"/>
        <v>[User Module-29]</v>
      </c>
      <c r="B39" s="109" t="s">
        <v>165</v>
      </c>
      <c r="C39" s="109" t="s">
        <v>342</v>
      </c>
      <c r="D39" s="109" t="s">
        <v>166</v>
      </c>
      <c r="E39" s="110"/>
      <c r="F39" s="109" t="s">
        <v>14</v>
      </c>
      <c r="G39" s="109" t="s">
        <v>14</v>
      </c>
      <c r="H39" s="204">
        <v>42554</v>
      </c>
      <c r="I39" s="111"/>
      <c r="K39" s="200"/>
      <c r="L39" s="200"/>
      <c r="M39" s="200"/>
      <c r="N39" s="200"/>
      <c r="O39" s="200"/>
      <c r="P39" s="200"/>
      <c r="Q39" s="200"/>
      <c r="R39" s="200"/>
      <c r="S39" s="200"/>
      <c r="T39" s="200"/>
      <c r="U39" s="200"/>
      <c r="V39" s="200"/>
      <c r="W39" s="139"/>
    </row>
    <row r="40" spans="1:23" s="153" customFormat="1" ht="14.25" customHeight="1" x14ac:dyDescent="0.15">
      <c r="A40" s="53"/>
      <c r="B40" s="142" t="s">
        <v>111</v>
      </c>
      <c r="C40" s="139"/>
      <c r="D40" s="139"/>
      <c r="E40" s="139"/>
      <c r="F40" s="139"/>
      <c r="G40" s="139"/>
      <c r="H40" s="139"/>
      <c r="I40" s="141"/>
      <c r="K40" s="201"/>
      <c r="L40" s="201"/>
      <c r="M40" s="201"/>
      <c r="N40" s="201"/>
      <c r="O40" s="201"/>
      <c r="P40" s="201"/>
      <c r="Q40" s="201"/>
      <c r="R40" s="201"/>
      <c r="S40" s="201"/>
      <c r="T40" s="201"/>
      <c r="U40" s="201"/>
      <c r="V40" s="201"/>
    </row>
    <row r="41" spans="1:23" s="158" customFormat="1" ht="14.25" customHeight="1" x14ac:dyDescent="0.15">
      <c r="A41" s="174" t="str">
        <f t="shared" si="0"/>
        <v>[User Module-31]</v>
      </c>
      <c r="B41" s="109" t="s">
        <v>167</v>
      </c>
      <c r="C41" s="109" t="s">
        <v>168</v>
      </c>
      <c r="D41" s="109" t="s">
        <v>169</v>
      </c>
      <c r="E41" s="110" t="s">
        <v>170</v>
      </c>
      <c r="F41" s="109" t="s">
        <v>14</v>
      </c>
      <c r="G41" s="109" t="s">
        <v>14</v>
      </c>
      <c r="H41" s="204">
        <v>42554</v>
      </c>
      <c r="I41" s="111"/>
      <c r="K41" s="201"/>
      <c r="L41" s="201"/>
      <c r="M41" s="201"/>
      <c r="N41" s="201"/>
      <c r="O41" s="201"/>
      <c r="P41" s="201"/>
      <c r="Q41" s="201"/>
      <c r="R41" s="201"/>
      <c r="S41" s="201"/>
      <c r="T41" s="201"/>
      <c r="U41" s="201"/>
      <c r="V41" s="201"/>
    </row>
    <row r="42" spans="1:23" s="158" customFormat="1" ht="14.25" customHeight="1" x14ac:dyDescent="0.15">
      <c r="A42" s="53"/>
      <c r="B42" s="142" t="s">
        <v>171</v>
      </c>
      <c r="C42" s="139"/>
      <c r="D42" s="139"/>
      <c r="E42" s="139"/>
      <c r="F42" s="139"/>
      <c r="G42" s="139"/>
      <c r="H42" s="139"/>
      <c r="I42" s="141"/>
      <c r="K42" s="201"/>
      <c r="L42" s="201"/>
      <c r="M42" s="201"/>
      <c r="N42" s="201"/>
      <c r="O42" s="201"/>
      <c r="P42" s="201"/>
      <c r="Q42" s="201"/>
      <c r="R42" s="201"/>
      <c r="S42" s="201"/>
      <c r="T42" s="201"/>
      <c r="U42" s="201"/>
      <c r="V42" s="201"/>
    </row>
    <row r="43" spans="1:23" s="158" customFormat="1" ht="14.25" customHeight="1" x14ac:dyDescent="0.15">
      <c r="A43" s="174" t="str">
        <f t="shared" si="0"/>
        <v>[User Module-33]</v>
      </c>
      <c r="B43" s="109" t="s">
        <v>165</v>
      </c>
      <c r="C43" s="109" t="s">
        <v>343</v>
      </c>
      <c r="D43" s="109" t="s">
        <v>172</v>
      </c>
      <c r="E43" s="110"/>
      <c r="F43" s="109" t="s">
        <v>14</v>
      </c>
      <c r="G43" s="109" t="s">
        <v>14</v>
      </c>
      <c r="H43" s="204">
        <v>42554</v>
      </c>
      <c r="I43" s="111"/>
      <c r="K43" s="201"/>
      <c r="L43" s="201"/>
      <c r="M43" s="201"/>
      <c r="N43" s="201"/>
      <c r="O43" s="201"/>
      <c r="P43" s="201"/>
      <c r="Q43" s="201"/>
      <c r="R43" s="201"/>
      <c r="S43" s="201"/>
      <c r="T43" s="201"/>
      <c r="U43" s="201"/>
      <c r="V43" s="201"/>
    </row>
    <row r="44" spans="1:23" s="158" customFormat="1" ht="14.25" customHeight="1" x14ac:dyDescent="0.15">
      <c r="A44" s="53"/>
      <c r="B44" s="142" t="s">
        <v>209</v>
      </c>
      <c r="C44" s="139"/>
      <c r="D44" s="139"/>
      <c r="E44" s="139"/>
      <c r="F44" s="139"/>
      <c r="G44" s="139"/>
      <c r="H44" s="139"/>
      <c r="I44" s="141"/>
      <c r="K44" s="201"/>
      <c r="L44" s="201"/>
      <c r="M44" s="201"/>
      <c r="N44" s="201"/>
      <c r="O44" s="201"/>
      <c r="P44" s="201"/>
      <c r="Q44" s="201"/>
      <c r="R44" s="201"/>
      <c r="S44" s="201"/>
      <c r="T44" s="201"/>
      <c r="U44" s="201"/>
      <c r="V44" s="201"/>
    </row>
    <row r="45" spans="1:23" s="158" customFormat="1" ht="14.25" customHeight="1" x14ac:dyDescent="0.15">
      <c r="A45" s="174" t="str">
        <f t="shared" si="0"/>
        <v>[User Module-35]</v>
      </c>
      <c r="B45" s="168" t="s">
        <v>211</v>
      </c>
      <c r="C45" s="168" t="s">
        <v>212</v>
      </c>
      <c r="D45" s="168" t="s">
        <v>213</v>
      </c>
      <c r="E45" s="179" t="s">
        <v>217</v>
      </c>
      <c r="F45" s="109" t="s">
        <v>14</v>
      </c>
      <c r="G45" s="109" t="s">
        <v>14</v>
      </c>
      <c r="H45" s="204">
        <v>42554</v>
      </c>
      <c r="I45" s="180"/>
      <c r="K45" s="201"/>
      <c r="L45" s="201"/>
      <c r="M45" s="201"/>
      <c r="N45" s="201"/>
      <c r="O45" s="201"/>
      <c r="P45" s="201"/>
      <c r="Q45" s="201"/>
      <c r="R45" s="201"/>
      <c r="S45" s="201"/>
      <c r="T45" s="201"/>
      <c r="U45" s="201"/>
      <c r="V45" s="201"/>
    </row>
    <row r="46" spans="1:23" s="158" customFormat="1" ht="14.25" customHeight="1" x14ac:dyDescent="0.15">
      <c r="A46" s="53"/>
      <c r="B46" s="142" t="s">
        <v>210</v>
      </c>
      <c r="C46" s="139"/>
      <c r="D46" s="139"/>
      <c r="E46" s="139"/>
      <c r="F46" s="139"/>
      <c r="G46" s="139"/>
      <c r="H46" s="139"/>
      <c r="I46" s="141"/>
      <c r="K46" s="201"/>
      <c r="L46" s="201"/>
      <c r="M46" s="201"/>
      <c r="N46" s="201"/>
      <c r="O46" s="201"/>
      <c r="P46" s="201"/>
      <c r="Q46" s="201"/>
      <c r="R46" s="201"/>
      <c r="S46" s="201"/>
      <c r="T46" s="201"/>
      <c r="U46" s="201"/>
      <c r="V46" s="201"/>
    </row>
    <row r="47" spans="1:23" s="158" customFormat="1" ht="14.25" customHeight="1" x14ac:dyDescent="0.15">
      <c r="A47" s="174" t="str">
        <f t="shared" si="0"/>
        <v>[User Module-37]</v>
      </c>
      <c r="B47" s="168" t="s">
        <v>214</v>
      </c>
      <c r="C47" s="168" t="s">
        <v>215</v>
      </c>
      <c r="D47" s="168" t="s">
        <v>216</v>
      </c>
      <c r="E47" s="179" t="s">
        <v>218</v>
      </c>
      <c r="F47" s="109" t="s">
        <v>14</v>
      </c>
      <c r="G47" s="109" t="s">
        <v>14</v>
      </c>
      <c r="H47" s="204">
        <v>42554</v>
      </c>
      <c r="I47" s="180"/>
      <c r="K47" s="201"/>
      <c r="L47" s="201"/>
      <c r="M47" s="201"/>
      <c r="N47" s="201"/>
      <c r="O47" s="201"/>
      <c r="P47" s="201"/>
      <c r="Q47" s="201"/>
      <c r="R47" s="201"/>
      <c r="S47" s="201"/>
      <c r="T47" s="201"/>
      <c r="U47" s="201"/>
      <c r="V47" s="201"/>
    </row>
    <row r="48" spans="1:23" s="158" customFormat="1" ht="14.25" customHeight="1" x14ac:dyDescent="0.15">
      <c r="A48" s="160"/>
      <c r="B48" s="161"/>
      <c r="C48" s="161"/>
      <c r="D48" s="161"/>
      <c r="E48" s="160"/>
      <c r="F48" s="161"/>
      <c r="G48" s="161"/>
      <c r="H48" s="162"/>
      <c r="I48" s="163"/>
      <c r="K48" s="201"/>
      <c r="L48" s="201"/>
      <c r="M48" s="201"/>
      <c r="N48" s="201"/>
      <c r="O48" s="201"/>
      <c r="P48" s="201"/>
      <c r="Q48" s="201"/>
      <c r="R48" s="201"/>
      <c r="S48" s="201"/>
      <c r="T48" s="201"/>
      <c r="U48" s="201"/>
      <c r="V48" s="201"/>
    </row>
    <row r="49" spans="1:23" s="158" customFormat="1" ht="14.25" customHeight="1" x14ac:dyDescent="0.15">
      <c r="A49" s="160"/>
      <c r="B49" s="161"/>
      <c r="C49" s="161"/>
      <c r="D49" s="161"/>
      <c r="E49" s="160"/>
      <c r="F49" s="161"/>
      <c r="G49" s="161"/>
      <c r="H49" s="162"/>
      <c r="I49" s="163"/>
      <c r="K49" s="201"/>
      <c r="L49" s="201"/>
      <c r="M49" s="201"/>
      <c r="N49" s="201"/>
      <c r="O49" s="201"/>
      <c r="P49" s="201"/>
      <c r="Q49" s="201"/>
      <c r="R49" s="201"/>
      <c r="S49" s="201"/>
      <c r="T49" s="201"/>
      <c r="U49" s="201"/>
      <c r="V49" s="201"/>
    </row>
    <row r="50" spans="1:23" s="158" customFormat="1" ht="14.25" customHeight="1" x14ac:dyDescent="0.15">
      <c r="A50" s="181"/>
      <c r="B50" s="181" t="s">
        <v>62</v>
      </c>
      <c r="C50" s="216"/>
      <c r="D50" s="217"/>
      <c r="E50" s="217"/>
      <c r="F50" s="217"/>
      <c r="G50" s="217"/>
      <c r="H50" s="217"/>
      <c r="I50" s="218"/>
      <c r="K50" s="201"/>
      <c r="L50" s="201"/>
      <c r="M50" s="201"/>
      <c r="N50" s="201"/>
      <c r="O50" s="201"/>
      <c r="P50" s="201"/>
      <c r="Q50" s="201"/>
      <c r="R50" s="201"/>
      <c r="S50" s="201"/>
      <c r="T50" s="201"/>
      <c r="U50" s="201"/>
      <c r="V50" s="201"/>
    </row>
    <row r="51" spans="1:23" s="142" customFormat="1" ht="14.25" customHeight="1" x14ac:dyDescent="0.15">
      <c r="A51" s="154"/>
      <c r="B51" s="155" t="s">
        <v>63</v>
      </c>
      <c r="C51" s="156"/>
      <c r="D51" s="156"/>
      <c r="E51" s="156"/>
      <c r="F51" s="156"/>
      <c r="G51" s="156"/>
      <c r="H51" s="156"/>
      <c r="I51" s="156"/>
      <c r="K51" s="200"/>
      <c r="L51" s="200"/>
      <c r="M51" s="200"/>
      <c r="N51" s="200"/>
      <c r="O51" s="200"/>
      <c r="P51" s="200"/>
      <c r="Q51" s="200"/>
      <c r="R51" s="200"/>
      <c r="S51" s="200"/>
      <c r="T51" s="200"/>
      <c r="U51" s="200"/>
      <c r="V51" s="200"/>
      <c r="W51" s="139"/>
    </row>
    <row r="52" spans="1:23" s="159" customFormat="1" ht="14.25" customHeight="1" x14ac:dyDescent="0.15">
      <c r="A52" s="109" t="str">
        <f>"ID-" &amp; (COUNTA(A$9:A51)+1)</f>
        <v>ID-22</v>
      </c>
      <c r="B52" s="109" t="s">
        <v>64</v>
      </c>
      <c r="C52" s="109" t="s">
        <v>65</v>
      </c>
      <c r="D52" s="109" t="s">
        <v>66</v>
      </c>
      <c r="E52" s="109"/>
      <c r="F52" s="109" t="s">
        <v>14</v>
      </c>
      <c r="G52" s="109" t="s">
        <v>14</v>
      </c>
      <c r="H52" s="204">
        <v>42585</v>
      </c>
      <c r="I52" s="157"/>
      <c r="K52" s="202"/>
      <c r="L52" s="202"/>
      <c r="M52" s="202"/>
      <c r="N52" s="202"/>
      <c r="O52" s="202"/>
      <c r="P52" s="202"/>
      <c r="Q52" s="202"/>
      <c r="R52" s="202"/>
      <c r="S52" s="202"/>
      <c r="T52" s="202"/>
      <c r="U52" s="202"/>
      <c r="V52" s="202"/>
    </row>
    <row r="53" spans="1:23" s="159" customFormat="1" ht="14.25" customHeight="1" x14ac:dyDescent="0.15">
      <c r="A53" s="109" t="str">
        <f>"ID-" &amp; (COUNTA(A$9:A52)+1)</f>
        <v>ID-23</v>
      </c>
      <c r="B53" s="109" t="s">
        <v>113</v>
      </c>
      <c r="C53" s="109" t="s">
        <v>116</v>
      </c>
      <c r="D53" s="109" t="s">
        <v>66</v>
      </c>
      <c r="E53" s="109"/>
      <c r="F53" s="109" t="s">
        <v>14</v>
      </c>
      <c r="G53" s="109" t="s">
        <v>14</v>
      </c>
      <c r="H53" s="204">
        <v>42585</v>
      </c>
      <c r="I53" s="157"/>
      <c r="K53" s="202"/>
      <c r="L53" s="202"/>
      <c r="M53" s="202"/>
      <c r="N53" s="202"/>
      <c r="O53" s="202"/>
      <c r="P53" s="202"/>
      <c r="Q53" s="202"/>
      <c r="R53" s="202"/>
      <c r="S53" s="202"/>
      <c r="T53" s="202"/>
      <c r="U53" s="202"/>
      <c r="V53" s="202"/>
    </row>
    <row r="54" spans="1:23" s="159" customFormat="1" ht="14.25" customHeight="1" x14ac:dyDescent="0.15">
      <c r="A54" s="109" t="str">
        <f>"ID-" &amp; (COUNTA(A$9:A53)+1)</f>
        <v>ID-24</v>
      </c>
      <c r="B54" s="109" t="s">
        <v>114</v>
      </c>
      <c r="C54" s="109" t="s">
        <v>117</v>
      </c>
      <c r="D54" s="109" t="s">
        <v>66</v>
      </c>
      <c r="E54" s="109"/>
      <c r="F54" s="109" t="s">
        <v>14</v>
      </c>
      <c r="G54" s="109" t="s">
        <v>14</v>
      </c>
      <c r="H54" s="204">
        <v>42585</v>
      </c>
      <c r="I54" s="157"/>
      <c r="K54" s="202"/>
      <c r="L54" s="202"/>
      <c r="M54" s="202"/>
      <c r="N54" s="202"/>
      <c r="O54" s="202"/>
      <c r="P54" s="202"/>
      <c r="Q54" s="202"/>
      <c r="R54" s="202"/>
      <c r="S54" s="202"/>
      <c r="T54" s="202"/>
      <c r="U54" s="202"/>
      <c r="V54" s="202"/>
    </row>
    <row r="55" spans="1:23" s="158" customFormat="1" ht="14.25" customHeight="1" x14ac:dyDescent="0.15">
      <c r="A55" s="109" t="str">
        <f>"ID-" &amp; (COUNTA(A$9:A54)+1)</f>
        <v>ID-25</v>
      </c>
      <c r="B55" s="109" t="s">
        <v>115</v>
      </c>
      <c r="C55" s="109" t="s">
        <v>118</v>
      </c>
      <c r="D55" s="109" t="s">
        <v>66</v>
      </c>
      <c r="E55" s="109"/>
      <c r="F55" s="109" t="s">
        <v>14</v>
      </c>
      <c r="G55" s="109" t="s">
        <v>14</v>
      </c>
      <c r="H55" s="204">
        <v>42585</v>
      </c>
      <c r="I55" s="157"/>
      <c r="K55" s="201"/>
      <c r="L55" s="201"/>
      <c r="M55" s="201"/>
      <c r="N55" s="201"/>
      <c r="O55" s="201"/>
      <c r="P55" s="201"/>
      <c r="Q55" s="201"/>
      <c r="R55" s="201"/>
      <c r="S55" s="201"/>
      <c r="T55" s="201"/>
      <c r="U55" s="201"/>
      <c r="V55" s="201"/>
    </row>
    <row r="56" spans="1:23" s="153" customFormat="1" ht="14.25" customHeight="1" x14ac:dyDescent="0.15">
      <c r="A56" s="109" t="str">
        <f>"ID-" &amp; (COUNTA(A$9:A55)+1)</f>
        <v>ID-26</v>
      </c>
      <c r="B56" s="109" t="s">
        <v>196</v>
      </c>
      <c r="C56" s="109" t="s">
        <v>119</v>
      </c>
      <c r="D56" s="109" t="s">
        <v>66</v>
      </c>
      <c r="E56" s="109"/>
      <c r="F56" s="109" t="s">
        <v>14</v>
      </c>
      <c r="G56" s="109" t="s">
        <v>14</v>
      </c>
      <c r="H56" s="204">
        <v>42585</v>
      </c>
      <c r="I56" s="157"/>
      <c r="K56" s="203"/>
      <c r="L56" s="203"/>
      <c r="M56" s="203"/>
      <c r="N56" s="203"/>
      <c r="O56" s="203"/>
      <c r="P56" s="203"/>
      <c r="Q56" s="203"/>
      <c r="R56" s="203"/>
      <c r="S56" s="203"/>
      <c r="T56" s="203"/>
      <c r="U56" s="203"/>
      <c r="V56" s="203"/>
    </row>
    <row r="57" spans="1:23" s="153" customFormat="1" ht="14.25" customHeight="1" x14ac:dyDescent="0.15">
      <c r="A57" s="142"/>
      <c r="B57" s="142" t="s">
        <v>67</v>
      </c>
      <c r="C57" s="142"/>
      <c r="D57" s="142"/>
      <c r="E57" s="142"/>
      <c r="F57" s="139"/>
      <c r="G57" s="139"/>
      <c r="H57" s="142"/>
      <c r="I57" s="142"/>
      <c r="K57" s="203"/>
      <c r="L57" s="203"/>
      <c r="M57" s="203"/>
      <c r="N57" s="203"/>
      <c r="O57" s="203"/>
      <c r="P57" s="203"/>
      <c r="Q57" s="203"/>
      <c r="R57" s="203"/>
      <c r="S57" s="203"/>
      <c r="T57" s="203"/>
      <c r="U57" s="203"/>
      <c r="V57" s="203"/>
    </row>
    <row r="58" spans="1:23" s="153" customFormat="1" ht="14.25" customHeight="1" x14ac:dyDescent="0.15">
      <c r="A58" s="109" t="str">
        <f>"ID-" &amp; (COUNTA(A$9:A57)+1)</f>
        <v>ID-27</v>
      </c>
      <c r="B58" s="109" t="s">
        <v>68</v>
      </c>
      <c r="C58" s="109" t="s">
        <v>103</v>
      </c>
      <c r="D58" s="109" t="s">
        <v>104</v>
      </c>
      <c r="E58" s="109"/>
      <c r="F58" s="109" t="s">
        <v>14</v>
      </c>
      <c r="G58" s="109" t="s">
        <v>14</v>
      </c>
      <c r="H58" s="204">
        <v>42585</v>
      </c>
      <c r="I58" s="109"/>
      <c r="K58" s="203"/>
      <c r="L58" s="203"/>
      <c r="M58" s="203"/>
      <c r="N58" s="203"/>
      <c r="O58" s="203"/>
      <c r="P58" s="203"/>
      <c r="Q58" s="203"/>
      <c r="R58" s="203"/>
      <c r="S58" s="203"/>
      <c r="T58" s="203"/>
      <c r="U58" s="203"/>
      <c r="V58" s="203"/>
    </row>
    <row r="59" spans="1:23" s="153" customFormat="1" ht="14.25" customHeight="1" x14ac:dyDescent="0.15">
      <c r="A59" s="109" t="str">
        <f>"ID-" &amp; (COUNTA(A$9:A58)+1)</f>
        <v>ID-28</v>
      </c>
      <c r="B59" s="109" t="s">
        <v>69</v>
      </c>
      <c r="C59" s="109" t="s">
        <v>70</v>
      </c>
      <c r="D59" s="109" t="s">
        <v>71</v>
      </c>
      <c r="E59" s="109"/>
      <c r="F59" s="109" t="s">
        <v>14</v>
      </c>
      <c r="G59" s="109" t="s">
        <v>14</v>
      </c>
      <c r="H59" s="204">
        <v>42585</v>
      </c>
      <c r="I59" s="109"/>
      <c r="K59" s="203"/>
      <c r="L59" s="203"/>
      <c r="M59" s="203"/>
      <c r="N59" s="203"/>
      <c r="O59" s="203"/>
      <c r="P59" s="203"/>
      <c r="Q59" s="203"/>
      <c r="R59" s="203"/>
      <c r="S59" s="203"/>
      <c r="T59" s="203"/>
      <c r="U59" s="203"/>
      <c r="V59" s="203"/>
    </row>
    <row r="60" spans="1:23" s="153" customFormat="1" ht="14.25" customHeight="1" x14ac:dyDescent="0.15">
      <c r="A60" s="109" t="str">
        <f>"ID-" &amp; (COUNTA(A$9:A59)+1)</f>
        <v>ID-29</v>
      </c>
      <c r="B60" s="109" t="s">
        <v>72</v>
      </c>
      <c r="C60" s="109" t="s">
        <v>70</v>
      </c>
      <c r="D60" s="109" t="s">
        <v>73</v>
      </c>
      <c r="E60" s="109"/>
      <c r="F60" s="109" t="s">
        <v>14</v>
      </c>
      <c r="G60" s="109" t="s">
        <v>14</v>
      </c>
      <c r="H60" s="204">
        <v>42585</v>
      </c>
      <c r="I60" s="109"/>
      <c r="K60" s="203"/>
      <c r="L60" s="203"/>
      <c r="M60" s="203"/>
      <c r="N60" s="203"/>
      <c r="O60" s="203"/>
      <c r="P60" s="203"/>
      <c r="Q60" s="203"/>
      <c r="R60" s="203"/>
      <c r="S60" s="203"/>
      <c r="T60" s="203"/>
      <c r="U60" s="203"/>
      <c r="V60" s="203"/>
    </row>
    <row r="61" spans="1:23" s="153" customFormat="1" ht="14.25" customHeight="1" x14ac:dyDescent="0.15">
      <c r="A61" s="109" t="str">
        <f>"ID-" &amp; (COUNTA(A$9:A60)+1)</f>
        <v>ID-30</v>
      </c>
      <c r="B61" s="109" t="s">
        <v>74</v>
      </c>
      <c r="C61" s="109" t="s">
        <v>75</v>
      </c>
      <c r="D61" s="109" t="s">
        <v>105</v>
      </c>
      <c r="E61" s="109"/>
      <c r="F61" s="109" t="s">
        <v>14</v>
      </c>
      <c r="G61" s="109" t="s">
        <v>14</v>
      </c>
      <c r="H61" s="204">
        <v>42585</v>
      </c>
      <c r="I61" s="109"/>
      <c r="K61" s="203"/>
      <c r="L61" s="203"/>
      <c r="M61" s="203"/>
      <c r="N61" s="203"/>
      <c r="O61" s="203"/>
      <c r="P61" s="203"/>
      <c r="Q61" s="203"/>
      <c r="R61" s="203"/>
      <c r="S61" s="203"/>
      <c r="T61" s="203"/>
      <c r="U61" s="203"/>
      <c r="V61" s="203"/>
    </row>
    <row r="62" spans="1:23" s="153" customFormat="1" ht="14.25" customHeight="1" x14ac:dyDescent="0.15">
      <c r="A62" s="109" t="str">
        <f>"ID-" &amp; (COUNTA(A$9:A61)+1)</f>
        <v>ID-31</v>
      </c>
      <c r="B62" s="109" t="s">
        <v>76</v>
      </c>
      <c r="C62" s="109" t="s">
        <v>77</v>
      </c>
      <c r="D62" s="109" t="s">
        <v>78</v>
      </c>
      <c r="E62" s="109"/>
      <c r="F62" s="109" t="s">
        <v>14</v>
      </c>
      <c r="G62" s="109" t="s">
        <v>14</v>
      </c>
      <c r="H62" s="204">
        <v>42585</v>
      </c>
      <c r="I62" s="109"/>
      <c r="K62" s="203"/>
      <c r="L62" s="203"/>
      <c r="M62" s="203"/>
      <c r="N62" s="203"/>
      <c r="O62" s="203"/>
      <c r="P62" s="203"/>
      <c r="Q62" s="203"/>
      <c r="R62" s="203"/>
      <c r="S62" s="203"/>
      <c r="T62" s="203"/>
      <c r="U62" s="203"/>
      <c r="V62" s="203"/>
    </row>
    <row r="63" spans="1:23" s="153" customFormat="1" ht="14.25" customHeight="1" x14ac:dyDescent="0.15">
      <c r="A63" s="109" t="str">
        <f>"ID-" &amp; (COUNTA(A$9:A62)+1)</f>
        <v>ID-32</v>
      </c>
      <c r="B63" s="109" t="s">
        <v>79</v>
      </c>
      <c r="C63" s="109" t="s">
        <v>80</v>
      </c>
      <c r="D63" s="109" t="s">
        <v>81</v>
      </c>
      <c r="E63" s="109"/>
      <c r="F63" s="109" t="s">
        <v>14</v>
      </c>
      <c r="G63" s="109" t="s">
        <v>14</v>
      </c>
      <c r="H63" s="204">
        <v>42585</v>
      </c>
      <c r="I63" s="109"/>
      <c r="K63" s="203"/>
      <c r="L63" s="203"/>
      <c r="M63" s="203"/>
      <c r="N63" s="203"/>
      <c r="O63" s="203"/>
      <c r="P63" s="203"/>
      <c r="Q63" s="203"/>
      <c r="R63" s="203"/>
      <c r="S63" s="203"/>
      <c r="T63" s="203"/>
      <c r="U63" s="203"/>
      <c r="V63" s="203"/>
    </row>
    <row r="64" spans="1:23" ht="13.5" customHeight="1" x14ac:dyDescent="0.15">
      <c r="A64" s="109" t="str">
        <f>"ID-" &amp; (COUNTA(A$9:A63)+1)</f>
        <v>ID-33</v>
      </c>
      <c r="B64" s="109" t="s">
        <v>82</v>
      </c>
      <c r="C64" s="109" t="s">
        <v>83</v>
      </c>
      <c r="D64" s="109" t="s">
        <v>84</v>
      </c>
      <c r="E64" s="109"/>
      <c r="F64" s="109" t="s">
        <v>14</v>
      </c>
      <c r="G64" s="109" t="s">
        <v>14</v>
      </c>
      <c r="H64" s="204">
        <v>42585</v>
      </c>
      <c r="I64" s="109"/>
    </row>
    <row r="65" spans="1:9" ht="13.5" customHeight="1" x14ac:dyDescent="0.15">
      <c r="A65" s="109" t="str">
        <f>"ID-" &amp; (COUNTA(A$9:A64)+1)</f>
        <v>ID-34</v>
      </c>
      <c r="B65" s="109" t="s">
        <v>85</v>
      </c>
      <c r="C65" s="109" t="s">
        <v>86</v>
      </c>
      <c r="D65" s="109" t="s">
        <v>87</v>
      </c>
      <c r="E65" s="109"/>
      <c r="F65" s="109" t="s">
        <v>14</v>
      </c>
      <c r="G65" s="109" t="s">
        <v>14</v>
      </c>
      <c r="H65" s="204">
        <v>42585</v>
      </c>
      <c r="I65" s="109"/>
    </row>
    <row r="66" spans="1:9" ht="13.5" customHeight="1" x14ac:dyDescent="0.15">
      <c r="A66" s="109" t="str">
        <f>"ID-" &amp; (COUNTA(A$9:A65)+1)</f>
        <v>ID-35</v>
      </c>
      <c r="B66" s="109" t="s">
        <v>88</v>
      </c>
      <c r="C66" s="109" t="s">
        <v>89</v>
      </c>
      <c r="D66" s="109" t="s">
        <v>90</v>
      </c>
      <c r="E66" s="109"/>
      <c r="F66" s="109" t="s">
        <v>14</v>
      </c>
      <c r="G66" s="109" t="s">
        <v>14</v>
      </c>
      <c r="H66" s="204">
        <v>42585</v>
      </c>
      <c r="I66" s="109"/>
    </row>
    <row r="67" spans="1:9" ht="13.5" customHeight="1" x14ac:dyDescent="0.15">
      <c r="A67" s="109" t="str">
        <f>"ID-" &amp; (COUNTA(A$9:A66)+1)</f>
        <v>ID-36</v>
      </c>
      <c r="B67" s="109" t="s">
        <v>91</v>
      </c>
      <c r="C67" s="109" t="s">
        <v>92</v>
      </c>
      <c r="D67" s="109" t="s">
        <v>93</v>
      </c>
      <c r="E67" s="109"/>
      <c r="F67" s="109" t="s">
        <v>14</v>
      </c>
      <c r="G67" s="109" t="s">
        <v>14</v>
      </c>
      <c r="H67" s="204">
        <v>42585</v>
      </c>
      <c r="I67" s="109"/>
    </row>
    <row r="68" spans="1:9" ht="13.5" customHeight="1" x14ac:dyDescent="0.15">
      <c r="A68" s="109" t="str">
        <f>"ID-" &amp; (COUNTA(A$9:A67)+1)</f>
        <v>ID-37</v>
      </c>
      <c r="B68" s="109" t="s">
        <v>94</v>
      </c>
      <c r="C68" s="109" t="s">
        <v>95</v>
      </c>
      <c r="D68" s="109" t="s">
        <v>96</v>
      </c>
      <c r="E68" s="109"/>
      <c r="F68" s="109" t="s">
        <v>14</v>
      </c>
      <c r="G68" s="109" t="s">
        <v>14</v>
      </c>
      <c r="H68" s="204">
        <v>42585</v>
      </c>
      <c r="I68" s="109"/>
    </row>
    <row r="69" spans="1:9" ht="13.5" customHeight="1" x14ac:dyDescent="0.15">
      <c r="A69" s="109" t="str">
        <f>"ID-" &amp; (COUNTA(A$9:A68)+1)</f>
        <v>ID-38</v>
      </c>
      <c r="B69" s="109" t="s">
        <v>97</v>
      </c>
      <c r="C69" s="109" t="s">
        <v>98</v>
      </c>
      <c r="D69" s="109" t="s">
        <v>99</v>
      </c>
      <c r="E69" s="109"/>
      <c r="F69" s="109" t="s">
        <v>14</v>
      </c>
      <c r="G69" s="109" t="s">
        <v>14</v>
      </c>
      <c r="H69" s="204">
        <v>42585</v>
      </c>
      <c r="I69" s="109"/>
    </row>
    <row r="70" spans="1:9" ht="13.5" customHeight="1" x14ac:dyDescent="0.15">
      <c r="A70" s="109" t="str">
        <f>"ID-" &amp; (COUNTA(A$9:A69)+1)</f>
        <v>ID-39</v>
      </c>
      <c r="B70" s="109" t="s">
        <v>100</v>
      </c>
      <c r="C70" s="109" t="s">
        <v>101</v>
      </c>
      <c r="D70" s="109" t="s">
        <v>102</v>
      </c>
      <c r="E70" s="109"/>
      <c r="F70" s="109" t="s">
        <v>14</v>
      </c>
      <c r="G70" s="109" t="s">
        <v>14</v>
      </c>
      <c r="H70" s="204">
        <v>42585</v>
      </c>
      <c r="I70" s="109"/>
    </row>
  </sheetData>
  <dataConsolidate>
    <dataRefs count="1">
      <dataRef ref="K2:K6" sheet="User Module"/>
    </dataRefs>
  </dataConsolidate>
  <mergeCells count="6">
    <mergeCell ref="C50:I50"/>
    <mergeCell ref="B2:G2"/>
    <mergeCell ref="B3:G3"/>
    <mergeCell ref="B4:G4"/>
    <mergeCell ref="E5:G5"/>
    <mergeCell ref="E6:G6"/>
  </mergeCells>
  <dataValidations count="4">
    <dataValidation type="list" allowBlank="1" showInputMessage="1" showErrorMessage="1" sqref="G1:G9 G70:G65301 F15:G16 F12:G13 G19 F18:G18 G21 G23 F19:F25 G25 F27:G27 F29:G29 F31:G31 F33:G33 F35:G35 F37:G37 F39:G39 F41:G41 F43:G43 F45:G45 F47:G47 F70 F52:G56 F58:G69">
      <formula1>$H$2:$H$5</formula1>
    </dataValidation>
    <dataValidation type="list" allowBlank="1" showErrorMessage="1" sqref="G20 G22 G24">
      <formula1>$J$2:$J$6</formula1>
      <formula2>0</formula2>
    </dataValidation>
    <dataValidation type="list" allowBlank="1" showInputMessage="1" showErrorMessage="1" sqref="I52:I56 FL41:FS50 WIB52:WII63 FL52:FS63 PH52:PO63 ZD52:ZK63 AIZ52:AJG63 ASV52:ATC63 BCR52:BCY63 BMN52:BMU63 BWJ52:BWQ63 CGF52:CGM63 CQB52:CQI63 CZX52:DAE63 DJT52:DKA63 DTP52:DTW63 EDL52:EDS63 ENH52:ENO63 EXD52:EXK63 FGZ52:FHG63 FQV52:FRC63 GAR52:GAY63 GKN52:GKU63 GUJ52:GUQ63 HEF52:HEM63 HOB52:HOI63 HXX52:HYE63 IHT52:IIA63 IRP52:IRW63 JBL52:JBS63 JLH52:JLO63 JVD52:JVK63 KEZ52:KFG63 KOV52:KPC63 KYR52:KYY63 LIN52:LIU63 LSJ52:LSQ63 MCF52:MCM63 MMB52:MMI63 MVX52:MWE63 NFT52:NGA63 NPP52:NPW63 NZL52:NZS63 OJH52:OJO63 OTD52:OTK63 PCZ52:PDG63 PMV52:PNC63 PWR52:PWY63 QGN52:QGU63 QQJ52:QQQ63 RAF52:RAM63 RKB52:RKI63 RTX52:RUE63 SDT52:SEA63 SNP52:SNW63 SXL52:SXS63 THH52:THO63 TRD52:TRK63 UAZ52:UBG63 UKV52:ULC63 UUR52:UUY63 VEN52:VEU63 VOJ52:VOQ63 VYF52:VYM63 FV39:FV63 PR39:PR63 ZN39:ZN63 AJJ39:AJJ63 ATF39:ATF63 BDB39:BDB63 BMX39:BMX63 BWT39:BWT63 CGP39:CGP63 CQL39:CQL63 DAH39:DAH63 DKD39:DKD63 DTZ39:DTZ63 EDV39:EDV63 ENR39:ENR63 EXN39:EXN63 FHJ39:FHJ63 FRF39:FRF63 GBB39:GBB63 GKX39:GKX63 GUT39:GUT63 HEP39:HEP63 HOL39:HOL63 HYH39:HYH63 IID39:IID63 IRZ39:IRZ63 JBV39:JBV63 JLR39:JLR63 JVN39:JVN63 KFJ39:KFJ63 KPF39:KPF63 KZB39:KZB63 LIX39:LIX63 LST39:LST63 MCP39:MCP63 MML39:MML63 MWH39:MWH63 NGD39:NGD63 NPZ39:NPZ63 NZV39:NZV63 OJR39:OJR63 OTN39:OTN63 PDJ39:PDJ63 PNF39:PNF63 PXB39:PXB63 QGX39:QGX63 QQT39:QQT63 RAP39:RAP63 RKL39:RKL63 RUH39:RUH63 SED39:SED63 SNZ39:SNZ63 SXV39:SXV63 THR39:THR63 TRN39:TRN63 UBJ39:UBJ63 ULF39:ULF63 UVB39:UVB63 VEX39:VEX63 VOT39:VOT63 VYP39:VYP63 WIL39:WIL63 WIB41:WII50 VYF41:VYM50 VOJ41:VOQ50 VEN41:VEU50 UUR41:UUY50 UKV41:ULC50 UAZ41:UBG50 TRD41:TRK50 THH41:THO50 SXL41:SXS50 SNP41:SNW50 SDT41:SEA50 RTX41:RUE50 RKB41:RKI50 RAF41:RAM50 QQJ41:QQQ50 QGN41:QGU50 PWR41:PWY50 PMV41:PNC50 PCZ41:PDG50 OTD41:OTK50 OJH41:OJO50 NZL41:NZS50 NPP41:NPW50 NFT41:NGA50 MVX41:MWE50 MMB41:MMI50 MCF41:MCM50 LSJ41:LSQ50 LIN41:LIU50 KYR41:KYY50 KOV41:KPC50 KEZ41:KFG50 JVD41:JVK50 JLH41:JLO50 JBL41:JBS50 IRP41:IRW50 IHT41:IIA50 HXX41:HYE50 HOB41:HOI50 HEF41:HEM50 GUJ41:GUQ50 GKN41:GKU50 GAR41:GAY50 FQV41:FRC50 FGZ41:FHG50 EXD41:EXK50 ENH41:ENO50 EDL41:EDS50 DTP41:DTW50 DJT41:DKA50 CZX41:DAE50 CQB41:CQI50 CGF41:CGM50 BWJ41:BWQ50 BMN41:BMU50 BCR41:BCY50 ASV41:ATC50 AIZ41:AJG50 ZD41:ZK50 PH41:PO50 E58:E70 E52:E56 I58:I70">
      <formula1>"OK,NG,N/A"</formula1>
    </dataValidation>
    <dataValidation type="list" allowBlank="1" showErrorMessage="1" sqref="F32:G32 F34:G34 F36:G36 F38:G38 F40:G40 F42:G42 F44:G44 F46:G46 F48:G49 F57:G57">
      <formula1>$J$2:$J$6</formula1>
    </dataValidation>
  </dataValidations>
  <hyperlinks>
    <hyperlink ref="A1" location="'Test Report'!A1" display="Back to Test Report"/>
  </hyperlink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8"/>
  <sheetViews>
    <sheetView topLeftCell="A3" zoomScale="90" zoomScaleNormal="90" zoomScalePageLayoutView="90" workbookViewId="0">
      <selection activeCell="H38" sqref="H38"/>
    </sheetView>
  </sheetViews>
  <sheetFormatPr baseColWidth="10" defaultColWidth="15.1640625" defaultRowHeight="13.5" customHeight="1" x14ac:dyDescent="0.15"/>
  <cols>
    <col min="1" max="1" width="13.83203125" style="120" customWidth="1"/>
    <col min="2" max="2" width="42.1640625" style="99" customWidth="1"/>
    <col min="3" max="3" width="30.5" style="99" customWidth="1"/>
    <col min="4" max="4" width="30.6640625" style="99" customWidth="1"/>
    <col min="5" max="5" width="15.1640625" style="99" customWidth="1"/>
    <col min="6" max="6" width="11.5" style="99" customWidth="1"/>
    <col min="7" max="7" width="11.83203125" style="99" customWidth="1"/>
    <col min="8" max="8" width="15.1640625" style="103" customWidth="1"/>
    <col min="9" max="9" width="15.1640625" style="99" customWidth="1"/>
    <col min="10" max="10" width="15.1640625" style="102" hidden="1" customWidth="1"/>
    <col min="11" max="11" width="15.1640625" style="99" customWidth="1"/>
    <col min="12" max="16" width="15.1640625" style="99"/>
    <col min="17" max="17" width="0" style="99" hidden="1" customWidth="1"/>
    <col min="18" max="16384" width="15.1640625" style="99"/>
  </cols>
  <sheetData>
    <row r="1" spans="1:10" s="121" customFormat="1" ht="15" thickBot="1" x14ac:dyDescent="0.2">
      <c r="A1" s="122" t="s">
        <v>52</v>
      </c>
      <c r="B1" s="123"/>
      <c r="C1" s="123"/>
      <c r="D1" s="123"/>
      <c r="E1" s="123"/>
      <c r="F1" s="123"/>
      <c r="G1" s="124"/>
    </row>
    <row r="2" spans="1:10" s="121" customFormat="1" ht="14" x14ac:dyDescent="0.15">
      <c r="A2" s="125" t="s">
        <v>13</v>
      </c>
      <c r="B2" s="219" t="s">
        <v>109</v>
      </c>
      <c r="C2" s="219"/>
      <c r="D2" s="219"/>
      <c r="E2" s="219"/>
      <c r="F2" s="219"/>
      <c r="G2" s="219"/>
      <c r="J2" s="89" t="s">
        <v>14</v>
      </c>
    </row>
    <row r="3" spans="1:10" s="121" customFormat="1" ht="15" customHeight="1" x14ac:dyDescent="0.15">
      <c r="A3" s="126" t="s">
        <v>53</v>
      </c>
      <c r="B3" s="219" t="s">
        <v>54</v>
      </c>
      <c r="C3" s="219"/>
      <c r="D3" s="219"/>
      <c r="E3" s="219"/>
      <c r="F3" s="219"/>
      <c r="G3" s="219"/>
      <c r="J3" s="89" t="s">
        <v>16</v>
      </c>
    </row>
    <row r="4" spans="1:10" s="121" customFormat="1" ht="14" x14ac:dyDescent="0.15">
      <c r="A4" s="125" t="s">
        <v>55</v>
      </c>
      <c r="B4" s="220" t="s">
        <v>106</v>
      </c>
      <c r="C4" s="220"/>
      <c r="D4" s="220"/>
      <c r="E4" s="220"/>
      <c r="F4" s="220"/>
      <c r="G4" s="220"/>
      <c r="J4" s="90"/>
    </row>
    <row r="5" spans="1:10" s="121" customFormat="1" ht="14" x14ac:dyDescent="0.15">
      <c r="A5" s="127" t="s">
        <v>14</v>
      </c>
      <c r="B5" s="128" t="s">
        <v>16</v>
      </c>
      <c r="C5" s="128" t="s">
        <v>56</v>
      </c>
      <c r="D5" s="129" t="s">
        <v>19</v>
      </c>
      <c r="E5" s="223" t="s">
        <v>57</v>
      </c>
      <c r="F5" s="223"/>
      <c r="G5" s="223"/>
      <c r="J5" s="89" t="s">
        <v>21</v>
      </c>
    </row>
    <row r="6" spans="1:10" s="121" customFormat="1" ht="15" thickBot="1" x14ac:dyDescent="0.2">
      <c r="A6" s="117">
        <f>COUNTIF(F11:G247,"Pass")</f>
        <v>44</v>
      </c>
      <c r="B6" s="95">
        <f>COUNTIF(F11:G694,"Fail")</f>
        <v>0</v>
      </c>
      <c r="C6" s="95">
        <f>E6-D6-B6-A6</f>
        <v>0</v>
      </c>
      <c r="D6" s="96">
        <f>COUNTIF(F11:G694,"N/A")</f>
        <v>0</v>
      </c>
      <c r="E6" s="222">
        <f>COUNTA(A11:A252)*2</f>
        <v>44</v>
      </c>
      <c r="F6" s="222"/>
      <c r="G6" s="222"/>
      <c r="J6" s="89" t="s">
        <v>19</v>
      </c>
    </row>
    <row r="7" spans="1:10" s="121" customFormat="1" ht="14" x14ac:dyDescent="0.15">
      <c r="A7" s="150"/>
      <c r="B7" s="151"/>
      <c r="C7" s="151"/>
      <c r="D7" s="151"/>
      <c r="E7" s="152"/>
      <c r="F7" s="152"/>
      <c r="G7" s="152"/>
      <c r="J7" s="89"/>
    </row>
    <row r="8" spans="1:10" s="121" customFormat="1" ht="14" x14ac:dyDescent="0.15">
      <c r="A8" s="150"/>
      <c r="B8" s="151"/>
      <c r="C8" s="151"/>
      <c r="D8" s="151"/>
      <c r="E8" s="152"/>
      <c r="F8" s="152"/>
      <c r="G8" s="152"/>
      <c r="J8" s="89"/>
    </row>
    <row r="9" spans="1:10" s="121" customFormat="1" ht="14" x14ac:dyDescent="0.15"/>
    <row r="10" spans="1:10" s="121" customFormat="1" ht="51.75" customHeight="1" x14ac:dyDescent="0.15">
      <c r="A10" s="51" t="s">
        <v>22</v>
      </c>
      <c r="B10" s="51" t="s">
        <v>58</v>
      </c>
      <c r="C10" s="51" t="s">
        <v>59</v>
      </c>
      <c r="D10" s="51" t="s">
        <v>25</v>
      </c>
      <c r="E10" s="52" t="s">
        <v>60</v>
      </c>
      <c r="F10" s="52" t="s">
        <v>50</v>
      </c>
      <c r="G10" s="52" t="s">
        <v>51</v>
      </c>
      <c r="H10" s="52" t="s">
        <v>61</v>
      </c>
      <c r="I10" s="51" t="s">
        <v>28</v>
      </c>
    </row>
    <row r="11" spans="1:10" ht="14.25" customHeight="1" x14ac:dyDescent="0.15">
      <c r="A11" s="53"/>
      <c r="B11" s="53" t="s">
        <v>129</v>
      </c>
      <c r="C11" s="146"/>
      <c r="D11" s="146"/>
      <c r="E11" s="146"/>
      <c r="F11" s="146"/>
      <c r="G11" s="146"/>
      <c r="H11" s="146"/>
      <c r="I11" s="148"/>
      <c r="J11" s="99"/>
    </row>
    <row r="12" spans="1:10" ht="13.5" customHeight="1" x14ac:dyDescent="0.15">
      <c r="A12" s="174" t="str">
        <f t="shared" ref="A12:A38" si="0">IF(OR(B12&lt;&gt;"",D12&lt;&gt;""),"["&amp;TEXT($B$2,"##")&amp;"-"&amp;TEXT(ROW()-10,"##")&amp;"]","")</f>
        <v>[Mod_login-2]</v>
      </c>
      <c r="B12" s="85" t="s">
        <v>198</v>
      </c>
      <c r="C12" s="85" t="s">
        <v>244</v>
      </c>
      <c r="D12" s="85" t="s">
        <v>239</v>
      </c>
      <c r="E12" s="149" t="s">
        <v>311</v>
      </c>
      <c r="F12" s="109" t="s">
        <v>14</v>
      </c>
      <c r="G12" s="109" t="s">
        <v>14</v>
      </c>
      <c r="H12" s="204">
        <v>42616</v>
      </c>
      <c r="I12" s="145"/>
    </row>
    <row r="13" spans="1:10" ht="13.5" customHeight="1" x14ac:dyDescent="0.15">
      <c r="A13" s="53"/>
      <c r="B13" s="53" t="s">
        <v>197</v>
      </c>
      <c r="C13" s="146"/>
      <c r="D13" s="146"/>
      <c r="E13" s="146"/>
      <c r="F13" s="146"/>
      <c r="G13" s="146"/>
      <c r="H13" s="146"/>
      <c r="I13" s="148"/>
    </row>
    <row r="14" spans="1:10" ht="13.5" customHeight="1" x14ac:dyDescent="0.15">
      <c r="A14" s="174" t="str">
        <f t="shared" si="0"/>
        <v>[Mod_login-4]</v>
      </c>
      <c r="B14" s="109" t="s">
        <v>203</v>
      </c>
      <c r="C14" s="109" t="s">
        <v>245</v>
      </c>
      <c r="D14" s="109" t="s">
        <v>241</v>
      </c>
      <c r="E14" s="143" t="s">
        <v>312</v>
      </c>
      <c r="F14" s="109" t="s">
        <v>14</v>
      </c>
      <c r="G14" s="109" t="s">
        <v>14</v>
      </c>
      <c r="H14" s="204">
        <v>42616</v>
      </c>
      <c r="I14" s="145"/>
    </row>
    <row r="15" spans="1:10" ht="13.5" customHeight="1" x14ac:dyDescent="0.15">
      <c r="A15" s="53"/>
      <c r="B15" s="53" t="s">
        <v>242</v>
      </c>
      <c r="C15" s="146"/>
      <c r="D15" s="146"/>
      <c r="E15" s="146"/>
      <c r="F15" s="146"/>
      <c r="G15" s="146"/>
      <c r="H15" s="146"/>
      <c r="I15" s="148"/>
    </row>
    <row r="16" spans="1:10" ht="13.5" customHeight="1" x14ac:dyDescent="0.15">
      <c r="A16" s="174" t="str">
        <f t="shared" si="0"/>
        <v>[Mod_login-6]</v>
      </c>
      <c r="B16" s="109" t="s">
        <v>243</v>
      </c>
      <c r="C16" s="109" t="s">
        <v>246</v>
      </c>
      <c r="D16" s="109" t="s">
        <v>247</v>
      </c>
      <c r="E16" s="143" t="s">
        <v>313</v>
      </c>
      <c r="F16" s="109" t="s">
        <v>14</v>
      </c>
      <c r="G16" s="109" t="s">
        <v>14</v>
      </c>
      <c r="H16" s="204">
        <v>42616</v>
      </c>
      <c r="I16" s="145"/>
    </row>
    <row r="17" spans="1:9" ht="13.5" customHeight="1" x14ac:dyDescent="0.15">
      <c r="A17" s="53"/>
      <c r="B17" s="53" t="s">
        <v>248</v>
      </c>
      <c r="C17" s="146"/>
      <c r="D17" s="146"/>
      <c r="E17" s="146"/>
      <c r="F17" s="146"/>
      <c r="G17" s="146"/>
      <c r="H17" s="146"/>
      <c r="I17" s="148"/>
    </row>
    <row r="18" spans="1:9" ht="13.5" customHeight="1" x14ac:dyDescent="0.15">
      <c r="A18" s="174" t="str">
        <f t="shared" si="0"/>
        <v>[Mod_login-8]</v>
      </c>
      <c r="B18" s="109" t="s">
        <v>249</v>
      </c>
      <c r="C18" s="109" t="s">
        <v>250</v>
      </c>
      <c r="D18" s="109" t="s">
        <v>251</v>
      </c>
      <c r="E18" s="109" t="s">
        <v>252</v>
      </c>
      <c r="F18" s="109" t="s">
        <v>14</v>
      </c>
      <c r="G18" s="109" t="s">
        <v>14</v>
      </c>
      <c r="H18" s="204">
        <v>42616</v>
      </c>
      <c r="I18" s="109"/>
    </row>
    <row r="19" spans="1:9" ht="13.5" customHeight="1" x14ac:dyDescent="0.15">
      <c r="A19" s="53"/>
      <c r="B19" s="146" t="s">
        <v>253</v>
      </c>
      <c r="C19" s="146"/>
      <c r="D19" s="146"/>
      <c r="E19" s="146"/>
      <c r="F19" s="146"/>
      <c r="G19" s="146"/>
      <c r="H19" s="146"/>
      <c r="I19" s="189"/>
    </row>
    <row r="20" spans="1:9" ht="13.5" customHeight="1" x14ac:dyDescent="0.15">
      <c r="A20" s="174" t="str">
        <f t="shared" si="0"/>
        <v>[Mod_login-10]</v>
      </c>
      <c r="B20" s="109" t="s">
        <v>279</v>
      </c>
      <c r="C20" s="109" t="s">
        <v>285</v>
      </c>
      <c r="D20" s="109" t="s">
        <v>261</v>
      </c>
      <c r="E20" s="109" t="s">
        <v>254</v>
      </c>
      <c r="F20" s="109" t="s">
        <v>14</v>
      </c>
      <c r="G20" s="109" t="s">
        <v>14</v>
      </c>
      <c r="H20" s="204">
        <v>42616</v>
      </c>
      <c r="I20" s="109"/>
    </row>
    <row r="21" spans="1:9" ht="13.5" customHeight="1" x14ac:dyDescent="0.15">
      <c r="A21" s="174" t="str">
        <f t="shared" si="0"/>
        <v>[Mod_login-11]</v>
      </c>
      <c r="B21" s="109" t="s">
        <v>255</v>
      </c>
      <c r="C21" s="109" t="s">
        <v>286</v>
      </c>
      <c r="D21" s="109" t="s">
        <v>256</v>
      </c>
      <c r="E21" s="109" t="s">
        <v>257</v>
      </c>
      <c r="F21" s="109" t="s">
        <v>14</v>
      </c>
      <c r="G21" s="109" t="s">
        <v>14</v>
      </c>
      <c r="H21" s="204">
        <v>42616</v>
      </c>
      <c r="I21" s="109"/>
    </row>
    <row r="22" spans="1:9" ht="13.5" customHeight="1" x14ac:dyDescent="0.15">
      <c r="A22" s="174" t="str">
        <f t="shared" si="0"/>
        <v>[Mod_login-12]</v>
      </c>
      <c r="B22" s="109" t="s">
        <v>260</v>
      </c>
      <c r="C22" s="109" t="s">
        <v>287</v>
      </c>
      <c r="D22" s="109" t="s">
        <v>256</v>
      </c>
      <c r="E22" s="191" t="s">
        <v>266</v>
      </c>
      <c r="F22" s="109" t="s">
        <v>14</v>
      </c>
      <c r="G22" s="109" t="s">
        <v>14</v>
      </c>
      <c r="H22" s="204">
        <v>42616</v>
      </c>
      <c r="I22" s="191"/>
    </row>
    <row r="23" spans="1:9" ht="13.5" customHeight="1" x14ac:dyDescent="0.15">
      <c r="A23" s="174" t="str">
        <f t="shared" si="0"/>
        <v>[Mod_login-13]</v>
      </c>
      <c r="B23" s="109" t="s">
        <v>258</v>
      </c>
      <c r="C23" s="109" t="s">
        <v>273</v>
      </c>
      <c r="D23" s="109" t="s">
        <v>262</v>
      </c>
      <c r="E23" s="191" t="s">
        <v>267</v>
      </c>
      <c r="F23" s="109" t="s">
        <v>14</v>
      </c>
      <c r="G23" s="109" t="s">
        <v>14</v>
      </c>
      <c r="H23" s="204">
        <v>42616</v>
      </c>
      <c r="I23" s="109"/>
    </row>
    <row r="24" spans="1:9" ht="13.5" customHeight="1" x14ac:dyDescent="0.15">
      <c r="A24" s="174" t="str">
        <f t="shared" si="0"/>
        <v>[Mod_login-14]</v>
      </c>
      <c r="B24" s="109" t="s">
        <v>255</v>
      </c>
      <c r="C24" s="109" t="s">
        <v>264</v>
      </c>
      <c r="D24" s="109" t="s">
        <v>265</v>
      </c>
      <c r="E24" s="191" t="s">
        <v>268</v>
      </c>
      <c r="F24" s="109" t="s">
        <v>14</v>
      </c>
      <c r="G24" s="109" t="s">
        <v>14</v>
      </c>
      <c r="H24" s="204">
        <v>42616</v>
      </c>
      <c r="I24" s="109"/>
    </row>
    <row r="25" spans="1:9" ht="13.5" customHeight="1" x14ac:dyDescent="0.15">
      <c r="A25" s="174" t="str">
        <f t="shared" si="0"/>
        <v>[Mod_login-15]</v>
      </c>
      <c r="B25" s="109" t="s">
        <v>260</v>
      </c>
      <c r="C25" s="109" t="s">
        <v>263</v>
      </c>
      <c r="D25" s="109" t="s">
        <v>265</v>
      </c>
      <c r="E25" s="191" t="s">
        <v>269</v>
      </c>
      <c r="F25" s="109" t="s">
        <v>14</v>
      </c>
      <c r="G25" s="109" t="s">
        <v>14</v>
      </c>
      <c r="H25" s="204">
        <v>42616</v>
      </c>
      <c r="I25" s="191"/>
    </row>
    <row r="26" spans="1:9" ht="13.5" customHeight="1" x14ac:dyDescent="0.15">
      <c r="A26" s="174" t="str">
        <f t="shared" si="0"/>
        <v>[Mod_login-16]</v>
      </c>
      <c r="B26" s="109" t="s">
        <v>259</v>
      </c>
      <c r="C26" s="109" t="s">
        <v>274</v>
      </c>
      <c r="D26" s="109" t="s">
        <v>256</v>
      </c>
      <c r="E26" s="191" t="s">
        <v>270</v>
      </c>
      <c r="F26" s="109" t="s">
        <v>14</v>
      </c>
      <c r="G26" s="109" t="s">
        <v>14</v>
      </c>
      <c r="H26" s="204">
        <v>42616</v>
      </c>
      <c r="I26" s="109"/>
    </row>
    <row r="27" spans="1:9" ht="13.5" customHeight="1" x14ac:dyDescent="0.15">
      <c r="A27" s="174" t="str">
        <f t="shared" si="0"/>
        <v>[Mod_login-17]</v>
      </c>
      <c r="B27" s="109" t="s">
        <v>255</v>
      </c>
      <c r="C27" s="109" t="s">
        <v>275</v>
      </c>
      <c r="D27" s="109" t="s">
        <v>277</v>
      </c>
      <c r="E27" s="191" t="s">
        <v>271</v>
      </c>
      <c r="F27" s="109" t="s">
        <v>14</v>
      </c>
      <c r="G27" s="109" t="s">
        <v>14</v>
      </c>
      <c r="H27" s="204">
        <v>42616</v>
      </c>
      <c r="I27" s="109"/>
    </row>
    <row r="28" spans="1:9" ht="13.5" customHeight="1" x14ac:dyDescent="0.15">
      <c r="A28" s="174" t="str">
        <f t="shared" si="0"/>
        <v>[Mod_login-18]</v>
      </c>
      <c r="B28" s="109" t="s">
        <v>260</v>
      </c>
      <c r="C28" s="109" t="s">
        <v>276</v>
      </c>
      <c r="D28" s="109" t="s">
        <v>277</v>
      </c>
      <c r="E28" s="191" t="s">
        <v>272</v>
      </c>
      <c r="F28" s="109" t="s">
        <v>14</v>
      </c>
      <c r="G28" s="109" t="s">
        <v>14</v>
      </c>
      <c r="H28" s="204">
        <v>42616</v>
      </c>
      <c r="I28" s="109"/>
    </row>
    <row r="29" spans="1:9" ht="13.5" customHeight="1" x14ac:dyDescent="0.15">
      <c r="A29" s="53"/>
      <c r="B29" s="146" t="s">
        <v>278</v>
      </c>
      <c r="C29" s="146"/>
      <c r="D29" s="146"/>
      <c r="E29" s="146"/>
      <c r="F29" s="146"/>
      <c r="G29" s="146"/>
      <c r="H29" s="146"/>
      <c r="I29" s="189"/>
    </row>
    <row r="30" spans="1:9" ht="13.5" customHeight="1" x14ac:dyDescent="0.15">
      <c r="A30" s="174" t="str">
        <f t="shared" si="0"/>
        <v>[Mod_login-20]</v>
      </c>
      <c r="B30" s="109" t="s">
        <v>282</v>
      </c>
      <c r="C30" s="109" t="s">
        <v>288</v>
      </c>
      <c r="D30" s="109" t="s">
        <v>289</v>
      </c>
      <c r="E30" s="191" t="s">
        <v>302</v>
      </c>
      <c r="F30" s="109" t="s">
        <v>14</v>
      </c>
      <c r="G30" s="109" t="s">
        <v>14</v>
      </c>
      <c r="H30" s="204">
        <v>42616</v>
      </c>
      <c r="I30" s="191"/>
    </row>
    <row r="31" spans="1:9" ht="13.5" customHeight="1" x14ac:dyDescent="0.15">
      <c r="A31" s="174" t="str">
        <f t="shared" si="0"/>
        <v>[Mod_login-21]</v>
      </c>
      <c r="B31" s="109" t="s">
        <v>280</v>
      </c>
      <c r="C31" s="109" t="s">
        <v>290</v>
      </c>
      <c r="D31" s="109" t="s">
        <v>291</v>
      </c>
      <c r="E31" s="191" t="s">
        <v>303</v>
      </c>
      <c r="F31" s="109" t="s">
        <v>14</v>
      </c>
      <c r="G31" s="109" t="s">
        <v>14</v>
      </c>
      <c r="H31" s="204">
        <v>42616</v>
      </c>
      <c r="I31" s="191"/>
    </row>
    <row r="32" spans="1:9" ht="13.5" customHeight="1" x14ac:dyDescent="0.15">
      <c r="A32" s="174" t="str">
        <f t="shared" si="0"/>
        <v>[Mod_login-22]</v>
      </c>
      <c r="B32" s="109" t="s">
        <v>281</v>
      </c>
      <c r="C32" s="109" t="s">
        <v>292</v>
      </c>
      <c r="D32" s="109" t="s">
        <v>291</v>
      </c>
      <c r="E32" s="191" t="s">
        <v>304</v>
      </c>
      <c r="F32" s="109" t="s">
        <v>14</v>
      </c>
      <c r="G32" s="109" t="s">
        <v>14</v>
      </c>
      <c r="H32" s="204">
        <v>42616</v>
      </c>
      <c r="I32" s="191"/>
    </row>
    <row r="33" spans="1:9" ht="13.5" customHeight="1" x14ac:dyDescent="0.15">
      <c r="A33" s="174" t="str">
        <f t="shared" si="0"/>
        <v>[Mod_login-23]</v>
      </c>
      <c r="B33" s="109" t="s">
        <v>283</v>
      </c>
      <c r="C33" s="109" t="s">
        <v>293</v>
      </c>
      <c r="D33" s="109" t="s">
        <v>294</v>
      </c>
      <c r="E33" s="191" t="s">
        <v>305</v>
      </c>
      <c r="F33" s="109" t="s">
        <v>14</v>
      </c>
      <c r="G33" s="109" t="s">
        <v>14</v>
      </c>
      <c r="H33" s="204">
        <v>42616</v>
      </c>
      <c r="I33" s="192"/>
    </row>
    <row r="34" spans="1:9" ht="13.5" customHeight="1" x14ac:dyDescent="0.15">
      <c r="A34" s="174" t="str">
        <f t="shared" si="0"/>
        <v>[Mod_login-24]</v>
      </c>
      <c r="B34" s="109" t="s">
        <v>280</v>
      </c>
      <c r="C34" s="109" t="s">
        <v>295</v>
      </c>
      <c r="D34" s="109" t="s">
        <v>296</v>
      </c>
      <c r="E34" s="191" t="s">
        <v>306</v>
      </c>
      <c r="F34" s="109" t="s">
        <v>14</v>
      </c>
      <c r="G34" s="109" t="s">
        <v>14</v>
      </c>
      <c r="H34" s="204">
        <v>42616</v>
      </c>
      <c r="I34" s="192"/>
    </row>
    <row r="35" spans="1:9" ht="13.5" customHeight="1" x14ac:dyDescent="0.15">
      <c r="A35" s="174" t="str">
        <f t="shared" si="0"/>
        <v>[Mod_login-25]</v>
      </c>
      <c r="B35" s="109" t="s">
        <v>281</v>
      </c>
      <c r="C35" s="109" t="s">
        <v>297</v>
      </c>
      <c r="D35" s="109" t="s">
        <v>296</v>
      </c>
      <c r="E35" s="191" t="s">
        <v>307</v>
      </c>
      <c r="F35" s="109" t="s">
        <v>14</v>
      </c>
      <c r="G35" s="109" t="s">
        <v>14</v>
      </c>
      <c r="H35" s="204">
        <v>42616</v>
      </c>
      <c r="I35" s="192"/>
    </row>
    <row r="36" spans="1:9" ht="13.5" customHeight="1" x14ac:dyDescent="0.15">
      <c r="A36" s="174" t="str">
        <f t="shared" si="0"/>
        <v>[Mod_login-26]</v>
      </c>
      <c r="B36" s="109" t="s">
        <v>284</v>
      </c>
      <c r="C36" s="109" t="s">
        <v>298</v>
      </c>
      <c r="D36" s="109" t="s">
        <v>291</v>
      </c>
      <c r="E36" s="191" t="s">
        <v>308</v>
      </c>
      <c r="F36" s="109" t="s">
        <v>14</v>
      </c>
      <c r="G36" s="109" t="s">
        <v>14</v>
      </c>
      <c r="H36" s="204">
        <v>42616</v>
      </c>
      <c r="I36" s="192"/>
    </row>
    <row r="37" spans="1:9" ht="13.5" customHeight="1" x14ac:dyDescent="0.15">
      <c r="A37" s="174" t="str">
        <f t="shared" si="0"/>
        <v>[Mod_login-27]</v>
      </c>
      <c r="B37" s="109" t="s">
        <v>280</v>
      </c>
      <c r="C37" s="109" t="s">
        <v>299</v>
      </c>
      <c r="D37" s="109" t="s">
        <v>300</v>
      </c>
      <c r="E37" s="191" t="s">
        <v>309</v>
      </c>
      <c r="F37" s="109" t="s">
        <v>14</v>
      </c>
      <c r="G37" s="109" t="s">
        <v>14</v>
      </c>
      <c r="H37" s="204">
        <v>42616</v>
      </c>
      <c r="I37" s="192"/>
    </row>
    <row r="38" spans="1:9" ht="13.5" customHeight="1" x14ac:dyDescent="0.15">
      <c r="A38" s="174" t="str">
        <f t="shared" si="0"/>
        <v>[Mod_login-28]</v>
      </c>
      <c r="B38" s="109" t="s">
        <v>281</v>
      </c>
      <c r="C38" s="109" t="s">
        <v>301</v>
      </c>
      <c r="D38" s="109" t="s">
        <v>300</v>
      </c>
      <c r="E38" s="191" t="s">
        <v>310</v>
      </c>
      <c r="F38" s="109" t="s">
        <v>14</v>
      </c>
      <c r="G38" s="109" t="s">
        <v>14</v>
      </c>
      <c r="H38" s="204">
        <v>42616</v>
      </c>
      <c r="I38" s="192"/>
    </row>
  </sheetData>
  <mergeCells count="5">
    <mergeCell ref="B2:G2"/>
    <mergeCell ref="B3:G3"/>
    <mergeCell ref="B4:G4"/>
    <mergeCell ref="E5:G5"/>
    <mergeCell ref="E6:G6"/>
  </mergeCells>
  <dataValidations disablePrompts="1" count="2">
    <dataValidation type="list" allowBlank="1" showErrorMessage="1" sqref="G1:G3 F11:G11">
      <formula1>$J$2:$J$6</formula1>
    </dataValidation>
    <dataValidation type="list" allowBlank="1" showInputMessage="1" showErrorMessage="1" sqref="G6:G8 F12:G12 F14:G14 F16:G16 F18:G18 F20:G28 F30:G38">
      <formula1>$H$2:$H$5</formula1>
    </dataValidation>
  </dataValidations>
  <hyperlinks>
    <hyperlink ref="A1" location="'Test Report'!A1" display="Back to Test Report"/>
  </hyperlink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
  <sheetViews>
    <sheetView zoomScale="90" zoomScaleNormal="90" zoomScalePageLayoutView="90" workbookViewId="0">
      <selection activeCell="H25" sqref="H25:H27"/>
    </sheetView>
  </sheetViews>
  <sheetFormatPr baseColWidth="10" defaultColWidth="15.1640625" defaultRowHeight="13.5" customHeight="1" x14ac:dyDescent="0.15"/>
  <cols>
    <col min="1" max="1" width="18.1640625" style="120" customWidth="1"/>
    <col min="2" max="2" width="42.1640625" style="99" customWidth="1"/>
    <col min="3" max="3" width="33" style="99" customWidth="1"/>
    <col min="4" max="4" width="28.83203125" style="99" customWidth="1"/>
    <col min="5" max="5" width="17.33203125" style="99" customWidth="1"/>
    <col min="6" max="6" width="9.1640625" style="99" customWidth="1"/>
    <col min="7" max="7" width="7.33203125" style="99" customWidth="1"/>
    <col min="8" max="8" width="15.1640625" style="103" customWidth="1"/>
    <col min="9" max="9" width="15.1640625" style="99" customWidth="1"/>
    <col min="10" max="10" width="15.1640625" style="102" hidden="1" customWidth="1"/>
    <col min="11" max="11" width="15.1640625" style="99" customWidth="1"/>
    <col min="12" max="16" width="15.1640625" style="99"/>
    <col min="17" max="17" width="0" style="99" hidden="1" customWidth="1"/>
    <col min="18" max="16384" width="15.1640625" style="99"/>
  </cols>
  <sheetData>
    <row r="1" spans="1:10" s="121" customFormat="1" ht="15" thickBot="1" x14ac:dyDescent="0.2">
      <c r="A1" s="122" t="s">
        <v>52</v>
      </c>
      <c r="B1" s="123"/>
      <c r="C1" s="123"/>
      <c r="D1" s="123"/>
      <c r="E1" s="123"/>
      <c r="F1" s="123"/>
      <c r="G1" s="124"/>
    </row>
    <row r="2" spans="1:10" s="121" customFormat="1" ht="14" x14ac:dyDescent="0.15">
      <c r="A2" s="125" t="s">
        <v>13</v>
      </c>
      <c r="B2" s="219" t="s">
        <v>39</v>
      </c>
      <c r="C2" s="219"/>
      <c r="D2" s="219"/>
      <c r="E2" s="219"/>
      <c r="F2" s="219"/>
      <c r="G2" s="219"/>
      <c r="J2" s="89" t="s">
        <v>14</v>
      </c>
    </row>
    <row r="3" spans="1:10" s="121" customFormat="1" ht="15" customHeight="1" x14ac:dyDescent="0.15">
      <c r="A3" s="126" t="s">
        <v>53</v>
      </c>
      <c r="B3" s="219" t="s">
        <v>54</v>
      </c>
      <c r="C3" s="219"/>
      <c r="D3" s="219"/>
      <c r="E3" s="219"/>
      <c r="F3" s="219"/>
      <c r="G3" s="219"/>
      <c r="J3" s="89" t="s">
        <v>16</v>
      </c>
    </row>
    <row r="4" spans="1:10" s="121" customFormat="1" ht="14" x14ac:dyDescent="0.15">
      <c r="A4" s="125" t="s">
        <v>55</v>
      </c>
      <c r="B4" s="220" t="s">
        <v>106</v>
      </c>
      <c r="C4" s="220"/>
      <c r="D4" s="220"/>
      <c r="E4" s="220"/>
      <c r="F4" s="220"/>
      <c r="G4" s="220"/>
      <c r="J4" s="90"/>
    </row>
    <row r="5" spans="1:10" s="121" customFormat="1" ht="14" x14ac:dyDescent="0.15">
      <c r="A5" s="127" t="s">
        <v>14</v>
      </c>
      <c r="B5" s="128" t="s">
        <v>16</v>
      </c>
      <c r="C5" s="128" t="s">
        <v>56</v>
      </c>
      <c r="D5" s="129" t="s">
        <v>19</v>
      </c>
      <c r="E5" s="223" t="s">
        <v>57</v>
      </c>
      <c r="F5" s="223"/>
      <c r="G5" s="223"/>
      <c r="J5" s="89" t="s">
        <v>21</v>
      </c>
    </row>
    <row r="6" spans="1:10" s="121" customFormat="1" ht="15" thickBot="1" x14ac:dyDescent="0.2">
      <c r="A6" s="117">
        <f>COUNTIF(F11:G259,"Pass")</f>
        <v>22</v>
      </c>
      <c r="B6" s="95">
        <f>COUNTIF(F11:G706,"Fail")</f>
        <v>0</v>
      </c>
      <c r="C6" s="95">
        <f>E6-D6-B6-A6</f>
        <v>0</v>
      </c>
      <c r="D6" s="96">
        <f>COUNTIF(F11:G706,"N/A")</f>
        <v>0</v>
      </c>
      <c r="E6" s="222">
        <f>COUNTA(A11:A263)*2</f>
        <v>22</v>
      </c>
      <c r="F6" s="222"/>
      <c r="G6" s="222"/>
      <c r="J6" s="89" t="s">
        <v>19</v>
      </c>
    </row>
    <row r="7" spans="1:10" s="121" customFormat="1" ht="14" x14ac:dyDescent="0.15">
      <c r="A7" s="150"/>
      <c r="B7" s="151"/>
      <c r="C7" s="151"/>
      <c r="D7" s="151"/>
      <c r="E7" s="152"/>
      <c r="F7" s="152"/>
      <c r="G7" s="152"/>
      <c r="J7" s="89"/>
    </row>
    <row r="8" spans="1:10" s="121" customFormat="1" ht="14" x14ac:dyDescent="0.15">
      <c r="A8" s="150"/>
      <c r="B8" s="151"/>
      <c r="C8" s="151"/>
      <c r="D8" s="151"/>
      <c r="E8" s="152"/>
      <c r="F8" s="152"/>
      <c r="G8" s="152"/>
      <c r="J8" s="89"/>
    </row>
    <row r="9" spans="1:10" s="121" customFormat="1" ht="14" x14ac:dyDescent="0.15"/>
    <row r="10" spans="1:10" s="121" customFormat="1" ht="51.75" customHeight="1" x14ac:dyDescent="0.15">
      <c r="A10" s="52" t="s">
        <v>22</v>
      </c>
      <c r="B10" s="52" t="s">
        <v>58</v>
      </c>
      <c r="C10" s="52" t="s">
        <v>59</v>
      </c>
      <c r="D10" s="52" t="s">
        <v>25</v>
      </c>
      <c r="E10" s="52" t="s">
        <v>60</v>
      </c>
      <c r="F10" s="52" t="s">
        <v>50</v>
      </c>
      <c r="G10" s="52" t="s">
        <v>51</v>
      </c>
      <c r="H10" s="52" t="s">
        <v>61</v>
      </c>
      <c r="I10" s="52" t="s">
        <v>28</v>
      </c>
    </row>
    <row r="11" spans="1:10" s="121" customFormat="1" ht="14.25" customHeight="1" x14ac:dyDescent="0.15">
      <c r="A11" s="146"/>
      <c r="B11" s="147" t="s">
        <v>197</v>
      </c>
      <c r="C11" s="146"/>
      <c r="D11" s="146"/>
      <c r="E11" s="146"/>
      <c r="F11" s="146"/>
      <c r="G11" s="146"/>
      <c r="H11" s="146"/>
      <c r="I11" s="148"/>
    </row>
    <row r="12" spans="1:10" s="105" customFormat="1" ht="14.25" customHeight="1" x14ac:dyDescent="0.15">
      <c r="A12" s="138" t="str">
        <f t="shared" ref="A12:A16" si="0">IF(OR(B12&lt;&gt;"",D12&lt;&gt;""),"["&amp;TEXT($B$2,"##")&amp;"-"&amp;TEXT(ROW()-10,"##")&amp;"]","")</f>
        <v>[Admin_login-2]</v>
      </c>
      <c r="B12" s="175" t="s">
        <v>203</v>
      </c>
      <c r="C12" s="175" t="s">
        <v>199</v>
      </c>
      <c r="D12" s="175" t="s">
        <v>200</v>
      </c>
      <c r="E12" s="149" t="s">
        <v>325</v>
      </c>
      <c r="F12" s="175" t="s">
        <v>14</v>
      </c>
      <c r="G12" s="175" t="s">
        <v>14</v>
      </c>
      <c r="H12" s="204">
        <v>42646</v>
      </c>
      <c r="I12" s="176"/>
    </row>
    <row r="13" spans="1:10" s="105" customFormat="1" ht="14.25" customHeight="1" x14ac:dyDescent="0.15">
      <c r="A13" s="53"/>
      <c r="B13" s="147" t="s">
        <v>201</v>
      </c>
      <c r="C13" s="146"/>
      <c r="D13" s="146"/>
      <c r="E13" s="146"/>
      <c r="F13" s="146"/>
      <c r="G13" s="146"/>
      <c r="H13" s="146"/>
      <c r="I13" s="148"/>
    </row>
    <row r="14" spans="1:10" s="105" customFormat="1" ht="14.25" customHeight="1" x14ac:dyDescent="0.15">
      <c r="A14" s="138" t="str">
        <f t="shared" si="0"/>
        <v>[Admin_login-4]</v>
      </c>
      <c r="B14" s="109" t="s">
        <v>202</v>
      </c>
      <c r="C14" s="109" t="s">
        <v>204</v>
      </c>
      <c r="D14" s="109" t="s">
        <v>205</v>
      </c>
      <c r="E14" s="143" t="s">
        <v>326</v>
      </c>
      <c r="F14" s="175" t="s">
        <v>14</v>
      </c>
      <c r="G14" s="175" t="s">
        <v>14</v>
      </c>
      <c r="H14" s="204">
        <v>42646</v>
      </c>
      <c r="I14" s="144"/>
    </row>
    <row r="15" spans="1:10" s="105" customFormat="1" ht="14.25" customHeight="1" x14ac:dyDescent="0.15">
      <c r="A15" s="53"/>
      <c r="B15" s="147" t="s">
        <v>236</v>
      </c>
      <c r="C15" s="146"/>
      <c r="D15" s="146"/>
      <c r="E15" s="146"/>
      <c r="F15" s="146"/>
      <c r="G15" s="146"/>
      <c r="H15" s="146"/>
      <c r="I15" s="148"/>
    </row>
    <row r="16" spans="1:10" s="105" customFormat="1" ht="14.25" customHeight="1" x14ac:dyDescent="0.15">
      <c r="A16" s="138" t="str">
        <f t="shared" si="0"/>
        <v>[Admin_login-6]</v>
      </c>
      <c r="B16" s="109" t="s">
        <v>240</v>
      </c>
      <c r="C16" s="109" t="s">
        <v>237</v>
      </c>
      <c r="D16" s="109" t="s">
        <v>238</v>
      </c>
      <c r="E16" s="143" t="s">
        <v>327</v>
      </c>
      <c r="F16" s="175" t="s">
        <v>14</v>
      </c>
      <c r="G16" s="175" t="s">
        <v>14</v>
      </c>
      <c r="H16" s="204">
        <v>42646</v>
      </c>
      <c r="I16" s="144"/>
    </row>
    <row r="17" spans="1:10" s="105" customFormat="1" ht="14.25" customHeight="1" x14ac:dyDescent="0.15">
      <c r="A17" s="53"/>
      <c r="B17" s="53" t="s">
        <v>129</v>
      </c>
      <c r="C17" s="53"/>
      <c r="D17" s="53"/>
      <c r="E17" s="146"/>
      <c r="F17" s="146"/>
      <c r="G17" s="146"/>
      <c r="H17" s="146"/>
      <c r="I17" s="148"/>
    </row>
    <row r="18" spans="1:10" s="105" customFormat="1" ht="14.25" customHeight="1" x14ac:dyDescent="0.15">
      <c r="A18" s="177" t="str">
        <f t="shared" ref="A18:A27" si="1">IF(OR(B18&lt;&gt;"",D18&lt;&gt;""),"["&amp;TEXT($B$2,"##")&amp;"-"&amp;TEXT(ROW()-10,"##")&amp;"]","")</f>
        <v>[Admin_login-8]</v>
      </c>
      <c r="B18" s="112" t="s">
        <v>206</v>
      </c>
      <c r="C18" s="182" t="s">
        <v>207</v>
      </c>
      <c r="D18" s="183" t="s">
        <v>221</v>
      </c>
      <c r="E18" s="184"/>
      <c r="F18" s="175" t="s">
        <v>14</v>
      </c>
      <c r="G18" s="175" t="s">
        <v>14</v>
      </c>
      <c r="H18" s="204">
        <v>42646</v>
      </c>
      <c r="I18" s="185"/>
    </row>
    <row r="19" spans="1:10" ht="14.25" customHeight="1" x14ac:dyDescent="0.15">
      <c r="A19" s="186"/>
      <c r="B19" s="187" t="s">
        <v>226</v>
      </c>
      <c r="C19" s="187"/>
      <c r="D19" s="187"/>
      <c r="E19" s="187"/>
      <c r="F19" s="187"/>
      <c r="G19" s="187"/>
      <c r="H19" s="187"/>
      <c r="I19" s="188"/>
      <c r="J19" s="99"/>
    </row>
    <row r="20" spans="1:10" ht="14.25" customHeight="1" x14ac:dyDescent="0.15">
      <c r="A20" s="109" t="str">
        <f t="shared" si="1"/>
        <v>[Admin_login-10]</v>
      </c>
      <c r="B20" s="109" t="s">
        <v>219</v>
      </c>
      <c r="C20" s="191" t="s">
        <v>220</v>
      </c>
      <c r="D20" s="191" t="s">
        <v>222</v>
      </c>
      <c r="E20" s="191" t="s">
        <v>319</v>
      </c>
      <c r="F20" s="175" t="s">
        <v>14</v>
      </c>
      <c r="G20" s="175" t="s">
        <v>14</v>
      </c>
      <c r="H20" s="204">
        <v>42646</v>
      </c>
      <c r="I20" s="194"/>
      <c r="J20" s="99"/>
    </row>
    <row r="21" spans="1:10" ht="14.25" customHeight="1" x14ac:dyDescent="0.15">
      <c r="A21" s="109" t="str">
        <f t="shared" si="1"/>
        <v>[Admin_login-11]</v>
      </c>
      <c r="B21" s="168" t="s">
        <v>228</v>
      </c>
      <c r="C21" s="191" t="s">
        <v>229</v>
      </c>
      <c r="D21" s="191" t="s">
        <v>230</v>
      </c>
      <c r="E21" s="191" t="s">
        <v>318</v>
      </c>
      <c r="F21" s="175" t="s">
        <v>14</v>
      </c>
      <c r="G21" s="175" t="s">
        <v>14</v>
      </c>
      <c r="H21" s="204">
        <v>42646</v>
      </c>
      <c r="I21" s="194"/>
      <c r="J21" s="99"/>
    </row>
    <row r="22" spans="1:10" ht="14.25" customHeight="1" x14ac:dyDescent="0.15">
      <c r="A22" s="109" t="str">
        <f t="shared" si="1"/>
        <v>[Admin_login-12]</v>
      </c>
      <c r="B22" s="168" t="s">
        <v>314</v>
      </c>
      <c r="C22" s="191" t="s">
        <v>315</v>
      </c>
      <c r="D22" s="191" t="s">
        <v>230</v>
      </c>
      <c r="E22" s="191" t="s">
        <v>320</v>
      </c>
      <c r="F22" s="175" t="s">
        <v>14</v>
      </c>
      <c r="G22" s="175" t="s">
        <v>14</v>
      </c>
      <c r="H22" s="204">
        <v>42646</v>
      </c>
      <c r="I22" s="194"/>
      <c r="J22" s="99"/>
    </row>
    <row r="23" spans="1:10" ht="14.25" customHeight="1" x14ac:dyDescent="0.15">
      <c r="A23" s="109" t="str">
        <f t="shared" si="1"/>
        <v>[Admin_login-13]</v>
      </c>
      <c r="B23" s="168" t="s">
        <v>316</v>
      </c>
      <c r="C23" s="191" t="s">
        <v>317</v>
      </c>
      <c r="D23" s="191" t="s">
        <v>230</v>
      </c>
      <c r="E23" s="190" t="s">
        <v>321</v>
      </c>
      <c r="F23" s="175" t="s">
        <v>14</v>
      </c>
      <c r="G23" s="175" t="s">
        <v>14</v>
      </c>
      <c r="H23" s="204">
        <v>42646</v>
      </c>
      <c r="I23" s="193"/>
      <c r="J23" s="99"/>
    </row>
    <row r="24" spans="1:10" ht="14.25" customHeight="1" x14ac:dyDescent="0.15">
      <c r="A24" s="53"/>
      <c r="B24" s="224" t="s">
        <v>227</v>
      </c>
      <c r="C24" s="225"/>
      <c r="D24" s="225"/>
      <c r="E24" s="225"/>
      <c r="F24" s="225"/>
      <c r="G24" s="225"/>
      <c r="H24" s="225"/>
      <c r="I24" s="226"/>
      <c r="J24" s="99"/>
    </row>
    <row r="25" spans="1:10" ht="14.25" customHeight="1" x14ac:dyDescent="0.15">
      <c r="A25" s="109" t="str">
        <f t="shared" si="1"/>
        <v>[Admin_login-15]</v>
      </c>
      <c r="B25" s="109" t="s">
        <v>223</v>
      </c>
      <c r="C25" s="109" t="s">
        <v>224</v>
      </c>
      <c r="D25" s="109" t="s">
        <v>225</v>
      </c>
      <c r="E25" s="109" t="s">
        <v>322</v>
      </c>
      <c r="F25" s="175" t="s">
        <v>14</v>
      </c>
      <c r="G25" s="175" t="s">
        <v>14</v>
      </c>
      <c r="H25" s="204">
        <v>42646</v>
      </c>
      <c r="I25" s="199"/>
      <c r="J25" s="99"/>
    </row>
    <row r="26" spans="1:10" ht="14.25" customHeight="1" x14ac:dyDescent="0.15">
      <c r="A26" s="109" t="str">
        <f t="shared" si="1"/>
        <v>[Admin_login-16]</v>
      </c>
      <c r="B26" s="109" t="s">
        <v>231</v>
      </c>
      <c r="C26" s="109" t="s">
        <v>232</v>
      </c>
      <c r="D26" s="109" t="s">
        <v>233</v>
      </c>
      <c r="E26" s="109" t="s">
        <v>323</v>
      </c>
      <c r="F26" s="175" t="s">
        <v>14</v>
      </c>
      <c r="G26" s="175" t="s">
        <v>14</v>
      </c>
      <c r="H26" s="204">
        <v>42646</v>
      </c>
      <c r="I26" s="199"/>
      <c r="J26" s="99"/>
    </row>
    <row r="27" spans="1:10" ht="14.25" customHeight="1" x14ac:dyDescent="0.15">
      <c r="A27" s="109" t="str">
        <f t="shared" si="1"/>
        <v>[Admin_login-17]</v>
      </c>
      <c r="B27" s="109" t="s">
        <v>234</v>
      </c>
      <c r="C27" s="109" t="s">
        <v>235</v>
      </c>
      <c r="D27" s="109" t="s">
        <v>233</v>
      </c>
      <c r="E27" s="109" t="s">
        <v>324</v>
      </c>
      <c r="F27" s="175" t="s">
        <v>14</v>
      </c>
      <c r="G27" s="175" t="s">
        <v>14</v>
      </c>
      <c r="H27" s="204">
        <v>42646</v>
      </c>
      <c r="I27" s="199"/>
      <c r="J27" s="99"/>
    </row>
  </sheetData>
  <mergeCells count="6">
    <mergeCell ref="B24:I24"/>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16:G16 F18:G23 F12:G12 F14:G14 F25:G2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User Module</vt:lpstr>
      <vt:lpstr>Mod Module</vt:lpstr>
      <vt:lpstr>Admin Module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Microsoft Office User</cp:lastModifiedBy>
  <dcterms:created xsi:type="dcterms:W3CDTF">2014-07-15T10:13:31Z</dcterms:created>
  <dcterms:modified xsi:type="dcterms:W3CDTF">2016-04-24T14:32:07Z</dcterms:modified>
  <cp:category/>
</cp:coreProperties>
</file>