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D:\201601JS01\WIP\Deliverable\Report3\"/>
    </mc:Choice>
  </mc:AlternateContent>
  <bookViews>
    <workbookView xWindow="0" yWindow="0" windowWidth="25605" windowHeight="14880" tabRatio="743" activeTab="4"/>
  </bookViews>
  <sheets>
    <sheet name="Cover" sheetId="1" r:id="rId1"/>
    <sheet name="Test case List" sheetId="2" r:id="rId2"/>
    <sheet name="Test Report" sheetId="5" r:id="rId3"/>
    <sheet name="Message Rules" sheetId="11" r:id="rId4"/>
    <sheet name="User Module" sheetId="9" r:id="rId5"/>
    <sheet name="Mod Module" sheetId="12" r:id="rId6"/>
    <sheet name="Admin Module" sheetId="10" r:id="rId7"/>
    <sheet name="Sheet1" sheetId="13" r:id="rId8"/>
  </sheets>
  <externalReferences>
    <externalReference r:id="rId9"/>
  </externalReferences>
  <definedNames>
    <definedName name="ACTION" localSheetId="3">#REF!</definedName>
    <definedName name="ACTION" localSheetId="5">#REF!</definedName>
    <definedName name="ACTION">#REF!</definedName>
    <definedName name="d">'[1]Search grammar'!$C$45</definedName>
    <definedName name="Defect" comment="fsfsdfs" localSheetId="5">#REF!</definedName>
    <definedName name="Defect" comment="fsfsdfs">#REF!</definedName>
    <definedName name="dfsf" localSheetId="5">#REF!</definedName>
    <definedName name="dfsf">#REF!</definedName>
    <definedName name="Discover" localSheetId="5">#REF!</definedName>
    <definedName name="Discover">#REF!</definedName>
    <definedName name="Lỗi" localSheetId="5">#REF!</definedName>
    <definedName name="Lỗi">#REF!</definedName>
    <definedName name="Pass" localSheetId="5">#REF!</definedName>
    <definedName name="Pass">#REF!</definedName>
    <definedName name="Statistic" comment="fsfsdfs" localSheetId="5">#REF!</definedName>
    <definedName name="Statistic" comment="fsfsdfs">#REF!</definedName>
  </definedNames>
  <calcPr calcId="152511" iterate="1" iterateCount="10000" iterateDelta="1.0000000000000001E-5" concurrentCalc="0"/>
  <extLst>
    <ext xmlns:mx="http://schemas.microsoft.com/office/mac/excel/2008/main" uri="{7523E5D3-25F3-A5E0-1632-64F254C22452}">
      <mx:ArchID Flags="2"/>
    </ext>
  </extLst>
</workbook>
</file>

<file path=xl/calcChain.xml><?xml version="1.0" encoding="utf-8"?>
<calcChain xmlns="http://schemas.openxmlformats.org/spreadsheetml/2006/main">
  <c r="A19" i="9" l="1"/>
  <c r="A20" i="9"/>
  <c r="A15" i="9"/>
  <c r="A12" i="9"/>
  <c r="A14" i="9"/>
  <c r="A17" i="9"/>
  <c r="A22" i="9"/>
  <c r="A23" i="9"/>
  <c r="A25" i="9"/>
  <c r="A26" i="9"/>
  <c r="A28" i="9"/>
  <c r="A30" i="9"/>
  <c r="A31" i="9"/>
  <c r="A33" i="9"/>
  <c r="A35" i="9"/>
  <c r="A37" i="9"/>
  <c r="A39" i="9"/>
  <c r="A41" i="9"/>
  <c r="A43" i="9"/>
  <c r="A45" i="9"/>
  <c r="A47" i="9"/>
  <c r="A49" i="9"/>
  <c r="A51" i="9"/>
  <c r="A56" i="9"/>
  <c r="A57" i="9"/>
  <c r="A58" i="9"/>
  <c r="A59" i="9"/>
  <c r="A60" i="9"/>
  <c r="A61" i="9"/>
  <c r="A63" i="9"/>
  <c r="A64" i="9"/>
  <c r="A65" i="9"/>
  <c r="A66" i="9"/>
  <c r="A67" i="9"/>
  <c r="A68" i="9"/>
  <c r="A69" i="9"/>
  <c r="A70" i="9"/>
  <c r="A71" i="9"/>
  <c r="A72" i="9"/>
  <c r="A73" i="9"/>
  <c r="A74" i="9"/>
  <c r="A75" i="9"/>
  <c r="E6" i="9"/>
  <c r="A29" i="10"/>
  <c r="A6" i="10"/>
  <c r="D13" i="5"/>
  <c r="A6" i="9"/>
  <c r="D11" i="5"/>
  <c r="A6" i="12"/>
  <c r="D12" i="5"/>
  <c r="D14" i="5"/>
  <c r="B6" i="10"/>
  <c r="E13" i="5"/>
  <c r="B6" i="9"/>
  <c r="E11" i="5"/>
  <c r="B6" i="12"/>
  <c r="E12" i="5"/>
  <c r="E14" i="5"/>
  <c r="A22" i="12"/>
  <c r="A25" i="12"/>
  <c r="A12" i="12"/>
  <c r="A13" i="12"/>
  <c r="A14" i="12"/>
  <c r="A15" i="12"/>
  <c r="A16" i="12"/>
  <c r="A17" i="12"/>
  <c r="A18" i="12"/>
  <c r="A19" i="12"/>
  <c r="A20" i="12"/>
  <c r="A23" i="12"/>
  <c r="A27" i="12"/>
  <c r="A29" i="12"/>
  <c r="A31" i="12"/>
  <c r="E6" i="12"/>
  <c r="D6" i="12"/>
  <c r="C6" i="12"/>
  <c r="F12" i="5"/>
  <c r="D6" i="9"/>
  <c r="C6" i="9"/>
  <c r="F11" i="5"/>
  <c r="A27" i="10"/>
  <c r="A22" i="10"/>
  <c r="A23" i="10"/>
  <c r="A25" i="10"/>
  <c r="A12" i="10"/>
  <c r="A13" i="10"/>
  <c r="A14" i="10"/>
  <c r="A15" i="10"/>
  <c r="A16" i="10"/>
  <c r="A17" i="10"/>
  <c r="A18" i="10"/>
  <c r="A19" i="10"/>
  <c r="A20" i="10"/>
  <c r="E6" i="10"/>
  <c r="D6" i="10"/>
  <c r="C6" i="10"/>
  <c r="F13" i="5"/>
  <c r="F14" i="5"/>
  <c r="H12" i="5"/>
  <c r="H11" i="5"/>
  <c r="H13" i="5"/>
  <c r="H14" i="5"/>
  <c r="G12" i="5"/>
  <c r="C6" i="1"/>
  <c r="G13" i="5"/>
  <c r="G11" i="5"/>
  <c r="C3" i="5"/>
  <c r="C4" i="5"/>
  <c r="C5" i="5"/>
  <c r="D3" i="2"/>
  <c r="D4" i="2"/>
  <c r="G14" i="5"/>
  <c r="E16" i="5"/>
  <c r="E17" i="5"/>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<sst xmlns="http://schemas.openxmlformats.org/spreadsheetml/2006/main" count="509" uniqueCount="371">
  <si>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</si>
  <si>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</si>
  <si>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</si>
  <si>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</si>
  <si>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</si>
  <si>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</si>
  <si>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</si>
  <si>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</si>
  <si>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</si>
  <si>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</si>
  <si>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</si>
  <si>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</si>
  <si>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</si>
  <si>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</si>
  <si>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</si>
  <si>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</si>
  <si>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</si>
  <si>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</si>
  <si>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</si>
  <si>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</si>
  <si>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</si>
  <si>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</si>
  <si>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</si>
  <si>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</si>
  <si>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</si>
  <si>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</si>
  <si>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</si>
  <si>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</si>
  <si>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</si>
  <si>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</si>
  <si>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</si>
  <si>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</si>
  <si>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</si>
  <si>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</si>
  <si>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</si>
  <si>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</si>
  <si>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</si>
  <si>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</si>
  <si>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</si>
  <si>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</si>
  <si>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</si>
  <si>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</si>
  <si>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</si>
  <si>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</si>
  <si>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</si>
  <si>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</si>
  <si>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</si>
  <si>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</si>
  <si>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</si>
  <si>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</si>
  <si>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</si>
  <si>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</si>
  <si>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</si>
  <si>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This test cases were created to test integration between login with all functions and all functions together</t>
  </si>
  <si>
    <t>Add new</t>
  </si>
  <si>
    <t>Check "Login" button</t>
  </si>
  <si>
    <t>1. Enter the admin page
2. Click on "Login" button</t>
  </si>
  <si>
    <t>When user input correct username and password</t>
  </si>
  <si>
    <t>1.The admin page is displayed 
2. Logged in successfully, The "User management" page is displayed</t>
  </si>
  <si>
    <t>When user input correct username and wrong password</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</si>
  <si>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</si>
  <si>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</si>
  <si>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</si>
  <si>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</si>
  <si>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</si>
  <si>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Verify that password is encoded</t>
  </si>
  <si>
    <t>1. Enter the admin page
2. Input data to "Password" field</t>
  </si>
  <si>
    <t>1.The admin page is displayed 
2. Data is encoded</t>
  </si>
  <si>
    <t>Admin_Function</t>
  </si>
  <si>
    <t>Integration Logout with Login</t>
  </si>
  <si>
    <t>Check user logout when user logout with "Logout" link</t>
  </si>
  <si>
    <t>Forgot Password</t>
  </si>
  <si>
    <t>When user login with new password</t>
  </si>
  <si>
    <t>Execute all Registered User unit test cases and passed</t>
  </si>
  <si>
    <t>Execute all Admin unit test cases
 and passed</t>
  </si>
  <si>
    <t>Result Chorme version 40</t>
  </si>
  <si>
    <t>Result Firefox version 30</t>
  </si>
  <si>
    <t>Message Rules</t>
  </si>
  <si>
    <t>Description Vietnam</t>
  </si>
  <si>
    <t>Description English</t>
  </si>
  <si>
    <t>MS01</t>
  </si>
  <si>
    <t>Bạn chưa nhập Email</t>
  </si>
  <si>
    <t>MS02</t>
  </si>
  <si>
    <t>Email sai định dạng</t>
  </si>
  <si>
    <t>MS03</t>
  </si>
  <si>
    <t>Bạn chưa nhập tài khoản hoặc email</t>
  </si>
  <si>
    <t>MS04</t>
  </si>
  <si>
    <t>Bạn chưa nhập mật khẩu</t>
  </si>
  <si>
    <t>MS05</t>
  </si>
  <si>
    <t>Mật khẩu không giống nhau</t>
  </si>
  <si>
    <t>MS06</t>
  </si>
  <si>
    <t>Sai mật khẩu hoặc tài khoản không tồn tại</t>
  </si>
  <si>
    <t>MS07</t>
  </si>
  <si>
    <t>Tên tài khoản tối thiểu 8 kí tự</t>
  </si>
  <si>
    <t>MS08</t>
  </si>
  <si>
    <t>Tên tài khoản tối đa 20 kí tự</t>
  </si>
  <si>
    <t>MS09</t>
  </si>
  <si>
    <t>Tên tài khoản chỉ gồm chữ và số</t>
  </si>
  <si>
    <t>MS10</t>
  </si>
  <si>
    <t>Bạn chưa nhập tên</t>
  </si>
  <si>
    <t>MS11</t>
  </si>
  <si>
    <t>Tài khoản bị khóa hoặc chưa xác nhận Email!</t>
  </si>
  <si>
    <t>MS12</t>
  </si>
  <si>
    <t>Mật khẩu phải từ 5 đến 50 kí tự</t>
  </si>
  <si>
    <t>MS13</t>
  </si>
  <si>
    <t>Tên đầy đủ phải từ 6 đến 20 kí tự</t>
  </si>
  <si>
    <t>MS14</t>
  </si>
  <si>
    <t>Tên dự án tối thiểu 10 kí tự</t>
  </si>
  <si>
    <t>MS15</t>
  </si>
  <si>
    <t>Tên dự án tối đa 60 kí tự</t>
  </si>
  <si>
    <t>MS16</t>
  </si>
  <si>
    <t>Bạn chưa nhập tên dự án</t>
  </si>
  <si>
    <t>MS17</t>
  </si>
  <si>
    <t>Phải là chữ số và lớn hơn 1,000,000</t>
  </si>
  <si>
    <t>MS18</t>
  </si>
  <si>
    <t>Bạn chưa nhập số tiền gây quỹ</t>
  </si>
  <si>
    <t>MS19</t>
  </si>
  <si>
    <t>Xin hãy xem lại trang thông tin cơ bản, các trường (kể cả ảnh dự án) PHẢI được điền đầy đủ và hợp lệ
Xin hãy xem lại trang câu chuyện! Các trường PHẢI được nhập đầy đủ (trừ video)</t>
  </si>
  <si>
    <t>MS20</t>
  </si>
  <si>
    <t>Mô tả ngắn phải từ 30 đến 135 kí tự</t>
  </si>
  <si>
    <t>MS21</t>
  </si>
  <si>
    <t>Bạn chưa nhập mô tả ngắn</t>
  </si>
  <si>
    <t>MS22</t>
  </si>
  <si>
    <t>Mô tả ít nhất 135 kí tự</t>
  </si>
  <si>
    <t>MS23</t>
  </si>
  <si>
    <t>Tiêu đề ít nhất 10 ký tự</t>
  </si>
  <si>
    <t>MS24</t>
  </si>
  <si>
    <t>Mô tả ít nhất 30 kí tự</t>
  </si>
  <si>
    <t>MS25</t>
  </si>
  <si>
    <t>Câu hỏi ít nhất 10 ký tự</t>
  </si>
  <si>
    <t>MS26</t>
  </si>
  <si>
    <t>Câu trả lời hỏi ít nhất 10 ký tự</t>
  </si>
  <si>
    <t>MS27</t>
  </si>
  <si>
    <t>Bình luận tối thiểu từ 10 đến 500 kí tự.</t>
  </si>
  <si>
    <t>MS28</t>
  </si>
  <si>
    <t>MS29</t>
  </si>
  <si>
    <t>MS30</t>
  </si>
  <si>
    <t>MS31</t>
  </si>
  <si>
    <t>Integration Login with Message</t>
  </si>
  <si>
    <t>Log in</t>
  </si>
  <si>
    <t>1. Enter the admin page</t>
  </si>
  <si>
    <t>1.The admin page is displayed 
2. Display error message
"The Username field is required" below the Username textbox
"The Password field is required" below the Password textbox</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</si>
  <si>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</si>
  <si>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</si>
  <si>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</si>
  <si>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</si>
  <si>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</si>
  <si>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</si>
  <si>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1. Enter the admin page
2. Input username "email0@gmail.com" password "123456", then click "Login" button</t>
  </si>
  <si>
    <t>1. Enter the admin page
2. Input username "email0@gmail.com" and password "fsdfs", then click "Login" button</t>
  </si>
  <si>
    <t>Admin Common module</t>
  </si>
  <si>
    <t>Admin Dashboard module</t>
  </si>
  <si>
    <t>User Management module</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</si>
  <si>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</si>
  <si>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</si>
  <si>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</si>
  <si>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</si>
  <si>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</si>
  <si>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</si>
  <si>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</si>
  <si>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</si>
  <si>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</si>
  <si>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</si>
  <si>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Check viewing "Login" form</t>
  </si>
  <si>
    <t>Check Admin view</t>
  </si>
  <si>
    <t>Check Logout button</t>
  </si>
  <si>
    <t>1. Admin Page is displayed
2. Content about dashboard is displayed</t>
  </si>
  <si>
    <t>Check clicking on link on Home page screen</t>
  </si>
  <si>
    <t>Common</t>
  </si>
  <si>
    <t>Security</t>
  </si>
  <si>
    <t>Check copy &amp; paste link to other browser</t>
  </si>
  <si>
    <t>Homepage</t>
  </si>
  <si>
    <t>1. Login on one browser
2. Copy link
3. Change to other browser
4. Paste link and press Enter</t>
  </si>
  <si>
    <t>Login screen is displayed.</t>
  </si>
  <si>
    <t>OK</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</si>
  <si>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</si>
  <si>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</si>
  <si>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</si>
  <si>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</si>
  <si>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</si>
  <si>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</si>
  <si>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</si>
  <si>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</si>
  <si>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</si>
  <si>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</si>
  <si>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</si>
  <si>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</si>
  <si>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</si>
  <si>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</si>
  <si>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</si>
  <si>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</si>
  <si>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</si>
  <si>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</si>
  <si>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</si>
  <si>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</si>
  <si>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</si>
  <si>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</si>
  <si>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</si>
  <si>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</si>
  <si>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</si>
  <si>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</si>
  <si>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</si>
  <si>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</si>
  <si>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</si>
  <si>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</si>
  <si>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</si>
  <si>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</si>
  <si>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</si>
  <si>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</si>
  <si>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</si>
  <si>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</si>
  <si>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Message</t>
  </si>
  <si>
    <t>Account</t>
  </si>
  <si>
    <t>1. Set language of Browser isVietnamese
2. Start system from browser
3. Confirm displaying language of system</t>
  </si>
  <si>
    <t>Language of system is Vietnamese</t>
  </si>
  <si>
    <t xml:space="preserve">Display Homepage with name and avatar of user </t>
  </si>
  <si>
    <t>[Admin_login-2]</t>
  </si>
  <si>
    <t>[Admin_login-7]</t>
  </si>
  <si>
    <t>DangNHSE02992</t>
  </si>
  <si>
    <t>VMN_User Unit Test Case_v1.0_EN</t>
  </si>
  <si>
    <t>VMN</t>
  </si>
  <si>
    <t>When user forgot password</t>
  </si>
  <si>
    <t xml:space="preserve">1. Log in Page is displayed
</t>
  </si>
  <si>
    <t>Mod_login</t>
  </si>
  <si>
    <t>1.The admin page view form is displayed with the following information:
- "Username" field
- "Password" field
- Remember me button
- "Login" button</t>
  </si>
  <si>
    <t>Check mod view</t>
  </si>
  <si>
    <t xml:space="preserve">1. Login successfully
2. Click on avatar at right side screen
3. Click on Logout button </t>
  </si>
  <si>
    <t>Integration Login with Posted Article</t>
  </si>
  <si>
    <t>Test "Message list"</t>
  </si>
  <si>
    <t>Test "Message detail"</t>
  </si>
  <si>
    <t>Check "Image" of posted article</t>
  </si>
  <si>
    <t xml:space="preserve"> </t>
  </si>
  <si>
    <t>Mod Common module</t>
  </si>
  <si>
    <t>1. Login the system with Mod role.
2. Click or mouse hover Avatar menu in header
3. Click "Logout" button</t>
  </si>
  <si>
    <t>Check "Dashboard" tab</t>
  </si>
  <si>
    <t>1.The login of mod page view form is displayed with the following information:
- "Username" field
- "Password" field
- Remember me button
- "Login" button</t>
  </si>
  <si>
    <t>1.The login of mod page is displayed 
2. Display error message
"The Username field is required" below the Username textbox
"The Password field is required" below the Password textbox</t>
  </si>
  <si>
    <t>1.The login mod page is displayed 
2. Pointer is flickered in "Username" textbox</t>
  </si>
  <si>
    <t>1.The login of mod page is displayed 
2. Pointer is flickered in "Password" textbox</t>
  </si>
  <si>
    <t>1.The login of mod page is displayed 
2. Data is encoded</t>
  </si>
  <si>
    <t>1.The login of mod page is displayed 
2. Display error message "Username or Password wrong"</t>
  </si>
  <si>
    <t>1.The login of mod page is displayed 
2. Logged in successfully, The "Mod" page is displayed</t>
  </si>
  <si>
    <t>1. The login of mod page is displayed 
2. Logged in successfully, The "Mod" page is displayed
3. Show Dashboard content 
+ Total medicinal plant article
+ Total remedy article
+ Pending approved article</t>
  </si>
  <si>
    <t>1. The login of mod page is displayed 
2. Logged in successfully, The "Mod" page is displayed
3. Show medicinal plant management content 
4. Show new medicinal plant list:
+ Medicinal plant 
+ Author
+ Posted date</t>
  </si>
  <si>
    <t>Integration Login with "Dashboard" tab</t>
  </si>
  <si>
    <t>Integration Login with "Medicinal plant management" tab</t>
  </si>
  <si>
    <t>Integration Login with "Remedy management" tab</t>
  </si>
  <si>
    <t>Check "remedy management" tab</t>
  </si>
  <si>
    <t>Check "medicinal plant" management</t>
  </si>
  <si>
    <t>1. The login of mod page is displayed 
2. Logged in successfully, The "Mod" page is displayed
3. Show remedy management content 
4. Show new remedy list by default:
+ Remedy
+ Author
+ Posted date</t>
  </si>
  <si>
    <t>1. Enter the website: thuocnam.com
2. Click on Home button</t>
  </si>
  <si>
    <t>Integration Personal page with notification</t>
  </si>
  <si>
    <t>Integration Medicinal plants with remedy</t>
  </si>
  <si>
    <t xml:space="preserve">1. Enter the website: thuocnam.com
2. Click on Login button
3. Input:
+ Email: "dangnhse02992@fpt.edu.vn"
+ Password: "123456789"
4. Click on "sign in" button of login page or press enter
5. Click on "Avatar" in menu bar
6. Click on "medicinal plants" link </t>
  </si>
  <si>
    <t>1. Enter the website: thuocnam.com
2. Click on Login button
3. Input:
+ Email: "dangnhse02992@fpt.edu.vn"
+ Password: "123456789"
4. Click on "sign in" button of login page or press enter
5. Click on "Avatar" in menu bar
6. Click on "remedy" link</t>
  </si>
  <si>
    <t>1. Enter the website: thuocnam.com
2. Click on Login button
3. Input:
+ Email: "dangnhse02992@fpt.edu.vn"
+ Password: "123456789"
4. Click on "sign in" button of login page or press enter
5. Click on "Medicinal Plants" in menu bar
6. Click on a "medicinal plants" picture</t>
  </si>
  <si>
    <t>Check "log out"  when user login successfully</t>
  </si>
  <si>
    <t>1.The Homepage is displayed 
2. The log in page is displayed
3. Logged in successfully
4. The "medicinal plants" page is displayed
5. "Medicinal plants detail" page is displayed
6. "Relational remedy" is displayed</t>
  </si>
  <si>
    <t>Integration Medicinal plants with author</t>
  </si>
  <si>
    <t>Integration Remedy with HMS</t>
  </si>
  <si>
    <t>Integration Remedy with author</t>
  </si>
  <si>
    <t>1. Enter the website: thuocnam.com
2. Click on Login button
3. Input:
+ Email: "dangnhse02992@fpt.edu.vn"
+ Password: "123456789"
4. Click on "sign in" button of login page or press enter
5. Click on "Avatar" in menu bar
6. Click "Notification" list in personal page</t>
  </si>
  <si>
    <t>1. Enter the website: thuocnam.com
2. Click on Login button
3. Input:
+ Email: "dangnhse02992@fpt.edu.vn"
+ Password: "123456789"
4. Click on "sign in" button of login page or press enter
5. Click on "Medicinal Plants" in menu bar
6. Click on a "medicinal plants" picture of medicinal plants page
7. Click on "author" link of "medicinal plants detail" page</t>
  </si>
  <si>
    <t>1. Enter the website: thuocnam.com
2. Click on Login button
3. Input:
+ Email: "dangnhse02992@fpt.edu.vn"
+ Password: "123456789"
4. Click on "sign in" button of login page or press enter
5. Click on "Remedy" in menu bar
6. Click on a "Remedy" picture of remedy page
7. Click on "author" of remedy detail page</t>
  </si>
  <si>
    <t>Vietnamese Medicinal Plants Network</t>
  </si>
  <si>
    <t>Medicinal Plant</t>
  </si>
  <si>
    <t>Remedy</t>
  </si>
  <si>
    <t>Herb Store Medicine</t>
  </si>
  <si>
    <t>1. Login on one browser
2. Click "Mecicinal plant" menu
3. Copy link
4. Change to other browser
5. Paste link and press Enter</t>
  </si>
  <si>
    <t>1. Login on one browser
2. Click "Remedy" menu
3. Copy link
4. Change to other browser
5. Paste link and press Enter</t>
  </si>
  <si>
    <t>1. Login on one browser
2. Click "HMS" menu
3. Copy link
4. Change to other browser
5. Paste link and press Enter</t>
  </si>
  <si>
    <t>1. Login on one browser
2. Click Message
3. Copy link
4. Change to other browser
5. Paste link and press Enter</t>
  </si>
  <si>
    <t>1. Login on one browser
2. Click Account
3. Copy link
4. Change to other browser
5. Paste link and press Enter</t>
  </si>
  <si>
    <t>User function</t>
  </si>
  <si>
    <t>Integrating all functions of user together then execute test</t>
  </si>
  <si>
    <t>User_Function</t>
  </si>
  <si>
    <t>Mod_Function</t>
  </si>
  <si>
    <t xml:space="preserve">1. Mod Page is displayed with the following list:
- Header
- Right Side bar:
+ Logout button
- Content details left
+ Dashboard (default)
+ Medicinal plant management
+ Remedy management 
</t>
  </si>
  <si>
    <t>Check "Medicinal plants" tab</t>
  </si>
  <si>
    <t>Check "HMS" tab</t>
  </si>
  <si>
    <t>Integration Personal page with related remedy</t>
  </si>
  <si>
    <t>Integration Personal page with related medicinal plants</t>
  </si>
  <si>
    <t>Check "Notification" tab</t>
  </si>
  <si>
    <t>1. Enter the website: thuocnam.com
2. Click on Login button
3. Input:
+ Email: "dangnhse02992@fpt.edu.vn"
+ Password: "123456789"
4. Click on "sign in" button of login page or press enter
5. Click on Avatar menu
6. Click on Account button
7. Show message tab</t>
  </si>
  <si>
    <t>Check "related remedy" tab</t>
  </si>
  <si>
    <t>Check "remedy" tab</t>
  </si>
  <si>
    <t>Check "Author" tab</t>
  </si>
  <si>
    <t>1. Homepage is displayed 
2. Reload homepage, homepage is displayed</t>
  </si>
  <si>
    <t>1. Enter the website
2. Click on Login button in header
3. Click on "Forgot password" link
4. Input "dangnh@fpt.edu.vn"
5. Click "send" button</t>
  </si>
  <si>
    <t>1.The Homepage is displayed 
2. Login page is displayed
3. Forgot password form is displayed
4. Email textarea is displayed
5. Change password page is sent to email "dangnh@fpt.edu.vn"</t>
  </si>
  <si>
    <t>1. Enter the website: thuocnam.com
2. Click on Login button in header
3. Input: 
Email: "dangnhse02992@fpt.edu.vn"
Password: Enter new password (which has been changed in change password page)
4. Click "Sign in" button of login page</t>
  </si>
  <si>
    <t>1. Enter the website: thuocnam.com
2. Click on Login button
3. Input:
+ Email: "dangnhse02992@fpt.edu.vn"
+ Password: "123456789"
4. Click on "sign in" button of login page or press enter
5. Click on Avatar menu
6. Click on Account button
7. Click message tab
8. Click a message of message tab</t>
  </si>
  <si>
    <t>1. Enter the website: thuocnam.com
2. Click on Login button
3. Input:
+ Email: "dangnhse02992@fpt.edu.vn"
+ Password: "123456789"
4. Click on "sign in" button of login page or press enter
5. Click on Avatar menu
6. Click on Account button
7. Click on Image of posted article tab</t>
  </si>
  <si>
    <t>1. Enter the website: thuocnam.com
2. Click on Login button
3. Input:
+ Email: "dangnhse02992@fpt.edu.vn"
+ Password: "123456789"
4. Click on "sign in" button of login page or press enter
5. Click on "Remedy" in menu bar
6. Click on a "Remedy" picture of remedy page
7. Click on "related HMS" of remedy detail page</t>
  </si>
  <si>
    <t>1.The Homepage is displayed 
2. The log in page is displayed
3. Email and password textarea are displayed
4. Logged in successfully
5. The "medicinal plants" page is displayed
6. "Medicinal plants detail" page is displayed
7. "Author" is displayed</t>
  </si>
  <si>
    <t>1. The Homepage is displayed 
2. The log in page is displayed
3. Email and password textarea are displayed
4. Logged in successfully
5. The "remedy" page is displayed
6. "Remedy detail" page is displayed
7. "Related HMS" is displayed</t>
  </si>
  <si>
    <t>1.The Homepage is displayed 
2. The log in page is displayed
3. Email and password textarea are displayed
4. Logged in successfully
5. The "remedy" page is displayed
6. "Remedy detail" page is displayed
7. "Author" is displayed</t>
  </si>
  <si>
    <t>1.The Homepage is displayed 
2. The log in page is displayed
3. Email and password textarea are displayed
4. Logged in successfully
5. The "personal" page is displayed
6. "Notification" list is displayed</t>
  </si>
  <si>
    <t>1.The Homepage is displayed 
2. The log in page is displayed
3. Email and password textarea are displayed
4. Logged in successfully
5. The "personal" page is displayed
6. "Remedy detail" page is displayed</t>
  </si>
  <si>
    <t>1.The Homepage is displayed 
2. The log in page is displayed
3. Email and password textarea are displayed
4. Logged in successfully
5. The "personal" page is displayed
6. "Medicinal plants detail" page is displayed</t>
  </si>
  <si>
    <t xml:space="preserve">1. Homepage and avatar is displayed 
2. Log out successfully
3. Homepage is displayed </t>
  </si>
  <si>
    <t>1.The Homepage is displayed 
2. Login page is displayed
3. Email and password textarea ara displayed
4. Log in successfully</t>
  </si>
  <si>
    <t>1.The Homepage is displayed 
2. The log in page is displayed
3. Email, password text area are displayed
4. Logged in successfully
5. Avatar logo is displayed
6. The Account page is displayed
7. Message is displayed</t>
  </si>
  <si>
    <t>1.The Homepage is displayed 
2. The log in page is displayed
3. Email, password text area are displayed
4. Logged in successfully
5. Avatar logo is displayed
6. The Account page is displayed
7. Message is displayed
8. Message detail is displayed</t>
  </si>
  <si>
    <t>1.The Homepage is displayed 
2. The log in page is displayed
3. Email, password text area are displayed
4. Logged in successfully
5. Avatar logo is displayed
6. The Account page is displayed
7. Posted article is displayed</t>
  </si>
  <si>
    <t>1. The Homepage is displayed
2. Avatar menu is showed
3. Logout user and redirect to homepage as guest rule</t>
  </si>
  <si>
    <t>1. Enter mod page</t>
  </si>
  <si>
    <t>1. Enter mod page
2. Click on "Login" button</t>
  </si>
  <si>
    <t>1. Enter mod page
2. Click "Username" field</t>
  </si>
  <si>
    <t>1. Enter mod page
2. Click "Password" field</t>
  </si>
  <si>
    <t>1. Enter mod page
2. Input data to "Password" field</t>
  </si>
  <si>
    <t>1. Enter mod page
2. Input username "email0@gmail.com" password "123456", then click "Login" button</t>
  </si>
  <si>
    <t>1. Enter mod page
2. Input username "email0@gmail.com" and password "fsdfs", then click "Login" button</t>
  </si>
  <si>
    <t>1. Enter mod page
2. Input username and password, then click "Login" button</t>
  </si>
  <si>
    <t>1. Enter mod page
2. Input wrong username "fsdfsd" and password "123456789", then click "Login" button</t>
  </si>
  <si>
    <t>1. Enter mod page
2. Click logout button in Right Slide bar</t>
  </si>
  <si>
    <t>1. Enter mod page
2. Input username "email0@gmail.com" password "123456", then click "Login" button
3. Click Dashboard tap</t>
  </si>
  <si>
    <t>1. Enter mod page
2. Input username "email0@gmail.com" password "123456"
3. Click "Login" button
4. Click Medicinal plant management tab</t>
  </si>
  <si>
    <t>1. Enter mod page
2. Input username "email0@gmail.com" password "123456"
3. Click "Login" button
4. Click remedy management tab</t>
  </si>
  <si>
    <t xml:space="preserve">1. Admin Page is displayed with the following list:
- Header
- Right Side bar:
+ Logout button
- Content details left
+ Dashboard (default)
+ User management
+ New herb medicine store resgister 
</t>
  </si>
  <si>
    <t>1. Enter the admin page
2. Input correct account and password as admin rule
3. Click logout button in Right Slide bar</t>
  </si>
  <si>
    <t>1. Log in Page is displayed
2. Login successful as admin rule
3. Login page is displayed</t>
  </si>
  <si>
    <t xml:space="preserve">1. Enter the admin page
2. Click Dashboard tab in Left Slide bar
</t>
  </si>
  <si>
    <t xml:space="preserve">Click Dashboard tab </t>
  </si>
  <si>
    <t>Check User Management tab</t>
  </si>
  <si>
    <t xml:space="preserve">1. Enter the admin page
2. Click User Management tab in Left Slide bar
</t>
  </si>
  <si>
    <t>1. Admin Page is displayed
2. User Information Management page is displayed</t>
  </si>
  <si>
    <t xml:space="preserve">1. Enter the admin page
2. Click New Herb Medicine Store tab in Left Slide bar
</t>
  </si>
  <si>
    <t>1. Admin Page is displayed
2. New register of herb medicine store information page is displayed</t>
  </si>
  <si>
    <t>New register of herb medicine store</t>
  </si>
  <si>
    <t>Check New register of Herb Medicine Store tap</t>
  </si>
  <si>
    <t>List enviroment requires in this system
1. Server: Ubuntu 14.03
2. Database server: MySQL server
3. Browser: Google Chrome 40, Mozzila Firefox 30
4. Operation System: Mac OS X</t>
  </si>
  <si>
    <t>Mod function</t>
  </si>
  <si>
    <t>Mod_function</t>
  </si>
  <si>
    <t>User Module</t>
  </si>
  <si>
    <t xml:space="preserve">1. Go to vmn.com
2. Click on "Login" hyperlink in Header
3. Click on "Login with Facebook" button
4. Click on "Accept" button
</t>
  </si>
  <si>
    <t>When Member login with Facebook</t>
  </si>
  <si>
    <t>1. Homepage is displayed
2. "Login" Page is displayed
3. Redirect Member to Facebook
4. Member logged in with facebook successful and redirect to Homepage</t>
  </si>
  <si>
    <t>Integration Login with Logout</t>
  </si>
  <si>
    <t xml:space="preserve">1. Login VMN system by Member or Mod role.
2. Click on "Logout" hyperlink on Header
</t>
  </si>
  <si>
    <t>Integration Register with Login</t>
  </si>
  <si>
    <t xml:space="preserve">When user register new account </t>
  </si>
  <si>
    <t>When user click on "Logout" hyperlink</t>
  </si>
  <si>
    <t xml:space="preserve">1. Go to vmn.com
2. Click on "Register" hyperlink in Header
3. Enter personal information in "Register" Form
4. Click on "Sign up" button
</t>
  </si>
  <si>
    <t>1.Homepage is displayed 
2. "Register" Page is displayed
3. Display user's information correctly
4. VMN system will alert message:"Register success." and redirect to "Login" Page</t>
  </si>
  <si>
    <t>[Authentication-18]
[Authentication-2]</t>
  </si>
  <si>
    <t>Integration Login with Personal Page</t>
  </si>
  <si>
    <t>Check "Personal Name" hyperlink</t>
  </si>
  <si>
    <t xml:space="preserve">1. Login VMN system by Member or Mod role.
2. Click on "Personal Page" hyperlink on Header
</t>
  </si>
  <si>
    <t xml:space="preserve">1. Login VMN system by Member or Mod role.
</t>
  </si>
  <si>
    <t>1. Homepage is displayed with "Personal Name" hyperlink on Header</t>
  </si>
  <si>
    <t>"Personal Name" hyperlink when user click on</t>
  </si>
  <si>
    <t xml:space="preserve">1. Homepage is displayed 
2. "Personal Page" Page is displayed
</t>
  </si>
  <si>
    <t>[Personal Page-2]</t>
  </si>
  <si>
    <t>Check "Logout" hyperlink</t>
  </si>
  <si>
    <t xml:space="preserve">1. Homepage is displayed with "Logout" hyperlink on Header
</t>
  </si>
  <si>
    <t>1. Homepage is displayed
2. Logout success and redirect to Homepage</t>
  </si>
  <si>
    <t>Integration Login with Facebook</t>
  </si>
  <si>
    <t>Integration Login with Medicinal plants</t>
  </si>
  <si>
    <t xml:space="preserve">1. Login VMN system by Member or Mod role
2. Click on "Medicinal plants" on Header
</t>
  </si>
  <si>
    <t>[Homepage-9]</t>
  </si>
  <si>
    <t>Integration Login with Remedy</t>
  </si>
  <si>
    <t>Check "Remedy" tab</t>
  </si>
  <si>
    <t>1. Login VMN system by Member or Mod role
2. Click on "Remedy" on Header</t>
  </si>
  <si>
    <t>1. Homepage is displayed 
2. "Remedy" Page is displayed</t>
  </si>
  <si>
    <t>1. Homepage is displayed 
2. "Medicinal plants" Page is displayed</t>
  </si>
  <si>
    <t>[Homepage-11]</t>
  </si>
  <si>
    <t>Integration Login with Herbal Medicine Store</t>
  </si>
  <si>
    <t>1. Login VMN system by Member or Mod role
2. Click on "HMS" tab on Header</t>
  </si>
  <si>
    <t>[Herbal Medicine Store-6]</t>
  </si>
  <si>
    <t>1. Homepage is displayed 
2. "HMS Searching" Page is displayed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</si>
</sst>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6">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b/>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sz val="12"/>
      <name val="ＭＳ Ｐゴシック"/>
      <family val="3"/>
      <charset val="128"/>
    </font>
    <font>
      <b/>
      <sz val="14"/>
      <name val="ＭＳ Ｐゴシック"/>
    </font>
    <font>
      <sz val="12"/>
      <name val="Calibri"/>
      <family val="2"/>
    </font>
    <font>
      <u/>
      <sz val="11"/>
      <color theme="11"/>
      <name val="ＭＳ Ｐゴシック"/>
      <charset val="128"/>
    </font>
  </fonts>
  <fills count="15">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rgb="FFFFFF00"/>
        <bgColor indexed="64"/>
      </patternFill>
    </fill>
    <fill>
      <patternFill patternType="solid">
        <fgColor indexed="9"/>
        <bgColor indexed="64"/>
      </patternFill>
    </fill>
    <fill>
      <patternFill patternType="solid">
        <fgColor rgb="FFFFFF00"/>
        <bgColor indexed="41"/>
      </patternFill>
    </fill>
    <fill>
      <patternFill patternType="solid">
        <fgColor rgb="FFFFFF00"/>
        <bgColor indexed="26"/>
      </patternFill>
    </fill>
  </fills>
  <borders count="43">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auto="1"/>
      </left>
      <right style="thin">
        <color auto="1"/>
      </right>
      <top style="thin">
        <color auto="1"/>
      </top>
      <bottom style="thin">
        <color auto="1"/>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auto="1"/>
      </left>
      <right style="medium">
        <color auto="1"/>
      </right>
      <top style="medium">
        <color auto="1"/>
      </top>
      <bottom/>
      <diagonal/>
    </border>
    <border>
      <left/>
      <right/>
      <top style="medium">
        <color auto="1"/>
      </top>
      <bottom/>
      <diagonal/>
    </border>
    <border>
      <left style="thin">
        <color auto="1"/>
      </left>
      <right/>
      <top style="thin">
        <color auto="1"/>
      </top>
      <bottom style="thin">
        <color auto="1"/>
      </bottom>
      <diagonal/>
    </border>
    <border>
      <left/>
      <right style="thin">
        <color indexed="8"/>
      </right>
      <top/>
      <bottom/>
      <diagonal/>
    </border>
    <border>
      <left style="thin">
        <color indexed="8"/>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64"/>
      </left>
      <right style="thin">
        <color indexed="64"/>
      </right>
      <top style="thin">
        <color indexed="64"/>
      </top>
      <bottom style="thin">
        <color indexed="64"/>
      </bottom>
      <diagonal/>
    </border>
    <border>
      <left/>
      <right/>
      <top/>
      <bottom style="thin">
        <color indexed="8"/>
      </bottom>
      <diagonal/>
    </border>
  </borders>
  <cellStyleXfs count="66">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cellStyleXfs>
  <cellXfs count="223">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14" xfId="4" applyFont="1" applyFill="1" applyBorder="1" applyAlignment="1">
      <alignment vertical="top" wrapText="1"/>
    </xf>
    <xf numFmtId="0" fontId="24" fillId="2" borderId="20" xfId="1" applyNumberFormat="1" applyFont="1" applyFill="1" applyBorder="1" applyAlignment="1"/>
    <xf numFmtId="0" fontId="14" fillId="2" borderId="24" xfId="4" applyNumberFormat="1" applyFont="1" applyFill="1" applyBorder="1" applyAlignment="1">
      <alignment horizontal="left" wrapText="1"/>
    </xf>
    <xf numFmtId="0" fontId="14" fillId="2" borderId="25" xfId="4" applyNumberFormat="1" applyFont="1" applyFill="1" applyBorder="1" applyAlignment="1">
      <alignment horizontal="left" wrapText="1"/>
    </xf>
    <xf numFmtId="0" fontId="12" fillId="2" borderId="25" xfId="2" applyNumberFormat="1" applyFont="1" applyFill="1" applyBorder="1" applyAlignment="1">
      <alignment horizontal="center" vertical="center"/>
    </xf>
    <xf numFmtId="0" fontId="18" fillId="2" borderId="26"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2" borderId="0" xfId="2" applyNumberFormat="1" applyFont="1" applyFill="1"/>
    <xf numFmtId="0" fontId="18" fillId="2" borderId="2" xfId="0" applyFont="1" applyFill="1" applyBorder="1" applyAlignment="1">
      <alignment horizontal="left" vertical="top" wrapText="1"/>
    </xf>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4" xfId="4" applyFont="1" applyFill="1" applyBorder="1" applyAlignment="1">
      <alignment horizontal="left" wrapText="1"/>
    </xf>
    <xf numFmtId="0" fontId="14" fillId="6" borderId="25" xfId="4" applyFont="1" applyFill="1" applyBorder="1" applyAlignment="1">
      <alignment horizontal="left" wrapText="1"/>
    </xf>
    <xf numFmtId="0" fontId="12" fillId="6" borderId="25"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14" fontId="3" fillId="6" borderId="14" xfId="4" applyNumberFormat="1" applyFont="1" applyFill="1" applyBorder="1" applyAlignment="1">
      <alignment vertical="top" wrapText="1"/>
    </xf>
    <xf numFmtId="0" fontId="28" fillId="6" borderId="0" xfId="2" applyFont="1" applyFill="1" applyAlignment="1" applyProtection="1">
      <alignment wrapText="1"/>
    </xf>
    <xf numFmtId="0" fontId="28" fillId="6" borderId="0" xfId="2" applyFont="1" applyFill="1" applyBorder="1" applyAlignment="1">
      <alignment horizontal="left" wrapText="1"/>
    </xf>
    <xf numFmtId="0" fontId="15" fillId="0" borderId="7" xfId="1" applyFont="1" applyBorder="1"/>
    <xf numFmtId="0" fontId="9" fillId="3" borderId="27" xfId="0" applyNumberFormat="1" applyFont="1" applyFill="1" applyBorder="1" applyAlignment="1">
      <alignment horizontal="center"/>
    </xf>
    <xf numFmtId="0" fontId="3" fillId="2" borderId="28" xfId="0" applyNumberFormat="1" applyFont="1" applyFill="1" applyBorder="1" applyAlignment="1">
      <alignment horizontal="center"/>
    </xf>
    <xf numFmtId="0" fontId="19" fillId="3" borderId="29"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0" fillId="0" borderId="0" xfId="0" applyFont="1"/>
    <xf numFmtId="0" fontId="31" fillId="8" borderId="33" xfId="0" applyFont="1" applyFill="1" applyBorder="1" applyAlignment="1">
      <alignment horizontal="center" vertical="center" wrapText="1"/>
    </xf>
    <xf numFmtId="0" fontId="31" fillId="8" borderId="34" xfId="0" applyFont="1" applyFill="1" applyBorder="1" applyAlignment="1">
      <alignment horizontal="center" vertical="center" wrapText="1"/>
    </xf>
    <xf numFmtId="0" fontId="31" fillId="8" borderId="23" xfId="0" applyFont="1" applyFill="1" applyBorder="1" applyAlignment="1">
      <alignment horizontal="center" vertical="center" wrapText="1"/>
    </xf>
    <xf numFmtId="0" fontId="31" fillId="0" borderId="23" xfId="0" applyFont="1" applyBorder="1" applyAlignment="1">
      <alignment horizontal="left" vertical="center" wrapText="1" indent="1"/>
    </xf>
    <xf numFmtId="0" fontId="30" fillId="0" borderId="23" xfId="0" applyFont="1" applyBorder="1"/>
    <xf numFmtId="0" fontId="30" fillId="0" borderId="35" xfId="0" applyFont="1" applyBorder="1" applyAlignment="1">
      <alignment vertical="center" wrapText="1"/>
    </xf>
    <xf numFmtId="0" fontId="30" fillId="0" borderId="23" xfId="0" applyFont="1" applyBorder="1" applyAlignment="1">
      <alignment wrapText="1"/>
    </xf>
    <xf numFmtId="0" fontId="31" fillId="0" borderId="35" xfId="0" applyFont="1" applyBorder="1" applyAlignment="1">
      <alignment horizontal="left" vertical="center" wrapText="1" indent="1"/>
    </xf>
    <xf numFmtId="0" fontId="3" fillId="2" borderId="23" xfId="4" applyFont="1" applyFill="1" applyBorder="1" applyAlignment="1">
      <alignmen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36" xfId="4" applyFont="1" applyFill="1" applyBorder="1" applyAlignment="1">
      <alignment horizontal="left" vertical="center"/>
    </xf>
    <xf numFmtId="0" fontId="14" fillId="5" borderId="37" xfId="4" applyFont="1" applyFill="1" applyBorder="1" applyAlignment="1">
      <alignment horizontal="left" vertical="center"/>
    </xf>
    <xf numFmtId="0" fontId="14" fillId="9" borderId="35"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38" xfId="4" applyFont="1" applyFill="1" applyBorder="1" applyAlignment="1">
      <alignment horizontal="left" vertical="center"/>
    </xf>
    <xf numFmtId="0" fontId="14" fillId="5" borderId="35" xfId="4" applyFont="1" applyFill="1" applyBorder="1" applyAlignment="1">
      <alignment horizontal="left" vertical="center"/>
    </xf>
    <xf numFmtId="0" fontId="14" fillId="5" borderId="39"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2" fillId="0" borderId="0" xfId="0" applyFont="1" applyAlignment="1">
      <alignment wrapText="1"/>
    </xf>
    <xf numFmtId="0" fontId="32" fillId="11" borderId="35" xfId="0" applyFont="1" applyFill="1" applyBorder="1" applyAlignment="1">
      <alignment horizontal="center" vertical="center" wrapText="1"/>
    </xf>
    <xf numFmtId="0" fontId="33" fillId="11" borderId="38" xfId="0" applyFont="1" applyFill="1" applyBorder="1" applyAlignment="1">
      <alignment horizontal="left" vertical="center"/>
    </xf>
    <xf numFmtId="0" fontId="32" fillId="11" borderId="38" xfId="0" applyFont="1" applyFill="1" applyBorder="1" applyAlignment="1">
      <alignment horizontal="center" vertical="center" wrapText="1"/>
    </xf>
    <xf numFmtId="0" fontId="32" fillId="7" borderId="23" xfId="0" applyFont="1" applyFill="1" applyBorder="1" applyAlignment="1">
      <alignment horizontal="center" vertical="center" wrapText="1"/>
    </xf>
    <xf numFmtId="0" fontId="32" fillId="0" borderId="0" xfId="0" applyFont="1" applyFill="1" applyAlignment="1">
      <alignment wrapText="1"/>
    </xf>
    <xf numFmtId="0" fontId="32" fillId="12" borderId="0" xfId="0" applyFont="1" applyFill="1" applyAlignment="1">
      <alignment wrapText="1"/>
    </xf>
    <xf numFmtId="0" fontId="14" fillId="5" borderId="40" xfId="4" applyFont="1" applyFill="1" applyBorder="1" applyAlignment="1">
      <alignment horizontal="left" vertical="center"/>
    </xf>
    <xf numFmtId="0" fontId="3" fillId="2" borderId="0" xfId="4" applyFont="1" applyFill="1" applyBorder="1" applyAlignment="1">
      <alignment vertical="top" wrapText="1"/>
    </xf>
    <xf numFmtId="0" fontId="3" fillId="6" borderId="0" xfId="4" applyFont="1" applyFill="1" applyBorder="1" applyAlignment="1">
      <alignment vertical="top" wrapText="1"/>
    </xf>
    <xf numFmtId="14" fontId="3" fillId="6" borderId="0" xfId="4" applyNumberFormat="1" applyFont="1" applyFill="1" applyBorder="1" applyAlignment="1">
      <alignment vertical="top" wrapText="1"/>
    </xf>
    <xf numFmtId="0" fontId="3" fillId="6" borderId="0" xfId="2" applyFont="1" applyFill="1" applyBorder="1" applyAlignment="1">
      <alignment vertical="top" wrapText="1"/>
    </xf>
    <xf numFmtId="0" fontId="3" fillId="2" borderId="23" xfId="7" applyFont="1" applyFill="1" applyBorder="1" applyAlignment="1">
      <alignment horizontal="left" vertical="top" wrapText="1"/>
    </xf>
    <xf numFmtId="0" fontId="16" fillId="2" borderId="0" xfId="1" applyFill="1"/>
    <xf numFmtId="0" fontId="16" fillId="0" borderId="7" xfId="1" applyBorder="1"/>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9" fillId="0" borderId="0" xfId="0" applyFont="1" applyAlignment="1">
      <alignment horizontal="left" vertical="center"/>
    </xf>
    <xf numFmtId="0" fontId="8" fillId="6" borderId="30" xfId="4" applyFont="1" applyFill="1" applyBorder="1" applyAlignment="1">
      <alignment horizontal="left" wrapText="1"/>
    </xf>
    <xf numFmtId="0" fontId="8" fillId="6" borderId="31" xfId="4" applyFont="1" applyFill="1" applyBorder="1" applyAlignment="1">
      <alignment horizontal="left" wrapText="1"/>
    </xf>
    <xf numFmtId="0" fontId="12" fillId="2" borderId="30" xfId="2" applyFont="1" applyFill="1" applyBorder="1" applyAlignment="1">
      <alignment horizontal="center" vertical="center" wrapText="1"/>
    </xf>
    <xf numFmtId="0" fontId="18" fillId="2" borderId="32" xfId="2" applyFont="1" applyFill="1" applyBorder="1" applyAlignment="1">
      <alignment horizontal="center" vertical="center" wrapText="1"/>
    </xf>
    <xf numFmtId="0" fontId="12" fillId="6" borderId="30" xfId="0" applyFont="1" applyFill="1" applyBorder="1" applyAlignment="1">
      <alignment horizontal="center" vertical="center" wrapText="1"/>
    </xf>
    <xf numFmtId="0" fontId="27" fillId="10" borderId="23" xfId="0" applyFont="1" applyFill="1" applyBorder="1" applyAlignment="1">
      <alignment horizontal="left" vertical="top" wrapText="1"/>
    </xf>
    <xf numFmtId="0" fontId="14" fillId="13" borderId="1" xfId="4" applyNumberFormat="1" applyFont="1" applyFill="1" applyBorder="1" applyAlignment="1">
      <alignment horizontal="left" vertical="center"/>
    </xf>
    <xf numFmtId="0" fontId="3" fillId="14" borderId="23" xfId="4" applyNumberFormat="1" applyFont="1" applyFill="1" applyBorder="1" applyAlignment="1">
      <alignment vertical="top" wrapText="1"/>
    </xf>
    <xf numFmtId="0" fontId="14" fillId="13" borderId="1" xfId="4" applyFont="1" applyFill="1" applyBorder="1" applyAlignment="1">
      <alignment horizontal="left" vertical="center"/>
    </xf>
    <xf numFmtId="0" fontId="3" fillId="6" borderId="15" xfId="4" applyFont="1" applyFill="1" applyBorder="1" applyAlignment="1">
      <alignment vertical="top" wrapText="1"/>
    </xf>
    <xf numFmtId="14" fontId="3" fillId="6" borderId="15" xfId="4" applyNumberFormat="1" applyFont="1" applyFill="1" applyBorder="1" applyAlignment="1">
      <alignment vertical="top" wrapText="1"/>
    </xf>
    <xf numFmtId="0" fontId="3" fillId="6" borderId="3" xfId="2" applyFont="1" applyFill="1" applyBorder="1" applyAlignment="1">
      <alignment vertical="top" wrapText="1"/>
    </xf>
    <xf numFmtId="0" fontId="14" fillId="5" borderId="42" xfId="4" applyFont="1" applyFill="1" applyBorder="1" applyAlignment="1">
      <alignment horizontal="left" vertical="center"/>
    </xf>
    <xf numFmtId="0" fontId="3" fillId="6" borderId="41" xfId="4" applyFont="1" applyFill="1" applyBorder="1" applyAlignment="1">
      <alignment vertical="top" wrapText="1"/>
    </xf>
    <xf numFmtId="0" fontId="3" fillId="14" borderId="2" xfId="4" applyFont="1" applyFill="1" applyBorder="1" applyAlignment="1">
      <alignment vertical="top" wrapText="1"/>
    </xf>
    <xf numFmtId="0" fontId="14" fillId="13" borderId="37" xfId="4" applyFont="1" applyFill="1" applyBorder="1" applyAlignment="1">
      <alignment horizontal="left" vertical="center"/>
    </xf>
    <xf numFmtId="0" fontId="3" fillId="14" borderId="23" xfId="4" applyFont="1" applyFill="1" applyBorder="1" applyAlignment="1">
      <alignment vertical="top" wrapText="1"/>
    </xf>
  </cellXfs>
  <cellStyles count="66">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3" zoomScale="90" zoomScaleNormal="90" zoomScalePageLayoutView="150" workbookViewId="0">
      <selection activeCell="I16" sqref="I16"/>
    </sheetView>
  </sheetViews>
  <sheetFormatPr defaultColWidth="8.875" defaultRowHeight="12.75"/>
  <cols>
    <col min="1" max="1" width="2.125" style="1" customWidth="1"/>
    <col min="2" max="2" width="19.625" style="2" customWidth="1"/>
    <col min="3" max="3" width="9.125" style="1" customWidth="1"/>
    <col min="4" max="4" width="14.5" style="1" customWidth="1"/>
    <col min="5" max="5" width="8" style="1" customWidth="1"/>
    <col min="6" max="6" width="28.875" style="1" customWidth="1"/>
    <col min="7" max="7" width="31" style="1" customWidth="1"/>
    <col min="8" max="16384" width="8.875" style="1"/>
  </cols>
  <sheetData>
    <row r="2" spans="1:7" s="5" customFormat="1" ht="75.75" customHeight="1">
      <c r="A2" s="3"/>
      <c r="B2" s="4"/>
      <c r="C2" s="194" t="s">
        <v>0</v>
      </c>
      <c r="D2" s="194"/>
      <c r="E2" s="194"/>
      <c r="F2" s="194"/>
      <c r="G2" s="194"/>
    </row>
    <row r="3" spans="1:7">
      <c r="B3" s="6"/>
      <c r="C3" s="7"/>
      <c r="F3" s="8"/>
    </row>
    <row r="4" spans="1:7" ht="14.25" customHeight="1">
      <c r="B4" s="9" t="s">
        <v>1</v>
      </c>
      <c r="C4" s="195" t="s">
        <v>264</v>
      </c>
      <c r="D4" s="195"/>
      <c r="E4" s="195"/>
      <c r="F4" s="9" t="s">
        <v>2</v>
      </c>
      <c r="G4" s="10" t="s">
        <v>218</v>
      </c>
    </row>
    <row r="5" spans="1:7" ht="14.25" customHeight="1">
      <c r="B5" s="9" t="s">
        <v>3</v>
      </c>
      <c r="C5" s="195" t="s">
        <v>220</v>
      </c>
      <c r="D5" s="195"/>
      <c r="E5" s="195"/>
      <c r="F5" s="9" t="s">
        <v>4</v>
      </c>
      <c r="G5" s="10" t="s">
        <v>231</v>
      </c>
    </row>
    <row r="6" spans="1:7" ht="15.75" customHeight="1">
      <c r="B6" s="196" t="s">
        <v>5</v>
      </c>
      <c r="C6" s="197" t="str">
        <f>C5&amp;"_"&amp;"Integration Test Case"&amp;"_"&amp;"v1.0"</f>
        <v>VMN_Integration Test Case_v1.0</v>
      </c>
      <c r="D6" s="197"/>
      <c r="E6" s="197"/>
      <c r="F6" s="9" t="s">
        <v>6</v>
      </c>
      <c r="G6" s="86">
        <v>42422</v>
      </c>
    </row>
    <row r="7" spans="1:7" ht="13.5" customHeight="1">
      <c r="B7" s="196"/>
      <c r="C7" s="197"/>
      <c r="D7" s="197"/>
      <c r="E7" s="197"/>
      <c r="F7" s="9" t="s">
        <v>7</v>
      </c>
      <c r="G7" s="148"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7">
        <v>42422</v>
      </c>
      <c r="C12" s="88" t="s">
        <v>45</v>
      </c>
      <c r="D12" s="89"/>
      <c r="E12" s="89" t="s">
        <v>46</v>
      </c>
      <c r="F12" s="116" t="s">
        <v>54</v>
      </c>
      <c r="G12" s="22" t="s">
        <v>219</v>
      </c>
    </row>
    <row r="13" spans="1:7" s="19" customFormat="1" ht="21.75" customHeight="1">
      <c r="B13" s="87"/>
      <c r="C13" s="88"/>
      <c r="D13" s="21"/>
      <c r="E13" s="89"/>
      <c r="F13" s="21"/>
      <c r="G13" s="24"/>
    </row>
    <row r="14" spans="1:7" s="19" customFormat="1" ht="19.5" customHeight="1">
      <c r="B14" s="87"/>
      <c r="C14" s="88"/>
      <c r="D14" s="21"/>
      <c r="E14" s="89"/>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headerFooter alignWithMargins="0">
    <oddFooter>&amp;L&amp;"Tahoma,Regular"&amp;8 02ae-BM/PM/HDCV/FSOFT v2/0&amp;C&amp;"Tahoma,Regular"&amp;8Internal use&amp;R&amp;"tahomaTahoma,Regular"&amp;8&amp;P/&amp;N</oddFooter>
  </headerFooter>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topLeftCell="A2" zoomScale="90" zoomScaleNormal="90" zoomScalePageLayoutView="150" workbookViewId="0">
      <selection activeCell="D10" sqref="D10"/>
    </sheetView>
  </sheetViews>
  <sheetFormatPr defaultColWidth="8.875" defaultRowHeight="12.75"/>
  <cols>
    <col min="1" max="1" width="1.375" style="8" customWidth="1"/>
    <col min="2" max="2" width="11.625" style="29" customWidth="1"/>
    <col min="3" max="3" width="26.5" style="30" customWidth="1"/>
    <col min="4" max="4" width="18.625" style="30" customWidth="1"/>
    <col min="5" max="5" width="28.125" style="30" customWidth="1"/>
    <col min="6" max="6" width="30.625" style="30" customWidth="1"/>
    <col min="7" max="16384" width="8.875" style="8"/>
  </cols>
  <sheetData>
    <row r="1" spans="2:6" ht="25.5">
      <c r="B1" s="31"/>
      <c r="D1" s="32" t="s">
        <v>14</v>
      </c>
      <c r="E1" s="33"/>
    </row>
    <row r="2" spans="2:6" ht="13.5" customHeight="1">
      <c r="B2" s="31"/>
      <c r="D2" s="34"/>
      <c r="E2" s="34"/>
    </row>
    <row r="3" spans="2:6">
      <c r="B3" s="200" t="s">
        <v>1</v>
      </c>
      <c r="C3" s="200"/>
      <c r="D3" s="201" t="str">
        <f>Cover!C4</f>
        <v>Vietnamese Medicinal Plants Network</v>
      </c>
      <c r="E3" s="201"/>
      <c r="F3" s="201"/>
    </row>
    <row r="4" spans="2:6">
      <c r="B4" s="200" t="s">
        <v>3</v>
      </c>
      <c r="C4" s="200"/>
      <c r="D4" s="201" t="str">
        <f>Cover!C5</f>
        <v>VMN</v>
      </c>
      <c r="E4" s="201"/>
      <c r="F4" s="201"/>
    </row>
    <row r="5" spans="2:6" s="35" customFormat="1" ht="72" customHeight="1">
      <c r="B5" s="198" t="s">
        <v>15</v>
      </c>
      <c r="C5" s="198"/>
      <c r="D5" s="199" t="s">
        <v>331</v>
      </c>
      <c r="E5" s="199"/>
      <c r="F5" s="199"/>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5.5">
      <c r="B9" s="46">
        <v>1</v>
      </c>
      <c r="C9" s="47" t="s">
        <v>273</v>
      </c>
      <c r="D9" s="144" t="s">
        <v>51</v>
      </c>
      <c r="E9" s="114" t="s">
        <v>274</v>
      </c>
      <c r="F9" s="113" t="s">
        <v>73</v>
      </c>
    </row>
    <row r="10" spans="2:6" ht="25.5">
      <c r="B10" s="46">
        <v>2</v>
      </c>
      <c r="C10" s="47" t="s">
        <v>332</v>
      </c>
      <c r="D10" s="193" t="s">
        <v>333</v>
      </c>
      <c r="E10" s="114" t="s">
        <v>52</v>
      </c>
      <c r="F10" s="113" t="s">
        <v>74</v>
      </c>
    </row>
    <row r="11" spans="2:6" ht="25.5">
      <c r="B11" s="46">
        <v>3</v>
      </c>
      <c r="C11" s="47" t="s">
        <v>50</v>
      </c>
      <c r="D11" s="144" t="s">
        <v>48</v>
      </c>
      <c r="E11" s="114" t="s">
        <v>52</v>
      </c>
      <c r="F11" s="113" t="s">
        <v>74</v>
      </c>
    </row>
    <row r="12" spans="2:6" ht="13.5">
      <c r="B12" s="46"/>
      <c r="C12" s="47"/>
      <c r="D12" s="90"/>
      <c r="E12" s="48"/>
      <c r="F12" s="49"/>
    </row>
    <row r="13" spans="2:6" ht="13.5">
      <c r="B13" s="46"/>
      <c r="C13" s="47"/>
      <c r="D13" s="11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Mod_Function!A1" display="Admin_function"/>
    <hyperlink ref="D9" location="User_Function!A1" display="User_function"/>
    <hyperlink ref="D11" location="Admin_Function!A1" display="Admin_function"/>
  </hyperlinks>
  <pageMargins left="0.74791666666666667" right="0.74791666666666667" top="0.98402777777777783" bottom="1.1506944444444445" header="0.51180555555555562" footer="0.98402777777777783"/>
  <pageSetup paperSize="9"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12" sqref="C12"/>
    </sheetView>
  </sheetViews>
  <sheetFormatPr defaultColWidth="8.875" defaultRowHeight="12.75"/>
  <cols>
    <col min="1" max="1" width="8.875" style="8"/>
    <col min="2" max="2" width="13.5" style="8" customWidth="1"/>
    <col min="3" max="3" width="23.125" style="8" customWidth="1"/>
    <col min="4" max="7" width="8.875" style="8"/>
    <col min="8" max="9" width="33.125" style="8" customWidth="1"/>
    <col min="10" max="16384" width="8.875" style="8"/>
  </cols>
  <sheetData>
    <row r="1" spans="1:8" ht="25.5" customHeight="1">
      <c r="B1" s="204" t="s">
        <v>37</v>
      </c>
      <c r="C1" s="204"/>
      <c r="D1" s="204"/>
      <c r="E1" s="204"/>
      <c r="F1" s="204"/>
      <c r="G1" s="204"/>
      <c r="H1" s="204"/>
    </row>
    <row r="2" spans="1:8" ht="14.25" customHeight="1">
      <c r="A2" s="62"/>
      <c r="B2" s="62"/>
      <c r="C2" s="63"/>
      <c r="D2" s="63"/>
      <c r="E2" s="63"/>
      <c r="F2" s="63"/>
      <c r="G2" s="63"/>
      <c r="H2" s="64"/>
    </row>
    <row r="3" spans="1:8" ht="12" customHeight="1">
      <c r="B3" s="11" t="s">
        <v>1</v>
      </c>
      <c r="C3" s="201" t="str">
        <f>Cover!C4</f>
        <v>Vietnamese Medicinal Plants Network</v>
      </c>
      <c r="D3" s="201"/>
      <c r="E3" s="202" t="s">
        <v>2</v>
      </c>
      <c r="F3" s="202"/>
      <c r="G3" s="10" t="s">
        <v>218</v>
      </c>
      <c r="H3" s="65"/>
    </row>
    <row r="4" spans="1:8" ht="12" customHeight="1">
      <c r="B4" s="11" t="s">
        <v>3</v>
      </c>
      <c r="C4" s="201" t="str">
        <f>Cover!C5</f>
        <v>VMN</v>
      </c>
      <c r="D4" s="201"/>
      <c r="E4" s="202" t="s">
        <v>4</v>
      </c>
      <c r="F4" s="202"/>
      <c r="G4" s="10" t="s">
        <v>231</v>
      </c>
      <c r="H4" s="65"/>
    </row>
    <row r="5" spans="1:8" ht="12" customHeight="1">
      <c r="B5" s="66" t="s">
        <v>5</v>
      </c>
      <c r="C5" s="201" t="str">
        <f>C4&amp;"_"&amp;"Integration Test Report"&amp;"_"&amp;"v1.0"</f>
        <v>VMN_Integration Test Report_v1.0</v>
      </c>
      <c r="D5" s="201"/>
      <c r="E5" s="202" t="s">
        <v>6</v>
      </c>
      <c r="F5" s="202"/>
      <c r="G5" s="115"/>
      <c r="H5" s="67"/>
    </row>
    <row r="6" spans="1:8" ht="21.75" customHeight="1">
      <c r="A6" s="62"/>
      <c r="B6" s="66" t="s">
        <v>38</v>
      </c>
      <c r="C6" s="203"/>
      <c r="D6" s="203"/>
      <c r="E6" s="203"/>
      <c r="F6" s="203"/>
      <c r="G6" s="203"/>
      <c r="H6" s="203"/>
    </row>
    <row r="7" spans="1:8" ht="14.25" customHeight="1">
      <c r="A7" s="62"/>
      <c r="B7" s="68"/>
      <c r="C7" s="69"/>
      <c r="D7" s="63"/>
      <c r="E7" s="63"/>
      <c r="F7" s="63"/>
      <c r="G7" s="63"/>
      <c r="H7" s="64"/>
    </row>
    <row r="8" spans="1:8">
      <c r="B8" s="68"/>
      <c r="C8" s="69"/>
      <c r="D8" s="63"/>
      <c r="E8" s="63"/>
      <c r="F8" s="63"/>
      <c r="G8" s="63"/>
      <c r="H8" s="64"/>
    </row>
    <row r="9" spans="1:8">
      <c r="A9" s="70"/>
      <c r="B9" s="70"/>
      <c r="C9" s="70"/>
      <c r="D9" s="70"/>
      <c r="E9" s="70"/>
      <c r="F9" s="70"/>
      <c r="G9" s="70"/>
      <c r="H9" s="70"/>
    </row>
    <row r="10" spans="1:8">
      <c r="A10" s="71"/>
      <c r="B10" s="145" t="s">
        <v>16</v>
      </c>
      <c r="C10" s="72" t="s">
        <v>39</v>
      </c>
      <c r="D10" s="73" t="s">
        <v>22</v>
      </c>
      <c r="E10" s="72" t="s">
        <v>24</v>
      </c>
      <c r="F10" s="72" t="s">
        <v>26</v>
      </c>
      <c r="G10" s="72" t="s">
        <v>27</v>
      </c>
      <c r="H10" s="74" t="s">
        <v>40</v>
      </c>
    </row>
    <row r="11" spans="1:8">
      <c r="A11" s="71"/>
      <c r="B11" s="146">
        <v>1</v>
      </c>
      <c r="C11" s="144" t="s">
        <v>275</v>
      </c>
      <c r="D11" s="76">
        <f>'User Module'!A6</f>
        <v>0</v>
      </c>
      <c r="E11" s="76">
        <f>'User Module'!B6</f>
        <v>0</v>
      </c>
      <c r="F11" s="76">
        <f>'User Module'!C6</f>
        <v>54</v>
      </c>
      <c r="G11" s="76">
        <f>'User Module'!D6</f>
        <v>0</v>
      </c>
      <c r="H11" s="77">
        <f>'User Module'!E6</f>
        <v>54</v>
      </c>
    </row>
    <row r="12" spans="1:8" ht="14.25">
      <c r="A12" s="75"/>
      <c r="B12" s="146">
        <v>2</v>
      </c>
      <c r="C12" s="193" t="s">
        <v>276</v>
      </c>
      <c r="D12" s="76">
        <f>'Mod Module'!A6</f>
        <v>0</v>
      </c>
      <c r="E12" s="76">
        <f>'Mod Module'!B6</f>
        <v>0</v>
      </c>
      <c r="F12" s="76">
        <f>'Mod Module'!C6</f>
        <v>38</v>
      </c>
      <c r="G12" s="76">
        <f>'Mod Module'!D6</f>
        <v>0</v>
      </c>
      <c r="H12" s="77">
        <f>'Mod Module'!E6</f>
        <v>38</v>
      </c>
    </row>
    <row r="13" spans="1:8">
      <c r="A13" s="75"/>
      <c r="B13" s="146">
        <v>3</v>
      </c>
      <c r="C13" s="144" t="s">
        <v>68</v>
      </c>
      <c r="D13" s="76">
        <f>'Admin Module'!A6</f>
        <v>0</v>
      </c>
      <c r="E13" s="76">
        <f>'Admin Module'!B6</f>
        <v>0</v>
      </c>
      <c r="F13" s="76">
        <f>'Admin Module'!C6</f>
        <v>30</v>
      </c>
      <c r="G13" s="76">
        <f>'Admin Module'!D6</f>
        <v>0</v>
      </c>
      <c r="H13" s="77">
        <f>'Admin Module'!E6</f>
        <v>30</v>
      </c>
    </row>
    <row r="14" spans="1:8">
      <c r="A14" s="70"/>
      <c r="B14" s="147"/>
      <c r="C14" s="78" t="s">
        <v>41</v>
      </c>
      <c r="D14" s="79">
        <f>SUM(D11:D13)</f>
        <v>0</v>
      </c>
      <c r="E14" s="79">
        <f>SUM(E11:E13)</f>
        <v>0</v>
      </c>
      <c r="F14" s="79">
        <f>SUM(F11:F13)</f>
        <v>122</v>
      </c>
      <c r="G14" s="79">
        <f>SUM(G9:G13)</f>
        <v>0</v>
      </c>
      <c r="H14" s="80">
        <f>SUM(H11:H13)</f>
        <v>122</v>
      </c>
    </row>
    <row r="15" spans="1:8">
      <c r="A15" s="70"/>
      <c r="B15" s="81"/>
      <c r="C15" s="70"/>
      <c r="D15" s="82"/>
      <c r="E15" s="83"/>
      <c r="F15" s="83"/>
      <c r="G15" s="83"/>
      <c r="H15" s="83"/>
    </row>
    <row r="16" spans="1:8">
      <c r="A16" s="70"/>
      <c r="B16" s="70"/>
      <c r="C16" s="84" t="s">
        <v>42</v>
      </c>
      <c r="D16" s="70"/>
      <c r="E16" s="85">
        <f>(D14+E14)*100/(H14-G14)</f>
        <v>0</v>
      </c>
      <c r="F16" s="70" t="s">
        <v>43</v>
      </c>
      <c r="G16" s="70"/>
      <c r="H16" s="55"/>
    </row>
    <row r="17" spans="2:8">
      <c r="B17" s="70"/>
      <c r="C17" s="84" t="s">
        <v>44</v>
      </c>
      <c r="D17" s="70"/>
      <c r="E17" s="85">
        <f>D14*100/(H14-G14)</f>
        <v>0</v>
      </c>
      <c r="F17" s="70" t="s">
        <v>43</v>
      </c>
      <c r="G17" s="70"/>
      <c r="H17" s="55"/>
    </row>
    <row r="18" spans="2:8">
      <c r="C18" s="70"/>
      <c r="D18" s="70"/>
    </row>
    <row r="19" spans="2:8" ht="14.25">
      <c r="C19" s="192"/>
    </row>
  </sheetData>
  <mergeCells count="8">
    <mergeCell ref="C5:D5"/>
    <mergeCell ref="E5:F5"/>
    <mergeCell ref="C6:H6"/>
    <mergeCell ref="B1:H1"/>
    <mergeCell ref="C3:D3"/>
    <mergeCell ref="E3:F3"/>
    <mergeCell ref="C4:D4"/>
    <mergeCell ref="E4:F4"/>
  </mergeCells>
  <phoneticPr fontId="0" type="noConversion"/>
  <hyperlinks>
    <hyperlink ref="C13" location="Admin_Function!A1" display="Admin_function"/>
    <hyperlink ref="C11" location="User_Function!A1" display="User_function"/>
    <hyperlink ref="C12" location="Mod_Function!A1" display="Mod_Function"/>
  </hyperlinks>
  <pageMargins left="0.74791666666666667" right="0.74791666666666667" top="0.98402777777777783" bottom="0.98402777777777772" header="0.51180555555555562" footer="0.5"/>
  <pageSetup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5" zoomScale="110" zoomScaleNormal="110" zoomScalePageLayoutView="150" workbookViewId="0">
      <selection activeCell="B18" sqref="B18"/>
    </sheetView>
  </sheetViews>
  <sheetFormatPr defaultColWidth="8.875" defaultRowHeight="14.25" customHeight="1"/>
  <cols>
    <col min="1" max="1" width="14.125" style="149" customWidth="1"/>
    <col min="2" max="2" width="52.875" style="149" customWidth="1"/>
    <col min="3" max="3" width="37.5" style="149" customWidth="1"/>
    <col min="4" max="16384" width="8.875" style="149"/>
  </cols>
  <sheetData>
    <row r="1" spans="1:3" ht="14.25" customHeight="1">
      <c r="A1" s="205" t="s">
        <v>77</v>
      </c>
      <c r="B1" s="205"/>
      <c r="C1" s="205"/>
    </row>
    <row r="2" spans="1:3" ht="14.25" customHeight="1" thickBot="1"/>
    <row r="3" spans="1:3" ht="15">
      <c r="A3" s="150" t="s">
        <v>16</v>
      </c>
      <c r="B3" s="151" t="s">
        <v>78</v>
      </c>
      <c r="C3" s="152" t="s">
        <v>79</v>
      </c>
    </row>
    <row r="4" spans="1:3" ht="15">
      <c r="A4" s="153" t="s">
        <v>80</v>
      </c>
      <c r="B4" s="154" t="s">
        <v>81</v>
      </c>
      <c r="C4" s="154"/>
    </row>
    <row r="5" spans="1:3" ht="15">
      <c r="A5" s="153" t="s">
        <v>82</v>
      </c>
      <c r="B5" s="154" t="s">
        <v>83</v>
      </c>
      <c r="C5" s="154"/>
    </row>
    <row r="6" spans="1:3" ht="15">
      <c r="A6" s="153" t="s">
        <v>84</v>
      </c>
      <c r="B6" s="154" t="s">
        <v>85</v>
      </c>
      <c r="C6" s="154"/>
    </row>
    <row r="7" spans="1:3" ht="15">
      <c r="A7" s="153" t="s">
        <v>86</v>
      </c>
      <c r="B7" s="154" t="s">
        <v>87</v>
      </c>
      <c r="C7" s="154"/>
    </row>
    <row r="8" spans="1:3" ht="15">
      <c r="A8" s="153" t="s">
        <v>88</v>
      </c>
      <c r="B8" s="154" t="s">
        <v>89</v>
      </c>
      <c r="C8" s="154"/>
    </row>
    <row r="9" spans="1:3" ht="15">
      <c r="A9" s="153" t="s">
        <v>90</v>
      </c>
      <c r="B9" s="154" t="s">
        <v>91</v>
      </c>
      <c r="C9" s="154"/>
    </row>
    <row r="10" spans="1:3" ht="15">
      <c r="A10" s="153" t="s">
        <v>92</v>
      </c>
      <c r="B10" s="154" t="s">
        <v>93</v>
      </c>
      <c r="C10" s="154"/>
    </row>
    <row r="11" spans="1:3" ht="15">
      <c r="A11" s="153" t="s">
        <v>94</v>
      </c>
      <c r="B11" s="154" t="s">
        <v>95</v>
      </c>
      <c r="C11" s="154"/>
    </row>
    <row r="12" spans="1:3" ht="15">
      <c r="A12" s="153" t="s">
        <v>96</v>
      </c>
      <c r="B12" s="154" t="s">
        <v>97</v>
      </c>
      <c r="C12" s="154"/>
    </row>
    <row r="13" spans="1:3" ht="15">
      <c r="A13" s="153" t="s">
        <v>98</v>
      </c>
      <c r="B13" s="154" t="s">
        <v>99</v>
      </c>
      <c r="C13" s="154"/>
    </row>
    <row r="14" spans="1:3" ht="15">
      <c r="A14" s="153" t="s">
        <v>100</v>
      </c>
      <c r="B14" s="155" t="s">
        <v>101</v>
      </c>
      <c r="C14" s="154"/>
    </row>
    <row r="15" spans="1:3" ht="15">
      <c r="A15" s="153" t="s">
        <v>102</v>
      </c>
      <c r="B15" s="154" t="s">
        <v>103</v>
      </c>
      <c r="C15" s="154"/>
    </row>
    <row r="16" spans="1:3" ht="15">
      <c r="A16" s="153" t="s">
        <v>104</v>
      </c>
      <c r="B16" s="154" t="s">
        <v>105</v>
      </c>
      <c r="C16" s="154"/>
    </row>
    <row r="17" spans="1:3" ht="15">
      <c r="A17" s="153" t="s">
        <v>106</v>
      </c>
      <c r="B17" s="154" t="s">
        <v>107</v>
      </c>
      <c r="C17" s="154"/>
    </row>
    <row r="18" spans="1:3" ht="15">
      <c r="A18" s="153" t="s">
        <v>108</v>
      </c>
      <c r="B18" s="154" t="s">
        <v>109</v>
      </c>
      <c r="C18" s="154"/>
    </row>
    <row r="19" spans="1:3" ht="15">
      <c r="A19" s="153" t="s">
        <v>110</v>
      </c>
      <c r="B19" s="155" t="s">
        <v>111</v>
      </c>
      <c r="C19" s="154"/>
    </row>
    <row r="20" spans="1:3" ht="15">
      <c r="A20" s="153" t="s">
        <v>112</v>
      </c>
      <c r="B20" s="155" t="s">
        <v>113</v>
      </c>
      <c r="C20" s="154"/>
    </row>
    <row r="21" spans="1:3" ht="15">
      <c r="A21" s="153" t="s">
        <v>114</v>
      </c>
      <c r="B21" s="155" t="s">
        <v>115</v>
      </c>
      <c r="C21" s="154"/>
    </row>
    <row r="22" spans="1:3" ht="60">
      <c r="A22" s="153" t="s">
        <v>116</v>
      </c>
      <c r="B22" s="156" t="s">
        <v>117</v>
      </c>
      <c r="C22" s="154"/>
    </row>
    <row r="23" spans="1:3" ht="15">
      <c r="A23" s="153" t="s">
        <v>118</v>
      </c>
      <c r="B23" s="154" t="s">
        <v>119</v>
      </c>
      <c r="C23" s="154"/>
    </row>
    <row r="24" spans="1:3" ht="15">
      <c r="A24" s="153" t="s">
        <v>120</v>
      </c>
      <c r="B24" s="154" t="s">
        <v>121</v>
      </c>
      <c r="C24" s="154"/>
    </row>
    <row r="25" spans="1:3" ht="15">
      <c r="A25" s="153" t="s">
        <v>122</v>
      </c>
      <c r="B25" s="154" t="s">
        <v>123</v>
      </c>
      <c r="C25" s="154"/>
    </row>
    <row r="26" spans="1:3" ht="15">
      <c r="A26" s="157" t="s">
        <v>124</v>
      </c>
      <c r="B26" s="154" t="s">
        <v>125</v>
      </c>
      <c r="C26" s="154"/>
    </row>
    <row r="27" spans="1:3" ht="15">
      <c r="A27" s="157" t="s">
        <v>126</v>
      </c>
      <c r="B27" s="154" t="s">
        <v>127</v>
      </c>
      <c r="C27" s="154"/>
    </row>
    <row r="28" spans="1:3" ht="15">
      <c r="A28" s="157" t="s">
        <v>128</v>
      </c>
      <c r="B28" s="154" t="s">
        <v>129</v>
      </c>
      <c r="C28" s="154"/>
    </row>
    <row r="29" spans="1:3" ht="15">
      <c r="A29" s="157" t="s">
        <v>130</v>
      </c>
      <c r="B29" s="154" t="s">
        <v>131</v>
      </c>
      <c r="C29" s="154"/>
    </row>
    <row r="30" spans="1:3" ht="15">
      <c r="A30" s="157" t="s">
        <v>132</v>
      </c>
      <c r="B30" s="154" t="s">
        <v>133</v>
      </c>
      <c r="C30" s="154"/>
    </row>
    <row r="31" spans="1:3" ht="15">
      <c r="A31" s="157" t="s">
        <v>134</v>
      </c>
      <c r="B31" s="154"/>
      <c r="C31" s="154"/>
    </row>
    <row r="32" spans="1:3" ht="15">
      <c r="A32" s="157" t="s">
        <v>135</v>
      </c>
      <c r="B32" s="154"/>
      <c r="C32" s="154"/>
    </row>
    <row r="33" spans="1:3" ht="15">
      <c r="A33" s="157" t="s">
        <v>136</v>
      </c>
      <c r="B33" s="154"/>
      <c r="C33" s="154"/>
    </row>
    <row r="34" spans="1:3" ht="15">
      <c r="A34" s="157" t="s">
        <v>137</v>
      </c>
      <c r="B34" s="154"/>
      <c r="C34" s="154"/>
    </row>
  </sheetData>
  <mergeCells count="1">
    <mergeCell ref="A1:C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5"/>
  <sheetViews>
    <sheetView tabSelected="1" topLeftCell="A28" zoomScaleNormal="100" zoomScalePageLayoutView="150" workbookViewId="0">
      <selection activeCell="D37" sqref="D37"/>
    </sheetView>
  </sheetViews>
  <sheetFormatPr defaultColWidth="15.125" defaultRowHeight="13.5" customHeight="1"/>
  <cols>
    <col min="1" max="1" width="15.125" style="130" customWidth="1"/>
    <col min="2" max="2" width="39.875" style="105" customWidth="1"/>
    <col min="3" max="3" width="33" style="105" customWidth="1"/>
    <col min="4" max="4" width="27.75" style="105" customWidth="1"/>
    <col min="5" max="5" width="19.75" style="105" customWidth="1"/>
    <col min="6" max="6" width="8.125" style="105" customWidth="1"/>
    <col min="7" max="7" width="7.375" style="105" customWidth="1"/>
    <col min="8" max="8" width="15.125" style="109" customWidth="1"/>
    <col min="9" max="9" width="15.125" style="105" customWidth="1"/>
    <col min="10" max="10" width="13.875" style="108" hidden="1" customWidth="1"/>
    <col min="11" max="16384" width="15.125" style="105"/>
  </cols>
  <sheetData>
    <row r="1" spans="1:10" ht="13.5" customHeight="1" thickBot="1">
      <c r="A1" s="122" t="s">
        <v>49</v>
      </c>
      <c r="B1" s="92"/>
      <c r="C1" s="92"/>
      <c r="D1" s="92"/>
      <c r="E1" s="92"/>
      <c r="F1" s="92"/>
      <c r="G1" s="93"/>
      <c r="H1" s="94"/>
      <c r="I1" s="95"/>
      <c r="J1" s="95"/>
    </row>
    <row r="2" spans="1:10" ht="13.5" customHeight="1">
      <c r="A2" s="123" t="s">
        <v>21</v>
      </c>
      <c r="B2" s="206" t="s">
        <v>334</v>
      </c>
      <c r="C2" s="206"/>
      <c r="D2" s="206"/>
      <c r="E2" s="206"/>
      <c r="F2" s="206"/>
      <c r="G2" s="206"/>
      <c r="H2" s="142" t="s">
        <v>22</v>
      </c>
      <c r="I2" s="95"/>
      <c r="J2" s="95" t="s">
        <v>22</v>
      </c>
    </row>
    <row r="3" spans="1:10" ht="13.5" customHeight="1">
      <c r="A3" s="124" t="s">
        <v>23</v>
      </c>
      <c r="B3" s="206" t="s">
        <v>53</v>
      </c>
      <c r="C3" s="206"/>
      <c r="D3" s="206"/>
      <c r="E3" s="206"/>
      <c r="F3" s="206"/>
      <c r="G3" s="206"/>
      <c r="H3" s="142" t="s">
        <v>24</v>
      </c>
      <c r="I3" s="95"/>
      <c r="J3" s="95" t="s">
        <v>24</v>
      </c>
    </row>
    <row r="4" spans="1:10" ht="13.5" customHeight="1">
      <c r="A4" s="123" t="s">
        <v>25</v>
      </c>
      <c r="B4" s="207" t="s">
        <v>218</v>
      </c>
      <c r="C4" s="207"/>
      <c r="D4" s="207"/>
      <c r="E4" s="207"/>
      <c r="F4" s="207"/>
      <c r="G4" s="207"/>
      <c r="H4" s="142" t="s">
        <v>27</v>
      </c>
      <c r="I4" s="95"/>
      <c r="J4" s="96"/>
    </row>
    <row r="5" spans="1:10" ht="13.5" customHeight="1">
      <c r="A5" s="125" t="s">
        <v>22</v>
      </c>
      <c r="B5" s="97" t="s">
        <v>24</v>
      </c>
      <c r="C5" s="97" t="s">
        <v>26</v>
      </c>
      <c r="D5" s="98" t="s">
        <v>27</v>
      </c>
      <c r="E5" s="208" t="s">
        <v>28</v>
      </c>
      <c r="F5" s="208"/>
      <c r="G5" s="208"/>
      <c r="H5" s="143" t="s">
        <v>26</v>
      </c>
      <c r="I5" s="95"/>
      <c r="J5" s="95" t="s">
        <v>29</v>
      </c>
    </row>
    <row r="6" spans="1:10" ht="13.5" customHeight="1" thickBot="1">
      <c r="A6" s="126">
        <f>COUNTIF(F11:G234,"Pass")</f>
        <v>0</v>
      </c>
      <c r="B6" s="101">
        <f>COUNTIF(F11:G681,"Fail")</f>
        <v>0</v>
      </c>
      <c r="C6" s="101">
        <f>E6-D6-B6-A6</f>
        <v>54</v>
      </c>
      <c r="D6" s="102">
        <f>COUNTIF(F11:G681,"N/A")</f>
        <v>0</v>
      </c>
      <c r="E6" s="209">
        <f>COUNTA(A11:A238)</f>
        <v>54</v>
      </c>
      <c r="F6" s="209"/>
      <c r="G6" s="209"/>
      <c r="H6" s="99"/>
      <c r="I6" s="95"/>
      <c r="J6" s="95" t="s">
        <v>27</v>
      </c>
    </row>
    <row r="7" spans="1:10" ht="13.5" customHeight="1">
      <c r="A7" s="176"/>
      <c r="B7" s="177"/>
      <c r="C7" s="177"/>
      <c r="D7" s="177"/>
      <c r="E7" s="178"/>
      <c r="F7" s="178"/>
      <c r="G7" s="178"/>
      <c r="H7" s="99"/>
      <c r="I7" s="95"/>
      <c r="J7" s="95"/>
    </row>
    <row r="8" spans="1:10" ht="13.5" customHeight="1">
      <c r="A8" s="176"/>
      <c r="B8" s="177"/>
      <c r="C8" s="177"/>
      <c r="D8" s="177"/>
      <c r="E8" s="178"/>
      <c r="F8" s="178"/>
      <c r="G8" s="178"/>
      <c r="H8" s="99"/>
      <c r="I8" s="95"/>
      <c r="J8" s="95"/>
    </row>
    <row r="9" spans="1:10" ht="13.5" customHeight="1">
      <c r="A9" s="127"/>
      <c r="B9" s="95"/>
      <c r="C9" s="95"/>
      <c r="D9" s="103"/>
      <c r="E9" s="103"/>
      <c r="F9" s="103"/>
      <c r="G9" s="99"/>
      <c r="H9" s="99"/>
      <c r="I9" s="99"/>
      <c r="J9" s="100"/>
    </row>
    <row r="10" spans="1:10" ht="48.75" customHeight="1">
      <c r="A10" s="128" t="s">
        <v>30</v>
      </c>
      <c r="B10" s="56" t="s">
        <v>31</v>
      </c>
      <c r="C10" s="56" t="s">
        <v>32</v>
      </c>
      <c r="D10" s="56" t="s">
        <v>33</v>
      </c>
      <c r="E10" s="57" t="s">
        <v>34</v>
      </c>
      <c r="F10" s="57" t="s">
        <v>75</v>
      </c>
      <c r="G10" s="57" t="s">
        <v>76</v>
      </c>
      <c r="H10" s="57" t="s">
        <v>35</v>
      </c>
      <c r="I10" s="56" t="s">
        <v>36</v>
      </c>
      <c r="J10" s="95"/>
    </row>
    <row r="11" spans="1:10" ht="14.25" customHeight="1">
      <c r="A11" s="212"/>
      <c r="B11" s="58" t="s">
        <v>357</v>
      </c>
      <c r="C11" s="58"/>
      <c r="D11" s="58"/>
      <c r="E11" s="58"/>
      <c r="F11" s="58"/>
      <c r="G11" s="58"/>
      <c r="H11" s="58"/>
      <c r="I11" s="186"/>
      <c r="J11" s="95"/>
    </row>
    <row r="12" spans="1:10" ht="14.25" customHeight="1">
      <c r="A12" s="213" t="str">
        <f t="shared" ref="A12:A17" si="0">IF(OR(B12&lt;&gt;"",D12&lt;&gt;""),"["&amp;TEXT($B$2,"##")&amp;"-"&amp;TEXT(ROW()-10,"##")&amp;"]","")</f>
        <v>[User Module-2]</v>
      </c>
      <c r="B12" s="121" t="s">
        <v>336</v>
      </c>
      <c r="C12" s="121" t="s">
        <v>335</v>
      </c>
      <c r="D12" s="121" t="s">
        <v>337</v>
      </c>
      <c r="E12" s="118"/>
      <c r="F12" s="117"/>
      <c r="G12" s="117"/>
      <c r="H12" s="119"/>
      <c r="I12" s="120"/>
      <c r="J12" s="95"/>
    </row>
    <row r="13" spans="1:10" ht="14.25" customHeight="1">
      <c r="A13" s="214"/>
      <c r="B13" s="58" t="s">
        <v>338</v>
      </c>
      <c r="C13" s="59"/>
      <c r="D13" s="59"/>
      <c r="E13" s="59"/>
      <c r="F13" s="59"/>
      <c r="G13" s="59"/>
      <c r="H13" s="59"/>
      <c r="I13" s="60"/>
      <c r="J13" s="95"/>
    </row>
    <row r="14" spans="1:10" ht="14.25" customHeight="1">
      <c r="A14" s="213" t="str">
        <f t="shared" si="0"/>
        <v>[User Module-4]</v>
      </c>
      <c r="B14" s="91" t="s">
        <v>354</v>
      </c>
      <c r="C14" s="91" t="s">
        <v>349</v>
      </c>
      <c r="D14" s="121" t="s">
        <v>355</v>
      </c>
      <c r="E14" s="91"/>
      <c r="F14" s="117"/>
      <c r="G14" s="91"/>
      <c r="H14" s="112"/>
      <c r="I14" s="107"/>
      <c r="J14" s="95"/>
    </row>
    <row r="15" spans="1:10" ht="14.25" customHeight="1">
      <c r="A15" s="213" t="str">
        <f t="shared" si="0"/>
        <v>[User Module-5]</v>
      </c>
      <c r="B15" s="91" t="s">
        <v>342</v>
      </c>
      <c r="C15" s="215" t="s">
        <v>339</v>
      </c>
      <c r="D15" s="219" t="s">
        <v>356</v>
      </c>
      <c r="E15" s="215"/>
      <c r="F15" s="188"/>
      <c r="G15" s="215"/>
      <c r="H15" s="216"/>
      <c r="I15" s="217"/>
      <c r="J15" s="95"/>
    </row>
    <row r="16" spans="1:10" ht="14.25" customHeight="1">
      <c r="A16" s="214"/>
      <c r="B16" s="58" t="s">
        <v>340</v>
      </c>
      <c r="C16" s="59"/>
      <c r="D16" s="218"/>
      <c r="E16" s="59"/>
      <c r="F16" s="59"/>
      <c r="G16" s="59"/>
      <c r="H16" s="59"/>
      <c r="I16" s="60"/>
      <c r="J16" s="95"/>
    </row>
    <row r="17" spans="1:10" ht="14.25" customHeight="1">
      <c r="A17" s="213" t="str">
        <f t="shared" si="0"/>
        <v>[User Module-7]</v>
      </c>
      <c r="B17" s="91" t="s">
        <v>341</v>
      </c>
      <c r="C17" s="91" t="s">
        <v>343</v>
      </c>
      <c r="D17" s="91" t="s">
        <v>344</v>
      </c>
      <c r="E17" s="91" t="s">
        <v>345</v>
      </c>
      <c r="F17" s="117"/>
      <c r="G17" s="91"/>
      <c r="H17" s="112"/>
      <c r="I17" s="107"/>
      <c r="J17" s="95"/>
    </row>
    <row r="18" spans="1:10" ht="14.25" customHeight="1">
      <c r="A18" s="58"/>
      <c r="B18" s="58" t="s">
        <v>71</v>
      </c>
      <c r="C18" s="59"/>
      <c r="D18" s="59"/>
      <c r="E18" s="59"/>
      <c r="F18" s="59"/>
      <c r="G18" s="59"/>
      <c r="H18" s="59"/>
      <c r="I18" s="60"/>
      <c r="J18" s="95"/>
    </row>
    <row r="19" spans="1:10" ht="14.25" customHeight="1">
      <c r="A19" s="61" t="str">
        <f>IF(OR(B19&lt;&gt;"",D19&lt;&gt;""),"["&amp;TEXT($B$2,"##")&amp;"-"&amp;TEXT(ROW()-10,"##")&amp;"]","")</f>
        <v>[User Module-9]</v>
      </c>
      <c r="B19" s="91" t="s">
        <v>221</v>
      </c>
      <c r="C19" s="91" t="s">
        <v>288</v>
      </c>
      <c r="D19" s="131" t="s">
        <v>289</v>
      </c>
      <c r="E19" s="91"/>
      <c r="F19" s="91"/>
      <c r="G19" s="91"/>
      <c r="H19" s="112"/>
      <c r="I19" s="107"/>
      <c r="J19" s="95"/>
    </row>
    <row r="20" spans="1:10" ht="14.25" customHeight="1">
      <c r="A20" s="61" t="str">
        <f>IF(OR(B20&lt;&gt;"",D20&lt;&gt;""),"["&amp;TEXT($B$2,"##")&amp;"-"&amp;TEXT(ROW()-10,"##")&amp;"]","")</f>
        <v>[User Module-10]</v>
      </c>
      <c r="B20" s="91" t="s">
        <v>72</v>
      </c>
      <c r="C20" s="91" t="s">
        <v>290</v>
      </c>
      <c r="D20" s="91" t="s">
        <v>301</v>
      </c>
      <c r="E20" s="91"/>
      <c r="F20" s="91"/>
      <c r="G20" s="91"/>
      <c r="H20" s="112"/>
      <c r="I20" s="107"/>
      <c r="J20" s="95"/>
    </row>
    <row r="21" spans="1:10" ht="14.25" customHeight="1">
      <c r="A21" s="214"/>
      <c r="B21" s="58" t="s">
        <v>346</v>
      </c>
      <c r="C21" s="59"/>
      <c r="D21" s="59"/>
      <c r="E21" s="59"/>
      <c r="F21" s="59"/>
      <c r="G21" s="59"/>
      <c r="H21" s="59"/>
      <c r="I21" s="60"/>
      <c r="J21" s="95"/>
    </row>
    <row r="22" spans="1:10" ht="14.25" customHeight="1">
      <c r="A22" s="220" t="str">
        <f>IF(OR(B22&lt;&gt;"",D22&lt;&gt;""),"["&amp;TEXT($B$2,"##")&amp;"-"&amp;TEXT(ROW()-10,"##")&amp;"]","")</f>
        <v>[User Module-12]</v>
      </c>
      <c r="B22" s="91" t="s">
        <v>347</v>
      </c>
      <c r="C22" s="106" t="s">
        <v>349</v>
      </c>
      <c r="D22" s="91" t="s">
        <v>350</v>
      </c>
      <c r="E22" s="104"/>
      <c r="F22" s="117"/>
      <c r="G22" s="91"/>
      <c r="H22" s="141"/>
      <c r="I22" s="162"/>
      <c r="J22" s="95"/>
    </row>
    <row r="23" spans="1:10" ht="14.25" customHeight="1">
      <c r="A23" s="220" t="str">
        <f>IF(OR(B23&lt;&gt;"",D23&lt;&gt;""),"["&amp;TEXT($B$2,"##")&amp;"-"&amp;TEXT(ROW()-10,"##")&amp;"]","")</f>
        <v>[User Module-13]</v>
      </c>
      <c r="B23" s="91" t="s">
        <v>351</v>
      </c>
      <c r="C23" s="106" t="s">
        <v>348</v>
      </c>
      <c r="D23" s="104" t="s">
        <v>352</v>
      </c>
      <c r="E23" s="104" t="s">
        <v>353</v>
      </c>
      <c r="F23" s="117"/>
      <c r="G23" s="160"/>
      <c r="H23" s="119"/>
      <c r="I23" s="159"/>
      <c r="J23" s="95"/>
    </row>
    <row r="24" spans="1:10" ht="14.25" customHeight="1">
      <c r="A24" s="58" t="s">
        <v>231</v>
      </c>
      <c r="B24" s="58" t="s">
        <v>138</v>
      </c>
      <c r="C24" s="59"/>
      <c r="D24" s="59"/>
      <c r="E24" s="59"/>
      <c r="F24" s="59"/>
      <c r="G24" s="59"/>
      <c r="H24" s="59"/>
      <c r="I24" s="60"/>
      <c r="J24" s="105"/>
    </row>
    <row r="25" spans="1:10" ht="14.25" customHeight="1">
      <c r="A25" s="61" t="str">
        <f t="shared" ref="A25:A28" si="1">IF(OR(B25&lt;&gt;"",D25&lt;&gt;""),"["&amp;TEXT($B$2,"##")&amp;"-"&amp;TEXT(ROW()-10,"##")&amp;"]","")</f>
        <v>[User Module-15]</v>
      </c>
      <c r="B25" s="91" t="s">
        <v>228</v>
      </c>
      <c r="C25" s="106" t="s">
        <v>283</v>
      </c>
      <c r="D25" s="104" t="s">
        <v>302</v>
      </c>
      <c r="E25" s="104"/>
      <c r="F25" s="117"/>
      <c r="G25" s="91"/>
      <c r="H25" s="141"/>
      <c r="I25" s="162"/>
      <c r="J25" s="105"/>
    </row>
    <row r="26" spans="1:10" ht="14.25" customHeight="1">
      <c r="A26" s="61" t="str">
        <f t="shared" si="1"/>
        <v>[User Module-16]</v>
      </c>
      <c r="B26" s="91" t="s">
        <v>229</v>
      </c>
      <c r="C26" s="106" t="s">
        <v>291</v>
      </c>
      <c r="D26" s="104" t="s">
        <v>303</v>
      </c>
      <c r="E26" s="104"/>
      <c r="F26" s="117"/>
      <c r="G26" s="160"/>
      <c r="H26" s="119"/>
      <c r="I26" s="159"/>
      <c r="J26" s="105"/>
    </row>
    <row r="27" spans="1:10" ht="14.25" customHeight="1">
      <c r="A27" s="58" t="s">
        <v>231</v>
      </c>
      <c r="B27" s="58" t="s">
        <v>227</v>
      </c>
      <c r="C27" s="59"/>
      <c r="D27" s="59"/>
      <c r="E27" s="59"/>
      <c r="F27" s="59"/>
      <c r="G27" s="59"/>
      <c r="H27" s="59"/>
      <c r="I27" s="60"/>
      <c r="J27" s="105"/>
    </row>
    <row r="28" spans="1:10" ht="14.25" customHeight="1">
      <c r="A28" s="61" t="str">
        <f t="shared" si="1"/>
        <v>[User Module-18]</v>
      </c>
      <c r="B28" s="91" t="s">
        <v>230</v>
      </c>
      <c r="C28" s="106" t="s">
        <v>292</v>
      </c>
      <c r="D28" s="104" t="s">
        <v>304</v>
      </c>
      <c r="E28" s="104"/>
      <c r="F28" s="117"/>
      <c r="G28" s="91"/>
      <c r="H28" s="141"/>
      <c r="I28" s="162"/>
      <c r="J28" s="105"/>
    </row>
    <row r="29" spans="1:10" ht="14.25" customHeight="1">
      <c r="A29" s="164"/>
      <c r="B29" s="164" t="s">
        <v>168</v>
      </c>
      <c r="C29" s="161"/>
      <c r="D29" s="161"/>
      <c r="E29" s="161"/>
      <c r="F29" s="161"/>
      <c r="G29" s="161"/>
      <c r="H29" s="161"/>
      <c r="I29" s="163"/>
      <c r="J29" s="105"/>
    </row>
    <row r="30" spans="1:10" ht="14.25" customHeight="1">
      <c r="A30" s="158" t="str">
        <f>IF(OR(B30&lt;&gt;"",D30&lt;E29&gt;""),"["&amp;TEXT($B$2,"##")&amp;"-"&amp;TEXT(ROW()-10,"##")&amp;"]","")</f>
        <v>[User Module-20]</v>
      </c>
      <c r="B30" s="117" t="s">
        <v>167</v>
      </c>
      <c r="C30" s="117" t="s">
        <v>250</v>
      </c>
      <c r="D30" s="117" t="s">
        <v>287</v>
      </c>
      <c r="E30" s="118"/>
      <c r="F30" s="117"/>
      <c r="G30" s="117"/>
      <c r="H30" s="119"/>
      <c r="I30" s="120"/>
      <c r="J30" s="105"/>
    </row>
    <row r="31" spans="1:10" ht="14.25" customHeight="1">
      <c r="A31" s="158" t="str">
        <f>IF(OR(B31&lt;&gt;"",D31&lt;E30&gt;""),"["&amp;TEXT($B$2,"##")&amp;"-"&amp;TEXT(ROW()-10,"##")&amp;"]","")</f>
        <v>[User Module-21]</v>
      </c>
      <c r="B31" s="117" t="s">
        <v>256</v>
      </c>
      <c r="C31" s="117" t="s">
        <v>226</v>
      </c>
      <c r="D31" s="117" t="s">
        <v>300</v>
      </c>
      <c r="E31" s="118"/>
      <c r="F31" s="117"/>
      <c r="G31" s="117"/>
      <c r="H31" s="119"/>
      <c r="I31" s="120"/>
      <c r="J31" s="105"/>
    </row>
    <row r="32" spans="1:10" ht="14.25" customHeight="1">
      <c r="A32" s="221" t="s">
        <v>231</v>
      </c>
      <c r="B32" s="164" t="s">
        <v>358</v>
      </c>
      <c r="C32" s="161"/>
      <c r="D32" s="161"/>
      <c r="E32" s="161"/>
      <c r="F32" s="161"/>
      <c r="G32" s="161"/>
      <c r="H32" s="161"/>
      <c r="I32" s="163"/>
      <c r="J32" s="105"/>
    </row>
    <row r="33" spans="1:10" ht="14.25" customHeight="1">
      <c r="A33" s="222" t="str">
        <f t="shared" ref="A33:A51" si="2">IF(OR(B33&lt;&gt;"",D33&lt;E32&gt;""),"["&amp;TEXT($B$2,"##")&amp;"-"&amp;TEXT(ROW()-10,"##")&amp;"]","")</f>
        <v>[User Module-23]</v>
      </c>
      <c r="B33" s="117" t="s">
        <v>278</v>
      </c>
      <c r="C33" s="117" t="s">
        <v>359</v>
      </c>
      <c r="D33" s="117" t="s">
        <v>365</v>
      </c>
      <c r="E33" s="118" t="s">
        <v>360</v>
      </c>
      <c r="F33" s="117"/>
      <c r="G33" s="117"/>
      <c r="H33" s="119"/>
      <c r="I33" s="120"/>
      <c r="J33" s="105"/>
    </row>
    <row r="34" spans="1:10" ht="14.25" customHeight="1">
      <c r="A34" s="221" t="s">
        <v>231</v>
      </c>
      <c r="B34" s="164" t="s">
        <v>361</v>
      </c>
      <c r="C34" s="161"/>
      <c r="D34" s="161"/>
      <c r="E34" s="161"/>
      <c r="F34" s="161"/>
      <c r="G34" s="161"/>
      <c r="H34" s="161"/>
      <c r="I34" s="163"/>
      <c r="J34" s="105"/>
    </row>
    <row r="35" spans="1:10" ht="14.25" customHeight="1">
      <c r="A35" s="222" t="str">
        <f t="shared" si="2"/>
        <v>[User Module-25]</v>
      </c>
      <c r="B35" s="117" t="s">
        <v>362</v>
      </c>
      <c r="C35" s="117" t="s">
        <v>363</v>
      </c>
      <c r="D35" s="117" t="s">
        <v>364</v>
      </c>
      <c r="E35" s="118" t="s">
        <v>366</v>
      </c>
      <c r="F35" s="117"/>
      <c r="G35" s="117"/>
      <c r="H35" s="119"/>
      <c r="I35" s="120"/>
      <c r="J35" s="105"/>
    </row>
    <row r="36" spans="1:10" ht="14.25" customHeight="1">
      <c r="A36" s="221" t="s">
        <v>231</v>
      </c>
      <c r="B36" s="164" t="s">
        <v>367</v>
      </c>
      <c r="C36" s="161"/>
      <c r="D36" s="161"/>
      <c r="E36" s="161"/>
      <c r="F36" s="161"/>
      <c r="G36" s="161"/>
      <c r="H36" s="161"/>
      <c r="I36" s="163"/>
      <c r="J36" s="105"/>
    </row>
    <row r="37" spans="1:10" ht="14.25" customHeight="1">
      <c r="A37" s="222" t="str">
        <f t="shared" si="2"/>
        <v>[User Module-27]</v>
      </c>
      <c r="B37" s="117" t="s">
        <v>279</v>
      </c>
      <c r="C37" s="117" t="s">
        <v>368</v>
      </c>
      <c r="D37" s="117" t="s">
        <v>370</v>
      </c>
      <c r="E37" s="118" t="s">
        <v>369</v>
      </c>
      <c r="F37" s="117"/>
      <c r="G37" s="117"/>
      <c r="H37" s="119"/>
      <c r="I37" s="120"/>
      <c r="J37" s="105"/>
    </row>
    <row r="38" spans="1:10" ht="14.25" customHeight="1">
      <c r="A38" s="164" t="s">
        <v>231</v>
      </c>
      <c r="B38" s="164" t="s">
        <v>281</v>
      </c>
      <c r="C38" s="161"/>
      <c r="D38" s="161"/>
      <c r="E38" s="161"/>
      <c r="F38" s="161"/>
      <c r="G38" s="161"/>
      <c r="H38" s="161"/>
      <c r="I38" s="163"/>
      <c r="J38" s="105"/>
    </row>
    <row r="39" spans="1:10" ht="14.25" customHeight="1">
      <c r="A39" s="158" t="str">
        <f t="shared" si="2"/>
        <v>[User Module-29]</v>
      </c>
      <c r="B39" s="117" t="s">
        <v>278</v>
      </c>
      <c r="C39" s="117" t="s">
        <v>253</v>
      </c>
      <c r="D39" s="117" t="s">
        <v>299</v>
      </c>
      <c r="E39" s="118"/>
      <c r="F39" s="117"/>
      <c r="G39" s="117"/>
      <c r="H39" s="119"/>
      <c r="I39" s="120"/>
      <c r="J39" s="105"/>
    </row>
    <row r="40" spans="1:10" ht="14.25" customHeight="1">
      <c r="A40" s="164" t="s">
        <v>231</v>
      </c>
      <c r="B40" s="164" t="s">
        <v>280</v>
      </c>
      <c r="C40" s="161"/>
      <c r="D40" s="161"/>
      <c r="E40" s="161"/>
      <c r="F40" s="161"/>
      <c r="G40" s="161"/>
      <c r="H40" s="161"/>
      <c r="I40" s="163"/>
      <c r="J40" s="105"/>
    </row>
    <row r="41" spans="1:10" ht="14.25" customHeight="1">
      <c r="A41" s="158" t="str">
        <f t="shared" si="2"/>
        <v>[User Module-31]</v>
      </c>
      <c r="B41" s="117" t="s">
        <v>285</v>
      </c>
      <c r="C41" s="117" t="s">
        <v>254</v>
      </c>
      <c r="D41" s="117" t="s">
        <v>298</v>
      </c>
      <c r="E41" s="118"/>
      <c r="F41" s="117"/>
      <c r="G41" s="117"/>
      <c r="H41" s="119"/>
      <c r="I41" s="120"/>
      <c r="J41" s="105"/>
    </row>
    <row r="42" spans="1:10" ht="14.25" customHeight="1">
      <c r="A42" s="164" t="s">
        <v>231</v>
      </c>
      <c r="B42" s="164" t="s">
        <v>251</v>
      </c>
      <c r="C42" s="161"/>
      <c r="D42" s="161"/>
      <c r="E42" s="161"/>
      <c r="F42" s="161"/>
      <c r="G42" s="161"/>
      <c r="H42" s="161"/>
      <c r="I42" s="163"/>
      <c r="J42" s="105"/>
    </row>
    <row r="43" spans="1:10" ht="14.25" customHeight="1">
      <c r="A43" s="158" t="str">
        <f t="shared" si="2"/>
        <v>[User Module-33]</v>
      </c>
      <c r="B43" s="117" t="s">
        <v>282</v>
      </c>
      <c r="C43" s="117" t="s">
        <v>261</v>
      </c>
      <c r="D43" s="117" t="s">
        <v>297</v>
      </c>
      <c r="E43" s="118"/>
      <c r="F43" s="117"/>
      <c r="G43" s="117"/>
      <c r="H43" s="119"/>
      <c r="I43" s="120"/>
      <c r="J43" s="105"/>
    </row>
    <row r="44" spans="1:10" ht="14.25" customHeight="1">
      <c r="A44" s="164" t="s">
        <v>231</v>
      </c>
      <c r="B44" s="164" t="s">
        <v>252</v>
      </c>
      <c r="C44" s="161"/>
      <c r="D44" s="161"/>
      <c r="E44" s="161"/>
      <c r="F44" s="161"/>
      <c r="G44" s="161"/>
      <c r="H44" s="161"/>
      <c r="I44" s="163"/>
      <c r="J44" s="105"/>
    </row>
    <row r="45" spans="1:10" ht="14.25" customHeight="1">
      <c r="A45" s="158" t="str">
        <f t="shared" si="2"/>
        <v>[User Module-35]</v>
      </c>
      <c r="B45" s="117" t="s">
        <v>284</v>
      </c>
      <c r="C45" s="117" t="s">
        <v>255</v>
      </c>
      <c r="D45" s="117" t="s">
        <v>257</v>
      </c>
      <c r="E45" s="118"/>
      <c r="F45" s="117"/>
      <c r="G45" s="117"/>
      <c r="H45" s="119"/>
      <c r="I45" s="120"/>
      <c r="J45" s="105"/>
    </row>
    <row r="46" spans="1:10" ht="14.25" customHeight="1">
      <c r="A46" s="164" t="s">
        <v>231</v>
      </c>
      <c r="B46" s="164" t="s">
        <v>258</v>
      </c>
      <c r="C46" s="161"/>
      <c r="D46" s="161"/>
      <c r="E46" s="161"/>
      <c r="F46" s="161"/>
      <c r="G46" s="161"/>
      <c r="H46" s="161"/>
      <c r="I46" s="163"/>
      <c r="J46" s="105"/>
    </row>
    <row r="47" spans="1:10" s="164" customFormat="1" ht="14.25" customHeight="1">
      <c r="A47" s="158" t="str">
        <f t="shared" si="2"/>
        <v>[User Module-37]</v>
      </c>
      <c r="B47" s="117" t="s">
        <v>286</v>
      </c>
      <c r="C47" s="117" t="s">
        <v>262</v>
      </c>
      <c r="D47" s="117" t="s">
        <v>294</v>
      </c>
      <c r="E47" s="118"/>
      <c r="F47" s="117"/>
      <c r="G47" s="117"/>
      <c r="H47" s="119"/>
      <c r="I47" s="120"/>
    </row>
    <row r="48" spans="1:10" s="179" customFormat="1" ht="14.25" customHeight="1">
      <c r="A48" s="164" t="s">
        <v>231</v>
      </c>
      <c r="B48" s="164" t="s">
        <v>259</v>
      </c>
      <c r="C48" s="161"/>
      <c r="D48" s="161"/>
      <c r="E48" s="161"/>
      <c r="F48" s="161"/>
      <c r="G48" s="161"/>
      <c r="H48" s="161"/>
      <c r="I48" s="163"/>
    </row>
    <row r="49" spans="1:9" s="184" customFormat="1" ht="14.25" customHeight="1">
      <c r="A49" s="158" t="str">
        <f t="shared" si="2"/>
        <v>[User Module-39]</v>
      </c>
      <c r="B49" s="117" t="s">
        <v>279</v>
      </c>
      <c r="C49" s="117" t="s">
        <v>293</v>
      </c>
      <c r="D49" s="117" t="s">
        <v>295</v>
      </c>
      <c r="E49" s="118"/>
      <c r="F49" s="117"/>
      <c r="G49" s="117"/>
      <c r="H49" s="119"/>
      <c r="I49" s="120"/>
    </row>
    <row r="50" spans="1:9" s="184" customFormat="1" ht="14.25" customHeight="1">
      <c r="A50" s="164" t="s">
        <v>231</v>
      </c>
      <c r="B50" s="164" t="s">
        <v>260</v>
      </c>
      <c r="C50" s="161"/>
      <c r="D50" s="161"/>
      <c r="E50" s="161"/>
      <c r="F50" s="161"/>
      <c r="G50" s="161"/>
      <c r="H50" s="161"/>
      <c r="I50" s="163"/>
    </row>
    <row r="51" spans="1:9" s="184" customFormat="1" ht="14.25" customHeight="1">
      <c r="A51" s="158" t="str">
        <f t="shared" si="2"/>
        <v>[User Module-41]</v>
      </c>
      <c r="B51" s="117" t="s">
        <v>286</v>
      </c>
      <c r="C51" s="117" t="s">
        <v>263</v>
      </c>
      <c r="D51" s="117" t="s">
        <v>296</v>
      </c>
      <c r="E51" s="118"/>
      <c r="F51" s="117"/>
      <c r="G51" s="117"/>
      <c r="H51" s="119"/>
      <c r="I51" s="120"/>
    </row>
    <row r="52" spans="1:9" s="184" customFormat="1" ht="14.25" customHeight="1">
      <c r="A52" s="187"/>
      <c r="B52" s="188"/>
      <c r="C52" s="188"/>
      <c r="D52" s="188"/>
      <c r="E52" s="187"/>
      <c r="F52" s="188"/>
      <c r="G52" s="188"/>
      <c r="H52" s="189"/>
      <c r="I52" s="190"/>
    </row>
    <row r="53" spans="1:9" s="184" customFormat="1" ht="14.25" customHeight="1">
      <c r="A53" s="187"/>
      <c r="B53" s="188"/>
      <c r="C53" s="188"/>
      <c r="D53" s="188"/>
      <c r="E53" s="187"/>
      <c r="F53" s="188"/>
      <c r="G53" s="188"/>
      <c r="H53" s="189"/>
      <c r="I53" s="190"/>
    </row>
    <row r="54" spans="1:9" s="184" customFormat="1" ht="14.25" customHeight="1">
      <c r="A54" s="164"/>
      <c r="B54" s="164" t="s">
        <v>169</v>
      </c>
      <c r="C54" s="164"/>
      <c r="D54" s="164"/>
      <c r="E54" s="164"/>
      <c r="F54" s="164"/>
      <c r="G54" s="164"/>
      <c r="H54" s="164"/>
      <c r="I54" s="164"/>
    </row>
    <row r="55" spans="1:9" s="164" customFormat="1" ht="14.25" customHeight="1">
      <c r="A55" s="180"/>
      <c r="B55" s="181" t="s">
        <v>170</v>
      </c>
      <c r="C55" s="182"/>
      <c r="D55" s="182"/>
      <c r="E55" s="182"/>
      <c r="F55" s="182"/>
      <c r="G55" s="182"/>
      <c r="H55" s="182"/>
      <c r="I55" s="182"/>
    </row>
    <row r="56" spans="1:9" s="185" customFormat="1" ht="14.25" customHeight="1">
      <c r="A56" s="117" t="str">
        <f>"ID-" &amp; (COUNTA(A$9:A55)+1)</f>
        <v>ID-37</v>
      </c>
      <c r="B56" s="117" t="s">
        <v>171</v>
      </c>
      <c r="C56" s="117" t="s">
        <v>172</v>
      </c>
      <c r="D56" s="117" t="s">
        <v>173</v>
      </c>
      <c r="E56" s="117"/>
      <c r="F56" s="117"/>
      <c r="G56" s="117"/>
      <c r="H56" s="117"/>
      <c r="I56" s="183" t="s">
        <v>174</v>
      </c>
    </row>
    <row r="57" spans="1:9" s="185" customFormat="1" ht="14.25" customHeight="1">
      <c r="A57" s="117" t="str">
        <f>"ID-" &amp; (COUNTA(A$9:A56)+1)</f>
        <v>ID-38</v>
      </c>
      <c r="B57" s="117" t="s">
        <v>265</v>
      </c>
      <c r="C57" s="117" t="s">
        <v>268</v>
      </c>
      <c r="D57" s="117" t="s">
        <v>173</v>
      </c>
      <c r="E57" s="117"/>
      <c r="F57" s="117"/>
      <c r="G57" s="117"/>
      <c r="H57" s="117"/>
      <c r="I57" s="183" t="s">
        <v>174</v>
      </c>
    </row>
    <row r="58" spans="1:9" s="185" customFormat="1" ht="14.25" customHeight="1">
      <c r="A58" s="117" t="str">
        <f>"ID-" &amp; (COUNTA(A$9:A57)+1)</f>
        <v>ID-39</v>
      </c>
      <c r="B58" s="117" t="s">
        <v>266</v>
      </c>
      <c r="C58" s="117" t="s">
        <v>269</v>
      </c>
      <c r="D58" s="117" t="s">
        <v>173</v>
      </c>
      <c r="E58" s="117"/>
      <c r="F58" s="117"/>
      <c r="G58" s="117"/>
      <c r="H58" s="117"/>
      <c r="I58" s="183" t="s">
        <v>174</v>
      </c>
    </row>
    <row r="59" spans="1:9" s="184" customFormat="1" ht="14.25" customHeight="1">
      <c r="A59" s="117" t="str">
        <f>"ID-" &amp; (COUNTA(A$9:A58)+1)</f>
        <v>ID-40</v>
      </c>
      <c r="B59" s="117" t="s">
        <v>267</v>
      </c>
      <c r="C59" s="117" t="s">
        <v>270</v>
      </c>
      <c r="D59" s="117" t="s">
        <v>173</v>
      </c>
      <c r="E59" s="117"/>
      <c r="F59" s="117"/>
      <c r="G59" s="117"/>
      <c r="H59" s="117"/>
      <c r="I59" s="183" t="s">
        <v>174</v>
      </c>
    </row>
    <row r="60" spans="1:9" s="179" customFormat="1" ht="14.25" customHeight="1">
      <c r="A60" s="117" t="str">
        <f>"ID-" &amp; (COUNTA(A$9:A59)+1)</f>
        <v>ID-41</v>
      </c>
      <c r="B60" s="117" t="s">
        <v>211</v>
      </c>
      <c r="C60" s="117" t="s">
        <v>271</v>
      </c>
      <c r="D60" s="117" t="s">
        <v>173</v>
      </c>
      <c r="E60" s="117"/>
      <c r="F60" s="117"/>
      <c r="G60" s="117"/>
      <c r="H60" s="117"/>
      <c r="I60" s="183" t="s">
        <v>174</v>
      </c>
    </row>
    <row r="61" spans="1:9" s="179" customFormat="1" ht="14.25" customHeight="1">
      <c r="A61" s="117" t="str">
        <f>"ID-" &amp; (COUNTA(A$9:A60)+1)</f>
        <v>ID-42</v>
      </c>
      <c r="B61" s="117" t="s">
        <v>212</v>
      </c>
      <c r="C61" s="117" t="s">
        <v>272</v>
      </c>
      <c r="D61" s="117" t="s">
        <v>173</v>
      </c>
      <c r="E61" s="117"/>
      <c r="F61" s="117"/>
      <c r="G61" s="117"/>
      <c r="H61" s="117"/>
      <c r="I61" s="117" t="s">
        <v>174</v>
      </c>
    </row>
    <row r="62" spans="1:9" s="179" customFormat="1" ht="14.25" customHeight="1">
      <c r="A62" s="164"/>
      <c r="B62" s="164" t="s">
        <v>175</v>
      </c>
      <c r="C62" s="164"/>
      <c r="D62" s="164"/>
      <c r="E62" s="164"/>
      <c r="F62" s="164"/>
      <c r="G62" s="164"/>
      <c r="H62" s="164"/>
      <c r="I62" s="164"/>
    </row>
    <row r="63" spans="1:9" s="179" customFormat="1" ht="14.25" customHeight="1">
      <c r="A63" s="117" t="str">
        <f>"ID-" &amp; (COUNTA(A$9:A62)+1)</f>
        <v>ID-43</v>
      </c>
      <c r="B63" s="117" t="s">
        <v>176</v>
      </c>
      <c r="C63" s="117" t="s">
        <v>213</v>
      </c>
      <c r="D63" s="117" t="s">
        <v>214</v>
      </c>
      <c r="E63" s="117"/>
      <c r="F63" s="117"/>
      <c r="G63" s="117"/>
      <c r="H63" s="117"/>
      <c r="I63" s="117" t="s">
        <v>174</v>
      </c>
    </row>
    <row r="64" spans="1:9" s="179" customFormat="1" ht="14.25" customHeight="1">
      <c r="A64" s="117" t="str">
        <f>"ID-" &amp; (COUNTA(A$9:A63)+1)</f>
        <v>ID-44</v>
      </c>
      <c r="B64" s="117" t="s">
        <v>177</v>
      </c>
      <c r="C64" s="117" t="s">
        <v>178</v>
      </c>
      <c r="D64" s="117" t="s">
        <v>179</v>
      </c>
      <c r="E64" s="117"/>
      <c r="F64" s="117"/>
      <c r="G64" s="117"/>
      <c r="H64" s="117"/>
      <c r="I64" s="117" t="s">
        <v>174</v>
      </c>
    </row>
    <row r="65" spans="1:9" s="179" customFormat="1" ht="14.25" customHeight="1">
      <c r="A65" s="117" t="str">
        <f>"ID-" &amp; (COUNTA(A$9:A64)+1)</f>
        <v>ID-45</v>
      </c>
      <c r="B65" s="117" t="s">
        <v>180</v>
      </c>
      <c r="C65" s="117" t="s">
        <v>178</v>
      </c>
      <c r="D65" s="117" t="s">
        <v>181</v>
      </c>
      <c r="E65" s="117"/>
      <c r="F65" s="117"/>
      <c r="G65" s="117"/>
      <c r="H65" s="117"/>
      <c r="I65" s="117" t="s">
        <v>174</v>
      </c>
    </row>
    <row r="66" spans="1:9" s="179" customFormat="1" ht="14.25" customHeight="1">
      <c r="A66" s="117" t="str">
        <f>"ID-" &amp; (COUNTA(A$9:A65)+1)</f>
        <v>ID-46</v>
      </c>
      <c r="B66" s="117" t="s">
        <v>182</v>
      </c>
      <c r="C66" s="117" t="s">
        <v>183</v>
      </c>
      <c r="D66" s="117" t="s">
        <v>215</v>
      </c>
      <c r="E66" s="117"/>
      <c r="F66" s="117"/>
      <c r="G66" s="117"/>
      <c r="H66" s="117"/>
      <c r="I66" s="117" t="s">
        <v>174</v>
      </c>
    </row>
    <row r="67" spans="1:9" s="179" customFormat="1" ht="14.25" customHeight="1">
      <c r="A67" s="117" t="str">
        <f>"ID-" &amp; (COUNTA(A$9:A66)+1)</f>
        <v>ID-47</v>
      </c>
      <c r="B67" s="117" t="s">
        <v>184</v>
      </c>
      <c r="C67" s="117" t="s">
        <v>185</v>
      </c>
      <c r="D67" s="117" t="s">
        <v>186</v>
      </c>
      <c r="E67" s="117"/>
      <c r="F67" s="117"/>
      <c r="G67" s="117"/>
      <c r="H67" s="117"/>
      <c r="I67" s="117" t="s">
        <v>174</v>
      </c>
    </row>
    <row r="68" spans="1:9" s="179" customFormat="1" ht="14.25" customHeight="1">
      <c r="A68" s="117" t="str">
        <f>"ID-" &amp; (COUNTA(A$9:A67)+1)</f>
        <v>ID-48</v>
      </c>
      <c r="B68" s="117" t="s">
        <v>187</v>
      </c>
      <c r="C68" s="117" t="s">
        <v>188</v>
      </c>
      <c r="D68" s="117" t="s">
        <v>189</v>
      </c>
      <c r="E68" s="117"/>
      <c r="F68" s="117"/>
      <c r="G68" s="117"/>
      <c r="H68" s="117"/>
      <c r="I68" s="117" t="s">
        <v>174</v>
      </c>
    </row>
    <row r="69" spans="1:9" ht="13.5" customHeight="1">
      <c r="A69" s="117" t="str">
        <f>"ID-" &amp; (COUNTA(A$9:A68)+1)</f>
        <v>ID-49</v>
      </c>
      <c r="B69" s="117" t="s">
        <v>190</v>
      </c>
      <c r="C69" s="117" t="s">
        <v>191</v>
      </c>
      <c r="D69" s="117" t="s">
        <v>192</v>
      </c>
      <c r="E69" s="117"/>
      <c r="F69" s="117"/>
      <c r="G69" s="117"/>
      <c r="H69" s="117"/>
      <c r="I69" s="117" t="s">
        <v>174</v>
      </c>
    </row>
    <row r="70" spans="1:9" ht="13.5" customHeight="1">
      <c r="A70" s="117" t="str">
        <f>"ID-" &amp; (COUNTA(A$9:A69)+1)</f>
        <v>ID-50</v>
      </c>
      <c r="B70" s="117" t="s">
        <v>193</v>
      </c>
      <c r="C70" s="117" t="s">
        <v>194</v>
      </c>
      <c r="D70" s="117" t="s">
        <v>195</v>
      </c>
      <c r="E70" s="117"/>
      <c r="F70" s="117"/>
      <c r="G70" s="117"/>
      <c r="H70" s="117"/>
      <c r="I70" s="117" t="s">
        <v>174</v>
      </c>
    </row>
    <row r="71" spans="1:9" ht="13.5" customHeight="1">
      <c r="A71" s="117" t="str">
        <f>"ID-" &amp; (COUNTA(A$9:A70)+1)</f>
        <v>ID-51</v>
      </c>
      <c r="B71" s="117" t="s">
        <v>196</v>
      </c>
      <c r="C71" s="117" t="s">
        <v>197</v>
      </c>
      <c r="D71" s="117" t="s">
        <v>198</v>
      </c>
      <c r="E71" s="117"/>
      <c r="F71" s="117"/>
      <c r="G71" s="117"/>
      <c r="H71" s="117"/>
      <c r="I71" s="117" t="s">
        <v>174</v>
      </c>
    </row>
    <row r="72" spans="1:9" ht="13.5" customHeight="1">
      <c r="A72" s="117" t="str">
        <f>"ID-" &amp; (COUNTA(A$9:A71)+1)</f>
        <v>ID-52</v>
      </c>
      <c r="B72" s="117" t="s">
        <v>199</v>
      </c>
      <c r="C72" s="117" t="s">
        <v>200</v>
      </c>
      <c r="D72" s="117" t="s">
        <v>201</v>
      </c>
      <c r="E72" s="117"/>
      <c r="F72" s="117"/>
      <c r="G72" s="117"/>
      <c r="H72" s="117"/>
      <c r="I72" s="117" t="s">
        <v>174</v>
      </c>
    </row>
    <row r="73" spans="1:9" ht="13.5" customHeight="1">
      <c r="A73" s="117" t="str">
        <f>"ID-" &amp; (COUNTA(A$9:A72)+1)</f>
        <v>ID-53</v>
      </c>
      <c r="B73" s="117" t="s">
        <v>202</v>
      </c>
      <c r="C73" s="117" t="s">
        <v>203</v>
      </c>
      <c r="D73" s="117" t="s">
        <v>204</v>
      </c>
      <c r="E73" s="117"/>
      <c r="F73" s="117"/>
      <c r="G73" s="117"/>
      <c r="H73" s="117"/>
      <c r="I73" s="117" t="s">
        <v>174</v>
      </c>
    </row>
    <row r="74" spans="1:9" ht="13.5" customHeight="1">
      <c r="A74" s="117" t="str">
        <f>"ID-" &amp; (COUNTA(A$9:A73)+1)</f>
        <v>ID-54</v>
      </c>
      <c r="B74" s="117" t="s">
        <v>205</v>
      </c>
      <c r="C74" s="117" t="s">
        <v>206</v>
      </c>
      <c r="D74" s="117" t="s">
        <v>207</v>
      </c>
      <c r="E74" s="117"/>
      <c r="F74" s="117"/>
      <c r="G74" s="117"/>
      <c r="H74" s="117"/>
      <c r="I74" s="117" t="s">
        <v>174</v>
      </c>
    </row>
    <row r="75" spans="1:9" ht="13.5" customHeight="1">
      <c r="A75" s="117" t="str">
        <f>"ID-" &amp; (COUNTA(A$9:A74)+1)</f>
        <v>ID-55</v>
      </c>
      <c r="B75" s="117" t="s">
        <v>208</v>
      </c>
      <c r="C75" s="117" t="s">
        <v>209</v>
      </c>
      <c r="D75" s="117" t="s">
        <v>210</v>
      </c>
      <c r="E75" s="117"/>
      <c r="F75" s="117"/>
      <c r="G75" s="117"/>
      <c r="H75" s="117"/>
      <c r="I75" s="117" t="s">
        <v>174</v>
      </c>
    </row>
  </sheetData>
  <dataConsolidate>
    <dataRefs count="1">
      <dataRef ref="K2:K6" sheet="User Module"/>
    </dataRefs>
  </dataConsolidate>
  <mergeCells count="5">
    <mergeCell ref="B2:G2"/>
    <mergeCell ref="B3:G3"/>
    <mergeCell ref="B4:G4"/>
    <mergeCell ref="E5:G5"/>
    <mergeCell ref="E6:G6"/>
  </mergeCells>
  <dataValidations count="4">
    <dataValidation type="list" allowBlank="1" showInputMessage="1" showErrorMessage="1" sqref="G1:G9 G76:G65306 F14:F15 F17 F22:F28 G11 F12:G12">
      <formula1>$H$2:$H$5</formula1>
    </dataValidation>
    <dataValidation type="list" allowBlank="1" showErrorMessage="1" sqref="G14:G15 G17 G19:G20 G22:G28">
      <formula1>$J$2:$J$6</formula1>
      <formula2>0</formula2>
    </dataValidation>
    <dataValidation type="list" allowBlank="1" showInputMessage="1" showErrorMessage="1" sqref="E56:I61 GJ49:GQ54 QF49:QM54 AAB49:AAI54 AJX49:AKE54 ATT49:AUA54 BDP49:BDW54 BNL49:BNS54 BXH49:BXO54 CHD49:CHK54 CQZ49:CRG54 DAV49:DBC54 DKR49:DKY54 DUN49:DUU54 EEJ49:EEQ54 EOF49:EOM54 EYB49:EYI54 FHX49:FIE54 FRT49:FSA54 GBP49:GBW54 GLL49:GLS54 GVH49:GVO54 HFD49:HFK54 HOZ49:HPG54 HYV49:HZC54 IIR49:IIY54 ISN49:ISU54 JCJ49:JCQ54 JMF49:JMM54 JWB49:JWI54 KFX49:KGE54 KPT49:KQA54 KZP49:KZW54 LJL49:LJS54 LTH49:LTO54 MDD49:MDK54 MMZ49:MNG54 MWV49:MXC54 NGR49:NGY54 NQN49:NQU54 OAJ49:OAQ54 OKF49:OKM54 OUB49:OUI54 PDX49:PEE54 PNT49:POA54 PXP49:PXW54 QHL49:QHS54 QRH49:QRO54 RBD49:RBK54 RKZ49:RLG54 RUV49:RVC54 SER49:SEY54 SON49:SOU54 SYJ49:SYQ54 TIF49:TIM54 TSB49:TSI54 UBX49:UCE54 ULT49:UMA54 UVP49:UVW54 VFL49:VFS54 VPH49:VPO54 VZD49:VZK54 WIZ49:WJG54 GT47:GT68 QP47:QP68 AAL47:AAL68 AKH47:AKH68 AUD47:AUD68 BDZ47:BDZ68 BNV47:BNV68 BXR47:BXR68 CHN47:CHN68 CRJ47:CRJ68 DBF47:DBF68 DLB47:DLB68 DUX47:DUX68 EET47:EET68 EOP47:EOP68 EYL47:EYL68 FIH47:FIH68 FSD47:FSD68 GBZ47:GBZ68 GLV47:GLV68 GVR47:GVR68 HFN47:HFN68 HPJ47:HPJ68 HZF47:HZF68 IJB47:IJB68 ISX47:ISX68 JCT47:JCT68 JMP47:JMP68 JWL47:JWL68 KGH47:KGH68 KQD47:KQD68 KZZ47:KZZ68 LJV47:LJV68 LTR47:LTR68 MDN47:MDN68 MNJ47:MNJ68 MXF47:MXF68 NHB47:NHB68 NQX47:NQX68 OAT47:OAT68 OKP47:OKP68 OUL47:OUL68 PEH47:PEH68 POD47:POD68 PXZ47:PXZ68 QHV47:QHV68 QRR47:QRR68 RBN47:RBN68 RLJ47:RLJ68 RVF47:RVF68 SFB47:SFB68 SOX47:SOX68 SYT47:SYT68 TIP47:TIP68 TSL47:TSL68 UCH47:UCH68 UMD47:UMD68 UVZ47:UVZ68 VFV47:VFV68 VPR47:VPR68 VZN47:VZN68 WJJ47:WJJ68 VZD56:VZK68 VPH56:VPO68 VFL56:VFS68 UVP56:UVW68 ULT56:UMA68 UBX56:UCE68 TSB56:TSI68 TIF56:TIM68 SYJ56:SYQ68 SON56:SOU68 SER56:SEY68 RUV56:RVC68 RKZ56:RLG68 RBD56:RBK68 QRH56:QRO68 QHL56:QHS68 PXP56:PXW68 PNT56:POA68 PDX56:PEE68 OUB56:OUI68 OKF56:OKM68 OAJ56:OAQ68 NQN56:NQU68 NGR56:NGY68 MWV56:MXC68 MMZ56:MNG68 MDD56:MDK68 LTH56:LTO68 LJL56:LJS68 KZP56:KZW68 KPT56:KQA68 KFX56:KGE68 JWB56:JWI68 JMF56:JMM68 JCJ56:JCQ68 ISN56:ISU68 IIR56:IIY68 HYV56:HZC68 HOZ56:HPG68 HFD56:HFK68 GVH56:GVO68 GLL56:GLS68 GBP56:GBW68 FRT56:FSA68 FHX56:FIE68 EYB56:EYI68 EOF56:EOM68 EEJ56:EEQ68 DUN56:DUU68 DKR56:DKY68 DAV56:DBC68 CQZ56:CRG68 CHD56:CHK68 BXH56:BXO68 BNL56:BNS68 BDP56:BDW68 ATT56:AUA68 AJX56:AKE68 AAB56:AAI68 QF56:QM68 GJ56:GQ68 E63:I75 WIZ56:WJG68">
      <formula1>"OK,NG,N/A"</formula1>
    </dataValidation>
    <dataValidation type="list" allowBlank="1" showErrorMessage="1" sqref="F30:G31 F33:G33 F35:G35 F37:G37 F39:G53">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1"/>
  <sheetViews>
    <sheetView topLeftCell="A11" zoomScale="90" zoomScaleNormal="90" zoomScalePageLayoutView="150" workbookViewId="0"/>
  </sheetViews>
  <sheetFormatPr defaultColWidth="15.125" defaultRowHeight="13.5" customHeight="1"/>
  <cols>
    <col min="1" max="1" width="18.125" style="130" customWidth="1"/>
    <col min="2" max="2" width="42.125" style="105" customWidth="1"/>
    <col min="3" max="3" width="33" style="105" customWidth="1"/>
    <col min="4" max="4" width="30.625" style="105" customWidth="1"/>
    <col min="5" max="5" width="15.125" style="105" customWidth="1"/>
    <col min="6" max="6" width="9.125" style="105" customWidth="1"/>
    <col min="7" max="7" width="7.375" style="105" customWidth="1"/>
    <col min="8" max="8" width="15.125" style="109" customWidth="1"/>
    <col min="9" max="9" width="15.125" style="105" customWidth="1"/>
    <col min="10" max="10" width="15.125" style="108" hidden="1" customWidth="1"/>
    <col min="11" max="11" width="15.125" style="105" customWidth="1"/>
    <col min="12" max="16" width="15.125" style="105"/>
    <col min="17" max="17" width="0" style="105" hidden="1" customWidth="1"/>
    <col min="18" max="16384" width="15.125" style="105"/>
  </cols>
  <sheetData>
    <row r="1" spans="1:10" s="132" customFormat="1" ht="15" thickBot="1">
      <c r="A1" s="133" t="s">
        <v>153</v>
      </c>
      <c r="B1" s="134"/>
      <c r="C1" s="134"/>
      <c r="D1" s="134"/>
      <c r="E1" s="134"/>
      <c r="F1" s="134"/>
      <c r="G1" s="135"/>
    </row>
    <row r="2" spans="1:10" s="132" customFormat="1" ht="14.25">
      <c r="A2" s="136" t="s">
        <v>21</v>
      </c>
      <c r="B2" s="206" t="s">
        <v>223</v>
      </c>
      <c r="C2" s="206"/>
      <c r="D2" s="206"/>
      <c r="E2" s="206"/>
      <c r="F2" s="206"/>
      <c r="G2" s="206"/>
      <c r="J2" s="95" t="s">
        <v>22</v>
      </c>
    </row>
    <row r="3" spans="1:10" s="132" customFormat="1" ht="15" customHeight="1">
      <c r="A3" s="137" t="s">
        <v>154</v>
      </c>
      <c r="B3" s="206" t="s">
        <v>155</v>
      </c>
      <c r="C3" s="206"/>
      <c r="D3" s="206"/>
      <c r="E3" s="206"/>
      <c r="F3" s="206"/>
      <c r="G3" s="206"/>
      <c r="J3" s="95" t="s">
        <v>24</v>
      </c>
    </row>
    <row r="4" spans="1:10" s="132" customFormat="1" ht="14.25">
      <c r="A4" s="136" t="s">
        <v>156</v>
      </c>
      <c r="B4" s="207" t="s">
        <v>218</v>
      </c>
      <c r="C4" s="207"/>
      <c r="D4" s="207"/>
      <c r="E4" s="207"/>
      <c r="F4" s="207"/>
      <c r="G4" s="207"/>
      <c r="J4" s="96"/>
    </row>
    <row r="5" spans="1:10" s="132" customFormat="1" ht="14.25">
      <c r="A5" s="138" t="s">
        <v>22</v>
      </c>
      <c r="B5" s="139" t="s">
        <v>24</v>
      </c>
      <c r="C5" s="139" t="s">
        <v>157</v>
      </c>
      <c r="D5" s="140" t="s">
        <v>27</v>
      </c>
      <c r="E5" s="210" t="s">
        <v>158</v>
      </c>
      <c r="F5" s="210"/>
      <c r="G5" s="210"/>
      <c r="J5" s="95" t="s">
        <v>29</v>
      </c>
    </row>
    <row r="6" spans="1:10" s="132" customFormat="1" ht="15" thickBot="1">
      <c r="A6" s="126">
        <f>COUNTIF(F11:G258,"Pass")</f>
        <v>0</v>
      </c>
      <c r="B6" s="101">
        <f>COUNTIF(F11:G705,"Fail")</f>
        <v>0</v>
      </c>
      <c r="C6" s="101">
        <f>E6-D6-B6-A6</f>
        <v>38</v>
      </c>
      <c r="D6" s="102">
        <f>COUNTIF(F11:G705,"N/A")</f>
        <v>0</v>
      </c>
      <c r="E6" s="209">
        <f>COUNTA(A11:A263)*2</f>
        <v>38</v>
      </c>
      <c r="F6" s="209"/>
      <c r="G6" s="209"/>
      <c r="J6" s="95" t="s">
        <v>27</v>
      </c>
    </row>
    <row r="7" spans="1:10" s="132" customFormat="1" ht="14.25">
      <c r="A7" s="176"/>
      <c r="B7" s="177"/>
      <c r="C7" s="177"/>
      <c r="D7" s="177"/>
      <c r="E7" s="178"/>
      <c r="F7" s="178"/>
      <c r="G7" s="178"/>
      <c r="J7" s="95"/>
    </row>
    <row r="8" spans="1:10" s="132" customFormat="1" ht="14.25">
      <c r="A8" s="176"/>
      <c r="B8" s="177"/>
      <c r="C8" s="177"/>
      <c r="D8" s="177"/>
      <c r="E8" s="178"/>
      <c r="F8" s="178"/>
      <c r="G8" s="178"/>
      <c r="J8" s="95"/>
    </row>
    <row r="9" spans="1:10" s="132" customFormat="1"/>
    <row r="10" spans="1:10" s="132" customFormat="1" ht="51.75" customHeight="1">
      <c r="A10" s="56" t="s">
        <v>30</v>
      </c>
      <c r="B10" s="56" t="s">
        <v>159</v>
      </c>
      <c r="C10" s="56" t="s">
        <v>160</v>
      </c>
      <c r="D10" s="56" t="s">
        <v>33</v>
      </c>
      <c r="E10" s="57" t="s">
        <v>161</v>
      </c>
      <c r="F10" s="57" t="s">
        <v>75</v>
      </c>
      <c r="G10" s="57" t="s">
        <v>76</v>
      </c>
      <c r="H10" s="57" t="s">
        <v>162</v>
      </c>
      <c r="I10" s="56" t="s">
        <v>36</v>
      </c>
    </row>
    <row r="11" spans="1:10" s="132" customFormat="1" ht="14.25" customHeight="1">
      <c r="A11" s="129"/>
      <c r="B11" s="58" t="s">
        <v>139</v>
      </c>
      <c r="C11" s="58"/>
      <c r="D11" s="58"/>
      <c r="E11" s="58"/>
      <c r="F11" s="58"/>
      <c r="G11" s="58"/>
      <c r="H11" s="58"/>
      <c r="I11" s="186"/>
    </row>
    <row r="12" spans="1:10" s="111" customFormat="1" ht="14.25" customHeight="1">
      <c r="A12" s="160" t="str">
        <f t="shared" ref="A12:A20" si="0">IF(OR(B12&lt;&gt;"",D12&lt;&gt;""),"["&amp;TEXT($B$2,"##")&amp;"-"&amp;TEXT(ROW()-10,"##")&amp;"]","")</f>
        <v>[Mod_login-2]</v>
      </c>
      <c r="B12" s="117" t="s">
        <v>163</v>
      </c>
      <c r="C12" s="117" t="s">
        <v>306</v>
      </c>
      <c r="D12" s="117" t="s">
        <v>235</v>
      </c>
      <c r="E12" s="166"/>
      <c r="F12" s="117"/>
      <c r="G12" s="117"/>
      <c r="H12" s="169"/>
      <c r="I12" s="167"/>
    </row>
    <row r="13" spans="1:10" s="111" customFormat="1" ht="14.25" customHeight="1">
      <c r="A13" s="160" t="str">
        <f t="shared" si="0"/>
        <v>[Mod_login-3]</v>
      </c>
      <c r="B13" s="117" t="s">
        <v>55</v>
      </c>
      <c r="C13" s="117" t="s">
        <v>307</v>
      </c>
      <c r="D13" s="117" t="s">
        <v>236</v>
      </c>
      <c r="E13" s="191"/>
      <c r="F13" s="117"/>
      <c r="G13" s="117"/>
      <c r="H13" s="169"/>
      <c r="I13" s="169"/>
    </row>
    <row r="14" spans="1:10" s="111" customFormat="1" ht="14.25" customHeight="1">
      <c r="A14" s="160" t="str">
        <f t="shared" si="0"/>
        <v>[Mod_login-4]</v>
      </c>
      <c r="B14" s="117" t="s">
        <v>142</v>
      </c>
      <c r="C14" s="117" t="s">
        <v>308</v>
      </c>
      <c r="D14" s="117" t="s">
        <v>237</v>
      </c>
      <c r="E14" s="168"/>
      <c r="F14" s="117"/>
      <c r="G14" s="117"/>
      <c r="H14" s="169"/>
      <c r="I14" s="169"/>
    </row>
    <row r="15" spans="1:10" s="111" customFormat="1" ht="14.25" customHeight="1">
      <c r="A15" s="160" t="str">
        <f t="shared" si="0"/>
        <v>[Mod_login-5]</v>
      </c>
      <c r="B15" s="117" t="s">
        <v>145</v>
      </c>
      <c r="C15" s="117" t="s">
        <v>309</v>
      </c>
      <c r="D15" s="117" t="s">
        <v>238</v>
      </c>
      <c r="E15" s="168"/>
      <c r="F15" s="117"/>
      <c r="G15" s="117"/>
      <c r="H15" s="169"/>
      <c r="I15" s="169"/>
    </row>
    <row r="16" spans="1:10" s="111" customFormat="1" ht="14.25" customHeight="1">
      <c r="A16" s="160" t="str">
        <f t="shared" si="0"/>
        <v>[Mod_login-6]</v>
      </c>
      <c r="B16" s="117" t="s">
        <v>65</v>
      </c>
      <c r="C16" s="117" t="s">
        <v>310</v>
      </c>
      <c r="D16" s="117" t="s">
        <v>239</v>
      </c>
      <c r="E16" s="168"/>
      <c r="F16" s="117"/>
      <c r="G16" s="117"/>
      <c r="H16" s="169"/>
      <c r="I16" s="169"/>
    </row>
    <row r="17" spans="1:10" s="111" customFormat="1" ht="14.25" customHeight="1">
      <c r="A17" s="160" t="str">
        <f t="shared" si="0"/>
        <v>[Mod_login-7]</v>
      </c>
      <c r="B17" s="117" t="s">
        <v>57</v>
      </c>
      <c r="C17" s="117" t="s">
        <v>311</v>
      </c>
      <c r="D17" s="117" t="s">
        <v>241</v>
      </c>
      <c r="E17" s="168"/>
      <c r="F17" s="117"/>
      <c r="G17" s="117"/>
      <c r="H17" s="169"/>
      <c r="I17" s="169"/>
    </row>
    <row r="18" spans="1:10" s="111" customFormat="1" ht="14.25" customHeight="1">
      <c r="A18" s="160" t="str">
        <f t="shared" si="0"/>
        <v>[Mod_login-8]</v>
      </c>
      <c r="B18" s="117" t="s">
        <v>59</v>
      </c>
      <c r="C18" s="117" t="s">
        <v>312</v>
      </c>
      <c r="D18" s="117" t="s">
        <v>240</v>
      </c>
      <c r="E18" s="168"/>
      <c r="F18" s="117"/>
      <c r="G18" s="117"/>
      <c r="H18" s="169"/>
      <c r="I18" s="169"/>
    </row>
    <row r="19" spans="1:10" s="111" customFormat="1" ht="14.25" customHeight="1">
      <c r="A19" s="160" t="str">
        <f t="shared" si="0"/>
        <v>[Mod_login-9]</v>
      </c>
      <c r="B19" s="117" t="s">
        <v>61</v>
      </c>
      <c r="C19" s="117" t="s">
        <v>313</v>
      </c>
      <c r="D19" s="117" t="s">
        <v>240</v>
      </c>
      <c r="E19" s="168"/>
      <c r="F19" s="117"/>
      <c r="G19" s="117"/>
      <c r="H19" s="169"/>
      <c r="I19" s="169"/>
    </row>
    <row r="20" spans="1:10" ht="14.25" customHeight="1">
      <c r="A20" s="160" t="str">
        <f t="shared" si="0"/>
        <v>[Mod_login-10]</v>
      </c>
      <c r="B20" s="117" t="s">
        <v>63</v>
      </c>
      <c r="C20" s="117" t="s">
        <v>314</v>
      </c>
      <c r="D20" s="117" t="s">
        <v>240</v>
      </c>
      <c r="E20" s="168"/>
      <c r="F20" s="117"/>
      <c r="G20" s="117"/>
      <c r="H20" s="169"/>
      <c r="I20" s="170"/>
      <c r="J20" s="105"/>
    </row>
    <row r="21" spans="1:10" ht="14.25" customHeight="1">
      <c r="A21" s="171"/>
      <c r="B21" s="172" t="s">
        <v>232</v>
      </c>
      <c r="C21" s="171"/>
      <c r="D21" s="171"/>
      <c r="E21" s="171"/>
      <c r="F21" s="171"/>
      <c r="G21" s="171"/>
      <c r="H21" s="171"/>
      <c r="I21" s="173"/>
      <c r="J21" s="105"/>
    </row>
    <row r="22" spans="1:10" ht="14.25" customHeight="1">
      <c r="A22" s="160" t="str">
        <f t="shared" ref="A22:A31" si="1">IF(OR(B22&lt;&gt;"",D22&lt;&gt;""),"["&amp;TEXT($B$2,"##")&amp;"-"&amp;TEXT(ROW()-10,"##")&amp;"]","")</f>
        <v>[Mod_login-12]</v>
      </c>
      <c r="B22" s="117" t="s">
        <v>225</v>
      </c>
      <c r="C22" s="117" t="s">
        <v>306</v>
      </c>
      <c r="D22" s="117" t="s">
        <v>277</v>
      </c>
      <c r="E22" s="174"/>
      <c r="F22" s="117"/>
      <c r="G22" s="117"/>
      <c r="H22" s="169"/>
      <c r="I22" s="170"/>
      <c r="J22" s="105"/>
    </row>
    <row r="23" spans="1:10" ht="14.25" customHeight="1">
      <c r="A23" s="160" t="str">
        <f t="shared" si="1"/>
        <v>[Mod_login-13]</v>
      </c>
      <c r="B23" s="117" t="s">
        <v>165</v>
      </c>
      <c r="C23" s="117" t="s">
        <v>315</v>
      </c>
      <c r="D23" s="175" t="s">
        <v>222</v>
      </c>
      <c r="E23" s="174"/>
      <c r="F23" s="117"/>
      <c r="G23" s="117"/>
      <c r="H23" s="169"/>
      <c r="I23" s="170"/>
      <c r="J23" s="105"/>
    </row>
    <row r="24" spans="1:10" ht="14.25" customHeight="1">
      <c r="A24" s="171" t="s">
        <v>231</v>
      </c>
      <c r="B24" s="58" t="s">
        <v>69</v>
      </c>
      <c r="C24" s="171"/>
      <c r="D24" s="171"/>
      <c r="E24" s="171"/>
      <c r="F24" s="171"/>
      <c r="G24" s="171"/>
      <c r="H24" s="171"/>
      <c r="I24" s="173"/>
      <c r="J24" s="105"/>
    </row>
    <row r="25" spans="1:10" ht="13.5" customHeight="1">
      <c r="A25" s="160" t="str">
        <f t="shared" si="1"/>
        <v>[Mod_login-15]</v>
      </c>
      <c r="B25" s="91" t="s">
        <v>70</v>
      </c>
      <c r="C25" s="91" t="s">
        <v>233</v>
      </c>
      <c r="D25" s="91" t="s">
        <v>305</v>
      </c>
      <c r="E25" s="174"/>
      <c r="F25" s="117"/>
      <c r="G25" s="117"/>
      <c r="H25" s="169"/>
      <c r="I25" s="170"/>
    </row>
    <row r="26" spans="1:10" ht="13.5" customHeight="1">
      <c r="A26" s="171" t="s">
        <v>231</v>
      </c>
      <c r="B26" s="58" t="s">
        <v>244</v>
      </c>
      <c r="C26" s="171"/>
      <c r="D26" s="171"/>
      <c r="E26" s="171"/>
      <c r="F26" s="171"/>
      <c r="G26" s="171"/>
      <c r="H26" s="171"/>
      <c r="I26" s="173"/>
    </row>
    <row r="27" spans="1:10" ht="13.5" customHeight="1">
      <c r="A27" s="160" t="str">
        <f t="shared" si="1"/>
        <v>[Mod_login-17]</v>
      </c>
      <c r="B27" s="117" t="s">
        <v>234</v>
      </c>
      <c r="C27" s="117" t="s">
        <v>316</v>
      </c>
      <c r="D27" s="117" t="s">
        <v>242</v>
      </c>
      <c r="E27" s="168"/>
      <c r="F27" s="117"/>
      <c r="G27" s="117"/>
      <c r="H27" s="169"/>
      <c r="I27" s="170"/>
    </row>
    <row r="28" spans="1:10" ht="13.5" customHeight="1">
      <c r="A28" s="171" t="s">
        <v>231</v>
      </c>
      <c r="B28" s="58" t="s">
        <v>245</v>
      </c>
      <c r="C28" s="171"/>
      <c r="D28" s="171"/>
      <c r="E28" s="171"/>
      <c r="F28" s="171"/>
      <c r="G28" s="171"/>
      <c r="H28" s="171"/>
      <c r="I28" s="173"/>
    </row>
    <row r="29" spans="1:10" ht="13.5" customHeight="1">
      <c r="A29" s="160" t="str">
        <f t="shared" si="1"/>
        <v>[Mod_login-19]</v>
      </c>
      <c r="B29" s="117" t="s">
        <v>248</v>
      </c>
      <c r="C29" s="117" t="s">
        <v>317</v>
      </c>
      <c r="D29" s="117" t="s">
        <v>243</v>
      </c>
      <c r="E29" s="168"/>
      <c r="F29" s="117"/>
      <c r="G29" s="117"/>
      <c r="H29" s="169"/>
      <c r="I29" s="170"/>
    </row>
    <row r="30" spans="1:10" ht="13.5" customHeight="1">
      <c r="A30" s="171" t="s">
        <v>231</v>
      </c>
      <c r="B30" s="58" t="s">
        <v>246</v>
      </c>
      <c r="C30" s="171"/>
      <c r="D30" s="171"/>
      <c r="E30" s="171"/>
      <c r="F30" s="171"/>
      <c r="G30" s="171"/>
      <c r="H30" s="171"/>
      <c r="I30" s="173"/>
    </row>
    <row r="31" spans="1:10" ht="13.5" customHeight="1">
      <c r="A31" s="160" t="str">
        <f t="shared" si="1"/>
        <v>[Mod_login-21]</v>
      </c>
      <c r="B31" s="117" t="s">
        <v>247</v>
      </c>
      <c r="C31" s="117" t="s">
        <v>318</v>
      </c>
      <c r="D31" s="117" t="s">
        <v>249</v>
      </c>
      <c r="E31" s="168"/>
      <c r="F31" s="117"/>
      <c r="G31" s="117"/>
      <c r="H31" s="169"/>
      <c r="I31" s="170"/>
    </row>
  </sheetData>
  <mergeCells count="5">
    <mergeCell ref="B2:G2"/>
    <mergeCell ref="B3:G3"/>
    <mergeCell ref="B4:G4"/>
    <mergeCell ref="E5:G5"/>
    <mergeCell ref="E6:G6"/>
  </mergeCells>
  <dataValidations disablePrompts="1" count="2">
    <dataValidation type="list" allowBlank="1" showErrorMessage="1" sqref="G1:G3 F12:G20 F22:G24">
      <formula1>$J$2:$J$6</formula1>
    </dataValidation>
    <dataValidation type="list" allowBlank="1" showInputMessage="1" showErrorMessage="1" sqref="G6:G8">
      <formula1>$H$2:$H$5</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9"/>
  <sheetViews>
    <sheetView zoomScale="150" zoomScaleNormal="150" zoomScalePageLayoutView="150" workbookViewId="0"/>
  </sheetViews>
  <sheetFormatPr defaultColWidth="15.125" defaultRowHeight="13.5" customHeight="1"/>
  <cols>
    <col min="1" max="1" width="18.125" style="130" customWidth="1"/>
    <col min="2" max="2" width="42.125" style="105" customWidth="1"/>
    <col min="3" max="3" width="33" style="105" customWidth="1"/>
    <col min="4" max="4" width="30.625" style="105" customWidth="1"/>
    <col min="5" max="5" width="15.125" style="105" customWidth="1"/>
    <col min="6" max="6" width="9.125" style="105" customWidth="1"/>
    <col min="7" max="7" width="7.375" style="105" customWidth="1"/>
    <col min="8" max="8" width="15.125" style="109" customWidth="1"/>
    <col min="9" max="9" width="15.125" style="105" customWidth="1"/>
    <col min="10" max="10" width="15.125" style="108" hidden="1" customWidth="1"/>
    <col min="11" max="11" width="15.125" style="105" customWidth="1"/>
    <col min="12" max="16" width="15.125" style="105"/>
    <col min="17" max="17" width="0" style="105" hidden="1" customWidth="1"/>
    <col min="18" max="16384" width="15.125" style="105"/>
  </cols>
  <sheetData>
    <row r="1" spans="1:10" s="132" customFormat="1" ht="15" thickBot="1">
      <c r="A1" s="133" t="s">
        <v>153</v>
      </c>
      <c r="B1" s="134"/>
      <c r="C1" s="134"/>
      <c r="D1" s="134"/>
      <c r="E1" s="134"/>
      <c r="F1" s="134"/>
      <c r="G1" s="135"/>
    </row>
    <row r="2" spans="1:10" s="132" customFormat="1" ht="14.25">
      <c r="A2" s="136" t="s">
        <v>21</v>
      </c>
      <c r="B2" s="206" t="s">
        <v>47</v>
      </c>
      <c r="C2" s="206"/>
      <c r="D2" s="206"/>
      <c r="E2" s="206"/>
      <c r="F2" s="206"/>
      <c r="G2" s="206"/>
      <c r="J2" s="95" t="s">
        <v>22</v>
      </c>
    </row>
    <row r="3" spans="1:10" s="132" customFormat="1" ht="15" customHeight="1">
      <c r="A3" s="137" t="s">
        <v>154</v>
      </c>
      <c r="B3" s="206" t="s">
        <v>155</v>
      </c>
      <c r="C3" s="206"/>
      <c r="D3" s="206"/>
      <c r="E3" s="206"/>
      <c r="F3" s="206"/>
      <c r="G3" s="206"/>
      <c r="J3" s="95" t="s">
        <v>24</v>
      </c>
    </row>
    <row r="4" spans="1:10" s="132" customFormat="1" ht="14.25">
      <c r="A4" s="136" t="s">
        <v>156</v>
      </c>
      <c r="B4" s="207" t="s">
        <v>218</v>
      </c>
      <c r="C4" s="207"/>
      <c r="D4" s="207"/>
      <c r="E4" s="207"/>
      <c r="F4" s="207"/>
      <c r="G4" s="207"/>
      <c r="J4" s="96"/>
    </row>
    <row r="5" spans="1:10" s="132" customFormat="1" ht="14.25">
      <c r="A5" s="138" t="s">
        <v>22</v>
      </c>
      <c r="B5" s="139" t="s">
        <v>24</v>
      </c>
      <c r="C5" s="139" t="s">
        <v>157</v>
      </c>
      <c r="D5" s="140" t="s">
        <v>27</v>
      </c>
      <c r="E5" s="210" t="s">
        <v>158</v>
      </c>
      <c r="F5" s="210"/>
      <c r="G5" s="210"/>
      <c r="J5" s="95" t="s">
        <v>29</v>
      </c>
    </row>
    <row r="6" spans="1:10" s="132" customFormat="1" ht="15" thickBot="1">
      <c r="A6" s="126">
        <f>COUNTIF(F11:G261,"Pass")</f>
        <v>0</v>
      </c>
      <c r="B6" s="101">
        <f>COUNTIF(F11:G708,"Fail")</f>
        <v>0</v>
      </c>
      <c r="C6" s="101">
        <f>E6-D6-B6-A6</f>
        <v>30</v>
      </c>
      <c r="D6" s="102">
        <f>COUNTIF(F11:G708,"N/A")</f>
        <v>0</v>
      </c>
      <c r="E6" s="209">
        <f>COUNTA(A11:A265)*2</f>
        <v>30</v>
      </c>
      <c r="F6" s="209"/>
      <c r="G6" s="209"/>
      <c r="J6" s="95" t="s">
        <v>27</v>
      </c>
    </row>
    <row r="7" spans="1:10" s="132" customFormat="1" ht="14.25">
      <c r="A7" s="176"/>
      <c r="B7" s="177"/>
      <c r="C7" s="177"/>
      <c r="D7" s="177"/>
      <c r="E7" s="178"/>
      <c r="F7" s="178"/>
      <c r="G7" s="178"/>
      <c r="J7" s="95"/>
    </row>
    <row r="8" spans="1:10" s="132" customFormat="1" ht="14.25">
      <c r="A8" s="176"/>
      <c r="B8" s="177"/>
      <c r="C8" s="177"/>
      <c r="D8" s="177"/>
      <c r="E8" s="178"/>
      <c r="F8" s="178"/>
      <c r="G8" s="178"/>
      <c r="J8" s="95"/>
    </row>
    <row r="9" spans="1:10" s="132" customFormat="1"/>
    <row r="10" spans="1:10" s="132" customFormat="1" ht="51.75" customHeight="1">
      <c r="A10" s="56" t="s">
        <v>30</v>
      </c>
      <c r="B10" s="56" t="s">
        <v>159</v>
      </c>
      <c r="C10" s="56" t="s">
        <v>160</v>
      </c>
      <c r="D10" s="56" t="s">
        <v>33</v>
      </c>
      <c r="E10" s="57" t="s">
        <v>161</v>
      </c>
      <c r="F10" s="57" t="s">
        <v>75</v>
      </c>
      <c r="G10" s="57" t="s">
        <v>76</v>
      </c>
      <c r="H10" s="57" t="s">
        <v>162</v>
      </c>
      <c r="I10" s="56" t="s">
        <v>36</v>
      </c>
    </row>
    <row r="11" spans="1:10" s="132" customFormat="1" ht="14.25" customHeight="1">
      <c r="A11" s="165"/>
      <c r="B11" s="211" t="s">
        <v>139</v>
      </c>
      <c r="C11" s="211"/>
      <c r="D11" s="211"/>
      <c r="E11" s="211"/>
      <c r="F11" s="211"/>
      <c r="G11" s="211"/>
      <c r="H11" s="211"/>
      <c r="I11" s="211"/>
    </row>
    <row r="12" spans="1:10" s="111" customFormat="1" ht="14.25" customHeight="1">
      <c r="A12" s="160" t="str">
        <f t="shared" ref="A12:A20" si="0">IF(OR(B12&lt;&gt;"",D12&lt;&gt;""),"["&amp;TEXT($B$2,"##")&amp;"-"&amp;TEXT(ROW()-10,"##")&amp;"]","")</f>
        <v>[Admin_login-2]</v>
      </c>
      <c r="B12" s="117" t="s">
        <v>163</v>
      </c>
      <c r="C12" s="117" t="s">
        <v>140</v>
      </c>
      <c r="D12" s="117" t="s">
        <v>224</v>
      </c>
      <c r="E12" s="166"/>
      <c r="F12" s="117"/>
      <c r="G12" s="117"/>
      <c r="H12" s="169"/>
      <c r="I12" s="167"/>
    </row>
    <row r="13" spans="1:10" s="111" customFormat="1" ht="14.25" customHeight="1">
      <c r="A13" s="160" t="str">
        <f t="shared" si="0"/>
        <v>[Admin_login-3]</v>
      </c>
      <c r="B13" s="117" t="s">
        <v>55</v>
      </c>
      <c r="C13" s="117" t="s">
        <v>56</v>
      </c>
      <c r="D13" s="117" t="s">
        <v>141</v>
      </c>
      <c r="E13" s="168" t="s">
        <v>216</v>
      </c>
      <c r="F13" s="117"/>
      <c r="G13" s="117"/>
      <c r="H13" s="169"/>
      <c r="I13" s="169"/>
    </row>
    <row r="14" spans="1:10" s="111" customFormat="1" ht="14.25" customHeight="1">
      <c r="A14" s="160" t="str">
        <f t="shared" si="0"/>
        <v>[Admin_login-4]</v>
      </c>
      <c r="B14" s="117" t="s">
        <v>142</v>
      </c>
      <c r="C14" s="117" t="s">
        <v>143</v>
      </c>
      <c r="D14" s="117" t="s">
        <v>144</v>
      </c>
      <c r="E14" s="168" t="s">
        <v>216</v>
      </c>
      <c r="F14" s="117"/>
      <c r="G14" s="117"/>
      <c r="H14" s="169"/>
      <c r="I14" s="169"/>
    </row>
    <row r="15" spans="1:10" s="111" customFormat="1" ht="14.25" customHeight="1">
      <c r="A15" s="160" t="str">
        <f t="shared" si="0"/>
        <v>[Admin_login-5]</v>
      </c>
      <c r="B15" s="117" t="s">
        <v>145</v>
      </c>
      <c r="C15" s="117" t="s">
        <v>146</v>
      </c>
      <c r="D15" s="117" t="s">
        <v>147</v>
      </c>
      <c r="E15" s="168" t="s">
        <v>216</v>
      </c>
      <c r="F15" s="117"/>
      <c r="G15" s="117"/>
      <c r="H15" s="169"/>
      <c r="I15" s="169"/>
    </row>
    <row r="16" spans="1:10" s="111" customFormat="1" ht="14.25" customHeight="1">
      <c r="A16" s="160" t="str">
        <f t="shared" si="0"/>
        <v>[Admin_login-6]</v>
      </c>
      <c r="B16" s="117" t="s">
        <v>65</v>
      </c>
      <c r="C16" s="117" t="s">
        <v>66</v>
      </c>
      <c r="D16" s="117" t="s">
        <v>67</v>
      </c>
      <c r="E16" s="168" t="s">
        <v>216</v>
      </c>
      <c r="F16" s="117"/>
      <c r="G16" s="117"/>
      <c r="H16" s="169"/>
      <c r="I16" s="169"/>
    </row>
    <row r="17" spans="1:10" s="111" customFormat="1" ht="14.25" customHeight="1">
      <c r="A17" s="160" t="str">
        <f t="shared" si="0"/>
        <v>[Admin_login-7]</v>
      </c>
      <c r="B17" s="117" t="s">
        <v>57</v>
      </c>
      <c r="C17" s="117" t="s">
        <v>148</v>
      </c>
      <c r="D17" s="117" t="s">
        <v>58</v>
      </c>
      <c r="E17" s="168" t="s">
        <v>216</v>
      </c>
      <c r="F17" s="117"/>
      <c r="G17" s="117"/>
      <c r="H17" s="169"/>
      <c r="I17" s="169"/>
    </row>
    <row r="18" spans="1:10" s="111" customFormat="1" ht="14.25" customHeight="1">
      <c r="A18" s="160" t="str">
        <f t="shared" si="0"/>
        <v>[Admin_login-8]</v>
      </c>
      <c r="B18" s="117" t="s">
        <v>59</v>
      </c>
      <c r="C18" s="117" t="s">
        <v>149</v>
      </c>
      <c r="D18" s="117" t="s">
        <v>60</v>
      </c>
      <c r="E18" s="168" t="s">
        <v>216</v>
      </c>
      <c r="F18" s="117"/>
      <c r="G18" s="117"/>
      <c r="H18" s="169"/>
      <c r="I18" s="169"/>
    </row>
    <row r="19" spans="1:10" s="111" customFormat="1" ht="14.25" customHeight="1">
      <c r="A19" s="160" t="str">
        <f t="shared" si="0"/>
        <v>[Admin_login-9]</v>
      </c>
      <c r="B19" s="117" t="s">
        <v>61</v>
      </c>
      <c r="C19" s="117" t="s">
        <v>62</v>
      </c>
      <c r="D19" s="117" t="s">
        <v>60</v>
      </c>
      <c r="E19" s="168" t="s">
        <v>216</v>
      </c>
      <c r="F19" s="117"/>
      <c r="G19" s="117"/>
      <c r="H19" s="169"/>
      <c r="I19" s="169"/>
    </row>
    <row r="20" spans="1:10" ht="14.25" customHeight="1">
      <c r="A20" s="160" t="str">
        <f t="shared" si="0"/>
        <v>[Admin_login-10]</v>
      </c>
      <c r="B20" s="117" t="s">
        <v>63</v>
      </c>
      <c r="C20" s="117" t="s">
        <v>64</v>
      </c>
      <c r="D20" s="117" t="s">
        <v>60</v>
      </c>
      <c r="E20" s="168" t="s">
        <v>216</v>
      </c>
      <c r="F20" s="117"/>
      <c r="G20" s="117"/>
      <c r="H20" s="169"/>
      <c r="I20" s="170"/>
      <c r="J20" s="105"/>
    </row>
    <row r="21" spans="1:10" ht="14.25" customHeight="1">
      <c r="A21" s="171"/>
      <c r="B21" s="172" t="s">
        <v>150</v>
      </c>
      <c r="C21" s="171"/>
      <c r="D21" s="171"/>
      <c r="E21" s="171"/>
      <c r="F21" s="171"/>
      <c r="G21" s="171"/>
      <c r="H21" s="171"/>
      <c r="I21" s="173"/>
      <c r="J21" s="105"/>
    </row>
    <row r="22" spans="1:10" ht="14.25" customHeight="1">
      <c r="A22" s="160" t="str">
        <f t="shared" ref="A22:A23" si="1">IF(OR(B22&lt;&gt;"",D22&lt;&gt;""),"["&amp;TEXT($B$2,"##")&amp;"-"&amp;TEXT(ROW()-10,"##")&amp;"]","")</f>
        <v>[Admin_login-12]</v>
      </c>
      <c r="B22" s="117" t="s">
        <v>164</v>
      </c>
      <c r="C22" s="117" t="s">
        <v>140</v>
      </c>
      <c r="D22" s="117" t="s">
        <v>319</v>
      </c>
      <c r="E22" s="174" t="s">
        <v>217</v>
      </c>
      <c r="F22" s="117"/>
      <c r="G22" s="117"/>
      <c r="H22" s="169"/>
      <c r="I22" s="170"/>
      <c r="J22" s="105"/>
    </row>
    <row r="23" spans="1:10" ht="14.25" customHeight="1">
      <c r="A23" s="160" t="str">
        <f t="shared" si="1"/>
        <v>[Admin_login-13]</v>
      </c>
      <c r="B23" s="117" t="s">
        <v>165</v>
      </c>
      <c r="C23" s="117" t="s">
        <v>320</v>
      </c>
      <c r="D23" s="175" t="s">
        <v>321</v>
      </c>
      <c r="E23" s="174" t="s">
        <v>217</v>
      </c>
      <c r="F23" s="117"/>
      <c r="G23" s="117"/>
      <c r="H23" s="169"/>
      <c r="I23" s="170"/>
      <c r="J23" s="105"/>
    </row>
    <row r="24" spans="1:10" ht="14.25" customHeight="1">
      <c r="A24" s="171"/>
      <c r="B24" s="172" t="s">
        <v>151</v>
      </c>
      <c r="C24" s="171"/>
      <c r="D24" s="171"/>
      <c r="E24" s="171"/>
      <c r="F24" s="171"/>
      <c r="G24" s="171"/>
      <c r="H24" s="171"/>
      <c r="I24" s="173"/>
      <c r="J24" s="105"/>
    </row>
    <row r="25" spans="1:10" ht="14.25" customHeight="1">
      <c r="A25" s="160" t="str">
        <f t="shared" ref="A25" si="2">IF(OR(B25&lt;&gt;"",D25&lt;&gt;""),"["&amp;TEXT($B$2,"##")&amp;"-"&amp;TEXT(ROW()-10,"##")&amp;"]","")</f>
        <v>[Admin_login-15]</v>
      </c>
      <c r="B25" s="117" t="s">
        <v>323</v>
      </c>
      <c r="C25" s="117" t="s">
        <v>322</v>
      </c>
      <c r="D25" s="175" t="s">
        <v>166</v>
      </c>
      <c r="E25" s="174" t="s">
        <v>217</v>
      </c>
      <c r="F25" s="117"/>
      <c r="G25" s="117"/>
      <c r="H25" s="169"/>
      <c r="I25" s="170"/>
      <c r="J25" s="105"/>
    </row>
    <row r="26" spans="1:10" ht="14.25" customHeight="1">
      <c r="A26" s="171"/>
      <c r="B26" s="172" t="s">
        <v>152</v>
      </c>
      <c r="C26" s="171"/>
      <c r="D26" s="171"/>
      <c r="E26" s="171"/>
      <c r="F26" s="171"/>
      <c r="G26" s="171"/>
      <c r="H26" s="171"/>
      <c r="I26" s="173"/>
      <c r="J26" s="105"/>
    </row>
    <row r="27" spans="1:10" ht="14.25" customHeight="1">
      <c r="A27" s="160" t="str">
        <f t="shared" ref="A27:A29" si="3">IF(OR(B27&lt;&gt;"",D27&lt;&gt;""),"["&amp;TEXT($B$2,"##")&amp;"-"&amp;TEXT(ROW()-10,"##")&amp;"]","")</f>
        <v>[Admin_login-17]</v>
      </c>
      <c r="B27" s="117" t="s">
        <v>324</v>
      </c>
      <c r="C27" s="117" t="s">
        <v>325</v>
      </c>
      <c r="D27" s="175" t="s">
        <v>326</v>
      </c>
      <c r="E27" s="174"/>
      <c r="F27" s="117"/>
      <c r="G27" s="117"/>
      <c r="H27" s="169"/>
      <c r="I27" s="170"/>
      <c r="J27" s="105"/>
    </row>
    <row r="28" spans="1:10" ht="13.5" customHeight="1">
      <c r="A28" s="171" t="s">
        <v>231</v>
      </c>
      <c r="B28" s="172" t="s">
        <v>329</v>
      </c>
      <c r="C28" s="171"/>
      <c r="D28" s="171"/>
      <c r="E28" s="171"/>
      <c r="F28" s="171"/>
      <c r="G28" s="171"/>
      <c r="H28" s="171"/>
      <c r="I28" s="173"/>
    </row>
    <row r="29" spans="1:10" ht="13.5" customHeight="1">
      <c r="A29" s="160" t="str">
        <f t="shared" si="3"/>
        <v>[Admin_login-19]</v>
      </c>
      <c r="B29" s="117" t="s">
        <v>330</v>
      </c>
      <c r="C29" s="117" t="s">
        <v>327</v>
      </c>
      <c r="D29" s="175" t="s">
        <v>328</v>
      </c>
      <c r="E29" s="174"/>
      <c r="F29" s="117"/>
      <c r="G29" s="117"/>
      <c r="H29" s="169"/>
      <c r="I29" s="170"/>
    </row>
  </sheetData>
  <mergeCells count="6">
    <mergeCell ref="B11:I11"/>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27:G27 F25:G25 F12:G20 F22:G23">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 defaultRowHeight="13.5"/>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Test case List</vt:lpstr>
      <vt:lpstr>Test Report</vt:lpstr>
      <vt:lpstr>Message Rules</vt:lpstr>
      <vt:lpstr>User Module</vt:lpstr>
      <vt:lpstr>Mod Module</vt:lpstr>
      <vt:lpstr>Admin Module</vt:lpstr>
      <vt:lpstr>Sheet1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Nguyen Hai Dang</dc:creator>
  <cp:keywords/>
  <dc:description>integration test case _x000d_Vietnamese Medicinal Plants Network</dc:description>
  <cp:lastModifiedBy>Quynh HT</cp:lastModifiedBy>
  <dcterms:created xsi:type="dcterms:W3CDTF">2014-07-15T10:13:31Z</dcterms:created>
  <dcterms:modified xsi:type="dcterms:W3CDTF">2016-03-24T22:47:21Z</dcterms:modified>
  <cp:category/>
</cp:coreProperties>
</file>