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15360" windowHeight="7755" tabRatio="840" activeTab="7"/>
  </bookViews>
  <sheets>
    <sheet name="Cover" sheetId="1" r:id="rId1"/>
    <sheet name="Test Report" sheetId="5" r:id="rId2"/>
    <sheet name="Test case List" sheetId="2" r:id="rId3"/>
    <sheet name="Message Rules" sheetId="22" r:id="rId4"/>
    <sheet name="Homepage" sheetId="29" r:id="rId5"/>
    <sheet name="Medicinal plants Article" sheetId="24" r:id="rId6"/>
    <sheet name="Remedy Article" sheetId="25" r:id="rId7"/>
    <sheet name="Herbal medicine store" sheetId="27" r:id="rId8"/>
    <sheet name="Personal Page" sheetId="28" r:id="rId9"/>
    <sheet name="Authentication" sheetId="30" r:id="rId10"/>
    <sheet name="Mod Module" sheetId="31" r:id="rId11"/>
    <sheet name="Admin Module" sheetId="32" r:id="rId12"/>
  </sheets>
  <externalReferences>
    <externalReference r:id="rId13"/>
  </externalReferences>
  <definedNames>
    <definedName name="a">#REF!</definedName>
    <definedName name="ACTION" localSheetId="5">#REF!</definedName>
    <definedName name="ACTION" localSheetId="6">#REF!</definedName>
    <definedName name="ACTION">#REF!</definedName>
    <definedName name="d">'[1]Search grammar'!$C$45</definedName>
    <definedName name="Defect" comment="fsfsdfs" localSheetId="5">'Medicinal plants Article'!#REF!</definedName>
    <definedName name="Defect" comment="fsfsdfs" localSheetId="6">'Remedy Article'!#REF!</definedName>
    <definedName name="Defect" comment="fsfsdfs">#REF!</definedName>
    <definedName name="dfsf">#REF!</definedName>
    <definedName name="Discover">#REF!</definedName>
    <definedName name="Lỗi" localSheetId="5">#REF!</definedName>
    <definedName name="Lỗi" localSheetId="6">#REF!</definedName>
    <definedName name="Lỗi">#REF!</definedName>
    <definedName name="Pass" localSheetId="5">#REF!</definedName>
    <definedName name="Pass" localSheetId="6">#REF!</definedName>
    <definedName name="Pass">#REF!</definedName>
    <definedName name="Statistic" comment="fsfsdfs">#REF!</definedName>
  </definedNames>
  <calcPr calcId="152511" iterate="1" iterateCount="10000" iterateDelta="1.0000000000000001E-5" concurrentCalc="0"/>
  <fileRecoveryPr autoRecover="0"/>
</workbook>
</file>

<file path=xl/calcChain.xml><?xml version="1.0" encoding="utf-8"?>
<calcChain xmlns="http://schemas.openxmlformats.org/spreadsheetml/2006/main">
  <c r="A21" i="29" l="1"/>
  <c r="A19" i="29"/>
  <c r="A17" i="30"/>
  <c r="A13" i="31"/>
  <c r="A37" i="28"/>
  <c r="A46" i="28"/>
  <c r="A44" i="28"/>
  <c r="A45" i="28"/>
  <c r="A43" i="28"/>
  <c r="A42" i="28"/>
  <c r="A41" i="28"/>
  <c r="A40" i="28"/>
  <c r="A39" i="28"/>
  <c r="A38" i="28"/>
  <c r="A36" i="28"/>
  <c r="A35" i="28"/>
  <c r="A34" i="28"/>
  <c r="A46" i="30"/>
  <c r="A47" i="30"/>
  <c r="A48" i="30"/>
  <c r="A49" i="30"/>
  <c r="A50" i="30"/>
  <c r="A51" i="30"/>
  <c r="A52" i="30"/>
  <c r="A53" i="30"/>
  <c r="A54" i="30"/>
  <c r="A55" i="30"/>
  <c r="A56" i="30"/>
  <c r="A57" i="30"/>
  <c r="A58" i="30"/>
  <c r="A59" i="30"/>
  <c r="A30" i="30"/>
  <c r="A31" i="30"/>
  <c r="A29" i="30"/>
  <c r="A17" i="29"/>
  <c r="A18" i="29"/>
  <c r="A14" i="29"/>
  <c r="A15" i="29"/>
  <c r="G11" i="5"/>
  <c r="E17" i="5"/>
  <c r="E16" i="5"/>
  <c r="E15" i="5"/>
  <c r="E14" i="5"/>
  <c r="A45" i="32"/>
  <c r="A44" i="32"/>
  <c r="A43" i="32"/>
  <c r="A42" i="32"/>
  <c r="A41" i="32"/>
  <c r="A39" i="32"/>
  <c r="A38" i="32"/>
  <c r="A37" i="32"/>
  <c r="A36" i="32"/>
  <c r="A35" i="32"/>
  <c r="A34" i="32"/>
  <c r="A32" i="32"/>
  <c r="A31" i="32"/>
  <c r="A30" i="32"/>
  <c r="A29" i="32"/>
  <c r="A27" i="32"/>
  <c r="A25" i="32"/>
  <c r="A24" i="32"/>
  <c r="A22" i="32"/>
  <c r="A21" i="32"/>
  <c r="A20" i="32"/>
  <c r="A19" i="32"/>
  <c r="A18" i="32"/>
  <c r="A17" i="32"/>
  <c r="A16" i="32"/>
  <c r="A15" i="32"/>
  <c r="A14" i="32"/>
  <c r="A13" i="32"/>
  <c r="A12" i="32"/>
  <c r="A64" i="32"/>
  <c r="A63" i="32"/>
  <c r="A62" i="32"/>
  <c r="A61" i="32"/>
  <c r="A60" i="32"/>
  <c r="A59" i="32"/>
  <c r="A57" i="32"/>
  <c r="A56" i="32"/>
  <c r="A55" i="32"/>
  <c r="A54" i="32"/>
  <c r="A53" i="32"/>
  <c r="A52" i="32"/>
  <c r="A50" i="32"/>
  <c r="A49" i="32"/>
  <c r="A48" i="32"/>
  <c r="A47" i="32"/>
  <c r="D6" i="32"/>
  <c r="G17" i="5"/>
  <c r="B6" i="32"/>
  <c r="A6" i="32"/>
  <c r="D17" i="5"/>
  <c r="A51" i="31"/>
  <c r="A50" i="31"/>
  <c r="A49" i="31"/>
  <c r="A48" i="31"/>
  <c r="A47" i="31"/>
  <c r="A46" i="31"/>
  <c r="A45" i="31"/>
  <c r="A44" i="31"/>
  <c r="A42" i="31"/>
  <c r="A41" i="31"/>
  <c r="A40" i="31"/>
  <c r="A39" i="31"/>
  <c r="A38" i="31"/>
  <c r="A37" i="31"/>
  <c r="A36" i="31"/>
  <c r="A35" i="31"/>
  <c r="A33" i="31"/>
  <c r="A32" i="31"/>
  <c r="A31" i="31"/>
  <c r="A30" i="31"/>
  <c r="A28" i="31"/>
  <c r="A26" i="31"/>
  <c r="A25" i="31"/>
  <c r="A23" i="31"/>
  <c r="A22" i="31"/>
  <c r="A21" i="31"/>
  <c r="A20" i="31"/>
  <c r="A19" i="31"/>
  <c r="A18" i="31"/>
  <c r="A17" i="31"/>
  <c r="A16" i="31"/>
  <c r="A15" i="31"/>
  <c r="A14" i="31"/>
  <c r="A12" i="31"/>
  <c r="A67" i="31"/>
  <c r="A66" i="31"/>
  <c r="A65" i="31"/>
  <c r="A64" i="31"/>
  <c r="A63" i="31"/>
  <c r="A62" i="31"/>
  <c r="A61" i="31"/>
  <c r="A60" i="31"/>
  <c r="A58" i="31"/>
  <c r="A57" i="31"/>
  <c r="A56" i="31"/>
  <c r="A55" i="31"/>
  <c r="A54" i="31"/>
  <c r="A53" i="31"/>
  <c r="D6" i="31"/>
  <c r="G16" i="5"/>
  <c r="B6" i="31"/>
  <c r="A6" i="31"/>
  <c r="D16" i="5"/>
  <c r="A66" i="30"/>
  <c r="A65" i="30"/>
  <c r="A64" i="30"/>
  <c r="A63" i="30"/>
  <c r="A62" i="30"/>
  <c r="A61" i="30"/>
  <c r="A45" i="30"/>
  <c r="A44" i="30"/>
  <c r="A43" i="30"/>
  <c r="A42" i="30"/>
  <c r="A41" i="30"/>
  <c r="A40" i="30"/>
  <c r="A39" i="30"/>
  <c r="A38" i="30"/>
  <c r="A37" i="30"/>
  <c r="A36" i="30"/>
  <c r="A35" i="30"/>
  <c r="A34" i="30"/>
  <c r="A33" i="30"/>
  <c r="A32" i="30"/>
  <c r="A28" i="30"/>
  <c r="A26" i="30"/>
  <c r="A24" i="30"/>
  <c r="A23" i="30"/>
  <c r="A22" i="30"/>
  <c r="A21" i="30"/>
  <c r="A20" i="30"/>
  <c r="A19" i="30"/>
  <c r="A16" i="30"/>
  <c r="A15" i="30"/>
  <c r="A14" i="30"/>
  <c r="A13" i="30"/>
  <c r="A12" i="30"/>
  <c r="D6" i="30"/>
  <c r="G15" i="5"/>
  <c r="B6" i="30"/>
  <c r="A6" i="30"/>
  <c r="D15" i="5"/>
  <c r="A29" i="29"/>
  <c r="A28" i="29"/>
  <c r="A27" i="29"/>
  <c r="A26" i="29"/>
  <c r="A25" i="29"/>
  <c r="A24" i="29"/>
  <c r="A23" i="29"/>
  <c r="A22" i="29"/>
  <c r="A20" i="29"/>
  <c r="A16" i="29"/>
  <c r="A13" i="29"/>
  <c r="A12" i="29"/>
  <c r="D6" i="29"/>
  <c r="B6" i="29"/>
  <c r="A6" i="29"/>
  <c r="E6" i="31"/>
  <c r="E6" i="32"/>
  <c r="E6" i="30"/>
  <c r="E6" i="29"/>
  <c r="C6" i="29"/>
  <c r="A31" i="24"/>
  <c r="A29" i="24"/>
  <c r="A27" i="24"/>
  <c r="A25" i="24"/>
  <c r="A23" i="24"/>
  <c r="A21" i="24"/>
  <c r="A19" i="24"/>
  <c r="A74" i="25"/>
  <c r="A73" i="25"/>
  <c r="A72" i="25"/>
  <c r="A71" i="25"/>
  <c r="A70" i="25"/>
  <c r="A69" i="25"/>
  <c r="A67" i="25"/>
  <c r="A66" i="25"/>
  <c r="A75" i="24"/>
  <c r="A76" i="24"/>
  <c r="A74" i="24"/>
  <c r="A72" i="24"/>
  <c r="A73" i="24"/>
  <c r="A69" i="24"/>
  <c r="C6" i="31"/>
  <c r="F16" i="5"/>
  <c r="H16" i="5"/>
  <c r="C6" i="32"/>
  <c r="F17" i="5"/>
  <c r="H17" i="5"/>
  <c r="C6" i="30"/>
  <c r="F15" i="5"/>
  <c r="H15" i="5"/>
  <c r="A71" i="24"/>
  <c r="A68" i="24"/>
  <c r="A31" i="28"/>
  <c r="A32" i="28"/>
  <c r="A30" i="28"/>
  <c r="A29" i="28"/>
  <c r="A28" i="28"/>
  <c r="A27" i="28"/>
  <c r="A26" i="28"/>
  <c r="A25" i="28"/>
  <c r="A24" i="28"/>
  <c r="A22" i="28"/>
  <c r="A21" i="28"/>
  <c r="A19" i="28"/>
  <c r="A18" i="28"/>
  <c r="A16" i="28"/>
  <c r="A15" i="28"/>
  <c r="A13" i="28"/>
  <c r="A12" i="28"/>
  <c r="D6" i="28"/>
  <c r="G14" i="5"/>
  <c r="B6" i="28"/>
  <c r="A6" i="28"/>
  <c r="D14" i="5"/>
  <c r="E6" i="28"/>
  <c r="G13" i="5"/>
  <c r="E13" i="5"/>
  <c r="D13" i="5"/>
  <c r="C6" i="28"/>
  <c r="F14" i="5"/>
  <c r="H14" i="5"/>
  <c r="A26" i="27"/>
  <c r="A24" i="27"/>
  <c r="A23" i="27"/>
  <c r="A21" i="27"/>
  <c r="A20" i="27"/>
  <c r="A17" i="27"/>
  <c r="A19" i="27"/>
  <c r="A16" i="27"/>
  <c r="E6" i="27"/>
  <c r="H13" i="5"/>
  <c r="A18" i="27"/>
  <c r="A14" i="27"/>
  <c r="A13" i="27"/>
  <c r="A12" i="27"/>
  <c r="D6" i="27"/>
  <c r="B6" i="27"/>
  <c r="A6" i="27"/>
  <c r="C6" i="27"/>
  <c r="F13" i="5"/>
  <c r="A28" i="25"/>
  <c r="A26" i="25"/>
  <c r="A24" i="25"/>
  <c r="A22" i="25"/>
  <c r="A20" i="25"/>
  <c r="A18" i="25"/>
  <c r="A64" i="25"/>
  <c r="A63" i="25"/>
  <c r="A61" i="25"/>
  <c r="A60" i="25"/>
  <c r="A58" i="25"/>
  <c r="A57" i="25"/>
  <c r="A56" i="25"/>
  <c r="A55" i="25"/>
  <c r="A53" i="25"/>
  <c r="A52" i="25"/>
  <c r="A51" i="25"/>
  <c r="A50" i="25"/>
  <c r="A49" i="25"/>
  <c r="A47" i="25"/>
  <c r="A46" i="25"/>
  <c r="A45" i="25"/>
  <c r="A44" i="25"/>
  <c r="A42" i="25"/>
  <c r="A41" i="25"/>
  <c r="A40" i="25"/>
  <c r="A39" i="25"/>
  <c r="A38" i="25"/>
  <c r="A37" i="25"/>
  <c r="A36" i="25"/>
  <c r="A35" i="25"/>
  <c r="A34" i="25"/>
  <c r="A33" i="25"/>
  <c r="A32" i="25"/>
  <c r="A31" i="25"/>
  <c r="A29" i="25"/>
  <c r="A27" i="25"/>
  <c r="A25" i="25"/>
  <c r="A23" i="25"/>
  <c r="A21" i="25"/>
  <c r="A19" i="25"/>
  <c r="A17" i="25"/>
  <c r="A16" i="25"/>
  <c r="A15" i="25"/>
  <c r="A14" i="25"/>
  <c r="A13" i="25"/>
  <c r="A12" i="25"/>
  <c r="A66" i="24"/>
  <c r="E6" i="25"/>
  <c r="A57" i="24"/>
  <c r="A47" i="24"/>
  <c r="A46" i="24"/>
  <c r="A12" i="24"/>
  <c r="A13" i="24"/>
  <c r="A17" i="24"/>
  <c r="A51" i="24"/>
  <c r="A52" i="24"/>
  <c r="A65" i="24"/>
  <c r="A63" i="24"/>
  <c r="A62" i="24"/>
  <c r="A60" i="24"/>
  <c r="A59" i="24"/>
  <c r="A58" i="24"/>
  <c r="A55" i="24"/>
  <c r="A54" i="24"/>
  <c r="A53" i="24"/>
  <c r="A49" i="24"/>
  <c r="A48" i="24"/>
  <c r="A44" i="24"/>
  <c r="A43" i="24"/>
  <c r="A42" i="24"/>
  <c r="A41" i="24"/>
  <c r="A40" i="24"/>
  <c r="A39" i="24"/>
  <c r="A38" i="24"/>
  <c r="A37" i="24"/>
  <c r="A36" i="24"/>
  <c r="A35" i="24"/>
  <c r="A34" i="24"/>
  <c r="A33" i="24"/>
  <c r="A30" i="24"/>
  <c r="A28" i="24"/>
  <c r="A26" i="24"/>
  <c r="A24" i="24"/>
  <c r="A22" i="24"/>
  <c r="A20" i="24"/>
  <c r="A18" i="24"/>
  <c r="A16" i="24"/>
  <c r="A15" i="24"/>
  <c r="A14" i="24"/>
  <c r="D6" i="24"/>
  <c r="B6" i="24"/>
  <c r="A6" i="24"/>
  <c r="E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<sst xmlns="http://schemas.openxmlformats.org/spreadsheetml/2006/main" count="1541" uniqueCount="974">
  <si>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</si>
  <si>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</si>
  <si>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</si>
  <si>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</si>
  <si>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</si>
  <si>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</si>
  <si>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</si>
  <si>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</si>
  <si>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</si>
  <si>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</si>
  <si>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</si>
  <si>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</si>
  <si>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</si>
  <si>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</si>
  <si>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</si>
  <si>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</si>
  <si>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</si>
  <si>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</si>
  <si>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</si>
  <si>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</si>
  <si>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</si>
  <si>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</si>
  <si>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</si>
  <si>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</si>
  <si>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</si>
  <si>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</si>
  <si>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</si>
  <si>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</si>
  <si>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</si>
  <si>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</si>
  <si>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</si>
  <si>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</si>
  <si>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</si>
  <si>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</si>
  <si>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</si>
  <si>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</si>
  <si>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</si>
  <si>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</si>
  <si>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</si>
  <si>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</si>
  <si>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</si>
  <si>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</si>
  <si>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</si>
  <si>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</si>
  <si>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</si>
  <si>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</si>
  <si>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</si>
  <si>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</si>
  <si>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</si>
  <si>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</si>
  <si>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</si>
  <si>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</si>
  <si>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</si>
  <si>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</si>
  <si>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</si>
  <si>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</si>
  <si>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</si>
  <si>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</si>
  <si>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</si>
  <si>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</si>
  <si>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</si>
  <si>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</si>
  <si>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</si>
  <si>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</si>
  <si>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</si>
  <si>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</si>
  <si>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</si>
  <si>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</si>
  <si>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</si>
  <si>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</si>
  <si>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</si>
  <si>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</si>
  <si>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</si>
  <si>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</si>
  <si>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</si>
  <si>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</si>
  <si>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</si>
  <si>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</si>
  <si>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Tài khoản bị khóa hoặc chưa xác nhận Email!</t>
  </si>
  <si>
    <t>Tên dự án tối thiểu 10 kí tự</t>
  </si>
  <si>
    <t>Tên dự án tối đa 60 kí tự</t>
  </si>
  <si>
    <t>Bạn chưa nhập tên dự án</t>
  </si>
  <si>
    <t>Bạn chưa nhập số tiền gây quỹ</t>
  </si>
  <si>
    <t>Phải là chữ số và lớn hơn 1,000,000</t>
  </si>
  <si>
    <t>Xin hãy xem lại trang thông tin cơ bản, các trường (kể cả ảnh dự án) PHẢI được điền đầy đủ và hợp lệ
Xin hãy xem lại trang câu chuyện! Các trường PHẢI được nhập đầy đủ (trừ video)</t>
  </si>
  <si>
    <t>MS19</t>
  </si>
  <si>
    <t>MS20</t>
  </si>
  <si>
    <t>MS21</t>
  </si>
  <si>
    <t>MS22</t>
  </si>
  <si>
    <t>MS23</t>
  </si>
  <si>
    <t>Mô tả ngắn phải từ 30 đến 135 kí tự</t>
  </si>
  <si>
    <t>Bạn chưa nhập mô tả ngắn</t>
  </si>
  <si>
    <t>Mô tả ít nhất 135 kí tự</t>
  </si>
  <si>
    <t>Tiêu đề ít nhất 10 ký tự</t>
  </si>
  <si>
    <t>MS24</t>
  </si>
  <si>
    <t>Mô tả ít nhất 30 kí tự</t>
  </si>
  <si>
    <t>MS25</t>
  </si>
  <si>
    <t>MS26</t>
  </si>
  <si>
    <t>MS27</t>
  </si>
  <si>
    <t>MS28</t>
  </si>
  <si>
    <t>MS29</t>
  </si>
  <si>
    <t>MS30</t>
  </si>
  <si>
    <t>MS31</t>
  </si>
  <si>
    <t>Câu hỏi ít nhất 10 ký tự</t>
  </si>
  <si>
    <t>Câu trả lời hỏi ít nhất 10 ký tự</t>
  </si>
  <si>
    <t>Result Firefox version 30</t>
  </si>
  <si>
    <t>Result Chorme version 40</t>
  </si>
  <si>
    <t>Bình luận tối thiểu từ 10 đến 500 kí tự.</t>
  </si>
  <si>
    <t>Tên tài khoản từ 8 đến 20 ký tự</t>
  </si>
  <si>
    <t>Mật khẩu phải từ 8 đến 50 kí tự</t>
  </si>
  <si>
    <t>Email này đã được sử dụng</t>
  </si>
  <si>
    <t>Tên đầy đủ tối thiểu 6 kí tự</t>
  </si>
  <si>
    <t>Tên đầy đủ tối đa 20 kí tự</t>
  </si>
  <si>
    <t>Tài khoản không tồn tại</t>
  </si>
  <si>
    <t>Email sai định dạng</t>
  </si>
  <si>
    <t>Vietnamese Medicinal Plants Network</t>
  </si>
  <si>
    <t>VMN</t>
  </si>
  <si>
    <t>QuynhHTse02639</t>
  </si>
  <si>
    <t>TienNM</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</si>
  <si>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</si>
  <si>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</si>
  <si>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</si>
  <si>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</si>
  <si>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</si>
  <si>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</si>
  <si>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</si>
  <si>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</si>
  <si>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</si>
  <si>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</si>
  <si>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</si>
  <si>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</si>
  <si>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The Homepage is displayed
2. "Medicinal plants" page will be displayed
3. "Contribute new Medicinal plants article" page is displayed
4. VMN system will alert error message:" You have to fill all required fields"</t>
  </si>
  <si>
    <t>1. Login VMN system by Member or Mod role
2. Click on "Medicinal Plants" tab
3. Click on "Contribute" button under banner and the right of Searching field
4. Enter some "Medicinal plant's information" fields but not all of required fields
5. Click on Contribute button</t>
  </si>
  <si>
    <t>1. The Homepage is displayed
2. "Medicinal plants" Page is displayed
3. "Contribute new Medicinal plants Article" Page is displayed
4. Accept texts that Member or Mod typed
5. VMN sysem will alert message:" You have to fill all required fields"</t>
  </si>
  <si>
    <t>1. Login VMN system by Member or Mod role
2. Click on "Medicinal Plants" tab
3. Click on "Contribute" button under banner and the right of Searching field
4. Enter enough all "Medicinal plant's information" fields that are required 
5. Click on Contribute button</t>
  </si>
  <si>
    <t>1. The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</si>
  <si>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</si>
  <si>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</si>
  <si>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</si>
  <si>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</si>
  <si>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</si>
  <si>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</si>
  <si>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</si>
  <si>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under 500 characters"</t>
  </si>
  <si>
    <t>1. The Homepage is displayed
2. "Medicinal plants" Page is displayed
3. "Contribute new Medicinal plants Article" Page is displayed
4. Accept texts that Member or Mod typed
5. VMN sysem will alert message:"Allocation place field should under 100 characters"</t>
  </si>
  <si>
    <t>1. The Homepage is displayed
2. "Medicinal plants" Page is displayed
3. "Contribute new Medicinal plants Article" Page is displayed
4. Accept texts that Member or Mod typed
5. VMN sysem will alert message:"Characteristic field should under 500 characters"</t>
  </si>
  <si>
    <t>1. The Homepage is displayed
2. "Medicinal plants" Page is displayed
3. "Contribute new Medicinal plants Article" Page is displayed
4. Accept texts that Member or Mod typed
5. VMN sysem will alert message:"Description field should under 500 characters"</t>
  </si>
  <si>
    <t>1. The Homepage is displayed
2. "Medicinal plants" Page is displayed
3. "Contribute new Medicinal plants Article" Page is displayed
4. Accept texts that Member or Mod typed
5. VMN sysem will alert message:"Other name field should under 40 characters"</t>
  </si>
  <si>
    <t>1. The Homepage is displayed
2. "Medicinal plants" Page is displayed
3. "Contribute new Medicinal plants Article" Page is displayed
4. Accept texts that Member or Mod typed
5. VMN sysem will alert message:"Other name field should under 100 characters"</t>
  </si>
  <si>
    <t>1. The Homepage is displayed
2. "Medicinal plants" Page is displayed
3. "Contribute new Medicinal plants Article" Page is displayed
4. Accept texts that Member or Mod typed
5. VMN sysem will alert message:"Name field should under 30 characters"</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</si>
  <si>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</si>
  <si>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</si>
  <si>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</si>
  <si>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</si>
  <si>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</si>
  <si>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</si>
  <si>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</si>
  <si>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</si>
  <si>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</si>
  <si>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</si>
  <si>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</si>
  <si>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</si>
  <si>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</si>
  <si>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</si>
  <si>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 xml:space="preserve">1. The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</si>
  <si>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</si>
  <si>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</si>
  <si>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</si>
  <si>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</si>
  <si>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</si>
  <si>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</si>
  <si>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</si>
  <si>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</si>
  <si>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</si>
  <si>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</si>
  <si>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</si>
  <si>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 xml:space="preserve">1. The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</si>
  <si>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The Homepage is displayed
2.1 "Medicinal Plants" Page is displayed
2.2 "Personal Page" is displayed
3. "Article Detail" Page is displayed
4. "Change content" Page is displayed
5. Accept Member's and Mod's modify
6. VMN sysem will alert message:" You have to fill all required fields"</t>
  </si>
  <si>
    <t>1. The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</si>
  <si>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The Homepage is displayed
2.1 "Medicinal Plants" Page is displayed
2.2 "Personal Page" is displayed
3. "Article Detail" Page is displayed
4. "Change content" Page is displayed
5. Accept Member's and Mod's modify
6. VMN sysem will alert message:"Name field should under 30 characters"</t>
  </si>
  <si>
    <t>1. The Homepage is displayed
2.1 "Medicinal Plants" Page is displayed
2.2 "Personal Page" is displayed
3. "Article Detail" Page is displayed
4. "Change content" Page is displayed
5. Accept Member's and Mod's modify
6. VMN sysem will alert message:"Other name field should under 100 characters"</t>
  </si>
  <si>
    <t>1. The Homepage is displayed
2.1 "Medicinal Plants" Page is displayed
2.2 "Personal Page" is displayed
3. "Article Detail" Page is displayed
4. "Change content" Page is displayed
5. Accept Member's and Mod's modify
5. VMN sysem will alert message:"Other name field should under 40 characters"</t>
  </si>
  <si>
    <t>1. The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</si>
  <si>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The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</si>
  <si>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The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</si>
  <si>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The Homepage is displayed
2.1 "Medicinal Plants" Page is displayed
2.2 "Personal Page" is displayed
3. "Contribute new Medicinal plants Article" Page is displayed
4. Accept texts that Member or Mod typed
5. VMN sysem will alert message:"Utility field should under 500 characters"</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</si>
  <si>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</si>
  <si>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</si>
  <si>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</si>
  <si>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</si>
  <si>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</si>
  <si>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</si>
  <si>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</si>
  <si>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</si>
  <si>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</si>
  <si>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</si>
  <si>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</si>
  <si>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</si>
  <si>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</si>
  <si>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</si>
  <si>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</si>
  <si>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</si>
  <si>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</si>
  <si>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</si>
  <si>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</si>
  <si>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</si>
  <si>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</si>
  <si>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</si>
  <si>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</si>
  <si>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</si>
  <si>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1. Go to VMN.com
2. Click on "Medicinal Plants" tab
3. Click on "Detail" link under an article</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</si>
  <si>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</si>
  <si>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</si>
  <si>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</si>
  <si>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</si>
  <si>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</si>
  <si>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</si>
  <si>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</si>
  <si>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</si>
  <si>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</si>
  <si>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</si>
  <si>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</si>
  <si>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</si>
  <si>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</si>
  <si>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</si>
  <si>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1. Go to VMN.com
2. Click on "Medicinal Plants" tab
3. Click on "Detail" link under an article
4. Click on "Comment" tab</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</si>
  <si>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</si>
  <si>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</si>
  <si>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</si>
  <si>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</si>
  <si>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1. Go to VMN.com
2. Click on "Medicinal Plants" tab
3. Click on "Detail" link under an article
4. Click on "Share" button</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</si>
  <si>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</si>
  <si>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</si>
  <si>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</si>
  <si>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</si>
  <si>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1. Go to VMN.com
2. Click on "Remedy" tab</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</si>
  <si>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</si>
  <si>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</si>
  <si>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</si>
  <si>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</si>
  <si>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</si>
  <si>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</si>
  <si>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</si>
  <si>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</si>
  <si>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</si>
  <si>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</si>
  <si>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</si>
  <si>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</si>
  <si>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</si>
  <si>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</si>
  <si>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</si>
  <si>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</si>
  <si>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</si>
  <si>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</si>
  <si>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</si>
  <si>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</si>
  <si>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</si>
  <si>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</si>
  <si>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</si>
  <si>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</si>
  <si>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</si>
  <si>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</si>
  <si>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</si>
  <si>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</si>
  <si>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</si>
  <si>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</si>
  <si>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The Homepage is displayed
2. "Remedy" page will be displayed
3. "Contribute new Remedy article" page is displayed
4. VMN system will alert error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</si>
  <si>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</si>
  <si>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The Homepage is displayed
2.1 "Remedy" Page is displayed
2.2 "Personal Page" is displayed
3. "Article Detail" Page is displayed
4. "Change content" Page is displayed
5. Accept Member's and Mod's modify
6. VMN sysem will alert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</si>
  <si>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</si>
  <si>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The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</si>
  <si>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</si>
  <si>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message:"Name field should under 30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</si>
  <si>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</si>
  <si>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message:"Other name field should under 100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</si>
  <si>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</si>
  <si>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1. The Homepage is displayed
2.1 "Remedy" Page is displayed
2.2 "Personal Page" is displayed
3. "Article Detail" Page is displayed
4. "Change content" Page is displayed
5. Accept Member's and Mod's modify
5. VMN sysem will alert message:"Other name field should under 40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</si>
  <si>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</si>
  <si>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message:"Description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</si>
  <si>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</si>
  <si>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message:"Characteristic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</si>
  <si>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</si>
  <si>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message:"Allocation place field should under 100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</si>
  <si>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</si>
  <si>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The Homepage is displayed
2.1 "Remedy" Page is displayed
2.2 "Personal Page" is displayed
3. "Contribute new Remedy Article" Page is displayed
4. Accept texts that Member or Mod typed
5. VMN sysem will alert message:"Utility field should under 500 characters"</t>
  </si>
  <si>
    <t>1. Login VMN system with Member or Mod role
2. Click on "Remedy" tab
3. Click on "Detail" link under an article</t>
  </si>
  <si>
    <t xml:space="preserve">1. Homepage is displayed
2. "Remedy" page will be displayed
3. "Article Detail" Page will displayed </t>
  </si>
  <si>
    <t>1. Go to VMN.com
2. Click on "Remedy" tab
3. Click on "Detail" link under an article</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</si>
  <si>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</si>
  <si>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</si>
  <si>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</si>
  <si>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</si>
  <si>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</si>
  <si>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</si>
  <si>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</si>
  <si>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</si>
  <si>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</si>
  <si>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</si>
  <si>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Go to VMN.com
2. Click on "Remedy" tab
3. Click on "Detail" link under an article
4. Click on "Comment" tab</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</si>
  <si>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</si>
  <si>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</si>
  <si>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</si>
  <si>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</si>
  <si>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</si>
  <si>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</si>
  <si>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Go to VMN.com
2. Click on "Remedy" tab
3. Click on "Detail" link under an article
4. Click on "Share" button</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</si>
  <si>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</si>
  <si>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</si>
  <si>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</si>
  <si>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</si>
  <si>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</si>
  <si>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</si>
  <si>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</si>
  <si>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</si>
  <si>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</si>
  <si>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</si>
  <si>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</si>
  <si>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</si>
  <si>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</si>
  <si>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 xml:space="preserve">1. The Homepage is displayed
2. "Remedy" page will be displayed
3. "Contribute new article" page is displayed
</t>
  </si>
  <si>
    <t xml:space="preserve">1. The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</si>
  <si>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1. The Homepage is displayed
2. "Remedy" page will be displayed
3. "Contribute new article" page is displayed
4. VMN system will alert error message:" You have to fill all required fields"</t>
  </si>
  <si>
    <t>1. The Homepage is displayed
2. "Remedy" Page is displayed
3. "Contribute new article" Page is displayed
4. Accept texts that Member or Mod typed
5. VMN sysem will alert message:" You have to fill all required fields"</t>
  </si>
  <si>
    <t>1. The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</si>
  <si>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</si>
  <si>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</si>
  <si>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1. The Homepage is displayed
2. "Remedy" Page is displayed
3. "Contribute new article" Page is displayed
4. Accept texts that Member or Mod typed
5. VMN sysem will alert message:"Title field should under 100 characters"</t>
  </si>
  <si>
    <t>1. The Homepage is displayed
2. "Remedy" Page is displayed
3. "Contribute new article" Page is displayed
4. Accept texts that Member or Mod typed
5. VMN sysem will alert message:"Title field should over 10 characters"</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</si>
  <si>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</si>
  <si>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1. The Homepage is displayed
2. "Remedy" Page is displayed
3. "Contribute new article" Page is displayed
4. Accept texts that Member or Mod typed
5. VMN sysem will alert message:"Ingredients field should under 1000 characters"</t>
  </si>
  <si>
    <t>1. The Homepage is displayed
2. "Remedy" Page is displayed
3. "Contribute new article" Page is displayed
4. Accept texts that Member or Mod typed
5. VMN sysem will alert message:"Ingredients field should over 50 characters"</t>
  </si>
  <si>
    <t>1. The Homepage is displayed
2. "Remedy" Page is displayed
3. "Contribute new article" Page is displayed
4. Accept texts that Member or Mod typed
5. VMN sysem will alert message:"Description field should over 50 characters"</t>
  </si>
  <si>
    <t>1. The Homepage is displayed
2. "Remedy" Page is displayed
3. "Contribute new article" Page is displayed
4. Accept texts that Member or Mod typed
5. VMN sysem will alert message:"Description field should under 1000 characters"</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</si>
  <si>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</si>
  <si>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</si>
  <si>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</si>
  <si>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1. The Homepage is displayed
2. "Remedy" Page is displayed
3. "Contribute new article" Page is displayed
4. Accept texts that Member or Mod typed
5. VMN sysem will alert message:"Usage field should under 500 characters"</t>
  </si>
  <si>
    <t>1. The Homepage is displayed
2. "Remedy" Page is displayed
3. "Contribute new article" Page is displayed
4. Accept texts that Member or Mod typed
5. VMN sysem will alert message:"Usage field should over 50 characters"</t>
  </si>
  <si>
    <t>1. The Homepage is displayed
2. "Remedy" Page is displayed
3. "Contribute new Remedy Article" Page is displayed
4. Accept texts that Member or Mod typed
5. VMN sysem will alert message:"Utility field should under 500 characters"</t>
  </si>
  <si>
    <t>1. The Homepage is displayed
2. "Remedy" Page is displayed
3. "Contribute new Remedy Article" Page is displayed
4. Accept texts that Member or Mod typed
5. VMN sysem will alert message:"Utility field should over 50 characters"</t>
  </si>
  <si>
    <t>1. The Homepage is displayed
2. "Remedy" Page is displayed
3. "Contribute new article" Page is displayed
4. Accept texts that Member or Mod typed
5. VMN sysem will alert message:"Note field should under 1000 characters"</t>
  </si>
  <si>
    <t>1. The Homepage is displayed
2. "Remedy" Page is displayed
3. "Contribute new article" Page is displayed
4. Accept texts that Member or Mod typed
5. VMN sysem will alert message:"Note field should under 50 characters"</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</si>
  <si>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</si>
  <si>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The Homepage is displayed
2.1 "Remedy" Page is displayed
2.2 "Personal Page" is displayed
3. "Article Detail" Page is displayed by following fields:
- Header
- Illustrations
- Edit button
- Share button
- Title text field
- Ingredients text field
- Description text field
- Usage text field
- Utility text field
- Note text field
- Rate box
- Author
- Comment tab
- Related HMS
- Footer
4. "Change content" Page is displayed by following fields:
- Header
- Illustrations
- Title text field
- Ingredients text field
- Description text field
- Usage text field
- Utility text field
- Note text field
- Save button
- Footer
</t>
  </si>
  <si>
    <t xml:space="preserve">1. The Homepage is displayed
2.1 "Remedy" Page is displayed
2.2 "Personal Page" is displayed
3. "Article Detail" Page is displayed 
4. "Change content" Page is displayed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</si>
  <si>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</si>
  <si>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1. Homepage is displayed
2. "Remedy" page will be displayed
3. "Article Detail" Page will displayed by following fields:
- Header
- Illustrations
- Edit button
- Share button
- Title 
- Ingredients
- Description
- Usage
- Utility 
- Note 
- Rate box
- Author
- Comment tab
- Related HMS
- Footer</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</si>
  <si>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</si>
  <si>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</si>
  <si>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</si>
  <si>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</si>
  <si>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</si>
  <si>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</si>
  <si>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</si>
  <si>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</si>
  <si>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</si>
  <si>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</si>
  <si>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</si>
  <si>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</si>
  <si>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</si>
  <si>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</si>
  <si>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</si>
  <si>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</si>
  <si>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</si>
  <si>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t xml:space="preserve">1. Go to VMN.com
</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</si>
  <si>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</si>
  <si>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</si>
  <si>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</si>
  <si>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</si>
  <si>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</si>
  <si>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</si>
  <si>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</si>
  <si>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</si>
  <si>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</si>
  <si>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</si>
  <si>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</si>
  <si>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 xml:space="preserve">1. Login VMN system by Member or Mod role
</t>
  </si>
  <si>
    <t xml:space="preserve">1. The Homepage is displayed
</t>
  </si>
  <si>
    <t xml:space="preserve">1. The Homepage is displayed
</t>
  </si>
  <si>
    <t>"HMS Searching" page in 1024x768 screen</t>
  </si>
  <si>
    <t>1. Login VMN system by Member or Mod role
2. Click on "HMS" tab
3. Click on "Search" button</t>
  </si>
  <si>
    <t>1. Login VMN system by Member or Mod role
2. Click on "HMS" tab
3. Click on "Re- enter" button</t>
  </si>
  <si>
    <t>"HMS Searching" Page when user user NOT enter any fields on "HMS Searching" Form, then click on "Search" button</t>
  </si>
  <si>
    <t>"HMS Searching" Page when user NOT enter any fields on "HMS Searching" Form, then click "Re-enter" button</t>
  </si>
  <si>
    <t>1. The Homepage is displayed
2. "HMS Searching" Page is displayed
3. VMN system will refresh "HMS Searching" form</t>
  </si>
  <si>
    <t>"HMS Searching" Page when user enter texts on "HMS Searching" form, then click "Search" button</t>
  </si>
  <si>
    <t>1. Login VMN system by Member or Mod role
2. Click on "HMS" tab
3. Enter texts on "HMS Searching" Form
4. Click on "Search" button</t>
  </si>
  <si>
    <t>1. The Homepage is displayed
2. "HMS Searching" Page is displayed
3. VMN system will display all data of HMS and display result on "Result of searching HMS" field by following fields:
- HMS's name
- HMS's basic information
- Detail button</t>
  </si>
  <si>
    <t xml:space="preserve">1. The Homepage is displayed
2. "HMS Searching" Page is displayed
3. Accept Member or Mod's  typed
4. VMN system will query in database, then display result on "Result of HMS Searching" field </t>
  </si>
  <si>
    <t>"HMS Searching" Page when user enter texts on "HMS Searching" form, then click "Re-enter" button</t>
  </si>
  <si>
    <t>1. Login VMN system by Member or Mod role
2. Click on "HMS" tab
3. Enter texts on "HMS Searching" Form
4. Click on "Re-enter" button</t>
  </si>
  <si>
    <t>1. The Homepage is displayed
2. "HMS Searching" Page is displayed
3. VMN system will delete all texts and refresh "HMS Searching" form</t>
  </si>
  <si>
    <t>"HMS Detail" Page view in 1366x768 screen</t>
  </si>
  <si>
    <t>"HMS Detail" Page view in 1024x768 screen</t>
  </si>
  <si>
    <t xml:space="preserve">1. The Homepage is displayed
2. "HMS Searching" Page is displayed
3. "HMS Detail" is displayed by following fields:
- Name
- Address
- Mobile
-…..
-Rate button
</t>
  </si>
  <si>
    <t xml:space="preserve">1. The Homepage is displayed
2. "HMS Searching" Page is displayed
3. "HMS Detail" is displayed by following fields:
- Name
- Address
- Mobile
-…..
-Rate button
</t>
  </si>
  <si>
    <t>1. Login VMN system by Member or Mod role
2. Click on "HMS" tab
3. Click on "Detail" link under HMS</t>
  </si>
  <si>
    <t>1. Login VMN system with Member or Mod role
2. Click on "HMS" tab
3. Click on "Detail" link under HMS
4. Hover or click mouse on "Rate" box</t>
  </si>
  <si>
    <t>1. Homepage is displayed
2. "HMS" page will be displayed
3. "HMS Detail" Page will displayed
4. Display Member or Mod's evaluation through "Rate" box</t>
  </si>
  <si>
    <t>Personal Page</t>
  </si>
  <si>
    <t>This test cases were created to test Personal Page module.</t>
  </si>
  <si>
    <t xml:space="preserve">1. Login VMN system by Member or Mod role
2. Click on "Personal Page" hyperlink at VMN website's header
</t>
  </si>
  <si>
    <t xml:space="preserve">1. The Homepage is displayed
2. "Personal Page Detail" Page will be displayed by following fields:
- Header
- Personal avatar
- Personal information tab
- Contributed articles tab
- Notification
- Detail personal information field
- Footer
</t>
  </si>
  <si>
    <t>1. Login VMN system by Member or Mod role
2. Click on "Personal Page" hyperlink at VMN website's header</t>
  </si>
  <si>
    <t xml:space="preserve">1. The Homepage is displayed
2. "Personal Page Detail" Page will be displayed by following fields:
- Header
- Personal avatar
- Personal information tab
- Contributed articles tab
- Notification
- Personal information detail field
- Footer
</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</si>
  <si>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</si>
  <si>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</si>
  <si>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</si>
  <si>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</si>
  <si>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</si>
  <si>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</si>
  <si>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</si>
  <si>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</si>
  <si>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</si>
  <si>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</si>
  <si>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The Homepage is displayed
2. "Personal Page Detail" Page will be displayed
3. "Notification Detail" frame will be displayed by following fields:
- Sender's avatar
- Sender's name
- Notification's content
- Sent time</t>
  </si>
  <si>
    <t>"Personal Page" Page view in 1366x768 screen</t>
  </si>
  <si>
    <t>"Personal Page" Page view in 1024x768 screen</t>
  </si>
  <si>
    <t>Profile Detail Frame</t>
  </si>
  <si>
    <t>"Profile Detail" frame view in 1366x768 screen</t>
  </si>
  <si>
    <t>"Profile Detail" frame view in 1024x768 screen</t>
  </si>
  <si>
    <t>1. Login VMN system by Member or Mod role
2. Click on "Personal Page" hyperlink at VMN website's header
3. Click on "Profile" tab at the left, under personal avatar</t>
  </si>
  <si>
    <t>1. The Homepage is displayed
2. "Personal Page Detail" Page will be displayed
3. "Profile Detail" field will be displayed by following fields:
- Personal Information
- Account
- Email
- Name
- Date of birth
- Gender
- Participation date</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</si>
  <si>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</si>
  <si>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</si>
  <si>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</si>
  <si>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</si>
  <si>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</si>
  <si>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</si>
  <si>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1. The Homepage is displayed
2. "Personal Page Detail" Page will be displayed
3. "Profile Detail" frame will be displayed
4. "Update Profile" form will be displayed
5. Back to "Profile Detail" frame</t>
  </si>
  <si>
    <t>"Update Profile" Page when user enter a string under 5 characters on "Name" field</t>
  </si>
  <si>
    <t>1. The Homepage is displayed
2. "Personal Page Detail" Page will be displayed
3. "Profile Detail" frame will be displayed
4. "Update Profile" form will be displayed
5. Accept Member's typed
6. VMN sysem will alert message: "Name field should over 5 characters"</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</si>
  <si>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</si>
  <si>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</si>
  <si>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</si>
  <si>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1. The Homepage is displayed
2. "Personal Page Detail" Page will be displayed
3. "Profile Detail" frame will be displayed
4. "Update Profile" form will be displayed
5. Accept Member's typed
6. VMN sysem will alert message: "Name field should under 30 characters"</t>
  </si>
  <si>
    <t>1. The Homepage is displayed
2. "Personal Page Detail" Page will be displayed
3. "Profile Detail" frame will be displayed
4. "Update Profile" form will be displayed by following fields:
- Name
- Nick name
- Job
- Address
-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</si>
  <si>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</si>
  <si>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</si>
  <si>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1. The Homepage is displayed
2. "Personal Page Detail" Page will be displayed
3. "Profile Detail" frame will be displayed
4. "Update Profile" form will be displayed
5. Accept Member's typed
6. VMN sysem will alert message: "Nick name field should under 30 characters"</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</si>
  <si>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</si>
  <si>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</si>
  <si>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1. The Homepage is displayed
2. "Personal Page Detail" Page will be displayed
3. "Profile Detail" frame will be displayed
4. "Update Profile" form will be displayed
5. Accept Member's typed
6. VMN sysem will alert message: "Job field should over 5 characters"</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</si>
  <si>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</si>
  <si>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</si>
  <si>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1. The Homepage is displayed
2. "Personal Page Detail" Page will be displayed
3. "Profile Detail" frame will be displayed
4. "Update Profile" form will be displayed
5. Accept Member's typed
6. VMN sysem will alert message: "Address field should over 5 characters"</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</si>
  <si>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</si>
  <si>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</si>
  <si>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1. The Homepage is displayed
2. "Personal Page Detail" Page will be displayed
3. "Profile Detail" frame will be displayed
4. "Update Profile" form will be displayed
5. Accept Member's typed
6. VMN sysem will alert message: "Update successful"</t>
  </si>
  <si>
    <t>Basic Search</t>
  </si>
  <si>
    <t>1. Go to VMN.com
2. Click on "Medicinal Plants" tab
3. Enter text to search in "Searching" Bar
4.1 Click on "Search" button
4.2 Press "Enter" key on keyboard</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</si>
  <si>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</si>
  <si>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</si>
  <si>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</si>
  <si>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</si>
  <si>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1. Go to VMN.com
2. Click on "Medicinal Plants" tab
3.1 Click on "Search" button
3.2 Press "Enter" key on keyboard</t>
  </si>
  <si>
    <t xml:space="preserve">1. Homepage is displayed
2. "Medicinal plants" page will be displayed
3. </t>
  </si>
  <si>
    <t>1. Go to VMN.com
2. Click on "Medicinal Plants" tab</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</si>
  <si>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</si>
  <si>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</si>
  <si>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</si>
  <si>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</si>
  <si>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</si>
  <si>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</si>
  <si>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</si>
  <si>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</si>
  <si>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</si>
  <si>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</si>
  <si>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</si>
  <si>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</si>
  <si>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</si>
  <si>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</si>
  <si>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</si>
  <si>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</si>
  <si>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</si>
  <si>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Go to VMN.com
2. Click on "Remedy" tab
3. Enter text to search in "Searching" Bar
4.1 Click on "Search" button
4.2 Press "Enter" key on keyboard</t>
  </si>
  <si>
    <t>1. Go to VMN.com
2. Click on "Remedy" tab
3.1 Click on "Search" button
3.2 Press "Enter" key on keyboard</t>
  </si>
  <si>
    <t xml:space="preserve">1. Homepage is displayed
2. "Remedy" page will be displayed
3. </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</si>
  <si>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</si>
  <si>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</si>
  <si>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</si>
  <si>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</si>
  <si>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</si>
  <si>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</si>
  <si>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</si>
  <si>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</si>
  <si>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</si>
  <si>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</si>
  <si>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</si>
  <si>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</si>
  <si>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</si>
  <si>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</si>
  <si>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message:"Name field should over 5 characters"</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</si>
  <si>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</si>
  <si>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</si>
  <si>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10 characters"</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</si>
  <si>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</si>
  <si>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</si>
  <si>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5 characters"</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</si>
  <si>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</si>
  <si>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</si>
  <si>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message:"Description field should over 30 characters"</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</si>
  <si>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</si>
  <si>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</si>
  <si>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message:"Characteristic field should over 10 characters"</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</si>
  <si>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</si>
  <si>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</si>
  <si>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message:"Allocation place field should over 5 characters"</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</si>
  <si>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</si>
  <si>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</si>
  <si>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over 10 characters"</t>
  </si>
  <si>
    <t>Homepage</t>
  </si>
  <si>
    <t>This test cases were created to test Homepage module.</t>
  </si>
  <si>
    <t>Display Homepage</t>
  </si>
  <si>
    <t>1. Go to vmn.com</t>
  </si>
  <si>
    <t xml:space="preserve">1. Medicinal plants/Remedy detail page is displayed </t>
  </si>
  <si>
    <t>Test Medicinal plants detail page view</t>
  </si>
  <si>
    <t>1. Click title or image or button "Medicinal plants detail" in  slider</t>
  </si>
  <si>
    <t>1. Medicinal plants detail page is displayed include:
- Header
- Slider
- Search bar
- Medicinal plants list
- Footer</t>
  </si>
  <si>
    <t>Test Remedy detail page view</t>
  </si>
  <si>
    <t>1. Click title or image or button Remedy detail" in  slider</t>
  </si>
  <si>
    <t>1. Remedy detail page is displayed include:
- Header
- Slider
- Search bar
- Remedy list
- Footer</t>
  </si>
  <si>
    <t>Log in</t>
  </si>
  <si>
    <t>Verify that password is encoded</t>
  </si>
  <si>
    <t>1. The Homepage is displayed
2. The Login page is displayed
3. "abc123" is encoded "••••••"</t>
  </si>
  <si>
    <t>1.The Home page is displayed
2.The Login page is displayed
3. Login button is disabled (locked)</t>
  </si>
  <si>
    <t>1. The Homepage is displayed
2. The Login page is displayed
4. Logged in successfully</t>
  </si>
  <si>
    <t>Check user login when user input email is empty</t>
  </si>
  <si>
    <r>
      <t>1. The Home page is displayed 
2. The Login page is displayed
3. "khanhtbse02764@fpt.edu.vn" in email field
4. Display error message</t>
    </r>
    <r>
      <rPr>
        <b/>
        <sz val="10"/>
        <rFont val="Tahoma"/>
        <family val="2"/>
      </rPr>
      <t xml:space="preserve"> MS03</t>
    </r>
  </si>
  <si>
    <t>Check user login when user input password is empty</t>
  </si>
  <si>
    <r>
      <t>1. The Home page is displayed 
2. The Login page is displayed
3. "123" in pass field
4. Display error message</t>
    </r>
    <r>
      <rPr>
        <b/>
        <sz val="10"/>
        <rFont val="Tahoma"/>
        <family val="2"/>
      </rPr>
      <t xml:space="preserve"> MS04</t>
    </r>
  </si>
  <si>
    <t>Check user login when user only input email or password</t>
  </si>
  <si>
    <t>1. The Home page is displayed
2. The Login page is displayed
4. Login button is disabled (locked).</t>
  </si>
  <si>
    <t>Check user login when user input correct email and wrong password</t>
  </si>
  <si>
    <r>
      <t>1. The Homepage is displayed
2. The Login page is displayed
3. "khanhtbse02764@fpt.edu.vn" in email field
     "adfghjk" in pass field
4. Display error message</t>
    </r>
    <r>
      <rPr>
        <b/>
        <sz val="10"/>
        <rFont val="Tahoma"/>
        <family val="2"/>
      </rPr>
      <t xml:space="preserve"> MS06</t>
    </r>
  </si>
  <si>
    <t>Check user login when input wrong username and correct password</t>
  </si>
  <si>
    <r>
      <t xml:space="preserve">1. The Homepage is displayed
2. The Login page is displayed
3. "abcxyz" in email field
     "123456789" in pass field
4. Display error message </t>
    </r>
    <r>
      <rPr>
        <b/>
        <sz val="10"/>
        <rFont val="Tahoma"/>
        <family val="2"/>
      </rPr>
      <t>MS06</t>
    </r>
  </si>
  <si>
    <t>Check user login when input wrong both username and password</t>
  </si>
  <si>
    <t>Log out</t>
  </si>
  <si>
    <t>Register</t>
  </si>
  <si>
    <t>1. The Homepage is displayed
2. The Login page is displayed
3. The Register page is displayed
4. "abc123" is encoded "••••••"</t>
  </si>
  <si>
    <t>Check user register when user do not enter any fields of register form and click Register  button</t>
  </si>
  <si>
    <t>1.The Homepage is displayed 
2. The Login page is displayed
3.The Register page is displayed 
4. Register button is disabled (locked)
5. Can not click Register button</t>
  </si>
  <si>
    <t>[Account Management Module-15]</t>
  </si>
  <si>
    <t>Check user register when user input a string smaller than 8 characters on "Username" field</t>
  </si>
  <si>
    <r>
      <t xml:space="preserve">1.The Homepage is displayed 
2. The Login page is displayed
3.The Register page is displayed 
4. Display "abc1" at Username field
5. Display error message </t>
    </r>
    <r>
      <rPr>
        <b/>
        <sz val="10"/>
        <rFont val="Tahoma"/>
        <family val="2"/>
      </rPr>
      <t>MS07</t>
    </r>
  </si>
  <si>
    <t>Check user register when user input a string more than 20 characters on "Username" field</t>
  </si>
  <si>
    <r>
      <t>1.The Homepage is displayed 
2. The Login page is displayed
3.The Register page is displayed
4. Display "abcde12345abcde12345abcd" at Username field  
5. Display error message</t>
    </r>
    <r>
      <rPr>
        <b/>
        <sz val="10"/>
        <rFont val="Tahoma"/>
        <family val="2"/>
      </rPr>
      <t xml:space="preserve"> MS07</t>
    </r>
  </si>
  <si>
    <t>Check user register when user input a string contains special characters.</t>
  </si>
  <si>
    <r>
      <t xml:space="preserve">1. The Homepage is displayed 
2. The Login page is displayed
3. The Register page is displayed 
4. Display ""abc;#$! 1323" at Username field
5. Display error message </t>
    </r>
    <r>
      <rPr>
        <b/>
        <sz val="10"/>
        <rFont val="Tahoma"/>
        <family val="2"/>
      </rPr>
      <t>MS09</t>
    </r>
  </si>
  <si>
    <t>Check user register when user input a string small than 8 character and contains special characters.</t>
  </si>
  <si>
    <r>
      <t xml:space="preserve">1.The Homepage is displayed 
2. The Login page is displayed
3.The Register page is displayed 
4. Display ""abc#3" at Username field
5. Display error message </t>
    </r>
    <r>
      <rPr>
        <b/>
        <sz val="10"/>
        <rFont val="Tahoma"/>
        <family val="2"/>
      </rPr>
      <t>MS07</t>
    </r>
    <r>
      <rPr>
        <sz val="10"/>
        <rFont val="Tahoma"/>
        <family val="2"/>
      </rPr>
      <t xml:space="preserve"> </t>
    </r>
    <r>
      <rPr>
        <b/>
        <sz val="10"/>
        <rFont val="Tahoma"/>
        <family val="2"/>
      </rPr>
      <t>MS09</t>
    </r>
  </si>
  <si>
    <t>Check user register when user input a string more than 20 character and contains special characters.</t>
  </si>
  <si>
    <r>
      <t xml:space="preserve">1. The Homepage is displayed 
2. The Login page is displayed
3. The Register page is displayed
4. Display ""abc # abc adsfsffsfjsklfjsklfjkslfjklskfsjklf" at Username field 
5. Display error message </t>
    </r>
    <r>
      <rPr>
        <b/>
        <sz val="10"/>
        <rFont val="Tahoma"/>
        <family val="2"/>
      </rPr>
      <t>MS07 MS09</t>
    </r>
  </si>
  <si>
    <t>Check user register when user input a string less than 8 character on "Pass" field</t>
  </si>
  <si>
    <r>
      <t xml:space="preserve">1.The Homepage is displayed 
2. The Login page is displayed
3.The Register page is displayed 
4. Display error message </t>
    </r>
    <r>
      <rPr>
        <b/>
        <sz val="10"/>
        <rFont val="Tahoma"/>
        <family val="2"/>
      </rPr>
      <t>MS12</t>
    </r>
  </si>
  <si>
    <t>Check user register when user input password is empty on Confirm Password field</t>
  </si>
  <si>
    <r>
      <t xml:space="preserve">1. The Homepage is displayed 
2. The Login page is displayed
3. The Register page is displayed
4.  Display "12345678" at Password field
5. Display error message </t>
    </r>
    <r>
      <rPr>
        <b/>
        <sz val="10"/>
        <rFont val="Tahoma"/>
        <family val="2"/>
      </rPr>
      <t>MS05</t>
    </r>
  </si>
  <si>
    <t>Check user register when user input not match string with Password on Confirm Password field</t>
  </si>
  <si>
    <r>
      <t xml:space="preserve">1. The Homepage is displayed 
2. The Login page is displayed
3. The Register page is displayed 
4. Display error message </t>
    </r>
    <r>
      <rPr>
        <b/>
        <sz val="10"/>
        <rFont val="Tahoma"/>
        <family val="2"/>
      </rPr>
      <t>MS05</t>
    </r>
  </si>
  <si>
    <t>Check user register when user input incorrect format email on Email field</t>
  </si>
  <si>
    <r>
      <t xml:space="preserve">1.The Homepage is displayed 
2. The Login page is displayed
3. The Register page is displayed
4. Display "khanhtbse0276@fpt.edul.vn" at Email field
5. Other field is filled correctly
6. Display error message </t>
    </r>
    <r>
      <rPr>
        <b/>
        <sz val="10"/>
        <color indexed="8"/>
        <rFont val="Tahoma"/>
        <family val="2"/>
      </rPr>
      <t>MS11</t>
    </r>
  </si>
  <si>
    <t>Check user register when user input email which was registered</t>
  </si>
  <si>
    <r>
      <t xml:space="preserve">1.The Homepage is displayed 
2. The Login page is displayed
3.The Register page is displayed
4. Display "khanhtbse02764@fpt.edu.vn" at Email field 
5. Display error message </t>
    </r>
    <r>
      <rPr>
        <b/>
        <sz val="10"/>
        <color indexed="8"/>
        <rFont val="Tahoma"/>
        <family val="2"/>
      </rPr>
      <t>MS11</t>
    </r>
  </si>
  <si>
    <t>Check user register when user input empty fullname on Fullname field</t>
  </si>
  <si>
    <t>Check user register when user input correct information on register form</t>
  </si>
  <si>
    <t>1.The Homepage is displayed 
2. The Login page is displayed
3. The Register page is displayed
4. All field is filled correctly
5. Display successfully message</t>
  </si>
  <si>
    <t>[Account Management Module-58]</t>
  </si>
  <si>
    <t>Check user account when user enter a string longer than 50 characters on "Password" field</t>
  </si>
  <si>
    <t>1. Login the system with Member role
2. Click Avatar button in Header
3. Click "Account" button
4. Click "Change password" button
5. Input
+ Password: "01234567890123456789012345678901234567890123456789"
6. Click "Save changes" button</t>
  </si>
  <si>
    <r>
      <t>1. The Homepage is displayed
3. The Account page is displayed
4. Display textbox with the folowing:
- New password
- Confirm password
6. Display erorr message</t>
    </r>
    <r>
      <rPr>
        <b/>
        <sz val="10"/>
        <rFont val="Tahoma"/>
        <family val="2"/>
      </rPr>
      <t xml:space="preserve"> MS12</t>
    </r>
  </si>
  <si>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</si>
  <si>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</si>
  <si>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r>
      <t xml:space="preserve">1. The Homepage is displayed
3. The Account page is displayed
4. Display textbox with the folowing:
- New password
- Confirm password
6. Display error message </t>
    </r>
    <r>
      <rPr>
        <b/>
        <sz val="10"/>
        <rFont val="Tahoma"/>
        <family val="2"/>
      </rPr>
      <t>MS05</t>
    </r>
  </si>
  <si>
    <t>Verify that "Confirm Password" is encoded</t>
  </si>
  <si>
    <t>1. Login the system with Member role
2. Click Avatar button in Header
3. Click "Account" button
4. Click "Change password" button
5. Input data to "Confirm Password" field</t>
  </si>
  <si>
    <t>1. The Homepage is displayed
3. The Account page is displayed
4. Display textbox with the folowing:
- New password
- Confirm password
5. Data is encoded</t>
  </si>
  <si>
    <t>Check user edit profile when user only input "New password" field</t>
  </si>
  <si>
    <t>1. Login the system with Member role
2. Click Avatar button in Header
3. Click "Account" button
4. Click "Change password" button
5. Input information to "New password" field
6. Click "Save changes" button</t>
  </si>
  <si>
    <t>1. The Homepage is displayed
3. The Account page is displayed
4. Display textbox with the folowing:
- New password
- Confirm password
5. Display new password is encoded
6. Can not click "Save changes" button (locked)</t>
  </si>
  <si>
    <t>Check user edit profile when user only input "Confirm new password" field</t>
  </si>
  <si>
    <t>1. Login the system with Member role
2. Click Avatar button in Header
3. Click "Account" button
4. Click "Change password" button
5. Input information to "Confirm password" field
6. Click "Save changes" button</t>
  </si>
  <si>
    <t>1. The Homepage is displayed
3. The Account page is displayed
4. Display textbox with the folowing:
- New password
- Confirm password
5. Display confirm password is encoded
6.  Can not click "Save changes" button (locked)</t>
  </si>
  <si>
    <t xml:space="preserve">Check "Save changes" button </t>
  </si>
  <si>
    <t>1. Login the system with Member role
2. Click Avatar button in Header
3. Click "Edit profile" button
4. Click "Save changes" button</t>
  </si>
  <si>
    <t>1. The Homepage is displayed
3. The Edit pofile page is displayed
4. Can not click "Save changes" button (locked)</t>
  </si>
  <si>
    <t>Forgot Password</t>
  </si>
  <si>
    <t>Test viewing "Forgot password" page in 1366x768 screen resolution</t>
  </si>
  <si>
    <t>1. Enter the website: http://www.dandelion.com
2. Click on "Login" button on Homepage
3. Click on "Forgot password" link</t>
  </si>
  <si>
    <t>1. The Homepage is displayed
2. The Login page is displayed
3. Display "Forgot password" page with information following list :
- "Email" textbox
- "Sent" button disabled</t>
  </si>
  <si>
    <t>[Account Management Module- ]</t>
  </si>
  <si>
    <t>Test viewing "Forgot password" page in 1024x768 screen resolution</t>
  </si>
  <si>
    <t xml:space="preserve">Check "Sent" button </t>
  </si>
  <si>
    <t>1. Enter the website: http://www.dandelion.com
2. Click on "Login" button on Homepage
3. Click on "Forgot password" link
4. Click "Sent" button</t>
  </si>
  <si>
    <t>1. The Homepage is displayed
2. The Login page is displayed
3. Display "Forgot password" page
4. Sent button can not click (disabled)</t>
  </si>
  <si>
    <t>[Account Management Module-85]</t>
  </si>
  <si>
    <t>Check user forgot password when user input is empty email</t>
  </si>
  <si>
    <t>1. Enter the website: http://www.dandelion.com
2. Click on "Login" button on Homepage
3. Click on "Forgot password" link
4. Input " "
5. Click "Sent" button</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</si>
  <si>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</si>
  <si>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t>Check user forgot password when user input special character on emai feildl</t>
  </si>
  <si>
    <t>1. Enter the website: http://www.dandelion.com
2. Click on "Login" button on Homepage
3. Click on "Forgot password" link
4. Input "~!@#$%^&amp;*()"
5. Click "Sent" button</t>
  </si>
  <si>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</si>
  <si>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valid email which used to regsiter account</t>
  </si>
  <si>
    <t>1. Enter the website: http://www.dandelion.com
2. Click on "Login" button on Homepage
3. Click on "Forgot password" link
4. Input chinhvcse02585@fpt.edu.vn
5. Click "Sent" button</t>
  </si>
  <si>
    <t>1. The Homepage is displayed
2. The Login page is displayed
3. Display "Forgot password" page
5. "New password" is sent email to chinhvcse02585@gmail.com</t>
  </si>
  <si>
    <t>Authentication</t>
  </si>
  <si>
    <t>This test cases were created to test Authentication module.</t>
  </si>
  <si>
    <t>KhanhTBse</t>
  </si>
  <si>
    <t>Test viewing "Login" form</t>
  </si>
  <si>
    <t>Check "Login" button</t>
  </si>
  <si>
    <t>1.The Mod page is displayed 
2. Display error message
"The Username field is required" below the Username textbox
"The Password field is required" below the Password textbox</t>
  </si>
  <si>
    <t>Check "Username" textbox</t>
  </si>
  <si>
    <t>1.The Mod page is displayed 
2. Pointer is flickered in "Username" textbox</t>
  </si>
  <si>
    <t>Check "Password" textbox</t>
  </si>
  <si>
    <t>1.The Mod page is displayed 
2. Pointer is flickered in "Password" textbox</t>
  </si>
  <si>
    <t>1.The Mod page is displayed 
2. Data is encoded</t>
  </si>
  <si>
    <t>When user input correct username and password</t>
  </si>
  <si>
    <t>1.The Mod page is displayed 
2. Logged in successfully, The "Mod" page is displayed</t>
  </si>
  <si>
    <t>When user input only username to login</t>
  </si>
  <si>
    <t>1.The Mod page is displayed 
2. Display error message "The Password field is required"</t>
  </si>
  <si>
    <t>When user input only password to login</t>
  </si>
  <si>
    <t>1.The Mod page is displayed 
2. Display error message "The Username field is required"</t>
  </si>
  <si>
    <t>When user input correct username and wrong password</t>
  </si>
  <si>
    <t>1.The Mod page is displayed 
2. Display error message "Username or Password wrong"</t>
  </si>
  <si>
    <t>When user input wrong username and correct password</t>
  </si>
  <si>
    <t>When user input wrong username and wrong password</t>
  </si>
  <si>
    <t>Mod Common module</t>
  </si>
  <si>
    <t>Test Mod view in 1366x768 screen</t>
  </si>
  <si>
    <t xml:space="preserve">1. Mod Page is displayed with the following list:
- Header
- Right Header:
+ Logout button
- Dashboard
+ Total Medicinal plants
+ Total Remedy
+ Total Approve
- Content details left
+ Dashboard (default)
+ Medicinal plants management
+ Remedy management
</t>
  </si>
  <si>
    <t>Test Mod view in 1024x768 screen</t>
  </si>
  <si>
    <t xml:space="preserve">1. Mod Page is displayed with the following list:
- Header
- Right Header:
+ Logout button
- Dashboard
+ Total Medicinal plants
+ Total Remedy
+ Total Approve
- Content details left
+ Dashboard (default)
+ Medicinal plants management
+ Remedy management
</t>
  </si>
  <si>
    <t>Test Mod when Mod click Logout button</t>
  </si>
  <si>
    <t xml:space="preserve">1. Mod Page is displayed
2. Return log in Page is displayed
</t>
  </si>
  <si>
    <t>Mod Dashboard module</t>
  </si>
  <si>
    <t>Test Mod when Mod click Dashboard button</t>
  </si>
  <si>
    <t>1. Mod Page is displayed
2. Content about dashboard is displayed with list following:
- Total Medicinal plants
- Total Remedy
- Total Approve
(Use database to test data is correct/false)</t>
  </si>
  <si>
    <t>Test Mod when Mod click View button in Total Medicinal plants</t>
  </si>
  <si>
    <t>1. Mod Page is displayed
2. Dashboard Page is displayed
3. Medicinal plants management Page is displayed with the folowing list: 
- 3 tab: 
+ New medicinal plants (Medicinal plants name, Author, Posted date, Action)
+ Edited Medicinal plants (Medicinal plants name, Author, Posted date, Action) 
+ Reported Medicinal plants (Medicinal plants name, Author, Posted date, Reported user, Reported date, Action)
- Pagging(1 page =5 medicinal plants)</t>
  </si>
  <si>
    <t>Test Mod when Mod click View button in Total Remedy</t>
  </si>
  <si>
    <t>1. Mod Page is displayed
2. Dashboard Page is displayed
3. Remedy management Page is displayed with the folowing list: 
- 3 tab: 
+ New Remedy (Remedy name, Author, Posted date, Action)
+ Edited Remedy (Remedy name, Author, Posted date, Action) 
+ Reported Remedy (Remedy name, Author, Posted date, Reported user, Reported date, Action)
- Pagging(1 page =5 medicinal plants)</t>
  </si>
  <si>
    <t>Test Mod when Mod click View button in Total Approve</t>
  </si>
  <si>
    <t>Medicinal plants Management module</t>
  </si>
  <si>
    <t>Test Mod when Mod click Medicinal plants management button</t>
  </si>
  <si>
    <t>1. Mod Page is displayed
2. Medicinal plants management Page is displayed with the folowing list: 
- 3 tab: 
+ New medicinal plants (Medicinal plants name, Author, Posted date, Action)
+ Edited Medicinal plants (Medicinal plants name, Author, Posted date, Action) 
+ Reported Medicinal plants (Medicinal plants name, Author, Posted date, Reported user, Reported date, Action)
- Pagging(1 page =5 medicinal plants)</t>
  </si>
  <si>
    <t>Test Mod when Mod click View button in Tab New medicinal plants</t>
  </si>
  <si>
    <t>1. Mod page is displayed
2. Medicinal plants management Page is displayed
3. Medicinal plants detail is displayed with the folowing list:
- Name
- Other name
- Science name
- Characteristic
- Allocation place
- Utility
- Author
- Approve button
- Ignore button</t>
  </si>
  <si>
    <t>Test Mod when Mod click View button in Tab Edited medicinal plants</t>
  </si>
  <si>
    <t>Test Mod when Mod click View button in Tab Reported medicinal plants</t>
  </si>
  <si>
    <t>1. Mod page is displayed
2. Medicinal plants management Page is displayed
3. Medicinal plants detail is displayed with the folowing list:
- Name
- Other name
- Science name
- Characteristic
- Allocation place
- Utility
- Author
- Reported content
- Delete button
- Ignore button</t>
  </si>
  <si>
    <t>Test Mod when Mod Approve/Ignore new medicinal plants</t>
  </si>
  <si>
    <t>1. Mod page is displayed
2. Medicinal plants management Page is displayed
3. New medicinal plants detail is displayed
4. New medicinal plants is Approved/Ignored</t>
  </si>
  <si>
    <t>[Mod Module-23]</t>
  </si>
  <si>
    <t>Test Mod when Mod Approve/Ignore Edited medicinal plants</t>
  </si>
  <si>
    <t>1. Mod page is displayed
2. Medicinal plants management Page is displayed
3. Edited medicinal plants detail is displayed
4. Edited medicinal plants is Approved/Ignored</t>
  </si>
  <si>
    <t>Test Mod when admin click pagging button</t>
  </si>
  <si>
    <t>1. Mod page is displayed
2. Medicinal plants management Page is displayed
3. Medicinal plants list show correct (1 page = 5 medicinal plants)</t>
  </si>
  <si>
    <t>Test Mod when Mod Approve/Ignore Reported medicinal plants</t>
  </si>
  <si>
    <t>1. Mod page is displayed
2. Medicinal plants management Page is displayed
3. Reported medicinal plants detail is displayed
4. Reported medicinal plants is Approved/Ignored</t>
  </si>
  <si>
    <t>Remedy management module</t>
  </si>
  <si>
    <t>Test Mod when Mod click Remedy management button</t>
  </si>
  <si>
    <t>1. Mod Page is displayed
2. Remedy management Page is displayed with the folowing list: 
- 3 tab: 
+ New Remedy (Remedy name, Author, Posted date, Action)
+ Edited Remedy (Remedy name, Author, Posted date, Action) 
+ Reported Remedy (Remedy name, Author, Posted date, Reported user, Reported date, Action)
- Pagging(1 page =5 Remedy)</t>
  </si>
  <si>
    <t>Test Mod when Mod click View button in Tab New Remedy</t>
  </si>
  <si>
    <t>1. Mod page is displayed
2. Remedy management Page is displayed
3. New remedy detail is displayed with the folowing list:
- Name
- Ingredients
- Making
- Note
- Using
- Author
- Related herbal medicine store
- Approve button
- Ignore button</t>
  </si>
  <si>
    <t>Test Mod when Mod click View button in Tab Edited Remedy</t>
  </si>
  <si>
    <t>1. Mod page is displayed
2. Remedy management Page is displayed
3. Edited remedy detail is displayed with the folowing list:
- Name
- Ingredients
- Making
- Note
- Using
- Author
- Related herbal medicine store
- Approve button
- Ignore button</t>
  </si>
  <si>
    <t>Test Mod when Mod click View button in Tab Reported Remedy</t>
  </si>
  <si>
    <t>1. Mod page is displayed
2. Remedy management Page is displayed
3. Reported remedy detail is displayed with the folowing list:
- Name
- Ingredients
- Making
- Note
- Using
- Author
- Related herbal medicine store
- Reported content
- Approve button
- Ignore button</t>
  </si>
  <si>
    <t>Test Mod when Mod Approve/Ignore new remedy</t>
  </si>
  <si>
    <t xml:space="preserve">1. Enter the Mod page
2. Click Remedy management button
3. Click View button in Tab new remedy
4. Click Approve/Ignore
</t>
  </si>
  <si>
    <t>1. Mod page is displayed
2. Remedy management Page is displayed
3. New remedy detail is displayed
4. New remedy is Approved/Ignored</t>
  </si>
  <si>
    <t>Test Mod when Mod Approve/Ignore Edited remedy</t>
  </si>
  <si>
    <t>1. Enter the Mod page
2. Click Remedy management button
3. Click View button in Tab edited remedy
4. Click Approve/Ignore</t>
  </si>
  <si>
    <t>1. Mod page is displayed
2. Remedy management Page is displayed
3. Edited remedy detail is displayed
4. Edited remedy is Approved/Ignored</t>
  </si>
  <si>
    <t>1. Enter the mod page
2. Click remedy management button
3. Click pagging button</t>
  </si>
  <si>
    <t>1. Mod page is displayed
2. Remedy management Page is displayed
3. Remedy list show correct (1 page = 5 medicinal plants)</t>
  </si>
  <si>
    <t>Test Mod when Mod Approve/Ignore Reported remedy</t>
  </si>
  <si>
    <t>1. Enter the Mod page
2. Click Remedy management button
3. Click View button in Tab Reported remedy
4. Click Approve/Ignore</t>
  </si>
  <si>
    <t>1. Mod page is displayed
2. Remedy management Page is displayed
3. Reported remedy detail is displayed
4. Reported remedy is Approved/Ignored</t>
  </si>
  <si>
    <t>Mod module</t>
  </si>
  <si>
    <t>This test cases were created to test Mod module.</t>
  </si>
  <si>
    <t>1. Enter the admin page</t>
  </si>
  <si>
    <t xml:space="preserve">1.The admin page view form is displayed with the following informaion:
- "Username" field
- "Password" field
- Remember me button
- Forgot Password hyperlink
- "Login" button
</t>
  </si>
  <si>
    <t>1. Enter the admin page
2. Click on "Login" button</t>
  </si>
  <si>
    <t>1.The admin page is displayed 
2. Display error message
"The Username field is required" below the Username textbox
"The Password field is required" below the Password textbox</t>
  </si>
  <si>
    <t>1. Enter the admin page
2. Click "Username" field</t>
  </si>
  <si>
    <t>1.The admin page is displayed 
2. Pointer is flickered in "Username" textbox</t>
  </si>
  <si>
    <t>1. Enter the admin page
2. Click "Password" field</t>
  </si>
  <si>
    <t>1.The admin page is displayed 
2. Pointer is flickered in "Password" textbox</t>
  </si>
  <si>
    <t>1. Enter the admin page
2. Input data to "Password" field</t>
  </si>
  <si>
    <t>1.The admin page is displayed 
2. Data is encoded</t>
  </si>
  <si>
    <t>1. Enter the admin page
2. Input username "email0@gmail.com" password "123456", then click "Login" button</t>
  </si>
  <si>
    <t>1.The admin page is displayed 
2. Logged in successfully, The "Admin" page is displayed</t>
  </si>
  <si>
    <t>1. Enter the admin page
2. Input username "email0@gmail.com", password "" then click "Login" button</t>
  </si>
  <si>
    <t>1.The admin page is displayed 
2. Display error message "The Password field is required"</t>
  </si>
  <si>
    <t>1. Enter the admin page
2. Input username "", password "123456789"  then click "Login" button</t>
  </si>
  <si>
    <t>1.The admin page is displayed 
2. Display error message "The Username field is required"</t>
  </si>
  <si>
    <t>1. Enter the admin page
2. Input username "email0@gmail.com" and password "fsdfs", then click "Login" button</t>
  </si>
  <si>
    <t>1.The admin page is displayed 
2. Display error message "Username or Password wrong"</t>
  </si>
  <si>
    <t>1. Enter the admin page
2. Input username and password, then click "Login" button</t>
  </si>
  <si>
    <t>1. Enter the admin page
2. Input wrong username "fsdfsd" and password "123456789", then click "Login" button</t>
  </si>
  <si>
    <t>Test Admin view in 1366x768 screen</t>
  </si>
  <si>
    <t>1. Enter the admin page
2. Loggin with Admin rule</t>
  </si>
  <si>
    <t xml:space="preserve">1. Admin Page is displayed with the following list:
- Header
- Right Header:
+ Logout button
- Dashboard
+ Total User
+ Total Drugstore
+ Total Approve
+ Total Access
- Content details left
+ Dashboard (default)
+ User management
+ New Drugstore list
</t>
  </si>
  <si>
    <t>Test Admin view in 1024x768 screen</t>
  </si>
  <si>
    <t>Test Admin when admin click Logout button</t>
  </si>
  <si>
    <t>1. Enter the admin page
2. Click logout button in Right Header</t>
  </si>
  <si>
    <t xml:space="preserve">1. Admin Page is displayed
2. Return log in Page is displayed
</t>
  </si>
  <si>
    <t>Test Admin when admin click Dashboard button</t>
  </si>
  <si>
    <t xml:space="preserve">1. Enter the admin page
2. Click Dashboard button
</t>
  </si>
  <si>
    <t>1. Admin Page is displayed
2. Content about dashboard is displayed with list following:
- Total Users
- Total Drugstore
- Total Approve
- Total Access
(Use database to test data is correct/false)</t>
  </si>
  <si>
    <t>Test Admin when admin click View button in Total User</t>
  </si>
  <si>
    <t>1. Enter the admin page
2. Click Dashboard button
3. Click View button in Total User</t>
  </si>
  <si>
    <t>1. Admin Page is displayed
2. Dashboard Page is displayed
3. User management Page is displayed with the folowing list: 
- Search bar
- 5 tab (Acccount, Email, Full name, Level, Action)
- Pagging(1 page = 10 account)</t>
  </si>
  <si>
    <t>Test Admin when admin click View button in Total Drugstore</t>
  </si>
  <si>
    <t>1. Enter the admin page
2. Click Dashboard button
3. Click View button in Total Drugstore</t>
  </si>
  <si>
    <t>1. Admin Page is displayed
2. Dashboard Page is displayed
3. User management Page is displayed with the folowing list: 
- Search bar
- 5 tab (Acccount, Email, Full name, Level="Drugstore", Action)
- Pagging(1 page = 10 account)</t>
  </si>
  <si>
    <t>Test Admin when admin click View button in Total Approve</t>
  </si>
  <si>
    <t>1. Enter the admin page
2. Click Dashboard button
3. Click View button in Total Approve</t>
  </si>
  <si>
    <t>1. Admin Page is displayed
2. Dashboard Page is displayed
3. User management Page is displayed with the folowing list: 
- Search bar
- 5 tab (Acccount, Email, Full name, Register Date, Action)
- Pagging(1 page = 10 account)</t>
  </si>
  <si>
    <t>Test Admin when admin click User management button</t>
  </si>
  <si>
    <t>1. Enter the admin page
2. Click User management button</t>
  </si>
  <si>
    <t>1. Admin Page is displayed
2. User management Page is displayed with the folowing list: 
- Search bar
- 5 tab (Acccount, Email, Full name, Level, Action)
- Pagging(1 page = 10 account)
(Use database to test data is correct/false)</t>
  </si>
  <si>
    <t>Test Admin when admin search</t>
  </si>
  <si>
    <t>1. Enter the admin page
2. Click User management button
3. Input "vmn" into search text box
4. Click Search or press Enter</t>
  </si>
  <si>
    <t>1. Admin page is displayed 
2. User management page is displayed
3. "vmn" is displayed in search text box
4. Search Result page is displayed</t>
  </si>
  <si>
    <t>Test Admin when admin click View button in Tab Action</t>
  </si>
  <si>
    <t>1. Enter the admin page
2. Click User management button
3. Click View button in Tab Action</t>
  </si>
  <si>
    <t>1. Admin page is displayed
2. User management Page is displayed
3. User's profile is displayed with the folowing list:
- Account
- Email
- Full name
- Level (Dropdown list: Content management/System management)
- Register date
- Save button</t>
  </si>
  <si>
    <t>Test Admin when admin Edit User's level</t>
  </si>
  <si>
    <t>1. Enter the admin page
2. Click User management button
3. Click View button in Tab Action
4. Click dropdown list and change level
5. Click to save</t>
  </si>
  <si>
    <t>1. Admin page is displayed
2. User management Page is displayed
3. User's profile is displayed
4. Level is changed
5. Return to User management's display</t>
  </si>
  <si>
    <t>Test Admin when admin Block/Unlock User</t>
  </si>
  <si>
    <t>1. Enter the admin page
2. Click User management button
3. Click Active/Deactive button in Tab Action</t>
  </si>
  <si>
    <t xml:space="preserve">1. Admin page is displayed
2. User management Page is displayed
3. User is actived/Deactived
</t>
  </si>
  <si>
    <t>[Admin Module-23]</t>
  </si>
  <si>
    <t>Test Admin when admin click pagging button</t>
  </si>
  <si>
    <t>1. Enter the admin page
2. Click User management button
3. Click pagging button</t>
  </si>
  <si>
    <t>1. Admin page is displayed
2. User management Page is displayed
3. User list show correct (1 page = 10 user)</t>
  </si>
  <si>
    <t>Test Admin when admin click New drugstore list management button</t>
  </si>
  <si>
    <t>1. Enter the admin page
2. Click New drugstore list management button</t>
  </si>
  <si>
    <t>1. Admin Page is displayed
2. New drugstore list management Page is displayed with the folowing list: 
- Search bar
- 5 tab (Acccount, Email, Full name, Register date, Action)
- Pagging(1 page = 10 account)
(Use database to test data is correct/false)</t>
  </si>
  <si>
    <t>1. Enter the admin page
2. Click New drugstore list management button
3. Input "vmn" into search text box
4. Click Search or press Enter</t>
  </si>
  <si>
    <t>1. Admin page is displayed 
2. New drugstore management page is displayed
3. "vmn" is displayed in search text box
4. Search Result page is displayed</t>
  </si>
  <si>
    <t>1. Enter the admin page
2. Click New drugstore list management button
3. Click View button in Tab Action</t>
  </si>
  <si>
    <t>1. Admin page is displayed
2. New drugstore list management Page is displayed
3. Drugstore's profile is displayed with the folowing list:
- Account
- Email
- Full name
- Location
- Phone
- Approve button
- Ignore button</t>
  </si>
  <si>
    <t>Test Approve/Ignore a new drugstore</t>
  </si>
  <si>
    <t>1. Enter the admin page
2. Click New drugstore list management button
3. Click View button in Tab Action
4. Click Approve/Ignore button</t>
  </si>
  <si>
    <t>1. Admin page is displayed
2. New drugstore list management Page is displayed
3. Drugstore's profile is displayed
2. New drugstore is approved/Ignored and return New drugstore list managment Page</t>
  </si>
  <si>
    <t>1. Enter the admin page
2. Click New drugstore list management button
3. Click pagging button</t>
  </si>
  <si>
    <t>1. Admin page is displayed
2. New drugstore list management Page is displayed
3. New drugstore list show correct (1 page = 10 user)</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</si>
  <si>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</si>
  <si>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</si>
  <si>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</si>
  <si>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</si>
  <si>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</si>
  <si>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</si>
  <si>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</si>
  <si>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</si>
  <si>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</si>
  <si>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</si>
  <si>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</si>
  <si>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</si>
  <si>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</si>
  <si>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1. Homepage is displayed
2. Herbal medicine store is displayed by following fields:
- Header
- Slider
- Searching frame
- Herbal medicine store list
- Footer</t>
  </si>
  <si>
    <t>Register View</t>
  </si>
  <si>
    <t>1. Go to vmn.com
2. Click on "Register" hyperlink on Header</t>
  </si>
  <si>
    <t xml:space="preserve">1. Go to vmn.com
2. Click on "Login" hyperlink on Header </t>
  </si>
  <si>
    <t xml:space="preserve">1. The Homepage is displayed
2. The "Register" Page is displayed by following fields:
+ Username field
+ Password field
+ Re-enter password field
+ Email field
+ Full Name field
+ Sign up button
+ Register as Herbal medicine store account hyperlink
</t>
  </si>
  <si>
    <t>1. Login VMN system by Member or Mod role
1. Click on "Personal name" hyperlink in Header</t>
  </si>
  <si>
    <t xml:space="preserve">1. The Homepage is displayed 
2. "Login" Page is displayed by following fields:
- Account or Email Address textbox
- Password field
- Remember login checkbox
- Login button
- Forgot your password hyperlink
- Sign up hyperlink
</t>
  </si>
  <si>
    <t>1. The Homepage is displayed
2. Personal menu is displayed by following fields:
- Personal Page hyperlink
- Changed password hyperlink
- Logout hyperlink</t>
  </si>
  <si>
    <t>1. Go to vmn.com
2. Click Left/Right button in Slider</t>
  </si>
  <si>
    <t>1. The Homepage is displayed
2. Item Slider switch another slider.</t>
  </si>
  <si>
    <t>Slider when user click Left/Right button</t>
  </si>
  <si>
    <t>Slider when user click on "View" medicinal/Remedy plants button</t>
  </si>
  <si>
    <t>1. Click on "View" on Medicinal plants/Remedy  button in Slider</t>
  </si>
  <si>
    <t>Logo image button</t>
  </si>
  <si>
    <t>"HomePage" tab view</t>
  </si>
  <si>
    <t>1. Go to vmn.com
2. Click on "HomePage" tab on Header</t>
  </si>
  <si>
    <t>1. Homepage is displayed
2. Homepage is displayed</t>
  </si>
  <si>
    <t>KhanhTBse02764</t>
  </si>
  <si>
    <t>"Login" Page in 1366x768 screen</t>
  </si>
  <si>
    <t>1. Go to vmn.com
2. Click on "Login" hyperlink on Homepage</t>
  </si>
  <si>
    <t>"Login" Page view</t>
  </si>
  <si>
    <t>"Login" Page in 1024x768 screen resolution</t>
  </si>
  <si>
    <t>[Homepage-2]</t>
  </si>
  <si>
    <t>[Homepage-3]</t>
  </si>
  <si>
    <t>1. Go to vmn.com
2. Click Login button on Home page
3. Input "abc123" to "Password" field</t>
  </si>
  <si>
    <t>1. Go to vmn.com
2. Click Login button on Home page
3. Click "Login" button on Login page</t>
  </si>
  <si>
    <t>1. Go to vmn.com
2. Click Login button on Home page
3. Input 
+ Account: accountest01
+ Password: 123456789
4. Click "Login" button</t>
  </si>
  <si>
    <t>1. Go to vmn.com
2. Click Login hyperlink on Homepage
3. Input 
+ Pass: "123"
4. Edit Input:
+ Pass: ""</t>
  </si>
  <si>
    <t>1. Go to vmn.com
2. Click Login hyperlink on Homepage
3. Input 
+ Email: "khanhtbse02764@fpt.edu.vn"
4. Edit Input:
+ Email: ""</t>
  </si>
  <si>
    <t>1. Go to vmn.com
2. Click "Login" hyperlink on Home page
3. Enter only email or password
4. Click "Login" button</t>
  </si>
  <si>
    <t>1. Go to vmn.com
2. Click Login hyperlink on Homepage
3. Input 
+ Email: khanhtbse02764@fpt.edu.vn
+ Password: adfghjk
4. Click "Login" button</t>
  </si>
  <si>
    <t>1. Go to vmn.com
2. Click on Login hyperlink on Homepage
3. Input 
+ Email: abcxyz
+ Password: 123456789
4. Click "Login" button</t>
  </si>
  <si>
    <t>1. Go to vmn.com
2. Click Login hyperlink on Homepage
3. Input 
+ Email: abcxyz
+ Password: adfghjk
4. Click "Login" button</t>
  </si>
  <si>
    <r>
      <t xml:space="preserve">1. The Homepage is displayed
2. The Login Page is displayed
3. "abcxyz" in email field
     "adfghjk" in pass field
4. Display error message </t>
    </r>
    <r>
      <rPr>
        <b/>
        <sz val="10"/>
        <rFont val="Tahoma"/>
        <family val="2"/>
      </rPr>
      <t>MS06</t>
    </r>
  </si>
  <si>
    <t>"Personal menu" view</t>
  </si>
  <si>
    <t>[Homepage-13]</t>
  </si>
  <si>
    <t>"Logout" hyperlink user click on "Logout" hyperlink on Personal menu</t>
  </si>
  <si>
    <t>1. Login the system with Member or Mod role.
2. Click on "Personal menu" in Header
3. Click "Logout" hyper link</t>
  </si>
  <si>
    <t xml:space="preserve">1. The Hompage is displayed
2. "Personal menu" is displayed
3. Logout user and redirect to Homepage
</t>
  </si>
  <si>
    <t>1. Go to vmn.com
2. Click on "Login" hyperlink on Homepage
3. Click on "Register" hyperlink on "Login" Page</t>
  </si>
  <si>
    <t xml:space="preserve">1. The Homepage is displayed 
2. The Login page is displayed and "Login" form located in the login page with the following information:
- Account name or Email Address field
- Password field
- Remember me checkbox
- Login button
- Forgot your password hyperlink
- Register right now hyperlink
</t>
  </si>
  <si>
    <t xml:space="preserve">1. The Home page is displayed 
2. The Login page is displayed and "Login" form located in the login page with the following information:
- Account name or Email Address field
- Password field
- Remember me checkbox
- Login button
- Forgot your password hyperlink
- Register right now hyperlink
</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</si>
  <si>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</si>
  <si>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</si>
  <si>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</si>
  <si>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</si>
  <si>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</si>
  <si>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</si>
  <si>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r>
      <t xml:space="preserve">1.The Homepage is displayed 
2. The Login page is displayed
3. The Register page is displayed
4. Display "Tran Binh Khanh" at Full name field
5. Display "" at Full name field
6. Display error message </t>
    </r>
    <r>
      <rPr>
        <b/>
        <sz val="10"/>
        <color indexed="8"/>
        <rFont val="Tahoma"/>
        <family val="2"/>
      </rPr>
      <t>MS10</t>
    </r>
  </si>
  <si>
    <t>1. Go to vmn.com
2. Click on "Login" hyperlink on Header
3. Click on Register hyperlink on "Login" Page
4. Input "abc123" to "Password" field and "Confirm Password"</t>
  </si>
  <si>
    <t>1. Go to vmn.com
2. Click on "Login" hyperlink on Header
3. Click on Register hyperlink on "Login" Page
4. Input not enough require fields
5. Click "Register" button</t>
  </si>
  <si>
    <t>1. Go to vmn.com
2. Click on "Login" hyperlink on Header
3. Click on Register hyperlink on "Login" Page
4. Input: 
+ Username: abc1
5. Click anywhere</t>
  </si>
  <si>
    <t>1. Go to vmn.com
2. Click on "Login" hyperlink on Header
3. Click on Register hyperlink on "Login" Page
4. Input: 
+ Username: abcde12345abcde12345abcd
5. Click anywhere</t>
  </si>
  <si>
    <t>1. Go to vmn.com
2. Click on "Login" hyperlink on Header
3. Click on Register hyperlink on "Login" Page
4. Input:
+ Username: "abc;#$! 1323"
5. Click anywhere</t>
  </si>
  <si>
    <t>1. Go to vmn.com
2. Click on "Login" hyperlink on Header
3. Click on Register hyperlink on "Login" Page
4. Input:
+ Username: "abc #"
5. Click anywhere</t>
  </si>
  <si>
    <t>1. Go to vmn.com
2. Click on "Login" hyperlink on Header
3. Click on Register hyperlink on "Login" Page
4. Input:
+ Username: "abc # abc adsfsffsfjsklfjsklfjkslfjklskfsjklf"
5. Click anywhere</t>
  </si>
  <si>
    <t>1. Go to vmn.com
2. Click on "Login" hyperlink on Header
3. Click on Register hyperlink on "Login" Page
4. Input 
+ Pass: "123456"</t>
  </si>
  <si>
    <t>1. Go to vmn.com
2. Click on "Login" hyperlink on Header
3. Click on Register hyperlink on "Login" Page
4. Input 
+ Pass: "12345678"
5. Edit Input:
+ Pass: ""</t>
  </si>
  <si>
    <t xml:space="preserve">1. Go to vmn.com
2. Click on "Login" hyperlink on Header
3. Click on Register hyperlink on "Login" Page
4. Input
+ Password: "12345678"
+ Re-enter password: "12345"
</t>
  </si>
  <si>
    <t>1. Go to vmn.com
2. Click on "Login" hyperlink on Header
3. Click on Register hyperlink on "Login" Page
4. Input: 
+ Email: "khanhtbse02764@fpt.edul.com"
5. Other field is filled correctly
6. Click "Sign in" button</t>
  </si>
  <si>
    <t>1. Go to vmn.com
2. Click on "Login" hyperlink on Header
3. Click on Register hyperlink on "Login" Page
4. Input: 
+ Email: "chinhvcse02585@fpt.edu.com"
5. Click "Sign in" button</t>
  </si>
  <si>
    <t>1. Go to vmn.com
2. Click on "Login" hyperlink on Header
3. Click on Register hyperlink on "Login" Page
4. Input 
+ Full name: "Tran Binh Khanh"
5. Edit Input:
+ Full name:  ""
6. Click "Sign in" button</t>
  </si>
  <si>
    <t>1. Go to vmn.com
2. Click on "Login" hyperlink on Header
3. Click on Register hyperlink on "Login" Page
4. Input correct  information
5. Click "Register" button</t>
  </si>
  <si>
    <t>1. Go to vmn.com
2. Click on "Register" hyperlink on Header
3. Input "abc123" to "Password" field and "Confirm Password"</t>
  </si>
  <si>
    <t>1. Go to vmn.com
2. Click on "Register" hyperlink on Header
3. Input: 
+ Username: abc1
4. Click anywhere</t>
  </si>
  <si>
    <t>1. Go to vmn.com
2. Click on "Register" hyperlink on Header
3. Input not enough require fields
4. Click "Register" button</t>
  </si>
  <si>
    <t>1. Go to vmn.com
2. Click on "Register" hyperlink on Header
3. Input: 
+ Username: abcde12345abcde12345abcd
4. Click anywhere</t>
  </si>
  <si>
    <t>1. Go to vmn.com
2. Click on "Register" hyperlink on Header
3. Input:
+ Username: "abc;#$! 1323"
4. Click anywhere</t>
  </si>
  <si>
    <t>1. Go to vmn.com
2. Click on "Register" hyperlink on Header
3. Input:
+ Username: "abc #"
4. Click anywhere</t>
  </si>
  <si>
    <t>1. Go to vmn.com
2. Click on "Register" hyperlink on Header
3. Input:
+ Username: "abc # abc adsfsffsfjsklfjsklfjkslfjklskfsjklf"
4. Click anywhere</t>
  </si>
  <si>
    <t>1. Go to vmn.com
2. Click on "Register" hyperlink on Header
3. Input: 
+ Email: "khanhtbse02764@fpt.edul.com"
4. Other field is filled correctly
5. Click "Sign in" button</t>
  </si>
  <si>
    <t>1. Go to vmn.com
2. Click on "Register" hyperlink on Header
3. Input 
+ Full name: "Tran Binh Khanh"
4. Edit Input:
+ Full name:  ""
5. Click "Sign in" button</t>
  </si>
  <si>
    <t>1. The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</si>
  <si>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</si>
  <si>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</si>
  <si>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1.The Homepage is displayed 
2.The Register page is displayed 
3. Register button is disabled (locked)
4. Can not click Register button</t>
  </si>
  <si>
    <r>
      <t xml:space="preserve">1.The Homepage is displayed 
2.The Register page is displayed 
3. Display "abc1" at Username field
4. Display error message </t>
    </r>
    <r>
      <rPr>
        <b/>
        <sz val="10"/>
        <rFont val="Tahoma"/>
        <family val="2"/>
      </rPr>
      <t>MS07</t>
    </r>
  </si>
  <si>
    <r>
      <t>1.The Homepage is displayed 
2.The Register page is displayed
3. Display "abcde12345abcde12345abcd" at Username field  
4. Display error message</t>
    </r>
    <r>
      <rPr>
        <b/>
        <sz val="10"/>
        <rFont val="Tahoma"/>
        <family val="2"/>
      </rPr>
      <t xml:space="preserve"> MS07</t>
    </r>
  </si>
  <si>
    <r>
      <t xml:space="preserve">1. The Homepage is displayed 
2. 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</si>
  <si>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</si>
  <si>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r>
      <t xml:space="preserve">1. The Homepage is displayed 
2. The Register page is displayed
3. Display ""abc # abc adsfsffsfjsklfjsklfjkslfjklskfsjklf" at Username field 
4. Display error message </t>
    </r>
    <r>
      <rPr>
        <b/>
        <sz val="10"/>
        <rFont val="Tahoma"/>
        <family val="2"/>
      </rPr>
      <t>MS07 MS09</t>
    </r>
  </si>
  <si>
    <t>1. Go to vmn.com
2. Click on "Register" hyperlink on Header
3. Input 
+ Pass: "12345678"
4. Edit Input:
+ Pass: ""
5. Click on "Sign up" button</t>
  </si>
  <si>
    <r>
      <t xml:space="preserve">1.The Homepage is displayed 
2. The Register page is displayed
3. Display "khanhtbse0276@fpt.edul.vn" at Email field
4. Other field is filled correctly
5. Display error message </t>
    </r>
    <r>
      <rPr>
        <b/>
        <sz val="10"/>
        <color indexed="8"/>
        <rFont val="Tahoma"/>
        <family val="2"/>
      </rPr>
      <t>MS11</t>
    </r>
  </si>
  <si>
    <r>
      <t xml:space="preserve">1.The Homepage is displayed 
2. The Register page is displayed
3. Display "Tran Binh Khanh" at Full name field
4. Display "" at Full name field
5. Display error message </t>
    </r>
    <r>
      <rPr>
        <b/>
        <sz val="10"/>
        <color indexed="8"/>
        <rFont val="Tahoma"/>
        <family val="2"/>
      </rPr>
      <t>MS10</t>
    </r>
  </si>
  <si>
    <t xml:space="preserve">1. Go to vmn.com
2. Click on "Register" hyperlink on Header
3. Input
+ Password: "12345678"
+ Re-enter password: "12345"
4. Click on "Sign in" button
</t>
  </si>
  <si>
    <t>1. Go to vmn.com
2. Click on "Register" hyperlink on Header
3. Input 
+ Password: "123456"
4. Click on "Sign in" button</t>
  </si>
  <si>
    <r>
      <t xml:space="preserve">1.The Homepage is displayed 
2.The Register page is displayed 
3. Display "123456" in Password field
4. Display error message </t>
    </r>
    <r>
      <rPr>
        <b/>
        <sz val="10"/>
        <rFont val="Tahoma"/>
        <family val="2"/>
      </rPr>
      <t>MS12</t>
    </r>
  </si>
  <si>
    <r>
      <t xml:space="preserve">1. The Homepage is displayed 
2. The Login page is displayed
3. The Register page is displayed
4.  Display "" at Password field
5. Display error message </t>
    </r>
    <r>
      <rPr>
        <b/>
        <sz val="10"/>
        <rFont val="Tahoma"/>
        <family val="2"/>
      </rPr>
      <t>MS05</t>
    </r>
  </si>
  <si>
    <r>
      <t xml:space="preserve">1. The Homepage is displayed 
2. The Register page is displayed 
3. Display "12345" in Password field
4. Display error message </t>
    </r>
    <r>
      <rPr>
        <b/>
        <sz val="10"/>
        <rFont val="Tahoma"/>
        <family val="2"/>
      </rPr>
      <t>MS05</t>
    </r>
  </si>
  <si>
    <t>1. Go to vmn.com
2. Click on "Register" hyperlink on Header
3. Input: 
+ Email: "khanhtbse02764@fpt.edu.com"
4. Click "Sign in" button</t>
  </si>
  <si>
    <r>
      <t xml:space="preserve">1.The Homepage is displayed 
2.The Register page is displayed
3. Display "khanhtbse02764@fpt.edu.vn" in Email field 
4. Display error message </t>
    </r>
    <r>
      <rPr>
        <b/>
        <sz val="10"/>
        <color indexed="8"/>
        <rFont val="Tahoma"/>
        <family val="2"/>
      </rPr>
      <t>MS11</t>
    </r>
  </si>
  <si>
    <t xml:space="preserve">1.The Homepage is displayed 
2. The Register page is displayed
3. All field is filled correctly
4. Login successful </t>
  </si>
  <si>
    <t>1. Go to vmn.com
2. Click on "Register" hyperlink on Header
3. Input correct  information
4. Click "Sign in" button</t>
  </si>
  <si>
    <t>Change Password</t>
  </si>
  <si>
    <t>"Change Password" Page  view in 1366x768 screen</t>
  </si>
  <si>
    <t xml:space="preserve">1. Login VMN system by Member or Mod role
2. Click on "Personal Page" hyperlink at VMN website's header
3. Click on "Change Password" tab at the left, under personal avatar
</t>
  </si>
  <si>
    <t xml:space="preserve">1. The Homepage is displayed
2. "Personal Page Detail" Page will be displayed
3. "Change Password" form will be displayed by following fields: 
- Current Password text field
- New Password text field
- Confirm Password text field
</t>
  </si>
  <si>
    <t>"Change Password" Page  view in 1024x768 screen</t>
  </si>
  <si>
    <t>1. Login VMN system by Member or Mod role
2. Click on "Personal Page" hyperlink at VMN website's header
3. Click on "Change Password" tab at the left, under personal avatar</t>
  </si>
  <si>
    <t>1. The Homepage is displayed
2. "Personal Page Detail" Page will be displayed
3. "Change Password" form will be displayed by following fields: 
- Current Password text field
- New Password text field
- Confirm Password text field</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</si>
  <si>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</si>
  <si>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</si>
  <si>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The Homepage is displayed
2. "Personal Page Detail" Page will be displayed
3. "Change Password" form will be displayed
4. Accept Member's or Mod's typed
5. VMN system will alert message:"Current Password is not correct"</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</si>
  <si>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</si>
  <si>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</si>
  <si>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1. The Homepage is displayed
2. "Personal Page Detail" Page will be displayed
3. "Change Password" form will be displayed
4. Accept Member's or Mod's typed
5. VMN system will alert message:"Confirm Password is not correct"</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</si>
  <si>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</si>
  <si>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</si>
  <si>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</si>
  <si>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</si>
  <si>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1. The Homepage is displayed
2. "Personal Page Detail" Page will be displayed
3. "Change Password" form will be displayed
4. Accept Member's or Mod's typed
5. VMN system will alert message:"Password should have over 8 characters"</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</si>
  <si>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</si>
  <si>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</si>
  <si>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1. The Homepage is displayed
2. "Personal Page Detail" Page will be displayed
3. "Change Password" form will be displayed
4. Accept Member's or Mod's typed
5. VMN system will alert message:"Password should have under 60 characters"</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</si>
  <si>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</si>
  <si>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</si>
  <si>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1. The Homepage is displayed
2. "Personal Page Detail" Page will be displayed
3. "Change Password" form will be displayed
4. Current Password is encoded</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</si>
  <si>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</si>
  <si>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</si>
  <si>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1. The Homepage is displayed
2. "Personal Page Detail" Page will be displayed
3. "Change Password" form will be displayed
4. New Password is encoded</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</si>
  <si>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</si>
  <si>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</si>
  <si>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1. The Homepage is displayed
2. "Personal Page Detail" Page will be displayed
3. "Change Password" form will be displayed
4. Confirm Password is encoded</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</si>
  <si>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</si>
  <si>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</si>
  <si>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1. The Homepage is displayed
2. "Personal Page Detail" Page will be displayed
3. "Change Password" form will be displayed
4. Accept Member's or Mod's typed
5. VMN system will alert message:" You have to enter all fields"</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</si>
  <si>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</si>
  <si>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</si>
  <si>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1. The Homepage is displayed
2. "Personal Page Detail" Page will be displayed
3. "Change Password" form will be displayed
4. Accept Member's or Mod's typed
5. VMN system will alert message:"Update Password successful"</t>
  </si>
  <si>
    <t>"Forgot password" Page view in 1366x768 screen</t>
  </si>
  <si>
    <t>"Forgot password" Page view in 1024x768 screen</t>
  </si>
  <si>
    <t>"Forgot Password" Page when user NOT enter any field in "Forgot Password" Form</t>
  </si>
  <si>
    <t>1. Go to vmn.com
2. Click on "Login" button on Homepage
3. Click on "Forgot Password" hyperlink</t>
  </si>
  <si>
    <t>1. Go to vmn.com
2. Click on "Login" button on Homepage
3. Click on "Forgot Password" hyperlink
4. Click "Sent" button</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</si>
  <si>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</si>
  <si>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</si>
  <si>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</si>
  <si>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Go to vmn.com
2. Click on "Login" button on Homepage
3. Click on "Forgot Password" hyperlink
4. Enter email in "Registed Email" but not correct format
5. Click on "Save" button</t>
  </si>
  <si>
    <t>1. Homepage is displayed
2. "Login" Page is displayed
3. "Forgot Password" Page is displayed 
4. Accept Member's typed
5. VMN system will alert message:"Email is not correct format"</t>
  </si>
  <si>
    <t>1. Go to vmn.com
2. Click on "Login" button on Homepage
3. Click on "Forgot Password" hyperlink
4. Enter email in "Registed Email" but not correct registed email
5. Click on "Save" button</t>
  </si>
  <si>
    <t>1. Homepage is displayed
2. "Login" Page is displayed
3. "Forgot Password" Page is displayed 
4. Accept Member's typed
5. VMN system will alert message:"Email is not correct"</t>
  </si>
  <si>
    <t>"Forgot password" when user enter correct format email in "Registed Email" field</t>
  </si>
  <si>
    <t>1. Go to vmn.com
2. Click on "Login" button on Homepage
3. Click on "Forgot Password" hyperlink
4. Enter email in "Registed Email" by registed email
5. Click on "Save" button</t>
  </si>
  <si>
    <t>1. Homepage is displayed
2. "Login" Page is displayed
3. "Forgot Password" Page is displayed 
4. Accept Member's typed
5. VMN system will alert message:"Password is sent to your email."</t>
  </si>
  <si>
    <t>"Login" Page view in 1366x768 screen</t>
  </si>
  <si>
    <t>"Login" Page view in 1024x768 screen</t>
  </si>
  <si>
    <t xml:space="preserve">1. "Login" Page is displayed "Login" Form by the following fields:
- "Username" field
- "Password" field
- Remember me button
- Forgot Password hyperlink
- "Login" button
</t>
  </si>
  <si>
    <t>1. "Login" Page is displayed "Login" Form by the following fields:
- "Username" field
- "Password" field
- Remember me button
- Forgot Password hyperlink
- "Login" button</t>
  </si>
  <si>
    <t>When Mod input correct username and password</t>
  </si>
  <si>
    <t>When Mod input only username to login</t>
  </si>
  <si>
    <t>When Mod input only password to login</t>
  </si>
  <si>
    <t>When Mod input correct username and wrong password</t>
  </si>
  <si>
    <t>When Mod input wrong username and correct password</t>
  </si>
  <si>
    <t>When Mod input wrong username and wrong password</t>
  </si>
  <si>
    <t>1. Enter Mod site</t>
  </si>
  <si>
    <t>1. Enter Mod site
2. Click on "Login" button</t>
  </si>
  <si>
    <t>1. Enter Mod site
2. Click "Username" field</t>
  </si>
  <si>
    <t>1. Enter Mod site
2. Click "Password" field</t>
  </si>
  <si>
    <t>1. Enter Mod site
2. Input data to "Password" field</t>
  </si>
  <si>
    <t>1. Enter Mod site
2. Input username "email0@gmail.com" password "123456", then click "Login" button</t>
  </si>
  <si>
    <t>1. Enter Mod site
2. Input username "email0@gmail.com", password "" then click "Login" button</t>
  </si>
  <si>
    <t>1. Enter Mod site
2. Input username "", password "123456789"  then click "Login" button</t>
  </si>
  <si>
    <t>1. Enter Mod site
2. Input username "email0@gmail.com" and password "fsdfs", then click "Login" button</t>
  </si>
  <si>
    <t>1. Enter Mod site
2. Input username and password, then click "Login" button</t>
  </si>
  <si>
    <t>1. Enter Mod site
2. Input wrong username "fsdfsd" and password "123456789", then click "Login" button</t>
  </si>
  <si>
    <t>1. Enter Mod site
2. Loggin with Mod rule</t>
  </si>
  <si>
    <t>1. Enter Mod site
2. Click logout button in Right Header</t>
  </si>
  <si>
    <t xml:space="preserve">1. Enter Mod site
2. Click Dashboard button
</t>
  </si>
  <si>
    <t>1. Enter Mod site
2. Click Dashboard button
3. Click View button in Total Medicinal plants</t>
  </si>
  <si>
    <t>1. Enter Mod site
2. Click Dashboard button
3. Click View button in Total Remedy</t>
  </si>
  <si>
    <t>1. Enter Mod site
2. Click Dashboard button
3. Click View button in Total Approve</t>
  </si>
  <si>
    <t>1. Enter Mod site
2. Click Medicinal plants management button</t>
  </si>
  <si>
    <t>1. Enter Mod site
2. Click Medicinal plants management button
3. Click View button in Tab new medicinal plants</t>
  </si>
  <si>
    <t>1. Enter Mod site
2. Click Medicinal plants management button
3. Click View button in Tab edited medicinal plants</t>
  </si>
  <si>
    <t>1. Enter Mod site
2. Click Medicinal plants management button
3. Click View button in Tab Reported medicinal plants</t>
  </si>
  <si>
    <t xml:space="preserve">1. Enter Mod site
2. Click Medicinal plants management button
3. Click View button in Tab new medicinal plants
4. Click Approve/Ignore
</t>
  </si>
  <si>
    <t>1. Enter Mod site
2. Click Medicinal plants management button
3. Click View button in Tab edited medicinal plants
4. Click Approve/Ignore</t>
  </si>
  <si>
    <t>1. Enter Mod site
2. Click medicinal plants management button
3. Click pagging button</t>
  </si>
  <si>
    <t>1. Enter Mod site
2. Click Medicinal plants management button
3. Click View button in Tab Reported medicinal plants
4. Click Approve/Ignore</t>
  </si>
  <si>
    <t>1. Enter Mod site
2. Click Remedy management button</t>
  </si>
  <si>
    <t>1. Enter Mod site
2. Click Remedy management button
3. Click View button in Tab new remedy</t>
  </si>
  <si>
    <t>1. Enter Mod site
2. Click Remedy management button
3. Click View button in Tab edited remedy</t>
  </si>
  <si>
    <t>1. Enter Mod site
2. Click Remedy management button
3. Click View button in Tab Reported remedy</t>
  </si>
  <si>
    <t xml:space="preserve">1. Enter Mod site
2. Click Remedy management button
3. Click View button in Tab new remedy
4. Click Approve/Ignore
</t>
  </si>
  <si>
    <t>1. Enter Mod site
2. Click Remedy management button
3. Click View button in Tab edited remedy
4. Click Approve/Ignore</t>
  </si>
  <si>
    <t>1. Enter Mod site
2. Click remedy management button
3. Click pagging button</t>
  </si>
  <si>
    <t>1. Enter Mod site
2. Click Remedy management button
3. Click View button in Tab Reported remedy
4. Click Approve/Ignore</t>
  </si>
  <si>
    <t>Logout</t>
  </si>
  <si>
    <t>Herbal Medicine Store Management</t>
  </si>
  <si>
    <t>User Management</t>
  </si>
  <si>
    <t>Admin Site Detail</t>
  </si>
  <si>
    <t>Dashboard</t>
  </si>
  <si>
    <t>Check user login when user input correct Email and Password</t>
  </si>
  <si>
    <t>Check Login button when user not input Email and password</t>
  </si>
  <si>
    <t>When user login with non-existence user name</t>
  </si>
  <si>
    <t>1. Go to vmn.com
2. Click on "Login" hyperlink in Header
3. Input:
   - User name: "username@gmail.com"
   - Password: "123456"
4. Click "Sign in" button in "Login" Form or press Enter</t>
  </si>
  <si>
    <t xml:space="preserve">1. Homepage is displayed
2. "Login" Page is displayed
3. 
  "username@gmail.com" is displayed in User name text box 
- "••••••" is displayed in Password text box
4. Display message: MS06 </t>
  </si>
  <si>
    <t>Check user register when user input a string less than 8 character on "Password" field</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</si>
  <si>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</si>
  <si>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</si>
  <si>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</si>
  <si>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</si>
  <si>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</si>
  <si>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</si>
  <si>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</si>
  <si>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</si>
  <si>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Medicinal plants page is displayed include:
- Header
- Slider
- Search bar
- Medicinal plants list
- Paging
- Footer</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</si>
  <si>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</si>
  <si>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</si>
  <si>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</si>
  <si>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 xml:space="preserve">1. The Homepage is displayed
2. "HMS Searching" Page is displayed by following fields:
- Header
- "HMS Searching" Form
- List of HMS in database
- Paging
- Footer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</si>
</sst>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3">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11"/>
      <name val="Times New Roman"/>
      <family val="1"/>
    </font>
    <font>
      <sz val="11"/>
      <name val="Times New Roman"/>
      <family val="1"/>
    </font>
    <font>
      <b/>
      <sz val="16"/>
      <name val="Times New Roman"/>
      <family val="1"/>
    </font>
    <font>
      <b/>
      <sz val="9"/>
      <color indexed="81"/>
      <name val="Tahoma"/>
      <family val="2"/>
    </font>
    <font>
      <b/>
      <sz val="11"/>
      <color theme="0"/>
      <name val="Times New Roman"/>
      <family val="1"/>
    </font>
    <font>
      <sz val="10"/>
      <color rgb="FFFF0000"/>
      <name val="Tahoma"/>
      <family val="2"/>
    </font>
    <font>
      <sz val="10"/>
      <name val="Tahoma"/>
      <family val="2"/>
      <charset val="163"/>
    </font>
    <font>
      <b/>
      <sz val="10"/>
      <color theme="1"/>
      <name val="Tahoma"/>
      <family val="2"/>
    </font>
  </fonts>
  <fills count="1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4" tint="-0.249977111117893"/>
        <bgColor indexed="64"/>
      </patternFill>
    </fill>
    <fill>
      <patternFill patternType="solid">
        <fgColor theme="0"/>
        <bgColor indexed="41"/>
      </patternFill>
    </fill>
    <fill>
      <patternFill patternType="solid">
        <fgColor theme="0"/>
        <bgColor indexed="64"/>
      </patternFill>
    </fill>
    <fill>
      <patternFill patternType="solid">
        <fgColor rgb="FFFFFF00"/>
        <bgColor indexed="26"/>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theme="8" tint="0.39997558519241921"/>
        <bgColor indexed="64"/>
      </patternFill>
    </fill>
    <fill>
      <patternFill patternType="solid">
        <fgColor rgb="FFFF0000"/>
        <bgColor indexed="26"/>
      </patternFill>
    </fill>
  </fills>
  <borders count="6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bottom style="thin">
        <color indexed="8"/>
      </bottom>
      <diagonal/>
    </border>
    <border>
      <left style="thin">
        <color indexed="64"/>
      </left>
      <right/>
      <top/>
      <bottom/>
      <diagonal/>
    </border>
    <border>
      <left/>
      <right style="thin">
        <color indexed="64"/>
      </right>
      <top style="thin">
        <color indexed="64"/>
      </top>
      <bottom/>
      <diagonal/>
    </border>
    <border>
      <left/>
      <right style="thin">
        <color indexed="8"/>
      </right>
      <top/>
      <bottom/>
      <diagonal/>
    </border>
    <border>
      <left/>
      <right style="thin">
        <color indexed="64"/>
      </right>
      <top style="thin">
        <color indexed="8"/>
      </top>
      <bottom style="thin">
        <color indexed="8"/>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306">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26" fillId="0" borderId="0" xfId="0" applyFont="1"/>
    <xf numFmtId="0" fontId="26" fillId="0" borderId="22" xfId="0" applyFont="1" applyBorder="1"/>
    <xf numFmtId="0" fontId="26" fillId="0" borderId="37" xfId="0" applyFont="1" applyBorder="1" applyAlignment="1">
      <alignment vertical="center" wrapText="1"/>
    </xf>
    <xf numFmtId="0" fontId="25" fillId="0" borderId="22" xfId="0" applyFont="1" applyBorder="1" applyAlignment="1">
      <alignment horizontal="left" vertical="center" wrapText="1" indent="1"/>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26"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5"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14" fillId="4" borderId="0" xfId="5" applyFont="1" applyFill="1" applyBorder="1" applyAlignment="1">
      <alignment horizontal="left" vertical="center"/>
    </xf>
    <xf numFmtId="14" fontId="3" fillId="2" borderId="22" xfId="2" applyNumberFormat="1" applyFont="1" applyFill="1" applyBorder="1" applyAlignment="1"/>
    <xf numFmtId="0" fontId="3" fillId="6" borderId="54" xfId="5" applyFont="1" applyFill="1" applyBorder="1" applyAlignment="1">
      <alignment vertical="top" wrapText="1"/>
    </xf>
    <xf numFmtId="0" fontId="3" fillId="6" borderId="53" xfId="5" applyFont="1" applyFill="1" applyBorder="1" applyAlignment="1">
      <alignment vertical="top" wrapText="1"/>
    </xf>
    <xf numFmtId="0" fontId="29" fillId="7" borderId="35" xfId="0" applyFont="1" applyFill="1" applyBorder="1" applyAlignment="1">
      <alignment horizontal="center" vertical="center" wrapText="1"/>
    </xf>
    <xf numFmtId="0" fontId="29" fillId="7" borderId="36" xfId="0" applyFont="1" applyFill="1" applyBorder="1" applyAlignment="1">
      <alignment horizontal="center" vertical="center" wrapText="1"/>
    </xf>
    <xf numFmtId="0" fontId="29" fillId="7" borderId="22" xfId="0" applyFont="1" applyFill="1" applyBorder="1" applyAlignment="1">
      <alignment horizontal="center" vertical="center" wrapText="1"/>
    </xf>
    <xf numFmtId="0" fontId="16" fillId="2" borderId="22" xfId="1" quotePrefix="1" applyFill="1" applyBorder="1"/>
    <xf numFmtId="0" fontId="30" fillId="6" borderId="22" xfId="5" applyFont="1" applyFill="1" applyBorder="1" applyAlignment="1">
      <alignment vertical="top" wrapText="1"/>
    </xf>
    <xf numFmtId="0" fontId="30" fillId="2" borderId="2" xfId="5" applyFont="1" applyFill="1" applyBorder="1" applyAlignment="1">
      <alignment vertical="top" wrapText="1"/>
    </xf>
    <xf numFmtId="0" fontId="14" fillId="8" borderId="22" xfId="5" applyFont="1" applyFill="1" applyBorder="1" applyAlignment="1">
      <alignment horizontal="left" vertical="center"/>
    </xf>
    <xf numFmtId="0" fontId="3" fillId="6" borderId="0" xfId="2" applyFont="1" applyFill="1"/>
    <xf numFmtId="0" fontId="3" fillId="2" borderId="54" xfId="5" applyFont="1" applyFill="1" applyBorder="1" applyAlignment="1">
      <alignment vertical="top" wrapText="1"/>
    </xf>
    <xf numFmtId="0" fontId="3" fillId="6" borderId="43" xfId="5" applyFont="1" applyFill="1" applyBorder="1" applyAlignment="1">
      <alignment vertical="top" wrapText="1"/>
    </xf>
    <xf numFmtId="0" fontId="3" fillId="8" borderId="22" xfId="5" applyFont="1" applyFill="1" applyBorder="1" applyAlignment="1">
      <alignment horizontal="left" vertical="center"/>
    </xf>
    <xf numFmtId="0" fontId="3" fillId="8" borderId="22" xfId="5" applyFont="1" applyFill="1" applyBorder="1" applyAlignment="1">
      <alignment horizontal="left" vertical="top" wrapText="1"/>
    </xf>
    <xf numFmtId="0" fontId="3" fillId="2" borderId="56" xfId="2" applyFont="1" applyFill="1" applyBorder="1"/>
    <xf numFmtId="0" fontId="3" fillId="6" borderId="3" xfId="5" applyFont="1" applyFill="1" applyBorder="1" applyAlignment="1">
      <alignment vertical="top" wrapText="1"/>
    </xf>
    <xf numFmtId="0" fontId="3" fillId="6" borderId="40" xfId="5" applyFont="1" applyFill="1" applyBorder="1" applyAlignment="1">
      <alignment vertical="top" wrapText="1"/>
    </xf>
    <xf numFmtId="0" fontId="30" fillId="2" borderId="22" xfId="5" applyFont="1" applyFill="1" applyBorder="1" applyAlignment="1">
      <alignment vertical="top" wrapText="1"/>
    </xf>
    <xf numFmtId="0" fontId="3" fillId="6" borderId="57" xfId="5" applyFont="1" applyFill="1" applyBorder="1" applyAlignment="1">
      <alignment vertical="top" wrapText="1"/>
    </xf>
    <xf numFmtId="0" fontId="3" fillId="6" borderId="45" xfId="5" applyFont="1" applyFill="1" applyBorder="1" applyAlignment="1">
      <alignment vertical="top" wrapText="1"/>
    </xf>
    <xf numFmtId="0" fontId="3" fillId="6" borderId="58" xfId="5" applyFont="1" applyFill="1" applyBorder="1" applyAlignment="1">
      <alignment vertical="top" wrapText="1"/>
    </xf>
    <xf numFmtId="0" fontId="3" fillId="6" borderId="59" xfId="5" applyFont="1" applyFill="1" applyBorder="1" applyAlignment="1">
      <alignment vertical="top" wrapText="1"/>
    </xf>
    <xf numFmtId="0" fontId="14" fillId="4" borderId="37" xfId="5" applyFont="1" applyFill="1" applyBorder="1" applyAlignment="1">
      <alignment vertical="center"/>
    </xf>
    <xf numFmtId="0" fontId="14" fillId="4" borderId="45" xfId="5" applyFont="1" applyFill="1" applyBorder="1" applyAlignment="1">
      <alignment vertical="center"/>
    </xf>
    <xf numFmtId="0" fontId="14" fillId="4" borderId="44"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8" xfId="5" applyFont="1" applyFill="1" applyBorder="1" applyAlignment="1">
      <alignment horizontal="left" vertical="center"/>
    </xf>
    <xf numFmtId="0" fontId="3" fillId="9" borderId="22" xfId="5" applyFont="1" applyFill="1" applyBorder="1" applyAlignment="1">
      <alignment horizontal="left" vertical="center" wrapText="1"/>
    </xf>
    <xf numFmtId="0" fontId="14" fillId="8" borderId="0" xfId="5" applyFont="1" applyFill="1" applyBorder="1" applyAlignment="1">
      <alignment horizontal="left" vertical="center"/>
    </xf>
    <xf numFmtId="0" fontId="3" fillId="6" borderId="22" xfId="2" applyFont="1" applyFill="1" applyBorder="1" applyAlignment="1">
      <alignment vertical="top"/>
    </xf>
    <xf numFmtId="0" fontId="3" fillId="6" borderId="22" xfId="2" applyFont="1" applyFill="1" applyBorder="1" applyAlignment="1"/>
    <xf numFmtId="0" fontId="3" fillId="6" borderId="22" xfId="2" applyFont="1" applyFill="1" applyBorder="1"/>
    <xf numFmtId="14" fontId="3" fillId="2" borderId="41" xfId="2" applyNumberFormat="1" applyFont="1" applyFill="1" applyBorder="1" applyAlignment="1">
      <alignment vertical="top"/>
    </xf>
    <xf numFmtId="0" fontId="3" fillId="6" borderId="56" xfId="5" applyFont="1" applyFill="1" applyBorder="1" applyAlignment="1">
      <alignment vertical="top" wrapText="1"/>
    </xf>
    <xf numFmtId="14" fontId="3" fillId="2" borderId="56" xfId="2" applyNumberFormat="1" applyFont="1" applyFill="1" applyBorder="1" applyAlignment="1">
      <alignment vertical="top"/>
    </xf>
    <xf numFmtId="0" fontId="3" fillId="2" borderId="59" xfId="2" applyFont="1" applyFill="1" applyBorder="1"/>
    <xf numFmtId="0" fontId="3" fillId="6" borderId="61" xfId="5" applyFont="1" applyFill="1" applyBorder="1" applyAlignment="1">
      <alignment vertical="top" wrapText="1"/>
    </xf>
    <xf numFmtId="0" fontId="3" fillId="2" borderId="56" xfId="2" applyFont="1" applyFill="1" applyBorder="1" applyAlignment="1"/>
    <xf numFmtId="0" fontId="3" fillId="2" borderId="41" xfId="2" applyFont="1" applyFill="1" applyBorder="1" applyAlignment="1"/>
    <xf numFmtId="0" fontId="3" fillId="0" borderId="41" xfId="5" applyFont="1" applyFill="1" applyBorder="1" applyAlignment="1">
      <alignment horizontal="left" vertical="center" wrapText="1"/>
    </xf>
    <xf numFmtId="0" fontId="3" fillId="2" borderId="56" xfId="2" applyFont="1" applyFill="1" applyBorder="1" applyAlignment="1">
      <alignment vertical="top"/>
    </xf>
    <xf numFmtId="0" fontId="3" fillId="2" borderId="59" xfId="2" applyFont="1" applyFill="1" applyBorder="1" applyAlignment="1"/>
    <xf numFmtId="0" fontId="14" fillId="8" borderId="41" xfId="5" applyFont="1" applyFill="1" applyBorder="1" applyAlignment="1">
      <alignment horizontal="left" vertical="center"/>
    </xf>
    <xf numFmtId="0" fontId="14" fillId="8" borderId="56" xfId="5" applyFont="1" applyFill="1" applyBorder="1" applyAlignment="1">
      <alignment horizontal="left" vertical="center"/>
    </xf>
    <xf numFmtId="0" fontId="14" fillId="4" borderId="63"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10" borderId="22" xfId="5" applyFont="1" applyFill="1" applyBorder="1" applyAlignment="1">
      <alignment vertical="top" wrapText="1"/>
    </xf>
    <xf numFmtId="0" fontId="3" fillId="10" borderId="1" xfId="5" applyFont="1" applyFill="1" applyBorder="1" applyAlignment="1">
      <alignment vertical="top" wrapText="1"/>
    </xf>
    <xf numFmtId="0" fontId="3" fillId="10" borderId="2" xfId="5" applyFont="1" applyFill="1" applyBorder="1" applyAlignment="1">
      <alignment vertical="top" wrapText="1"/>
    </xf>
    <xf numFmtId="0" fontId="3" fillId="2" borderId="22" xfId="2" applyFont="1" applyFill="1" applyBorder="1" applyAlignment="1">
      <alignment vertical="top" wrapText="1"/>
    </xf>
    <xf numFmtId="0" fontId="3" fillId="6" borderId="41" xfId="2" applyFont="1" applyFill="1" applyBorder="1"/>
    <xf numFmtId="0" fontId="14" fillId="4" borderId="39" xfId="5" applyFont="1" applyFill="1" applyBorder="1" applyAlignment="1">
      <alignment horizontal="left" vertical="center"/>
    </xf>
    <xf numFmtId="0" fontId="3" fillId="6" borderId="64"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3" fillId="6" borderId="44" xfId="5" applyFont="1" applyFill="1" applyBorder="1" applyAlignment="1">
      <alignment vertical="top" wrapText="1"/>
    </xf>
    <xf numFmtId="0" fontId="3" fillId="2" borderId="44" xfId="2" applyFont="1" applyFill="1" applyBorder="1"/>
    <xf numFmtId="14" fontId="3" fillId="2" borderId="44" xfId="2" applyNumberFormat="1" applyFont="1" applyFill="1" applyBorder="1" applyAlignment="1">
      <alignment vertical="top"/>
    </xf>
    <xf numFmtId="0" fontId="3" fillId="2" borderId="45" xfId="2" applyFont="1" applyFill="1" applyBorder="1"/>
    <xf numFmtId="0" fontId="3" fillId="10" borderId="37" xfId="5" applyFont="1" applyFill="1" applyBorder="1" applyAlignment="1">
      <alignment vertical="top" wrapText="1"/>
    </xf>
    <xf numFmtId="14" fontId="3" fillId="2" borderId="41" xfId="2" applyNumberFormat="1" applyFont="1" applyFill="1" applyBorder="1" applyAlignment="1"/>
    <xf numFmtId="0" fontId="3" fillId="2" borderId="41" xfId="2" applyFont="1" applyFill="1" applyBorder="1" applyAlignment="1">
      <alignment horizontal="left"/>
    </xf>
    <xf numFmtId="0" fontId="18" fillId="6" borderId="41"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8" fillId="2" borderId="2" xfId="0" applyFont="1" applyFill="1" applyBorder="1" applyAlignment="1">
      <alignment horizontal="left" vertical="top" wrapText="1"/>
    </xf>
    <xf numFmtId="0" fontId="31" fillId="2" borderId="2" xfId="5" applyFont="1" applyFill="1" applyBorder="1" applyAlignment="1">
      <alignment vertical="top" wrapText="1"/>
    </xf>
    <xf numFmtId="0" fontId="14" fillId="4" borderId="3" xfId="5" applyFont="1" applyFill="1" applyBorder="1" applyAlignment="1">
      <alignment horizontal="left" vertical="center" wrapText="1"/>
    </xf>
    <xf numFmtId="14" fontId="3" fillId="2" borderId="2" xfId="5" applyNumberFormat="1" applyFont="1" applyFill="1" applyBorder="1" applyAlignment="1">
      <alignment vertical="top" wrapText="1"/>
    </xf>
    <xf numFmtId="0" fontId="14" fillId="4" borderId="65" xfId="5" applyFont="1" applyFill="1" applyBorder="1" applyAlignment="1">
      <alignment horizontal="left" vertical="center" wrapText="1"/>
    </xf>
    <xf numFmtId="0" fontId="14" fillId="11" borderId="37" xfId="5" applyFont="1" applyFill="1" applyBorder="1" applyAlignment="1">
      <alignment horizontal="left" vertical="center"/>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31" fillId="2" borderId="22" xfId="7" applyFont="1" applyFill="1" applyBorder="1" applyAlignment="1">
      <alignment horizontal="left" vertical="top" wrapText="1"/>
    </xf>
    <xf numFmtId="0" fontId="3" fillId="9" borderId="22" xfId="0" applyFont="1" applyFill="1" applyBorder="1"/>
    <xf numFmtId="0" fontId="3" fillId="9" borderId="22" xfId="0" applyFont="1" applyFill="1" applyBorder="1" applyAlignment="1">
      <alignment vertical="top" wrapText="1"/>
    </xf>
    <xf numFmtId="0" fontId="31"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7" xfId="5" applyFont="1" applyFill="1" applyBorder="1" applyAlignment="1">
      <alignment vertical="top" wrapText="1"/>
    </xf>
    <xf numFmtId="0" fontId="18" fillId="2" borderId="44" xfId="0" applyFont="1" applyFill="1" applyBorder="1" applyAlignment="1">
      <alignment horizontal="left" vertical="top" wrapText="1"/>
    </xf>
    <xf numFmtId="0" fontId="31" fillId="2" borderId="44" xfId="0" applyFont="1" applyFill="1" applyBorder="1" applyAlignment="1">
      <alignment horizontal="left" vertical="top" wrapText="1"/>
    </xf>
    <xf numFmtId="14" fontId="3" fillId="6" borderId="44" xfId="5" applyNumberFormat="1" applyFont="1" applyFill="1" applyBorder="1" applyAlignment="1">
      <alignment vertical="top" wrapText="1"/>
    </xf>
    <xf numFmtId="0" fontId="3" fillId="9" borderId="45" xfId="0" applyFont="1" applyFill="1" applyBorder="1" applyAlignment="1">
      <alignment vertical="top" wrapText="1"/>
    </xf>
    <xf numFmtId="0" fontId="32" fillId="9" borderId="22" xfId="0" applyFont="1" applyFill="1" applyBorder="1" applyAlignment="1">
      <alignment horizontal="left" vertical="top"/>
    </xf>
    <xf numFmtId="0" fontId="3" fillId="6" borderId="0" xfId="2" applyFont="1" applyFill="1" applyBorder="1" applyAlignment="1">
      <alignment vertical="top" wrapText="1"/>
    </xf>
    <xf numFmtId="0" fontId="3" fillId="13" borderId="22" xfId="5" applyFont="1" applyFill="1" applyBorder="1" applyAlignment="1">
      <alignment horizontal="left" vertical="top" wrapText="1"/>
    </xf>
    <xf numFmtId="0" fontId="3" fillId="14" borderId="22" xfId="5" applyFont="1" applyFill="1" applyBorder="1" applyAlignment="1">
      <alignment horizontal="left" vertical="top" wrapText="1"/>
    </xf>
    <xf numFmtId="0" fontId="3" fillId="15" borderId="22" xfId="5" applyFont="1" applyFill="1" applyBorder="1" applyAlignment="1">
      <alignment vertical="top" wrapText="1"/>
    </xf>
    <xf numFmtId="0" fontId="18" fillId="6" borderId="15" xfId="0" applyFont="1" applyFill="1" applyBorder="1" applyAlignment="1">
      <alignment horizontal="left" vertical="top" wrapText="1"/>
    </xf>
    <xf numFmtId="14" fontId="3" fillId="6" borderId="41" xfId="5" applyNumberFormat="1" applyFont="1" applyFill="1" applyBorder="1" applyAlignment="1">
      <alignment vertical="top" wrapText="1"/>
    </xf>
    <xf numFmtId="0" fontId="14" fillId="4" borderId="0" xfId="5" applyFont="1" applyFill="1" applyBorder="1" applyAlignment="1">
      <alignment horizontal="left" vertical="center"/>
    </xf>
    <xf numFmtId="0" fontId="3" fillId="6" borderId="40" xfId="2" applyFont="1" applyFill="1" applyBorder="1" applyAlignment="1">
      <alignment vertical="top" wrapText="1"/>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3" fillId="0" borderId="22" xfId="5" applyFont="1" applyFill="1" applyBorder="1" applyAlignment="1">
      <alignment vertical="top" wrapText="1"/>
    </xf>
    <xf numFmtId="0" fontId="14" fillId="4" borderId="40" xfId="5"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27" fillId="0" borderId="0" xfId="0" applyFont="1" applyAlignment="1">
      <alignment horizontal="left" vertical="center"/>
    </xf>
    <xf numFmtId="0" fontId="8" fillId="2" borderId="50" xfId="5" applyFont="1" applyFill="1" applyBorder="1" applyAlignment="1">
      <alignment horizontal="left" wrapText="1"/>
    </xf>
    <xf numFmtId="0" fontId="8" fillId="2" borderId="51" xfId="5" applyFont="1" applyFill="1" applyBorder="1" applyAlignment="1">
      <alignment horizontal="left" wrapText="1"/>
    </xf>
    <xf numFmtId="0" fontId="8" fillId="2" borderId="52"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9"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9"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8" fillId="2" borderId="47" xfId="2" applyFont="1" applyFill="1" applyBorder="1" applyAlignment="1">
      <alignment horizontal="center" vertical="center" wrapText="1"/>
    </xf>
    <xf numFmtId="0" fontId="18" fillId="2" borderId="48"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5" xfId="5" applyFont="1" applyFill="1" applyBorder="1" applyAlignment="1">
      <alignment horizontal="center" vertical="center"/>
    </xf>
    <xf numFmtId="0" fontId="14" fillId="4" borderId="60" xfId="5" applyFont="1" applyFill="1" applyBorder="1" applyAlignment="1">
      <alignment horizontal="center" vertical="center"/>
    </xf>
    <xf numFmtId="0" fontId="14" fillId="4" borderId="57"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7" xfId="5" applyFont="1" applyFill="1" applyBorder="1" applyAlignment="1">
      <alignment horizontal="left" vertical="top"/>
    </xf>
    <xf numFmtId="0" fontId="14" fillId="4" borderId="44" xfId="5" applyFont="1" applyFill="1" applyBorder="1" applyAlignment="1">
      <alignment horizontal="left" vertical="top"/>
    </xf>
    <xf numFmtId="0" fontId="14" fillId="4" borderId="45"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62"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5" xfId="5"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32" fillId="12"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63" t="s">
        <v>0</v>
      </c>
      <c r="D2" s="263"/>
      <c r="E2" s="263"/>
      <c r="F2" s="263"/>
      <c r="G2" s="263"/>
    </row>
    <row r="3" spans="1:7">
      <c r="B3" s="6"/>
      <c r="C3" s="7"/>
      <c r="F3" s="8"/>
    </row>
    <row r="4" spans="1:7" ht="14.25" customHeight="1">
      <c r="B4" s="9" t="s">
        <v>1</v>
      </c>
      <c r="C4" s="264" t="s">
        <v>115</v>
      </c>
      <c r="D4" s="264"/>
      <c r="E4" s="264"/>
      <c r="F4" s="9" t="s">
        <v>2</v>
      </c>
      <c r="G4" s="10" t="s">
        <v>117</v>
      </c>
    </row>
    <row r="5" spans="1:7" ht="14.25" customHeight="1">
      <c r="B5" s="9" t="s">
        <v>3</v>
      </c>
      <c r="C5" s="264" t="s">
        <v>116</v>
      </c>
      <c r="D5" s="264"/>
      <c r="E5" s="264"/>
      <c r="F5" s="9" t="s">
        <v>4</v>
      </c>
      <c r="G5" s="10" t="s">
        <v>118</v>
      </c>
    </row>
    <row r="6" spans="1:7" ht="15.75" customHeight="1">
      <c r="B6" s="265" t="s">
        <v>5</v>
      </c>
      <c r="C6" s="266" t="str">
        <f>C5&amp;"_"&amp;"System Test Case"&amp;"_"&amp;"v1.0"</f>
        <v>VMN_System Test Case_v1.0</v>
      </c>
      <c r="D6" s="266"/>
      <c r="E6" s="266"/>
      <c r="F6" s="9" t="s">
        <v>6</v>
      </c>
      <c r="G6" s="72">
        <v>42422</v>
      </c>
    </row>
    <row r="7" spans="1:7" ht="13.5" customHeight="1">
      <c r="B7" s="265"/>
      <c r="C7" s="266"/>
      <c r="D7" s="266"/>
      <c r="E7" s="266"/>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42422</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7"/>
  <sheetViews>
    <sheetView topLeftCell="A53" workbookViewId="0">
      <selection activeCell="D63" sqref="D63"/>
    </sheetView>
  </sheetViews>
  <sheetFormatPr defaultRowHeight="12.75"/>
  <cols>
    <col min="1" max="1" width="16" style="90" customWidth="1"/>
    <col min="2" max="2" width="30.625" style="90" customWidth="1"/>
    <col min="3" max="3" width="28.5" style="90" customWidth="1"/>
    <col min="4" max="4" width="27"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75" t="s">
        <v>605</v>
      </c>
      <c r="C2" s="276"/>
      <c r="D2" s="276"/>
      <c r="E2" s="276"/>
      <c r="F2" s="276"/>
      <c r="G2" s="27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78" t="s">
        <v>606</v>
      </c>
      <c r="C3" s="279"/>
      <c r="D3" s="279"/>
      <c r="E3" s="279"/>
      <c r="F3" s="279"/>
      <c r="G3" s="28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78" t="s">
        <v>780</v>
      </c>
      <c r="C4" s="279"/>
      <c r="D4" s="279"/>
      <c r="E4" s="279"/>
      <c r="F4" s="279"/>
      <c r="G4" s="28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81" t="s">
        <v>28</v>
      </c>
      <c r="F5" s="282"/>
      <c r="G5" s="28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COUNTIF(F12:G99,"Pass")</f>
        <v>0</v>
      </c>
      <c r="B6" s="87">
        <f>COUNTIF(F12:G99,"Fail")</f>
        <v>0</v>
      </c>
      <c r="C6" s="87">
        <f>E6-D6-B6-A6</f>
        <v>51</v>
      </c>
      <c r="D6" s="88">
        <f>COUNTIF(F12:G99,"N/A")</f>
        <v>0</v>
      </c>
      <c r="E6" s="284">
        <f>COUNTA(A12:A99)</f>
        <v>51</v>
      </c>
      <c r="F6" s="285"/>
      <c r="G6" s="28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28"/>
      <c r="B11" s="228" t="s">
        <v>522</v>
      </c>
      <c r="C11" s="229"/>
      <c r="D11" s="229"/>
      <c r="E11" s="229"/>
      <c r="F11" s="229"/>
      <c r="G11" s="229"/>
      <c r="H11" s="229"/>
      <c r="I11" s="23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09" t="str">
        <f>IF(OR(B12&lt;&gt;"",D12&lt;&gt;""),"["&amp;TEXT($B$2,"##")&amp;"-"&amp;TEXT(ROW()-10,"##")&amp;"]","")</f>
        <v>[Authentication-2]</v>
      </c>
      <c r="B12" s="109" t="s">
        <v>781</v>
      </c>
      <c r="C12" s="109" t="s">
        <v>782</v>
      </c>
      <c r="D12" s="109" t="s">
        <v>803</v>
      </c>
      <c r="E12" s="54" t="s">
        <v>785</v>
      </c>
      <c r="F12" s="109"/>
      <c r="G12" s="109"/>
      <c r="H12" s="104"/>
      <c r="I12" s="91"/>
      <c r="J12" s="90"/>
    </row>
    <row r="13" spans="1:257" ht="14.25" customHeight="1">
      <c r="A13" s="109" t="str">
        <f>IF(OR(B13&lt;&gt;"",D13&lt;&gt;""),"["&amp;TEXT($B$2,"##")&amp;"-"&amp;TEXT(ROW()-10,"##")&amp;"]","")</f>
        <v>[Authentication-3]</v>
      </c>
      <c r="B13" s="109" t="s">
        <v>784</v>
      </c>
      <c r="C13" s="109" t="s">
        <v>782</v>
      </c>
      <c r="D13" s="109" t="s">
        <v>804</v>
      </c>
      <c r="E13" s="54" t="s">
        <v>786</v>
      </c>
      <c r="F13" s="109"/>
      <c r="G13" s="109"/>
      <c r="H13" s="104"/>
      <c r="I13" s="91"/>
      <c r="J13" s="90"/>
    </row>
    <row r="14" spans="1:257" ht="14.25" customHeight="1">
      <c r="A14" s="109" t="str">
        <f>IF(OR(B14&lt;&gt;"",D14&lt;&gt;""),"["&amp;TEXT($B$2,"##")&amp;"-"&amp;TEXT(ROW()-10,"##")&amp;"]","")</f>
        <v>[Authentication-4]</v>
      </c>
      <c r="B14" s="109" t="s">
        <v>523</v>
      </c>
      <c r="C14" s="109" t="s">
        <v>787</v>
      </c>
      <c r="D14" s="109" t="s">
        <v>524</v>
      </c>
      <c r="E14" s="109"/>
      <c r="F14" s="109"/>
      <c r="G14" s="109"/>
      <c r="H14" s="104"/>
      <c r="I14" s="91"/>
      <c r="J14" s="90"/>
    </row>
    <row r="15" spans="1:257" ht="14.25" customHeight="1">
      <c r="A15" s="109" t="str">
        <f t="shared" ref="A15:A59" si="0">IF(OR(B15&lt;&gt;"",D15&lt;&gt;""),"["&amp;TEXT($B$2,"##")&amp;"-"&amp;TEXT(ROW()-10,"##")&amp;"]","")</f>
        <v>[Authentication-5]</v>
      </c>
      <c r="B15" s="109" t="s">
        <v>956</v>
      </c>
      <c r="C15" s="109" t="s">
        <v>788</v>
      </c>
      <c r="D15" s="109" t="s">
        <v>525</v>
      </c>
      <c r="E15" s="109"/>
      <c r="F15" s="109"/>
      <c r="G15" s="109"/>
      <c r="H15" s="104"/>
      <c r="I15" s="91"/>
      <c r="J15" s="90"/>
    </row>
    <row r="16" spans="1:257" ht="14.25" customHeight="1">
      <c r="A16" s="109" t="str">
        <f t="shared" si="0"/>
        <v>[Authentication-6]</v>
      </c>
      <c r="B16" s="109" t="s">
        <v>955</v>
      </c>
      <c r="C16" s="109" t="s">
        <v>789</v>
      </c>
      <c r="D16" s="109" t="s">
        <v>526</v>
      </c>
      <c r="E16" s="109"/>
      <c r="F16" s="109"/>
      <c r="G16" s="109"/>
      <c r="H16" s="104"/>
      <c r="I16" s="91"/>
      <c r="J16" s="90"/>
    </row>
    <row r="17" spans="1:10" ht="14.25" customHeight="1">
      <c r="A17" s="109" t="str">
        <f t="shared" si="0"/>
        <v>[Authentication-7]</v>
      </c>
      <c r="B17" s="95" t="s">
        <v>957</v>
      </c>
      <c r="C17" s="109" t="s">
        <v>958</v>
      </c>
      <c r="D17" s="109" t="s">
        <v>959</v>
      </c>
      <c r="E17" s="109"/>
      <c r="F17" s="109"/>
      <c r="G17" s="109"/>
      <c r="H17" s="104"/>
      <c r="I17" s="91"/>
      <c r="J17" s="90"/>
    </row>
    <row r="18" spans="1:10" ht="14.25" customHeight="1">
      <c r="A18" s="109"/>
      <c r="B18" s="95"/>
      <c r="C18" s="109"/>
      <c r="D18" s="109"/>
      <c r="E18" s="109"/>
      <c r="F18" s="109"/>
      <c r="G18" s="109"/>
      <c r="H18" s="104"/>
      <c r="I18" s="91"/>
      <c r="J18" s="90"/>
    </row>
    <row r="19" spans="1:10" ht="14.25" customHeight="1">
      <c r="A19" s="109" t="str">
        <f t="shared" si="0"/>
        <v>[Authentication-9]</v>
      </c>
      <c r="B19" s="109" t="s">
        <v>527</v>
      </c>
      <c r="C19" s="109" t="s">
        <v>791</v>
      </c>
      <c r="D19" s="109" t="s">
        <v>528</v>
      </c>
      <c r="E19" s="109"/>
      <c r="F19" s="109"/>
      <c r="G19" s="109"/>
      <c r="H19" s="104"/>
      <c r="I19" s="91"/>
      <c r="J19" s="90"/>
    </row>
    <row r="20" spans="1:10" ht="14.25" customHeight="1">
      <c r="A20" s="109" t="str">
        <f t="shared" si="0"/>
        <v>[Authentication-10]</v>
      </c>
      <c r="B20" s="109" t="s">
        <v>529</v>
      </c>
      <c r="C20" s="109" t="s">
        <v>790</v>
      </c>
      <c r="D20" s="109" t="s">
        <v>530</v>
      </c>
      <c r="E20" s="109"/>
      <c r="F20" s="109"/>
      <c r="G20" s="109"/>
      <c r="H20" s="104"/>
      <c r="I20" s="91"/>
      <c r="J20" s="90"/>
    </row>
    <row r="21" spans="1:10" ht="14.25" customHeight="1">
      <c r="A21" s="109" t="str">
        <f t="shared" si="0"/>
        <v>[Authentication-11]</v>
      </c>
      <c r="B21" s="109" t="s">
        <v>531</v>
      </c>
      <c r="C21" s="109" t="s">
        <v>792</v>
      </c>
      <c r="D21" s="109" t="s">
        <v>532</v>
      </c>
      <c r="E21" s="109"/>
      <c r="F21" s="109"/>
      <c r="G21" s="109"/>
      <c r="H21" s="104"/>
      <c r="I21" s="91"/>
      <c r="J21" s="90"/>
    </row>
    <row r="22" spans="1:10" ht="14.25" customHeight="1">
      <c r="A22" s="109" t="str">
        <f t="shared" si="0"/>
        <v>[Authentication-12]</v>
      </c>
      <c r="B22" s="109" t="s">
        <v>533</v>
      </c>
      <c r="C22" s="109" t="s">
        <v>793</v>
      </c>
      <c r="D22" s="109" t="s">
        <v>534</v>
      </c>
      <c r="E22" s="109"/>
      <c r="F22" s="109"/>
      <c r="G22" s="109"/>
      <c r="H22" s="104"/>
      <c r="I22" s="91"/>
      <c r="J22" s="90"/>
    </row>
    <row r="23" spans="1:10" ht="14.25" customHeight="1">
      <c r="A23" s="109" t="str">
        <f t="shared" si="0"/>
        <v>[Authentication-13]</v>
      </c>
      <c r="B23" s="109" t="s">
        <v>535</v>
      </c>
      <c r="C23" s="109" t="s">
        <v>794</v>
      </c>
      <c r="D23" s="109" t="s">
        <v>536</v>
      </c>
      <c r="E23" s="109"/>
      <c r="F23" s="109"/>
      <c r="G23" s="109"/>
      <c r="H23" s="104"/>
      <c r="I23" s="91"/>
      <c r="J23" s="90"/>
    </row>
    <row r="24" spans="1:10" ht="14.25" customHeight="1">
      <c r="A24" s="109" t="str">
        <f>IF(OR(B24&lt;&gt;"",D24&lt;&gt;""),"["&amp;TEXT($B$2,"##")&amp;"-"&amp;TEXT(ROW()-10,"##")&amp;"]","")</f>
        <v>[Authentication-14]</v>
      </c>
      <c r="B24" s="109" t="s">
        <v>537</v>
      </c>
      <c r="C24" s="109" t="s">
        <v>795</v>
      </c>
      <c r="D24" s="109" t="s">
        <v>796</v>
      </c>
      <c r="E24" s="109"/>
      <c r="F24" s="109"/>
      <c r="G24" s="109"/>
      <c r="H24" s="104"/>
      <c r="I24" s="91"/>
      <c r="J24" s="90"/>
    </row>
    <row r="25" spans="1:10" ht="14.25" customHeight="1">
      <c r="A25" s="228"/>
      <c r="B25" s="228" t="s">
        <v>538</v>
      </c>
      <c r="C25" s="229"/>
      <c r="D25" s="229"/>
      <c r="E25" s="229"/>
      <c r="F25" s="229"/>
      <c r="G25" s="229"/>
      <c r="H25" s="229"/>
      <c r="I25" s="233"/>
      <c r="J25" s="90"/>
    </row>
    <row r="26" spans="1:10" ht="14.25" customHeight="1">
      <c r="A26" s="109" t="str">
        <f t="shared" si="0"/>
        <v>[Authentication-16]</v>
      </c>
      <c r="B26" s="109" t="s">
        <v>799</v>
      </c>
      <c r="C26" s="109" t="s">
        <v>800</v>
      </c>
      <c r="D26" s="109" t="s">
        <v>801</v>
      </c>
      <c r="E26" s="109" t="s">
        <v>798</v>
      </c>
      <c r="F26" s="109"/>
      <c r="G26" s="109"/>
      <c r="H26" s="234"/>
      <c r="I26" s="91"/>
      <c r="J26" s="90"/>
    </row>
    <row r="27" spans="1:10" ht="14.25" customHeight="1">
      <c r="A27" s="228"/>
      <c r="B27" s="228" t="s">
        <v>539</v>
      </c>
      <c r="C27" s="229"/>
      <c r="D27" s="229"/>
      <c r="E27" s="229"/>
      <c r="F27" s="229"/>
      <c r="G27" s="229"/>
      <c r="H27" s="229"/>
      <c r="I27" s="233"/>
      <c r="J27" s="90"/>
    </row>
    <row r="28" spans="1:10" ht="14.25" customHeight="1">
      <c r="A28" s="109" t="str">
        <f>IF(OR(B28&lt;&gt;"",D28&lt;&gt;""),"["&amp;TEXT($B$2,"##")&amp;"-"&amp;TEXT(ROW()-10,"##")&amp;"]","")</f>
        <v>[Authentication-18]</v>
      </c>
      <c r="B28" s="109" t="s">
        <v>805</v>
      </c>
      <c r="C28" s="109" t="s">
        <v>802</v>
      </c>
      <c r="D28" s="109" t="s">
        <v>810</v>
      </c>
      <c r="E28" s="109"/>
      <c r="F28" s="109"/>
      <c r="G28" s="109"/>
      <c r="H28" s="104"/>
      <c r="I28" s="91"/>
      <c r="J28" s="90"/>
    </row>
    <row r="29" spans="1:10" ht="14.25" customHeight="1">
      <c r="A29" s="109" t="str">
        <f>IF(OR(B29&lt;&gt;"",D29&lt;&gt;""),"["&amp;TEXT($B$2,"##")&amp;"-"&amp;TEXT(ROW()-10,"##")&amp;"]","")</f>
        <v>[Authentication-19]</v>
      </c>
      <c r="B29" s="109" t="s">
        <v>806</v>
      </c>
      <c r="C29" s="109" t="s">
        <v>802</v>
      </c>
      <c r="D29" s="109" t="s">
        <v>809</v>
      </c>
      <c r="E29" s="109"/>
      <c r="F29" s="109"/>
      <c r="G29" s="109"/>
      <c r="H29" s="104"/>
      <c r="I29" s="91"/>
      <c r="J29" s="90"/>
    </row>
    <row r="30" spans="1:10" ht="14.25" customHeight="1">
      <c r="A30" s="109" t="str">
        <f t="shared" ref="A30:A31" si="1">IF(OR(B30&lt;&gt;"",D30&lt;&gt;""),"["&amp;TEXT($B$2,"##")&amp;"-"&amp;TEXT(ROW()-10,"##")&amp;"]","")</f>
        <v>[Authentication-20]</v>
      </c>
      <c r="B30" s="109" t="s">
        <v>807</v>
      </c>
      <c r="C30" s="109" t="s">
        <v>765</v>
      </c>
      <c r="D30" s="109" t="s">
        <v>835</v>
      </c>
      <c r="E30" s="109"/>
      <c r="F30" s="109"/>
      <c r="G30" s="109"/>
      <c r="H30" s="104"/>
      <c r="I30" s="91"/>
      <c r="J30" s="90"/>
    </row>
    <row r="31" spans="1:10" ht="14.25" customHeight="1">
      <c r="A31" s="109" t="str">
        <f t="shared" si="1"/>
        <v>[Authentication-21]</v>
      </c>
      <c r="B31" s="109" t="s">
        <v>808</v>
      </c>
      <c r="C31" s="109" t="s">
        <v>765</v>
      </c>
      <c r="D31" s="109" t="s">
        <v>836</v>
      </c>
      <c r="E31" s="109"/>
      <c r="F31" s="109"/>
      <c r="G31" s="109"/>
      <c r="H31" s="104"/>
      <c r="I31" s="91"/>
      <c r="J31" s="90"/>
    </row>
    <row r="32" spans="1:10" ht="14.25" customHeight="1">
      <c r="A32" s="109" t="str">
        <f>IF(OR(B32&lt;&gt;"",D32&lt;&gt;""),"["&amp;TEXT($B$2,"##")&amp;"-"&amp;TEXT(ROW()-10,"##")&amp;"]","")</f>
        <v>[Authentication-22]</v>
      </c>
      <c r="B32" s="109" t="s">
        <v>523</v>
      </c>
      <c r="C32" s="109" t="s">
        <v>812</v>
      </c>
      <c r="D32" s="109" t="s">
        <v>540</v>
      </c>
      <c r="E32" s="109"/>
      <c r="F32" s="109"/>
      <c r="G32" s="109"/>
      <c r="H32" s="104"/>
      <c r="I32" s="91"/>
      <c r="J32" s="90"/>
    </row>
    <row r="33" spans="1:10" ht="14.25" customHeight="1">
      <c r="A33" s="109" t="str">
        <f>IF(OR(B33&lt;&gt;"",D33&lt;&gt;""),"["&amp;TEXT($B$2,"##")&amp;"-"&amp;TEXT(ROW()-10,"##")&amp;"]","")</f>
        <v>[Authentication-23]</v>
      </c>
      <c r="B33" s="109" t="s">
        <v>541</v>
      </c>
      <c r="C33" s="109" t="s">
        <v>813</v>
      </c>
      <c r="D33" s="109" t="s">
        <v>542</v>
      </c>
      <c r="E33" s="109"/>
      <c r="F33" s="109"/>
      <c r="G33" s="109"/>
      <c r="H33" s="104"/>
      <c r="I33" s="91"/>
      <c r="J33" s="90"/>
    </row>
    <row r="34" spans="1:10" ht="14.25" customHeight="1">
      <c r="A34" s="109" t="str">
        <f t="shared" si="0"/>
        <v>[Authentication-24]</v>
      </c>
      <c r="B34" s="109" t="s">
        <v>544</v>
      </c>
      <c r="C34" s="109" t="s">
        <v>814</v>
      </c>
      <c r="D34" s="109" t="s">
        <v>545</v>
      </c>
      <c r="E34" s="109"/>
      <c r="F34" s="109"/>
      <c r="G34" s="109"/>
      <c r="H34" s="104"/>
      <c r="I34" s="91"/>
      <c r="J34" s="90"/>
    </row>
    <row r="35" spans="1:10" ht="14.25" customHeight="1">
      <c r="A35" s="109" t="str">
        <f t="shared" si="0"/>
        <v>[Authentication-25]</v>
      </c>
      <c r="B35" s="109" t="s">
        <v>546</v>
      </c>
      <c r="C35" s="109" t="s">
        <v>815</v>
      </c>
      <c r="D35" s="109" t="s">
        <v>547</v>
      </c>
      <c r="E35" s="109"/>
      <c r="F35" s="109"/>
      <c r="G35" s="109"/>
      <c r="H35" s="104"/>
      <c r="I35" s="91"/>
      <c r="J35" s="90"/>
    </row>
    <row r="36" spans="1:10" ht="14.25" customHeight="1">
      <c r="A36" s="109" t="str">
        <f t="shared" si="0"/>
        <v>[Authentication-26]</v>
      </c>
      <c r="B36" s="109" t="s">
        <v>548</v>
      </c>
      <c r="C36" s="109" t="s">
        <v>816</v>
      </c>
      <c r="D36" s="109" t="s">
        <v>549</v>
      </c>
      <c r="E36" s="109"/>
      <c r="F36" s="109"/>
      <c r="G36" s="109"/>
      <c r="H36" s="104"/>
      <c r="I36" s="91"/>
      <c r="J36" s="90"/>
    </row>
    <row r="37" spans="1:10" ht="14.25" customHeight="1">
      <c r="A37" s="109" t="str">
        <f t="shared" si="0"/>
        <v>[Authentication-27]</v>
      </c>
      <c r="B37" s="109" t="s">
        <v>550</v>
      </c>
      <c r="C37" s="109" t="s">
        <v>817</v>
      </c>
      <c r="D37" s="109" t="s">
        <v>551</v>
      </c>
      <c r="E37" s="109"/>
      <c r="F37" s="109"/>
      <c r="G37" s="109"/>
      <c r="H37" s="104"/>
      <c r="I37" s="91"/>
      <c r="J37" s="90"/>
    </row>
    <row r="38" spans="1:10" ht="14.25" customHeight="1">
      <c r="A38" s="109" t="str">
        <f t="shared" si="0"/>
        <v>[Authentication-28]</v>
      </c>
      <c r="B38" s="109" t="s">
        <v>552</v>
      </c>
      <c r="C38" s="109" t="s">
        <v>818</v>
      </c>
      <c r="D38" s="109" t="s">
        <v>553</v>
      </c>
      <c r="E38" s="109"/>
      <c r="F38" s="109"/>
      <c r="G38" s="109"/>
      <c r="H38" s="104"/>
      <c r="I38" s="91"/>
      <c r="J38" s="90"/>
    </row>
    <row r="39" spans="1:10" ht="14.25" customHeight="1">
      <c r="A39" s="109" t="str">
        <f t="shared" si="0"/>
        <v>[Authentication-29]</v>
      </c>
      <c r="B39" s="109" t="s">
        <v>960</v>
      </c>
      <c r="C39" s="109" t="s">
        <v>819</v>
      </c>
      <c r="D39" s="109" t="s">
        <v>555</v>
      </c>
      <c r="E39" s="109"/>
      <c r="F39" s="109"/>
      <c r="G39" s="109"/>
      <c r="H39" s="104"/>
      <c r="I39" s="91"/>
      <c r="J39" s="90"/>
    </row>
    <row r="40" spans="1:10" ht="14.25" customHeight="1">
      <c r="A40" s="109" t="str">
        <f t="shared" si="0"/>
        <v>[Authentication-30]</v>
      </c>
      <c r="B40" s="109" t="s">
        <v>556</v>
      </c>
      <c r="C40" s="109" t="s">
        <v>820</v>
      </c>
      <c r="D40" s="109" t="s">
        <v>557</v>
      </c>
      <c r="E40" s="109"/>
      <c r="F40" s="109"/>
      <c r="G40" s="109"/>
      <c r="H40" s="104"/>
      <c r="I40" s="91"/>
      <c r="J40" s="90"/>
    </row>
    <row r="41" spans="1:10" ht="14.25" customHeight="1">
      <c r="A41" s="109" t="str">
        <f t="shared" si="0"/>
        <v>[Authentication-31]</v>
      </c>
      <c r="B41" s="109" t="s">
        <v>558</v>
      </c>
      <c r="C41" s="109" t="s">
        <v>821</v>
      </c>
      <c r="D41" s="109" t="s">
        <v>559</v>
      </c>
      <c r="E41" s="109"/>
      <c r="F41" s="109"/>
      <c r="G41" s="109"/>
      <c r="H41" s="104"/>
      <c r="I41" s="91"/>
      <c r="J41" s="90"/>
    </row>
    <row r="42" spans="1:10" ht="14.25" customHeight="1">
      <c r="A42" s="109" t="str">
        <f>IF(OR(B42&lt;&gt;"",D42&lt;&gt;""),"["&amp;TEXT($B$2,"##")&amp;"-"&amp;TEXT(ROW()-10,"##")&amp;"]","")</f>
        <v>[Authentication-32]</v>
      </c>
      <c r="B42" s="109" t="s">
        <v>560</v>
      </c>
      <c r="C42" s="109" t="s">
        <v>822</v>
      </c>
      <c r="D42" s="230" t="s">
        <v>561</v>
      </c>
      <c r="E42" s="109"/>
      <c r="F42" s="109"/>
      <c r="G42" s="109"/>
      <c r="H42" s="104"/>
      <c r="I42" s="91"/>
      <c r="J42" s="90"/>
    </row>
    <row r="43" spans="1:10" ht="14.25" customHeight="1">
      <c r="A43" s="109" t="str">
        <f>IF(OR(B43&lt;&gt;"",D43&lt;&gt;""),"["&amp;TEXT($B$2,"##")&amp;"-"&amp;TEXT(ROW()-10,"##")&amp;"]","")</f>
        <v>[Authentication-33]</v>
      </c>
      <c r="B43" s="109" t="s">
        <v>562</v>
      </c>
      <c r="C43" s="109" t="s">
        <v>823</v>
      </c>
      <c r="D43" s="230" t="s">
        <v>563</v>
      </c>
      <c r="E43" s="109"/>
      <c r="F43" s="109"/>
      <c r="G43" s="109"/>
      <c r="H43" s="104"/>
      <c r="I43" s="91"/>
      <c r="J43" s="90"/>
    </row>
    <row r="44" spans="1:10" ht="14.25" customHeight="1">
      <c r="A44" s="95" t="str">
        <f t="shared" ref="A44" si="2">IF(OR(B44&lt;&gt;"",D44&lt;&gt;""),"["&amp;TEXT($B$2,"##")&amp;"-"&amp;TEXT(ROW()-10,"##")&amp;"]","")</f>
        <v>[Authentication-34]</v>
      </c>
      <c r="B44" s="95" t="s">
        <v>564</v>
      </c>
      <c r="C44" s="95" t="s">
        <v>824</v>
      </c>
      <c r="D44" s="254" t="s">
        <v>811</v>
      </c>
      <c r="E44" s="95"/>
      <c r="F44" s="95"/>
      <c r="G44" s="95"/>
      <c r="H44" s="255"/>
      <c r="I44" s="91"/>
      <c r="J44" s="90"/>
    </row>
    <row r="45" spans="1:10" ht="14.25" customHeight="1">
      <c r="A45" s="97" t="str">
        <f t="shared" si="0"/>
        <v>[Authentication-35]</v>
      </c>
      <c r="B45" s="97" t="s">
        <v>565</v>
      </c>
      <c r="C45" s="97" t="s">
        <v>825</v>
      </c>
      <c r="D45" s="144" t="s">
        <v>566</v>
      </c>
      <c r="E45" s="97"/>
      <c r="F45" s="97"/>
      <c r="G45" s="97"/>
      <c r="H45" s="255"/>
      <c r="I45" s="257"/>
      <c r="J45" s="90"/>
    </row>
    <row r="46" spans="1:10" ht="14.25" customHeight="1">
      <c r="A46" s="97" t="str">
        <f t="shared" si="0"/>
        <v>[Authentication-36]</v>
      </c>
      <c r="B46" s="109" t="s">
        <v>523</v>
      </c>
      <c r="C46" s="109" t="s">
        <v>826</v>
      </c>
      <c r="D46" s="109" t="s">
        <v>837</v>
      </c>
      <c r="E46" s="97"/>
      <c r="F46" s="97"/>
      <c r="G46" s="97"/>
      <c r="H46" s="104"/>
      <c r="I46" s="105"/>
      <c r="J46" s="90"/>
    </row>
    <row r="47" spans="1:10" ht="14.25" customHeight="1">
      <c r="A47" s="97" t="str">
        <f t="shared" si="0"/>
        <v>[Authentication-37]</v>
      </c>
      <c r="B47" s="109" t="s">
        <v>541</v>
      </c>
      <c r="C47" s="109" t="s">
        <v>828</v>
      </c>
      <c r="D47" s="109" t="s">
        <v>838</v>
      </c>
      <c r="E47" s="97"/>
      <c r="F47" s="97"/>
      <c r="G47" s="97"/>
      <c r="H47" s="104"/>
      <c r="I47" s="105"/>
      <c r="J47" s="90"/>
    </row>
    <row r="48" spans="1:10" ht="14.25" customHeight="1">
      <c r="A48" s="97" t="str">
        <f t="shared" si="0"/>
        <v>[Authentication-38]</v>
      </c>
      <c r="B48" s="109" t="s">
        <v>544</v>
      </c>
      <c r="C48" s="109" t="s">
        <v>827</v>
      </c>
      <c r="D48" s="109" t="s">
        <v>839</v>
      </c>
      <c r="E48" s="97"/>
      <c r="F48" s="97"/>
      <c r="G48" s="97"/>
      <c r="H48" s="104"/>
      <c r="I48" s="105"/>
      <c r="J48" s="90"/>
    </row>
    <row r="49" spans="1:10" ht="14.25" customHeight="1">
      <c r="A49" s="97" t="str">
        <f t="shared" si="0"/>
        <v>[Authentication-39]</v>
      </c>
      <c r="B49" s="109" t="s">
        <v>546</v>
      </c>
      <c r="C49" s="109" t="s">
        <v>829</v>
      </c>
      <c r="D49" s="109" t="s">
        <v>840</v>
      </c>
      <c r="E49" s="97"/>
      <c r="F49" s="97"/>
      <c r="G49" s="97"/>
      <c r="H49" s="104"/>
      <c r="I49" s="105"/>
      <c r="J49" s="90"/>
    </row>
    <row r="50" spans="1:10" ht="14.25" customHeight="1">
      <c r="A50" s="97" t="str">
        <f t="shared" si="0"/>
        <v>[Authentication-40]</v>
      </c>
      <c r="B50" s="109" t="s">
        <v>548</v>
      </c>
      <c r="C50" s="109" t="s">
        <v>830</v>
      </c>
      <c r="D50" s="109" t="s">
        <v>841</v>
      </c>
      <c r="E50" s="97"/>
      <c r="F50" s="97"/>
      <c r="G50" s="97"/>
      <c r="H50" s="104"/>
      <c r="I50" s="105"/>
      <c r="J50" s="90"/>
    </row>
    <row r="51" spans="1:10" ht="14.25" customHeight="1">
      <c r="A51" s="97" t="str">
        <f t="shared" si="0"/>
        <v>[Authentication-41]</v>
      </c>
      <c r="B51" s="109" t="s">
        <v>550</v>
      </c>
      <c r="C51" s="109" t="s">
        <v>831</v>
      </c>
      <c r="D51" s="109" t="s">
        <v>842</v>
      </c>
      <c r="E51" s="97"/>
      <c r="F51" s="97"/>
      <c r="G51" s="97"/>
      <c r="H51" s="104"/>
      <c r="I51" s="105"/>
      <c r="J51" s="90"/>
    </row>
    <row r="52" spans="1:10" ht="14.25" customHeight="1">
      <c r="A52" s="97" t="str">
        <f t="shared" si="0"/>
        <v>[Authentication-42]</v>
      </c>
      <c r="B52" s="109" t="s">
        <v>552</v>
      </c>
      <c r="C52" s="109" t="s">
        <v>832</v>
      </c>
      <c r="D52" s="109" t="s">
        <v>843</v>
      </c>
      <c r="E52" s="97"/>
      <c r="F52" s="97"/>
      <c r="G52" s="97"/>
      <c r="H52" s="104"/>
      <c r="I52" s="105"/>
      <c r="J52" s="90"/>
    </row>
    <row r="53" spans="1:10" ht="14.25" customHeight="1">
      <c r="A53" s="97" t="str">
        <f t="shared" si="0"/>
        <v>[Authentication-43]</v>
      </c>
      <c r="B53" s="109" t="s">
        <v>554</v>
      </c>
      <c r="C53" s="109" t="s">
        <v>848</v>
      </c>
      <c r="D53" s="109" t="s">
        <v>849</v>
      </c>
      <c r="E53" s="97"/>
      <c r="F53" s="97"/>
      <c r="G53" s="97"/>
      <c r="H53" s="104"/>
      <c r="I53" s="105"/>
      <c r="J53" s="90"/>
    </row>
    <row r="54" spans="1:10" ht="14.25" customHeight="1">
      <c r="A54" s="97" t="str">
        <f t="shared" si="0"/>
        <v>[Authentication-44]</v>
      </c>
      <c r="B54" s="109" t="s">
        <v>556</v>
      </c>
      <c r="C54" s="109" t="s">
        <v>844</v>
      </c>
      <c r="D54" s="109" t="s">
        <v>850</v>
      </c>
      <c r="E54" s="97"/>
      <c r="F54" s="97"/>
      <c r="G54" s="97"/>
      <c r="H54" s="104"/>
      <c r="I54" s="105"/>
      <c r="J54" s="90"/>
    </row>
    <row r="55" spans="1:10" ht="14.25" customHeight="1">
      <c r="A55" s="97" t="str">
        <f t="shared" si="0"/>
        <v>[Authentication-45]</v>
      </c>
      <c r="B55" s="109" t="s">
        <v>558</v>
      </c>
      <c r="C55" s="109" t="s">
        <v>847</v>
      </c>
      <c r="D55" s="109" t="s">
        <v>851</v>
      </c>
      <c r="E55" s="97"/>
      <c r="F55" s="97"/>
      <c r="G55" s="97"/>
      <c r="H55" s="104"/>
      <c r="I55" s="105"/>
      <c r="J55" s="90"/>
    </row>
    <row r="56" spans="1:10" ht="14.25" customHeight="1">
      <c r="A56" s="97" t="str">
        <f t="shared" si="0"/>
        <v>[Authentication-46]</v>
      </c>
      <c r="B56" s="109" t="s">
        <v>560</v>
      </c>
      <c r="C56" s="109" t="s">
        <v>833</v>
      </c>
      <c r="D56" s="230" t="s">
        <v>845</v>
      </c>
      <c r="E56" s="97"/>
      <c r="F56" s="97"/>
      <c r="G56" s="97"/>
      <c r="H56" s="104"/>
      <c r="I56" s="105"/>
      <c r="J56" s="90"/>
    </row>
    <row r="57" spans="1:10" ht="14.25" customHeight="1">
      <c r="A57" s="97" t="str">
        <f t="shared" si="0"/>
        <v>[Authentication-47]</v>
      </c>
      <c r="B57" s="109" t="s">
        <v>562</v>
      </c>
      <c r="C57" s="109" t="s">
        <v>852</v>
      </c>
      <c r="D57" s="230" t="s">
        <v>853</v>
      </c>
      <c r="E57" s="97"/>
      <c r="F57" s="97"/>
      <c r="G57" s="97"/>
      <c r="H57" s="104"/>
      <c r="I57" s="105"/>
      <c r="J57" s="90"/>
    </row>
    <row r="58" spans="1:10" ht="14.25" customHeight="1">
      <c r="A58" s="97" t="str">
        <f t="shared" si="0"/>
        <v>[Authentication-48]</v>
      </c>
      <c r="B58" s="95" t="s">
        <v>564</v>
      </c>
      <c r="C58" s="95" t="s">
        <v>834</v>
      </c>
      <c r="D58" s="254" t="s">
        <v>846</v>
      </c>
      <c r="E58" s="97"/>
      <c r="F58" s="97"/>
      <c r="G58" s="97"/>
      <c r="H58" s="104"/>
      <c r="I58" s="105"/>
      <c r="J58" s="90"/>
    </row>
    <row r="59" spans="1:10" ht="14.25" customHeight="1">
      <c r="A59" s="97" t="str">
        <f t="shared" si="0"/>
        <v>[Authentication-49]</v>
      </c>
      <c r="B59" s="97" t="s">
        <v>565</v>
      </c>
      <c r="C59" s="97" t="s">
        <v>855</v>
      </c>
      <c r="D59" s="144" t="s">
        <v>854</v>
      </c>
      <c r="E59" s="97"/>
      <c r="F59" s="97"/>
      <c r="G59" s="97"/>
      <c r="H59" s="104"/>
      <c r="I59" s="105"/>
      <c r="J59" s="90"/>
    </row>
    <row r="60" spans="1:10" ht="14.25" customHeight="1">
      <c r="A60" s="228"/>
      <c r="B60" s="228" t="s">
        <v>586</v>
      </c>
      <c r="C60" s="229"/>
      <c r="D60" s="229"/>
      <c r="E60" s="229"/>
      <c r="F60" s="229"/>
      <c r="G60" s="229"/>
      <c r="H60" s="229"/>
      <c r="I60" s="235"/>
      <c r="J60" s="90"/>
    </row>
    <row r="61" spans="1:10" ht="14.25" customHeight="1">
      <c r="A61" s="109" t="str">
        <f t="shared" ref="A61:A66" si="3">IF(OR(B61&lt;&gt;"",D61&lt;&gt;""),"["&amp;TEXT($B$2,"##")&amp;"-"&amp;TEXT(ROW()-10,"##")&amp;"]","")</f>
        <v>[Authentication-51]</v>
      </c>
      <c r="B61" s="109" t="s">
        <v>892</v>
      </c>
      <c r="C61" s="109" t="s">
        <v>895</v>
      </c>
      <c r="D61" s="109" t="s">
        <v>899</v>
      </c>
      <c r="E61" s="109"/>
      <c r="F61" s="109"/>
      <c r="G61" s="109"/>
      <c r="H61" s="104"/>
      <c r="I61" s="91"/>
      <c r="J61" s="90"/>
    </row>
    <row r="62" spans="1:10" ht="14.25" customHeight="1">
      <c r="A62" s="109" t="str">
        <f t="shared" si="3"/>
        <v>[Authentication-52]</v>
      </c>
      <c r="B62" s="109" t="s">
        <v>893</v>
      </c>
      <c r="C62" s="109" t="s">
        <v>895</v>
      </c>
      <c r="D62" s="109" t="s">
        <v>899</v>
      </c>
      <c r="E62" s="109"/>
      <c r="F62" s="109"/>
      <c r="G62" s="109"/>
      <c r="H62" s="104"/>
      <c r="I62" s="91"/>
      <c r="J62" s="90"/>
    </row>
    <row r="63" spans="1:10" ht="14.25" customHeight="1">
      <c r="A63" s="109" t="str">
        <f t="shared" si="3"/>
        <v>[Authentication-53]</v>
      </c>
      <c r="B63" s="109" t="s">
        <v>894</v>
      </c>
      <c r="C63" s="109" t="s">
        <v>896</v>
      </c>
      <c r="D63" s="109" t="s">
        <v>899</v>
      </c>
      <c r="E63" s="109"/>
      <c r="F63" s="109"/>
      <c r="G63" s="109"/>
      <c r="H63" s="104"/>
      <c r="I63" s="91"/>
      <c r="J63" s="90"/>
    </row>
    <row r="64" spans="1:10" ht="14.25" customHeight="1">
      <c r="A64" s="109" t="str">
        <f t="shared" si="3"/>
        <v>[Authentication-54]</v>
      </c>
      <c r="B64" s="232" t="s">
        <v>897</v>
      </c>
      <c r="C64" s="109" t="s">
        <v>900</v>
      </c>
      <c r="D64" s="231" t="s">
        <v>901</v>
      </c>
      <c r="E64" s="109"/>
      <c r="F64" s="109"/>
      <c r="G64" s="109"/>
      <c r="H64" s="104"/>
      <c r="I64" s="91"/>
      <c r="J64" s="90"/>
    </row>
    <row r="65" spans="1:10" ht="14.25" customHeight="1">
      <c r="A65" s="109" t="str">
        <f t="shared" si="3"/>
        <v>[Authentication-55]</v>
      </c>
      <c r="B65" s="232" t="s">
        <v>898</v>
      </c>
      <c r="C65" s="109" t="s">
        <v>902</v>
      </c>
      <c r="D65" s="231" t="s">
        <v>903</v>
      </c>
      <c r="E65" s="109"/>
      <c r="F65" s="109"/>
      <c r="G65" s="109"/>
      <c r="H65" s="104"/>
      <c r="I65" s="91"/>
      <c r="J65" s="90"/>
    </row>
    <row r="66" spans="1:10" ht="14.25" customHeight="1">
      <c r="A66" s="109" t="str">
        <f t="shared" si="3"/>
        <v>[Authentication-56]</v>
      </c>
      <c r="B66" s="232" t="s">
        <v>904</v>
      </c>
      <c r="C66" s="109" t="s">
        <v>905</v>
      </c>
      <c r="D66" s="231" t="s">
        <v>906</v>
      </c>
      <c r="E66" s="109"/>
      <c r="F66" s="109"/>
      <c r="G66" s="109"/>
      <c r="H66" s="104"/>
      <c r="I66" s="91"/>
      <c r="J66" s="90"/>
    </row>
    <row r="67" spans="1:10">
      <c r="J67" s="90"/>
    </row>
  </sheetData>
  <mergeCells count="5">
    <mergeCell ref="B2:G2"/>
    <mergeCell ref="B3:G3"/>
    <mergeCell ref="B4:G4"/>
    <mergeCell ref="E5:G5"/>
    <mergeCell ref="E6:G6"/>
  </mergeCells>
  <dataValidations count="1">
    <dataValidation type="list" allowBlank="1" showErrorMessage="1" sqref="F12:G24 F26:G26 F61:G66 F28:G59">
      <formula1>$J$2:$J$6</formula1>
      <formula2>0</formula2>
    </dataValidation>
  </dataValidations>
  <hyperlinks>
    <hyperlink ref="A1" location="'Test Report'!A1" display="Back to Test 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1"/>
  <sheetViews>
    <sheetView topLeftCell="A12" workbookViewId="0">
      <selection activeCell="D18" sqref="D18"/>
    </sheetView>
  </sheetViews>
  <sheetFormatPr defaultRowHeight="12.75"/>
  <cols>
    <col min="1" max="1" width="19.25" style="90" customWidth="1"/>
    <col min="2" max="2" width="30.625" style="90" customWidth="1"/>
    <col min="3" max="3" width="30.5" style="90" customWidth="1"/>
    <col min="4" max="4" width="35.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75" t="s">
        <v>751</v>
      </c>
      <c r="C2" s="276"/>
      <c r="D2" s="276"/>
      <c r="E2" s="276"/>
      <c r="F2" s="276"/>
      <c r="G2" s="27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78" t="s">
        <v>679</v>
      </c>
      <c r="C3" s="279"/>
      <c r="D3" s="279"/>
      <c r="E3" s="279"/>
      <c r="F3" s="279"/>
      <c r="G3" s="28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78" t="s">
        <v>607</v>
      </c>
      <c r="C4" s="279"/>
      <c r="D4" s="279"/>
      <c r="E4" s="279"/>
      <c r="F4" s="279"/>
      <c r="G4" s="28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81" t="s">
        <v>28</v>
      </c>
      <c r="F5" s="282"/>
      <c r="G5" s="28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COUNTIF(F12:G143,"Pass")</f>
        <v>0</v>
      </c>
      <c r="B6" s="87">
        <f>COUNTIF(F12:G143,"Fail")</f>
        <v>0</v>
      </c>
      <c r="C6" s="87">
        <f>E6-D6-B6-A6</f>
        <v>49</v>
      </c>
      <c r="D6" s="88">
        <f>COUNTIF(F12:G143,"N/A")</f>
        <v>0</v>
      </c>
      <c r="E6" s="284">
        <f>COUNTA(A12:A143)</f>
        <v>49</v>
      </c>
      <c r="F6" s="285"/>
      <c r="G6" s="28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59"/>
      <c r="B11" s="259" t="s">
        <v>522</v>
      </c>
      <c r="C11" s="259"/>
      <c r="D11" s="259"/>
      <c r="E11" s="259"/>
      <c r="F11" s="259"/>
      <c r="G11" s="259"/>
      <c r="H11" s="259"/>
      <c r="I11" s="259"/>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43" t="str">
        <f t="shared" ref="A12:A23" si="0">IF(OR(B12&lt;&gt;"",D12&lt;&gt;""),"["&amp;TEXT($B$2,"##")&amp;"-"&amp;TEXT(ROW()-10,"##")&amp;"]","")</f>
        <v>[Mod Module-2]</v>
      </c>
      <c r="B12" s="97" t="s">
        <v>907</v>
      </c>
      <c r="C12" s="97" t="s">
        <v>917</v>
      </c>
      <c r="D12" s="97" t="s">
        <v>909</v>
      </c>
      <c r="E12" s="237"/>
      <c r="F12" s="97"/>
      <c r="G12" s="97"/>
      <c r="H12" s="104"/>
      <c r="I12" s="238"/>
      <c r="J12" s="90"/>
    </row>
    <row r="13" spans="1:257" ht="14.25" customHeight="1">
      <c r="A13" s="143" t="str">
        <f t="shared" si="0"/>
        <v>[Mod Module-3]</v>
      </c>
      <c r="B13" s="97" t="s">
        <v>908</v>
      </c>
      <c r="C13" s="97" t="s">
        <v>917</v>
      </c>
      <c r="D13" s="97" t="s">
        <v>910</v>
      </c>
      <c r="E13" s="237"/>
      <c r="F13" s="97"/>
      <c r="G13" s="97"/>
      <c r="H13" s="104"/>
      <c r="I13" s="238"/>
      <c r="J13" s="90"/>
    </row>
    <row r="14" spans="1:257" ht="14.25" customHeight="1">
      <c r="A14" s="143" t="str">
        <f t="shared" si="0"/>
        <v>[Mod Module-4]</v>
      </c>
      <c r="B14" s="97" t="s">
        <v>609</v>
      </c>
      <c r="C14" s="97" t="s">
        <v>918</v>
      </c>
      <c r="D14" s="97" t="s">
        <v>610</v>
      </c>
      <c r="E14" s="239"/>
      <c r="F14" s="97"/>
      <c r="G14" s="97"/>
      <c r="H14" s="104"/>
      <c r="I14" s="240"/>
      <c r="J14" s="90"/>
    </row>
    <row r="15" spans="1:257" ht="14.25" customHeight="1">
      <c r="A15" s="143" t="str">
        <f t="shared" si="0"/>
        <v>[Mod Module-5]</v>
      </c>
      <c r="B15" s="97" t="s">
        <v>611</v>
      </c>
      <c r="C15" s="97" t="s">
        <v>919</v>
      </c>
      <c r="D15" s="97" t="s">
        <v>612</v>
      </c>
      <c r="E15" s="239"/>
      <c r="F15" s="97"/>
      <c r="G15" s="97"/>
      <c r="H15" s="104"/>
      <c r="I15" s="240"/>
      <c r="J15" s="90"/>
    </row>
    <row r="16" spans="1:257" ht="14.25" customHeight="1">
      <c r="A16" s="143" t="str">
        <f t="shared" si="0"/>
        <v>[Mod Module-6]</v>
      </c>
      <c r="B16" s="97" t="s">
        <v>613</v>
      </c>
      <c r="C16" s="97" t="s">
        <v>920</v>
      </c>
      <c r="D16" s="97" t="s">
        <v>614</v>
      </c>
      <c r="E16" s="239"/>
      <c r="F16" s="97"/>
      <c r="G16" s="97"/>
      <c r="H16" s="104"/>
      <c r="I16" s="240"/>
      <c r="J16" s="90"/>
    </row>
    <row r="17" spans="1:10" ht="14.25" customHeight="1">
      <c r="A17" s="143" t="str">
        <f t="shared" si="0"/>
        <v>[Mod Module-7]</v>
      </c>
      <c r="B17" s="97" t="s">
        <v>523</v>
      </c>
      <c r="C17" s="97" t="s">
        <v>921</v>
      </c>
      <c r="D17" s="97" t="s">
        <v>615</v>
      </c>
      <c r="E17" s="239"/>
      <c r="F17" s="97"/>
      <c r="G17" s="97"/>
      <c r="H17" s="104"/>
      <c r="I17" s="240"/>
      <c r="J17" s="90"/>
    </row>
    <row r="18" spans="1:10" ht="14.25" customHeight="1">
      <c r="A18" s="143" t="str">
        <f t="shared" si="0"/>
        <v>[Mod Module-8]</v>
      </c>
      <c r="B18" s="97" t="s">
        <v>911</v>
      </c>
      <c r="C18" s="97" t="s">
        <v>922</v>
      </c>
      <c r="D18" s="97" t="s">
        <v>617</v>
      </c>
      <c r="E18" s="239"/>
      <c r="F18" s="97"/>
      <c r="G18" s="97"/>
      <c r="H18" s="104"/>
      <c r="I18" s="240"/>
      <c r="J18" s="90"/>
    </row>
    <row r="19" spans="1:10" ht="14.25" customHeight="1">
      <c r="A19" s="143" t="str">
        <f t="shared" si="0"/>
        <v>[Mod Module-9]</v>
      </c>
      <c r="B19" s="97" t="s">
        <v>912</v>
      </c>
      <c r="C19" s="97" t="s">
        <v>923</v>
      </c>
      <c r="D19" s="97" t="s">
        <v>619</v>
      </c>
      <c r="E19" s="239"/>
      <c r="F19" s="97"/>
      <c r="G19" s="97"/>
      <c r="H19" s="104"/>
      <c r="I19" s="240"/>
      <c r="J19" s="90"/>
    </row>
    <row r="20" spans="1:10" ht="14.25" customHeight="1">
      <c r="A20" s="143" t="str">
        <f t="shared" si="0"/>
        <v>[Mod Module-10]</v>
      </c>
      <c r="B20" s="97" t="s">
        <v>913</v>
      </c>
      <c r="C20" s="97" t="s">
        <v>924</v>
      </c>
      <c r="D20" s="97" t="s">
        <v>621</v>
      </c>
      <c r="E20" s="239"/>
      <c r="F20" s="97"/>
      <c r="G20" s="97"/>
      <c r="H20" s="104"/>
      <c r="I20" s="240"/>
      <c r="J20" s="90"/>
    </row>
    <row r="21" spans="1:10" ht="14.25" customHeight="1">
      <c r="A21" s="143" t="str">
        <f t="shared" si="0"/>
        <v>[Mod Module-11]</v>
      </c>
      <c r="B21" s="97" t="s">
        <v>914</v>
      </c>
      <c r="C21" s="97" t="s">
        <v>925</v>
      </c>
      <c r="D21" s="97" t="s">
        <v>623</v>
      </c>
      <c r="E21" s="239"/>
      <c r="F21" s="97"/>
      <c r="G21" s="97"/>
      <c r="H21" s="104"/>
      <c r="I21" s="240"/>
      <c r="J21" s="90"/>
    </row>
    <row r="22" spans="1:10" ht="14.25" customHeight="1">
      <c r="A22" s="143" t="str">
        <f t="shared" si="0"/>
        <v>[Mod Module-12]</v>
      </c>
      <c r="B22" s="97" t="s">
        <v>915</v>
      </c>
      <c r="C22" s="97" t="s">
        <v>926</v>
      </c>
      <c r="D22" s="97" t="s">
        <v>623</v>
      </c>
      <c r="E22" s="239"/>
      <c r="F22" s="97"/>
      <c r="G22" s="97"/>
      <c r="H22" s="104"/>
      <c r="I22" s="240"/>
      <c r="J22" s="90"/>
    </row>
    <row r="23" spans="1:10" ht="14.25" customHeight="1">
      <c r="A23" s="143" t="str">
        <f t="shared" si="0"/>
        <v>[Mod Module-13]</v>
      </c>
      <c r="B23" s="97" t="s">
        <v>916</v>
      </c>
      <c r="C23" s="97" t="s">
        <v>927</v>
      </c>
      <c r="D23" s="97" t="s">
        <v>623</v>
      </c>
      <c r="E23" s="239"/>
      <c r="F23" s="97"/>
      <c r="G23" s="97"/>
      <c r="H23" s="104"/>
      <c r="I23" s="241"/>
      <c r="J23" s="90"/>
    </row>
    <row r="24" spans="1:10" ht="14.25" customHeight="1">
      <c r="A24" s="217"/>
      <c r="B24" s="216" t="s">
        <v>626</v>
      </c>
      <c r="C24" s="217"/>
      <c r="D24" s="217"/>
      <c r="E24" s="217"/>
      <c r="F24" s="217"/>
      <c r="G24" s="217"/>
      <c r="H24" s="217"/>
      <c r="I24" s="218"/>
      <c r="J24" s="90"/>
    </row>
    <row r="25" spans="1:10" ht="14.25" customHeight="1">
      <c r="A25" s="143" t="str">
        <f>IF(OR(B25&lt;&gt;"",D25&lt;&gt;""),"["&amp;TEXT($B$2,"##")&amp;"-"&amp;TEXT(ROW()-10,"##")&amp;"]","")</f>
        <v>[Mod Module-15]</v>
      </c>
      <c r="B25" s="97" t="s">
        <v>627</v>
      </c>
      <c r="C25" s="97" t="s">
        <v>928</v>
      </c>
      <c r="D25" s="97" t="s">
        <v>628</v>
      </c>
      <c r="E25" s="242"/>
      <c r="F25" s="97"/>
      <c r="G25" s="97"/>
      <c r="H25" s="104"/>
      <c r="I25" s="241"/>
      <c r="J25" s="90"/>
    </row>
    <row r="26" spans="1:10" ht="14.25" customHeight="1">
      <c r="A26" s="143" t="str">
        <f>IF(OR(B26&lt;&gt;"",D26&lt;&gt;""),"["&amp;TEXT($B$2,"##")&amp;"-"&amp;TEXT(ROW()-10,"##")&amp;"]","")</f>
        <v>[Mod Module-16]</v>
      </c>
      <c r="B26" s="97" t="s">
        <v>629</v>
      </c>
      <c r="C26" s="97" t="s">
        <v>928</v>
      </c>
      <c r="D26" s="97" t="s">
        <v>630</v>
      </c>
      <c r="E26" s="242"/>
      <c r="F26" s="97"/>
      <c r="G26" s="97"/>
      <c r="H26" s="104"/>
      <c r="I26" s="241"/>
      <c r="J26" s="90"/>
    </row>
    <row r="27" spans="1:10" ht="14.25" customHeight="1">
      <c r="A27" s="259"/>
      <c r="B27" s="258" t="s">
        <v>950</v>
      </c>
      <c r="C27" s="259"/>
      <c r="D27" s="259"/>
      <c r="E27" s="259"/>
      <c r="F27" s="259"/>
      <c r="G27" s="259"/>
      <c r="H27" s="259"/>
      <c r="I27" s="260"/>
      <c r="J27" s="90"/>
    </row>
    <row r="28" spans="1:10" ht="14.25" customHeight="1">
      <c r="A28" s="143" t="str">
        <f>IF(OR(B28&lt;&gt;"",D28&lt;&gt;""),"["&amp;TEXT($B$2,"##")&amp;"-"&amp;TEXT(ROW()-10,"##")&amp;"]","")</f>
        <v>[Mod Module-18]</v>
      </c>
      <c r="B28" s="97" t="s">
        <v>631</v>
      </c>
      <c r="C28" s="97" t="s">
        <v>929</v>
      </c>
      <c r="D28" s="243" t="s">
        <v>632</v>
      </c>
      <c r="E28" s="242"/>
      <c r="F28" s="97"/>
      <c r="G28" s="97"/>
      <c r="H28" s="104"/>
      <c r="I28" s="241"/>
      <c r="J28" s="90"/>
    </row>
    <row r="29" spans="1:10" ht="14.25" customHeight="1">
      <c r="A29" s="217"/>
      <c r="B29" s="216" t="s">
        <v>633</v>
      </c>
      <c r="C29" s="217"/>
      <c r="D29" s="217"/>
      <c r="E29" s="217"/>
      <c r="F29" s="217"/>
      <c r="G29" s="217"/>
      <c r="H29" s="217"/>
      <c r="I29" s="218"/>
      <c r="J29" s="90"/>
    </row>
    <row r="30" spans="1:10" ht="14.25" customHeight="1">
      <c r="A30" s="143" t="str">
        <f>IF(OR(B30&lt;&gt;"",D30&lt;&gt;""),"["&amp;TEXT($B$2,"##")&amp;"-"&amp;TEXT(ROW()-10,"##")&amp;"]","")</f>
        <v>[Mod Module-20]</v>
      </c>
      <c r="B30" s="97" t="s">
        <v>634</v>
      </c>
      <c r="C30" s="97" t="s">
        <v>930</v>
      </c>
      <c r="D30" s="243" t="s">
        <v>635</v>
      </c>
      <c r="E30" s="242"/>
      <c r="F30" s="97"/>
      <c r="G30" s="97"/>
      <c r="H30" s="104"/>
      <c r="I30" s="241"/>
      <c r="J30" s="90"/>
    </row>
    <row r="31" spans="1:10" ht="14.25" customHeight="1">
      <c r="A31" s="143" t="str">
        <f>IF(OR(B31&lt;&gt;"",D31&lt;&gt;""),"["&amp;TEXT($B$2,"##")&amp;"-"&amp;TEXT(ROW()-10,"##")&amp;"]","")</f>
        <v>[Mod Module-21]</v>
      </c>
      <c r="B31" s="244" t="s">
        <v>636</v>
      </c>
      <c r="C31" s="219" t="s">
        <v>931</v>
      </c>
      <c r="D31" s="245" t="s">
        <v>637</v>
      </c>
      <c r="E31" s="246"/>
      <c r="F31" s="219"/>
      <c r="G31" s="219"/>
      <c r="H31" s="247"/>
      <c r="I31" s="248"/>
      <c r="J31" s="90"/>
    </row>
    <row r="32" spans="1:10" ht="14.25" customHeight="1">
      <c r="A32" s="143" t="str">
        <f>IF(OR(B32&lt;&gt;"",D32&lt;&gt;""),"["&amp;TEXT($B$2,"##")&amp;"-"&amp;TEXT(ROW()-10,"##")&amp;"]","")</f>
        <v>[Mod Module-22]</v>
      </c>
      <c r="B32" s="244" t="s">
        <v>638</v>
      </c>
      <c r="C32" s="219" t="s">
        <v>932</v>
      </c>
      <c r="D32" s="245" t="s">
        <v>639</v>
      </c>
      <c r="E32" s="246"/>
      <c r="F32" s="219"/>
      <c r="G32" s="219"/>
      <c r="H32" s="247"/>
      <c r="I32" s="248"/>
      <c r="J32" s="90"/>
    </row>
    <row r="33" spans="1:10" ht="14.25" customHeight="1">
      <c r="A33" s="143" t="str">
        <f>IF(OR(B33&lt;&gt;"",D33&lt;&gt;""),"["&amp;TEXT($B$2,"##")&amp;"-"&amp;TEXT(ROW()-10,"##")&amp;"]","")</f>
        <v>[Mod Module-23]</v>
      </c>
      <c r="B33" s="244" t="s">
        <v>640</v>
      </c>
      <c r="C33" s="219" t="s">
        <v>933</v>
      </c>
      <c r="D33" s="245"/>
      <c r="E33" s="246"/>
      <c r="F33" s="219"/>
      <c r="G33" s="219"/>
      <c r="H33" s="247"/>
      <c r="I33" s="248"/>
      <c r="J33" s="90"/>
    </row>
    <row r="34" spans="1:10" ht="14.25" customHeight="1">
      <c r="A34" s="217"/>
      <c r="B34" s="216" t="s">
        <v>641</v>
      </c>
      <c r="C34" s="217"/>
      <c r="D34" s="217"/>
      <c r="E34" s="217"/>
      <c r="F34" s="217"/>
      <c r="G34" s="217"/>
      <c r="H34" s="217"/>
      <c r="I34" s="218"/>
      <c r="J34" s="90"/>
    </row>
    <row r="35" spans="1:10" ht="14.25" customHeight="1">
      <c r="A35" s="143" t="str">
        <f t="shared" ref="A35:A42" si="1">IF(OR(B35&lt;&gt;"",D35&lt;&gt;""),"["&amp;TEXT($B$2,"##")&amp;"-"&amp;TEXT(ROW()-10,"##")&amp;"]","")</f>
        <v>[Mod Module-25]</v>
      </c>
      <c r="B35" s="97" t="s">
        <v>642</v>
      </c>
      <c r="C35" s="97" t="s">
        <v>934</v>
      </c>
      <c r="D35" s="243" t="s">
        <v>643</v>
      </c>
      <c r="E35" s="242"/>
      <c r="F35" s="97"/>
      <c r="G35" s="97"/>
      <c r="H35" s="104"/>
      <c r="I35" s="241"/>
      <c r="J35" s="90"/>
    </row>
    <row r="36" spans="1:10" ht="14.25" customHeight="1">
      <c r="A36" s="143" t="str">
        <f t="shared" si="1"/>
        <v>[Mod Module-26]</v>
      </c>
      <c r="B36" s="97" t="s">
        <v>644</v>
      </c>
      <c r="C36" s="97" t="s">
        <v>935</v>
      </c>
      <c r="D36" s="243" t="s">
        <v>645</v>
      </c>
      <c r="E36" s="242"/>
      <c r="F36" s="97"/>
      <c r="G36" s="97"/>
      <c r="H36" s="104"/>
      <c r="I36" s="241"/>
      <c r="J36" s="90"/>
    </row>
    <row r="37" spans="1:10" ht="14.25" customHeight="1">
      <c r="A37" s="143" t="str">
        <f t="shared" si="1"/>
        <v>[Mod Module-27]</v>
      </c>
      <c r="B37" s="97" t="s">
        <v>646</v>
      </c>
      <c r="C37" s="97" t="s">
        <v>936</v>
      </c>
      <c r="D37" s="243" t="s">
        <v>645</v>
      </c>
      <c r="E37" s="242"/>
      <c r="F37" s="97"/>
      <c r="G37" s="97"/>
      <c r="H37" s="104"/>
      <c r="I37" s="241"/>
      <c r="J37" s="90"/>
    </row>
    <row r="38" spans="1:10" ht="14.25" customHeight="1">
      <c r="A38" s="143" t="str">
        <f t="shared" si="1"/>
        <v>[Mod Module-28]</v>
      </c>
      <c r="B38" s="97" t="s">
        <v>647</v>
      </c>
      <c r="C38" s="97" t="s">
        <v>937</v>
      </c>
      <c r="D38" s="243" t="s">
        <v>648</v>
      </c>
      <c r="E38" s="242"/>
      <c r="F38" s="97"/>
      <c r="G38" s="97"/>
      <c r="H38" s="104"/>
      <c r="I38" s="241"/>
      <c r="J38" s="90"/>
    </row>
    <row r="39" spans="1:10" ht="14.25" customHeight="1">
      <c r="A39" s="143" t="str">
        <f t="shared" si="1"/>
        <v>[Mod Module-29]</v>
      </c>
      <c r="B39" s="97" t="s">
        <v>649</v>
      </c>
      <c r="C39" s="97" t="s">
        <v>938</v>
      </c>
      <c r="D39" s="243" t="s">
        <v>650</v>
      </c>
      <c r="E39" s="242" t="s">
        <v>651</v>
      </c>
      <c r="F39" s="97"/>
      <c r="G39" s="97"/>
      <c r="H39" s="104"/>
      <c r="I39" s="241"/>
      <c r="J39" s="90"/>
    </row>
    <row r="40" spans="1:10" ht="14.25" customHeight="1">
      <c r="A40" s="143" t="str">
        <f t="shared" si="1"/>
        <v>[Mod Module-30]</v>
      </c>
      <c r="B40" s="97" t="s">
        <v>652</v>
      </c>
      <c r="C40" s="97" t="s">
        <v>939</v>
      </c>
      <c r="D40" s="243" t="s">
        <v>653</v>
      </c>
      <c r="E40" s="242"/>
      <c r="F40" s="97"/>
      <c r="G40" s="97"/>
      <c r="H40" s="104"/>
      <c r="I40" s="241"/>
      <c r="J40" s="90"/>
    </row>
    <row r="41" spans="1:10" ht="14.25" customHeight="1">
      <c r="A41" s="143" t="str">
        <f t="shared" si="1"/>
        <v>[Mod Module-31]</v>
      </c>
      <c r="B41" s="244" t="s">
        <v>654</v>
      </c>
      <c r="C41" s="219" t="s">
        <v>940</v>
      </c>
      <c r="D41" s="245" t="s">
        <v>655</v>
      </c>
      <c r="E41" s="246"/>
      <c r="F41" s="219"/>
      <c r="G41" s="219"/>
      <c r="H41" s="247"/>
      <c r="I41" s="248"/>
      <c r="J41" s="90"/>
    </row>
    <row r="42" spans="1:10" ht="14.25" customHeight="1">
      <c r="A42" s="143" t="str">
        <f t="shared" si="1"/>
        <v>[Mod Module-32]</v>
      </c>
      <c r="B42" s="244" t="s">
        <v>656</v>
      </c>
      <c r="C42" s="219" t="s">
        <v>941</v>
      </c>
      <c r="D42" s="245" t="s">
        <v>657</v>
      </c>
      <c r="E42" s="246"/>
      <c r="F42" s="219"/>
      <c r="G42" s="219"/>
      <c r="H42" s="247"/>
      <c r="I42" s="248"/>
      <c r="J42" s="90"/>
    </row>
    <row r="43" spans="1:10" ht="14.25" customHeight="1">
      <c r="A43" s="217"/>
      <c r="B43" s="216" t="s">
        <v>658</v>
      </c>
      <c r="C43" s="217"/>
      <c r="D43" s="217"/>
      <c r="E43" s="217"/>
      <c r="F43" s="217"/>
      <c r="G43" s="217"/>
      <c r="H43" s="217"/>
      <c r="I43" s="218"/>
      <c r="J43" s="90"/>
    </row>
    <row r="44" spans="1:10" ht="14.25" customHeight="1">
      <c r="A44" s="143" t="str">
        <f t="shared" ref="A44:A51" si="2">IF(OR(B44&lt;&gt;"",D44&lt;&gt;""),"["&amp;TEXT($B$2,"##")&amp;"-"&amp;TEXT(ROW()-10,"##")&amp;"]","")</f>
        <v>[Mod Module-34]</v>
      </c>
      <c r="B44" s="97" t="s">
        <v>659</v>
      </c>
      <c r="C44" s="97" t="s">
        <v>942</v>
      </c>
      <c r="D44" s="243" t="s">
        <v>660</v>
      </c>
      <c r="E44" s="242"/>
      <c r="F44" s="97"/>
      <c r="G44" s="97"/>
      <c r="H44" s="104"/>
      <c r="I44" s="241"/>
      <c r="J44" s="90"/>
    </row>
    <row r="45" spans="1:10" ht="14.25" customHeight="1">
      <c r="A45" s="143" t="str">
        <f t="shared" si="2"/>
        <v>[Mod Module-35]</v>
      </c>
      <c r="B45" s="97" t="s">
        <v>661</v>
      </c>
      <c r="C45" s="97" t="s">
        <v>943</v>
      </c>
      <c r="D45" s="243" t="s">
        <v>662</v>
      </c>
      <c r="E45" s="242"/>
      <c r="F45" s="97"/>
      <c r="G45" s="97"/>
      <c r="H45" s="104"/>
      <c r="I45" s="241"/>
      <c r="J45" s="90"/>
    </row>
    <row r="46" spans="1:10" ht="14.25" customHeight="1">
      <c r="A46" s="143" t="str">
        <f t="shared" si="2"/>
        <v>[Mod Module-36]</v>
      </c>
      <c r="B46" s="97" t="s">
        <v>663</v>
      </c>
      <c r="C46" s="97" t="s">
        <v>944</v>
      </c>
      <c r="D46" s="243" t="s">
        <v>664</v>
      </c>
      <c r="E46" s="242"/>
      <c r="F46" s="97"/>
      <c r="G46" s="97"/>
      <c r="H46" s="104"/>
      <c r="I46" s="241"/>
      <c r="J46" s="90"/>
    </row>
    <row r="47" spans="1:10" s="169" customFormat="1" ht="14.25" customHeight="1">
      <c r="A47" s="143" t="str">
        <f t="shared" si="2"/>
        <v>[Mod Module-37]</v>
      </c>
      <c r="B47" s="97" t="s">
        <v>665</v>
      </c>
      <c r="C47" s="97" t="s">
        <v>945</v>
      </c>
      <c r="D47" s="243" t="s">
        <v>666</v>
      </c>
      <c r="E47" s="242"/>
      <c r="F47" s="97"/>
      <c r="G47" s="97"/>
      <c r="H47" s="104"/>
      <c r="I47" s="241"/>
    </row>
    <row r="48" spans="1:10" s="169" customFormat="1" ht="14.25" customHeight="1">
      <c r="A48" s="143" t="str">
        <f t="shared" si="2"/>
        <v>[Mod Module-38]</v>
      </c>
      <c r="B48" s="97" t="s">
        <v>667</v>
      </c>
      <c r="C48" s="97" t="s">
        <v>946</v>
      </c>
      <c r="D48" s="243" t="s">
        <v>669</v>
      </c>
      <c r="E48" s="242" t="s">
        <v>651</v>
      </c>
      <c r="F48" s="97"/>
      <c r="G48" s="97"/>
      <c r="H48" s="104"/>
      <c r="I48" s="241"/>
    </row>
    <row r="49" spans="1:10" ht="14.25" customHeight="1">
      <c r="A49" s="143" t="str">
        <f t="shared" si="2"/>
        <v>[Mod Module-39]</v>
      </c>
      <c r="B49" s="97" t="s">
        <v>670</v>
      </c>
      <c r="C49" s="97" t="s">
        <v>947</v>
      </c>
      <c r="D49" s="243" t="s">
        <v>672</v>
      </c>
      <c r="E49" s="242"/>
      <c r="F49" s="97"/>
      <c r="G49" s="97"/>
      <c r="H49" s="104"/>
      <c r="I49" s="241"/>
      <c r="J49" s="90"/>
    </row>
    <row r="50" spans="1:10" ht="14.25" customHeight="1">
      <c r="A50" s="143" t="str">
        <f t="shared" si="2"/>
        <v>[Mod Module-40]</v>
      </c>
      <c r="B50" s="244" t="s">
        <v>654</v>
      </c>
      <c r="C50" s="219" t="s">
        <v>948</v>
      </c>
      <c r="D50" s="245" t="s">
        <v>674</v>
      </c>
      <c r="E50" s="246"/>
      <c r="F50" s="219"/>
      <c r="G50" s="219"/>
      <c r="H50" s="247"/>
      <c r="I50" s="248"/>
      <c r="J50" s="90"/>
    </row>
    <row r="51" spans="1:10" ht="14.25" customHeight="1">
      <c r="A51" s="143" t="str">
        <f t="shared" si="2"/>
        <v>[Mod Module-41]</v>
      </c>
      <c r="B51" s="244" t="s">
        <v>675</v>
      </c>
      <c r="C51" s="219" t="s">
        <v>949</v>
      </c>
      <c r="D51" s="245" t="s">
        <v>677</v>
      </c>
      <c r="E51" s="246"/>
      <c r="F51" s="219"/>
      <c r="G51" s="219"/>
      <c r="H51" s="247"/>
      <c r="I51" s="248"/>
      <c r="J51" s="90"/>
    </row>
    <row r="52" spans="1:10" ht="14.25" customHeight="1">
      <c r="A52"/>
      <c r="B52"/>
      <c r="C52"/>
      <c r="D52"/>
      <c r="E52"/>
      <c r="F52"/>
      <c r="G52"/>
      <c r="H52"/>
      <c r="I52"/>
      <c r="J52" s="90"/>
    </row>
    <row r="53" spans="1:10" ht="14.25" customHeight="1">
      <c r="A53" s="54" t="str">
        <f t="shared" ref="A53:A58" si="3">IF(OR(B53&lt;&gt;"",D53&lt;&gt;""),"["&amp;TEXT($B$2,"##")&amp;"-"&amp;TEXT(ROW()-10,"##")&amp;"]","")</f>
        <v>[Mod Module-43]</v>
      </c>
      <c r="B53" s="109" t="s">
        <v>568</v>
      </c>
      <c r="C53" s="109" t="s">
        <v>569</v>
      </c>
      <c r="D53" s="109" t="s">
        <v>570</v>
      </c>
      <c r="E53" s="109" t="s">
        <v>543</v>
      </c>
      <c r="F53" s="109"/>
      <c r="G53" s="109"/>
      <c r="H53" s="104"/>
      <c r="I53" s="91"/>
      <c r="J53" s="90"/>
    </row>
    <row r="54" spans="1:10" ht="14.25" customHeight="1">
      <c r="A54" s="109" t="str">
        <f t="shared" si="3"/>
        <v>[Mod Module-44]</v>
      </c>
      <c r="B54" s="109" t="s">
        <v>571</v>
      </c>
      <c r="C54" s="109" t="s">
        <v>572</v>
      </c>
      <c r="D54" s="109" t="s">
        <v>573</v>
      </c>
      <c r="E54" s="109" t="s">
        <v>543</v>
      </c>
      <c r="F54" s="109"/>
      <c r="G54" s="109"/>
      <c r="H54" s="104"/>
      <c r="I54" s="91"/>
      <c r="J54" s="90"/>
    </row>
    <row r="55" spans="1:10" ht="14.25" customHeight="1">
      <c r="A55" s="109" t="str">
        <f t="shared" si="3"/>
        <v>[Mod Module-45]</v>
      </c>
      <c r="B55" s="109" t="s">
        <v>574</v>
      </c>
      <c r="C55" s="54" t="s">
        <v>575</v>
      </c>
      <c r="D55" s="109" t="s">
        <v>576</v>
      </c>
      <c r="E55" s="109" t="s">
        <v>567</v>
      </c>
      <c r="F55" s="109"/>
      <c r="G55" s="109"/>
      <c r="H55" s="104"/>
      <c r="I55" s="91"/>
      <c r="J55" s="90"/>
    </row>
    <row r="56" spans="1:10" ht="14.25" customHeight="1">
      <c r="A56" s="109" t="str">
        <f t="shared" si="3"/>
        <v>[Mod Module-46]</v>
      </c>
      <c r="B56" s="109" t="s">
        <v>577</v>
      </c>
      <c r="C56" s="54" t="s">
        <v>578</v>
      </c>
      <c r="D56" s="231" t="s">
        <v>579</v>
      </c>
      <c r="E56" s="109" t="s">
        <v>567</v>
      </c>
      <c r="F56" s="109"/>
      <c r="G56" s="109"/>
      <c r="H56" s="104"/>
      <c r="I56" s="91"/>
      <c r="J56" s="90"/>
    </row>
    <row r="57" spans="1:10" ht="14.25" customHeight="1">
      <c r="A57" s="109" t="str">
        <f t="shared" si="3"/>
        <v>[Mod Module-47]</v>
      </c>
      <c r="B57" s="54" t="s">
        <v>580</v>
      </c>
      <c r="C57" s="54" t="s">
        <v>581</v>
      </c>
      <c r="D57" s="231" t="s">
        <v>582</v>
      </c>
      <c r="E57" s="109" t="s">
        <v>567</v>
      </c>
      <c r="F57" s="109"/>
      <c r="G57" s="109"/>
      <c r="H57" s="104"/>
      <c r="I57" s="91"/>
      <c r="J57" s="90"/>
    </row>
    <row r="58" spans="1:10" ht="14.25" customHeight="1">
      <c r="A58" s="109" t="str">
        <f t="shared" si="3"/>
        <v>[Mod Module-48]</v>
      </c>
      <c r="B58" s="109" t="s">
        <v>583</v>
      </c>
      <c r="C58" s="54" t="s">
        <v>584</v>
      </c>
      <c r="D58" s="231" t="s">
        <v>585</v>
      </c>
      <c r="E58" s="109" t="s">
        <v>567</v>
      </c>
      <c r="F58" s="109"/>
      <c r="G58" s="109"/>
      <c r="H58" s="104"/>
      <c r="I58" s="91"/>
      <c r="J58" s="90"/>
    </row>
    <row r="59" spans="1:10" ht="14.25" customHeight="1">
      <c r="A59" s="228"/>
      <c r="B59" s="228" t="s">
        <v>586</v>
      </c>
      <c r="C59" s="229"/>
      <c r="D59" s="229"/>
      <c r="E59" s="229"/>
      <c r="F59" s="229"/>
      <c r="G59" s="229"/>
      <c r="H59" s="229"/>
      <c r="I59" s="235"/>
      <c r="J59" s="90"/>
    </row>
    <row r="60" spans="1:10" ht="14.25" customHeight="1">
      <c r="A60" s="109" t="str">
        <f t="shared" ref="A60:A65" si="4">IF(OR(B60&lt;&gt;"",D60&lt;&gt;""),"["&amp;TEXT($B$2,"##")&amp;"-"&amp;TEXT(ROW()-10,"##")&amp;"]","")</f>
        <v>[Mod Module-50]</v>
      </c>
      <c r="B60" s="109" t="s">
        <v>587</v>
      </c>
      <c r="C60" s="109" t="s">
        <v>588</v>
      </c>
      <c r="D60" s="109" t="s">
        <v>589</v>
      </c>
      <c r="E60" s="109" t="s">
        <v>590</v>
      </c>
      <c r="F60" s="109"/>
      <c r="G60" s="109"/>
      <c r="H60" s="104"/>
      <c r="I60" s="91"/>
      <c r="J60" s="90"/>
    </row>
    <row r="61" spans="1:10" ht="14.25" customHeight="1">
      <c r="A61" s="109" t="str">
        <f t="shared" si="4"/>
        <v>[Mod Module-51]</v>
      </c>
      <c r="B61" s="109" t="s">
        <v>591</v>
      </c>
      <c r="C61" s="109" t="s">
        <v>588</v>
      </c>
      <c r="D61" s="109" t="s">
        <v>589</v>
      </c>
      <c r="E61" s="109" t="s">
        <v>590</v>
      </c>
      <c r="F61" s="109"/>
      <c r="G61" s="109"/>
      <c r="H61" s="104"/>
      <c r="I61" s="91"/>
      <c r="J61" s="90"/>
    </row>
    <row r="62" spans="1:10" ht="14.25" customHeight="1">
      <c r="A62" s="109" t="str">
        <f t="shared" si="4"/>
        <v>[Mod Module-52]</v>
      </c>
      <c r="B62" s="109" t="s">
        <v>592</v>
      </c>
      <c r="C62" s="109" t="s">
        <v>593</v>
      </c>
      <c r="D62" s="109" t="s">
        <v>594</v>
      </c>
      <c r="E62" s="109" t="s">
        <v>595</v>
      </c>
      <c r="F62" s="109"/>
      <c r="G62" s="109"/>
      <c r="H62" s="104"/>
      <c r="I62" s="91"/>
      <c r="J62" s="90"/>
    </row>
    <row r="63" spans="1:10" ht="14.25" customHeight="1">
      <c r="A63" s="109" t="str">
        <f t="shared" si="4"/>
        <v>[Mod Module-53]</v>
      </c>
      <c r="B63" s="232" t="s">
        <v>596</v>
      </c>
      <c r="C63" s="109" t="s">
        <v>597</v>
      </c>
      <c r="D63" s="231" t="s">
        <v>598</v>
      </c>
      <c r="E63" s="109" t="s">
        <v>595</v>
      </c>
      <c r="F63" s="109"/>
      <c r="G63" s="109"/>
      <c r="H63" s="104"/>
      <c r="I63" s="91"/>
      <c r="J63" s="90"/>
    </row>
    <row r="64" spans="1:10" ht="14.25" customHeight="1">
      <c r="A64" s="109" t="str">
        <f t="shared" si="4"/>
        <v>[Mod Module-54]</v>
      </c>
      <c r="B64" s="232" t="s">
        <v>599</v>
      </c>
      <c r="C64" s="109" t="s">
        <v>600</v>
      </c>
      <c r="D64" s="231" t="s">
        <v>601</v>
      </c>
      <c r="E64" s="109" t="s">
        <v>595</v>
      </c>
      <c r="F64" s="109"/>
      <c r="G64" s="109"/>
      <c r="H64" s="104"/>
      <c r="I64" s="91"/>
      <c r="J64" s="90"/>
    </row>
    <row r="65" spans="1:10" ht="14.25" customHeight="1">
      <c r="A65" s="109" t="str">
        <f t="shared" si="4"/>
        <v>[Mod Module-55]</v>
      </c>
      <c r="B65" s="109" t="s">
        <v>602</v>
      </c>
      <c r="C65" s="109" t="s">
        <v>603</v>
      </c>
      <c r="D65" s="109" t="s">
        <v>604</v>
      </c>
      <c r="E65" s="109" t="s">
        <v>595</v>
      </c>
      <c r="F65" s="109"/>
      <c r="G65" s="109"/>
      <c r="H65" s="104"/>
      <c r="I65" s="91"/>
      <c r="J65" s="90"/>
    </row>
    <row r="66" spans="1:10" ht="14.25" customHeight="1">
      <c r="A66" s="96" t="str">
        <f t="shared" ref="A66:A67" si="5">IF(OR(B66&lt;&gt;"",D66&lt;E65&gt;""),"["&amp;TEXT($B$2,"##")&amp;"-"&amp;TEXT(ROW()-10,"##")&amp;"]","")</f>
        <v>[Mod Module-56]</v>
      </c>
      <c r="B66" s="97" t="s">
        <v>469</v>
      </c>
      <c r="C66" s="97" t="s">
        <v>470</v>
      </c>
      <c r="D66" s="97" t="s">
        <v>471</v>
      </c>
      <c r="E66" s="146"/>
      <c r="F66" s="95"/>
      <c r="G66" s="97"/>
      <c r="H66" s="157"/>
      <c r="I66" s="146"/>
      <c r="J66" s="90"/>
    </row>
    <row r="67" spans="1:10" ht="14.25" customHeight="1">
      <c r="A67" s="96" t="str">
        <f t="shared" si="5"/>
        <v>[Mod Module-57]</v>
      </c>
      <c r="B67" s="97" t="s">
        <v>472</v>
      </c>
      <c r="C67" s="97" t="s">
        <v>473</v>
      </c>
      <c r="D67" s="97" t="s">
        <v>474</v>
      </c>
      <c r="E67" s="146"/>
      <c r="F67" s="95"/>
      <c r="G67" s="97"/>
      <c r="H67" s="157"/>
      <c r="I67" s="146"/>
      <c r="J67" s="90"/>
    </row>
    <row r="68" spans="1:10" ht="14.25" customHeight="1">
      <c r="A68" s="96"/>
      <c r="B68" s="97"/>
      <c r="C68" s="97"/>
      <c r="D68" s="97"/>
      <c r="E68" s="146"/>
      <c r="F68" s="161"/>
      <c r="G68" s="97"/>
      <c r="H68" s="157"/>
      <c r="I68" s="146"/>
      <c r="J68" s="90"/>
    </row>
    <row r="69" spans="1:10" ht="14.25" customHeight="1">
      <c r="A69" s="96"/>
      <c r="B69" s="97"/>
      <c r="C69" s="97"/>
      <c r="D69" s="97"/>
      <c r="E69" s="146"/>
      <c r="F69" s="160"/>
      <c r="G69" s="97"/>
      <c r="H69" s="157"/>
      <c r="I69" s="146"/>
      <c r="J69" s="90"/>
    </row>
    <row r="70" spans="1:10" ht="14.25" customHeight="1">
      <c r="A70" s="96"/>
      <c r="B70" s="109"/>
      <c r="C70" s="97"/>
      <c r="D70" s="97"/>
      <c r="E70" s="146"/>
      <c r="F70" s="95"/>
      <c r="G70" s="97"/>
      <c r="H70" s="157"/>
      <c r="I70" s="146"/>
      <c r="J70" s="90"/>
    </row>
    <row r="71" spans="1:10" ht="14.25" customHeight="1">
      <c r="A71" s="96"/>
      <c r="B71" s="109"/>
      <c r="C71" s="97"/>
      <c r="D71" s="97"/>
      <c r="E71" s="146"/>
      <c r="F71" s="95"/>
      <c r="G71" s="97"/>
      <c r="H71" s="157"/>
      <c r="I71" s="146"/>
      <c r="J71" s="90"/>
    </row>
    <row r="72" spans="1:10" ht="14.25" customHeight="1">
      <c r="A72" s="96"/>
      <c r="B72" s="109"/>
      <c r="C72" s="97"/>
      <c r="D72" s="97"/>
      <c r="E72" s="146"/>
      <c r="F72" s="95"/>
      <c r="G72" s="97"/>
      <c r="H72" s="157"/>
      <c r="I72" s="146"/>
      <c r="J72" s="90"/>
    </row>
    <row r="73" spans="1:10" ht="14.25" customHeight="1">
      <c r="A73" s="96"/>
      <c r="B73" s="97"/>
      <c r="C73" s="97"/>
      <c r="D73" s="97"/>
      <c r="E73" s="146"/>
      <c r="F73" s="95"/>
      <c r="G73" s="97"/>
      <c r="H73" s="157"/>
      <c r="I73" s="146"/>
      <c r="J73" s="90"/>
    </row>
    <row r="74" spans="1:10" ht="14.25" customHeight="1">
      <c r="A74" s="96"/>
      <c r="B74" s="97"/>
      <c r="C74" s="97"/>
      <c r="D74" s="97"/>
      <c r="E74" s="146"/>
      <c r="F74" s="95"/>
      <c r="G74" s="97"/>
      <c r="H74" s="157"/>
      <c r="I74" s="146"/>
      <c r="J74" s="90"/>
    </row>
    <row r="75" spans="1:10" ht="14.25" customHeight="1">
      <c r="A75" s="138"/>
      <c r="B75" s="109"/>
      <c r="C75" s="137"/>
      <c r="D75" s="97"/>
      <c r="E75" s="146"/>
      <c r="F75" s="95"/>
      <c r="G75" s="97"/>
      <c r="H75" s="157"/>
      <c r="I75" s="146"/>
      <c r="J75" s="90"/>
    </row>
    <row r="76" spans="1:10" ht="14.25" customHeight="1">
      <c r="A76" s="138"/>
      <c r="B76" s="109"/>
      <c r="C76" s="137"/>
      <c r="D76" s="97"/>
      <c r="E76" s="146"/>
      <c r="F76" s="95"/>
      <c r="G76" s="97"/>
      <c r="H76" s="157"/>
      <c r="I76" s="146"/>
      <c r="J76" s="90"/>
    </row>
    <row r="77" spans="1:10" ht="14.25" customHeight="1">
      <c r="A77" s="138"/>
      <c r="B77" s="95"/>
      <c r="C77" s="136"/>
      <c r="D77" s="139"/>
      <c r="E77" s="146"/>
      <c r="F77" s="95"/>
      <c r="G77" s="97"/>
      <c r="H77" s="157"/>
      <c r="I77" s="146"/>
      <c r="J77" s="90"/>
    </row>
    <row r="78" spans="1:10" ht="14.25" customHeight="1">
      <c r="A78" s="96"/>
      <c r="B78" s="95"/>
      <c r="C78" s="136"/>
      <c r="D78" s="139"/>
      <c r="E78" s="146"/>
      <c r="F78" s="95"/>
      <c r="G78" s="97"/>
      <c r="H78" s="157"/>
      <c r="I78" s="146"/>
      <c r="J78" s="90"/>
    </row>
    <row r="79" spans="1:10" ht="14.25" customHeight="1">
      <c r="A79" s="96"/>
      <c r="B79" s="95"/>
      <c r="C79" s="95"/>
      <c r="D79" s="95"/>
      <c r="E79" s="146"/>
      <c r="F79" s="95"/>
      <c r="G79" s="97"/>
      <c r="H79" s="157"/>
      <c r="I79" s="146"/>
      <c r="J79" s="90"/>
    </row>
    <row r="80" spans="1:10" ht="14.25" customHeight="1">
      <c r="A80" s="96"/>
      <c r="B80" s="95"/>
      <c r="C80" s="95"/>
      <c r="D80" s="95"/>
      <c r="E80" s="146"/>
      <c r="F80" s="95"/>
      <c r="G80" s="97"/>
      <c r="H80" s="157"/>
      <c r="I80" s="146"/>
      <c r="J80" s="90"/>
    </row>
    <row r="81" spans="1:10" ht="14.25" customHeight="1">
      <c r="A81" s="96"/>
      <c r="B81" s="95"/>
      <c r="C81" s="95"/>
      <c r="D81" s="95"/>
      <c r="E81" s="146"/>
      <c r="F81" s="95"/>
      <c r="G81" s="97"/>
      <c r="H81" s="157"/>
      <c r="I81" s="146"/>
      <c r="J81" s="90"/>
    </row>
    <row r="82" spans="1:10" ht="14.25" customHeight="1">
      <c r="A82" s="96"/>
      <c r="B82" s="97"/>
      <c r="C82" s="136"/>
      <c r="D82" s="139"/>
      <c r="E82" s="146"/>
      <c r="F82" s="95"/>
      <c r="G82" s="97"/>
      <c r="H82" s="157"/>
      <c r="I82" s="146"/>
      <c r="J82" s="90"/>
    </row>
    <row r="83" spans="1:10" ht="14.25" customHeight="1">
      <c r="A83" s="96"/>
      <c r="B83" s="97"/>
      <c r="C83" s="142"/>
      <c r="D83" s="139"/>
      <c r="E83" s="146"/>
      <c r="F83" s="95"/>
      <c r="G83" s="97"/>
      <c r="H83" s="157"/>
      <c r="I83" s="146"/>
      <c r="J83" s="90"/>
    </row>
    <row r="84" spans="1:10" ht="14.25" customHeight="1">
      <c r="A84" s="96"/>
      <c r="B84" s="97"/>
      <c r="C84" s="142"/>
      <c r="D84" s="139"/>
      <c r="E84" s="146"/>
      <c r="F84" s="95"/>
      <c r="G84" s="97"/>
      <c r="H84" s="157"/>
      <c r="I84" s="146"/>
      <c r="J84" s="90"/>
    </row>
    <row r="85" spans="1:10" ht="14.25" customHeight="1">
      <c r="A85" s="96"/>
      <c r="B85" s="97"/>
      <c r="C85" s="142"/>
      <c r="D85" s="139"/>
      <c r="E85" s="146"/>
      <c r="F85" s="95"/>
      <c r="G85" s="97"/>
      <c r="H85" s="157"/>
      <c r="I85" s="146"/>
      <c r="J85" s="90"/>
    </row>
    <row r="86" spans="1:10" ht="14.25" customHeight="1">
      <c r="A86" s="96"/>
      <c r="B86" s="109"/>
      <c r="C86" s="97"/>
      <c r="D86" s="97"/>
      <c r="E86" s="146"/>
      <c r="F86" s="95"/>
      <c r="G86" s="97"/>
      <c r="H86" s="157"/>
      <c r="I86" s="146"/>
      <c r="J86" s="90"/>
    </row>
    <row r="87" spans="1:10" ht="14.25" customHeight="1">
      <c r="A87" s="96"/>
      <c r="B87" s="109"/>
      <c r="C87" s="97"/>
      <c r="D87" s="97"/>
      <c r="E87" s="146"/>
      <c r="F87" s="95"/>
      <c r="G87" s="97"/>
      <c r="H87" s="157"/>
      <c r="I87" s="146"/>
      <c r="J87" s="90"/>
    </row>
    <row r="88" spans="1:10" ht="14.25" customHeight="1">
      <c r="A88" s="96"/>
      <c r="B88" s="109"/>
      <c r="C88" s="97"/>
      <c r="D88" s="97"/>
      <c r="E88" s="146"/>
      <c r="F88" s="95"/>
      <c r="G88" s="97"/>
      <c r="H88" s="157"/>
      <c r="I88" s="146"/>
      <c r="J88" s="90"/>
    </row>
    <row r="89" spans="1:10" ht="14.25" customHeight="1">
      <c r="A89" s="96"/>
      <c r="B89" s="97"/>
      <c r="C89" s="97"/>
      <c r="D89" s="97"/>
      <c r="E89" s="146"/>
      <c r="F89" s="95"/>
      <c r="G89" s="97"/>
      <c r="H89" s="157"/>
      <c r="I89" s="146"/>
      <c r="J89" s="90"/>
    </row>
    <row r="90" spans="1:10" ht="14.25" customHeight="1">
      <c r="A90" s="96"/>
      <c r="B90" s="97"/>
      <c r="C90" s="97"/>
      <c r="D90" s="97"/>
      <c r="E90" s="146"/>
      <c r="F90" s="95"/>
      <c r="G90" s="97"/>
      <c r="H90" s="157"/>
      <c r="I90" s="146"/>
      <c r="J90" s="90"/>
    </row>
    <row r="91" spans="1:10" ht="14.25" customHeight="1">
      <c r="A91" s="96"/>
      <c r="B91" s="97"/>
      <c r="C91" s="136"/>
      <c r="D91" s="139"/>
      <c r="E91" s="146"/>
      <c r="F91" s="95"/>
      <c r="G91" s="97"/>
      <c r="H91" s="157"/>
      <c r="I91" s="146"/>
      <c r="J91" s="90"/>
    </row>
    <row r="92" spans="1:10" ht="14.25" customHeight="1">
      <c r="A92" s="96"/>
      <c r="B92" s="97"/>
      <c r="C92" s="136"/>
      <c r="D92" s="139"/>
      <c r="E92" s="146"/>
      <c r="F92" s="95"/>
      <c r="G92" s="97"/>
      <c r="H92" s="157"/>
      <c r="I92" s="146"/>
      <c r="J92" s="90"/>
    </row>
    <row r="93" spans="1:10" ht="14.25" customHeight="1">
      <c r="A93" s="96"/>
      <c r="B93" s="109"/>
      <c r="C93" s="97"/>
      <c r="D93" s="97"/>
      <c r="E93" s="146"/>
      <c r="F93" s="95"/>
      <c r="G93" s="97"/>
      <c r="H93" s="157"/>
      <c r="I93" s="146"/>
      <c r="J93" s="90"/>
    </row>
    <row r="94" spans="1:10" ht="14.25" customHeight="1">
      <c r="A94" s="96"/>
      <c r="B94" s="109"/>
      <c r="C94" s="97"/>
      <c r="D94" s="97"/>
      <c r="E94" s="146"/>
      <c r="F94" s="95"/>
      <c r="G94" s="97"/>
      <c r="H94" s="157"/>
      <c r="I94" s="146"/>
      <c r="J94" s="90"/>
    </row>
    <row r="95" spans="1:10" ht="14.25" customHeight="1">
      <c r="A95" s="96"/>
      <c r="B95" s="109"/>
      <c r="C95" s="97"/>
      <c r="D95" s="97"/>
      <c r="E95" s="146"/>
      <c r="F95" s="95"/>
      <c r="G95" s="97"/>
      <c r="H95" s="157"/>
      <c r="I95" s="146"/>
      <c r="J95" s="90"/>
    </row>
    <row r="96" spans="1:10" ht="14.25" customHeight="1">
      <c r="A96" s="96"/>
      <c r="B96" s="97"/>
      <c r="C96" s="97"/>
      <c r="D96" s="97"/>
      <c r="E96" s="146"/>
      <c r="F96" s="95"/>
      <c r="G96" s="97"/>
      <c r="H96" s="157"/>
      <c r="I96" s="146"/>
      <c r="J96" s="90"/>
    </row>
    <row r="97" spans="1:10" ht="14.25" customHeight="1">
      <c r="A97" s="96"/>
      <c r="B97" s="97"/>
      <c r="C97" s="97"/>
      <c r="D97" s="97"/>
      <c r="E97" s="146"/>
      <c r="F97" s="95"/>
      <c r="G97" s="97"/>
      <c r="H97" s="157"/>
      <c r="I97" s="146"/>
      <c r="J97" s="90"/>
    </row>
    <row r="98" spans="1:10" ht="14.25" customHeight="1">
      <c r="A98" s="96"/>
      <c r="B98" s="97"/>
      <c r="C98" s="97"/>
      <c r="D98" s="97"/>
      <c r="E98" s="146"/>
      <c r="F98" s="95"/>
      <c r="G98" s="95"/>
      <c r="H98" s="157"/>
      <c r="I98" s="146"/>
      <c r="J98" s="90"/>
    </row>
    <row r="99" spans="1:10" ht="14.25" customHeight="1">
      <c r="A99" s="96"/>
      <c r="B99" s="97"/>
      <c r="C99" s="97"/>
      <c r="D99" s="97"/>
      <c r="E99" s="146"/>
      <c r="F99" s="95"/>
      <c r="G99" s="95"/>
      <c r="H99" s="157"/>
      <c r="I99" s="146"/>
      <c r="J99" s="90"/>
    </row>
    <row r="100" spans="1:10" ht="14.25" customHeight="1">
      <c r="A100" s="152"/>
      <c r="B100" s="97"/>
      <c r="C100" s="97"/>
      <c r="D100" s="97"/>
      <c r="E100" s="146"/>
      <c r="F100" s="95"/>
      <c r="G100" s="95"/>
      <c r="H100" s="157"/>
      <c r="I100" s="146"/>
      <c r="J100" s="90"/>
    </row>
    <row r="101" spans="1:10" ht="14.25" customHeight="1">
      <c r="A101" s="152"/>
      <c r="B101" s="97"/>
      <c r="C101" s="97"/>
      <c r="D101" s="97"/>
      <c r="E101" s="146"/>
      <c r="F101" s="95"/>
      <c r="G101" s="95"/>
      <c r="H101" s="157"/>
      <c r="I101" s="146"/>
      <c r="J101" s="90"/>
    </row>
    <row r="102" spans="1:10" ht="14.25" customHeight="1">
      <c r="A102" s="152"/>
      <c r="B102" s="97"/>
      <c r="C102" s="97"/>
      <c r="D102" s="97"/>
      <c r="E102" s="146"/>
      <c r="F102" s="95"/>
      <c r="G102" s="95"/>
      <c r="H102" s="157"/>
      <c r="I102" s="146"/>
      <c r="J102" s="90"/>
    </row>
    <row r="103" spans="1:10" ht="14.25" customHeight="1">
      <c r="A103" s="152"/>
      <c r="B103" s="97"/>
      <c r="C103" s="97"/>
      <c r="D103" s="97"/>
      <c r="E103" s="146"/>
      <c r="F103" s="95"/>
      <c r="G103" s="95"/>
      <c r="H103" s="157"/>
      <c r="I103" s="146"/>
      <c r="J103" s="90"/>
    </row>
    <row r="104" spans="1:10" ht="14.25" customHeight="1">
      <c r="A104" s="152"/>
      <c r="B104" s="97"/>
      <c r="C104" s="97"/>
      <c r="D104" s="97"/>
      <c r="E104" s="146"/>
      <c r="F104" s="95"/>
      <c r="G104" s="95"/>
      <c r="H104" s="157"/>
      <c r="I104" s="146"/>
      <c r="J104" s="90"/>
    </row>
    <row r="105" spans="1:10" ht="14.25" customHeight="1">
      <c r="A105" s="152"/>
      <c r="B105" s="97"/>
      <c r="C105" s="97"/>
      <c r="D105" s="97"/>
      <c r="E105" s="146"/>
      <c r="F105" s="95"/>
      <c r="G105" s="95"/>
      <c r="H105" s="157"/>
      <c r="I105" s="146"/>
      <c r="J105" s="90"/>
    </row>
    <row r="106" spans="1:10" ht="14.25" customHeight="1">
      <c r="A106" s="152"/>
      <c r="B106" s="97"/>
      <c r="C106" s="97"/>
      <c r="D106" s="97"/>
      <c r="E106" s="150"/>
      <c r="F106" s="95"/>
      <c r="G106" s="95"/>
      <c r="H106" s="157"/>
      <c r="I106" s="146"/>
      <c r="J106" s="90"/>
    </row>
    <row r="107" spans="1:10" ht="14.25" customHeight="1">
      <c r="A107" s="152"/>
      <c r="B107" s="97"/>
      <c r="C107" s="97"/>
      <c r="D107" s="97"/>
      <c r="E107" s="146"/>
      <c r="F107" s="97"/>
      <c r="G107" s="95"/>
      <c r="H107" s="157"/>
      <c r="I107" s="146"/>
      <c r="J107" s="90"/>
    </row>
    <row r="108" spans="1:10" ht="14.25" customHeight="1">
      <c r="A108" s="152"/>
      <c r="B108" s="97"/>
      <c r="C108" s="97"/>
      <c r="D108" s="97"/>
      <c r="E108" s="146"/>
      <c r="F108" s="97"/>
      <c r="G108" s="95"/>
      <c r="H108" s="157"/>
      <c r="I108" s="146"/>
      <c r="J108" s="90"/>
    </row>
    <row r="109" spans="1:10" ht="14.25" customHeight="1">
      <c r="A109" s="152"/>
      <c r="B109" s="97"/>
      <c r="C109" s="97"/>
      <c r="D109" s="97"/>
      <c r="E109" s="146"/>
      <c r="F109" s="97"/>
      <c r="G109" s="95"/>
      <c r="H109" s="157"/>
      <c r="I109" s="146"/>
      <c r="J109" s="90"/>
    </row>
    <row r="110" spans="1:10" ht="14.25" customHeight="1">
      <c r="A110" s="152"/>
      <c r="B110" s="97"/>
      <c r="C110" s="97"/>
      <c r="D110" s="97"/>
      <c r="E110" s="146"/>
      <c r="F110" s="97"/>
      <c r="G110" s="97"/>
      <c r="H110" s="157"/>
      <c r="I110" s="146"/>
      <c r="J110" s="90"/>
    </row>
    <row r="111" spans="1:10">
      <c r="J111" s="90"/>
    </row>
  </sheetData>
  <mergeCells count="5">
    <mergeCell ref="B2:G2"/>
    <mergeCell ref="B3:G3"/>
    <mergeCell ref="B4:G4"/>
    <mergeCell ref="E5:G5"/>
    <mergeCell ref="E6:G6"/>
  </mergeCells>
  <dataValidations count="3">
    <dataValidation type="list" allowBlank="1" showErrorMessage="1" sqref="F60:G65 F53:G58">
      <formula1>$J$2:$J$6</formula1>
      <formula2>0</formula2>
    </dataValidation>
    <dataValidation type="list" allowBlank="1" showErrorMessage="1" sqref="F66:G110">
      <formula1>$J$2:$J$6</formula1>
    </dataValidation>
    <dataValidation type="list" allowBlank="1" showErrorMessage="1" sqref="F12:G23 F44:G51 F30:G33 F35:G42 F25:G26 F28:G28">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0"/>
  <sheetViews>
    <sheetView workbookViewId="0">
      <selection activeCell="E6" sqref="E6:G6"/>
    </sheetView>
  </sheetViews>
  <sheetFormatPr defaultRowHeight="12.75"/>
  <cols>
    <col min="1" max="1" width="19.25" style="90" customWidth="1"/>
    <col min="2" max="2" width="30.6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75" t="s">
        <v>750</v>
      </c>
      <c r="C2" s="276"/>
      <c r="D2" s="276"/>
      <c r="E2" s="276"/>
      <c r="F2" s="276"/>
      <c r="G2" s="27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78" t="s">
        <v>679</v>
      </c>
      <c r="C3" s="279"/>
      <c r="D3" s="279"/>
      <c r="E3" s="279"/>
      <c r="F3" s="279"/>
      <c r="G3" s="28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78" t="s">
        <v>607</v>
      </c>
      <c r="C4" s="279"/>
      <c r="D4" s="279"/>
      <c r="E4" s="279"/>
      <c r="F4" s="279"/>
      <c r="G4" s="28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81" t="s">
        <v>28</v>
      </c>
      <c r="F5" s="282"/>
      <c r="G5" s="28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COUNTIF(F12:G142,"Pass")</f>
        <v>0</v>
      </c>
      <c r="B6" s="87">
        <f>COUNTIF(F12:G142,"Fail")</f>
        <v>0</v>
      </c>
      <c r="C6" s="87">
        <f>E6-D6-B6-A6</f>
        <v>45</v>
      </c>
      <c r="D6" s="88">
        <f>COUNTIF(F12:G142,"N/A")</f>
        <v>0</v>
      </c>
      <c r="E6" s="284">
        <f>COUNTA(A12:A142)</f>
        <v>45</v>
      </c>
      <c r="F6" s="285"/>
      <c r="G6" s="28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36"/>
      <c r="B11" s="305" t="s">
        <v>522</v>
      </c>
      <c r="C11" s="305"/>
      <c r="D11" s="305"/>
      <c r="E11" s="305"/>
      <c r="F11" s="305"/>
      <c r="G11" s="305"/>
      <c r="H11" s="305"/>
      <c r="I11" s="305"/>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43" t="str">
        <f t="shared" ref="A12:A22" si="0">IF(OR(B12&lt;&gt;"",D12&lt;&gt;""),"["&amp;TEXT($B$2,"##")&amp;"-"&amp;TEXT(ROW()-10,"##")&amp;"]","")</f>
        <v>[Admin module-2]</v>
      </c>
      <c r="B12" s="97" t="s">
        <v>608</v>
      </c>
      <c r="C12" s="97" t="s">
        <v>680</v>
      </c>
      <c r="D12" s="97" t="s">
        <v>681</v>
      </c>
      <c r="E12" s="237"/>
      <c r="F12" s="97"/>
      <c r="G12" s="97"/>
      <c r="H12" s="104"/>
      <c r="I12" s="238"/>
      <c r="J12" s="90"/>
    </row>
    <row r="13" spans="1:257" ht="14.25" customHeight="1">
      <c r="A13" s="143" t="str">
        <f t="shared" si="0"/>
        <v>[Admin module-3]</v>
      </c>
      <c r="B13" s="97" t="s">
        <v>609</v>
      </c>
      <c r="C13" s="97" t="s">
        <v>682</v>
      </c>
      <c r="D13" s="97" t="s">
        <v>683</v>
      </c>
      <c r="E13" s="239"/>
      <c r="F13" s="97"/>
      <c r="G13" s="97"/>
      <c r="H13" s="104"/>
      <c r="I13" s="240"/>
      <c r="J13" s="90"/>
    </row>
    <row r="14" spans="1:257" ht="14.25" customHeight="1">
      <c r="A14" s="143" t="str">
        <f t="shared" si="0"/>
        <v>[Admin module-4]</v>
      </c>
      <c r="B14" s="97" t="s">
        <v>611</v>
      </c>
      <c r="C14" s="97" t="s">
        <v>684</v>
      </c>
      <c r="D14" s="97" t="s">
        <v>685</v>
      </c>
      <c r="E14" s="239"/>
      <c r="F14" s="97"/>
      <c r="G14" s="97"/>
      <c r="H14" s="104"/>
      <c r="I14" s="240"/>
      <c r="J14" s="90"/>
    </row>
    <row r="15" spans="1:257" ht="14.25" customHeight="1">
      <c r="A15" s="143" t="str">
        <f t="shared" si="0"/>
        <v>[Admin module-5]</v>
      </c>
      <c r="B15" s="97" t="s">
        <v>613</v>
      </c>
      <c r="C15" s="97" t="s">
        <v>686</v>
      </c>
      <c r="D15" s="97" t="s">
        <v>687</v>
      </c>
      <c r="E15" s="239"/>
      <c r="F15" s="97"/>
      <c r="G15" s="97"/>
      <c r="H15" s="104"/>
      <c r="I15" s="240"/>
      <c r="J15" s="90"/>
    </row>
    <row r="16" spans="1:257" ht="14.25" customHeight="1">
      <c r="A16" s="143" t="str">
        <f t="shared" si="0"/>
        <v>[Admin module-6]</v>
      </c>
      <c r="B16" s="97" t="s">
        <v>523</v>
      </c>
      <c r="C16" s="97" t="s">
        <v>688</v>
      </c>
      <c r="D16" s="97" t="s">
        <v>689</v>
      </c>
      <c r="E16" s="239"/>
      <c r="F16" s="97"/>
      <c r="G16" s="97"/>
      <c r="H16" s="104"/>
      <c r="I16" s="240"/>
      <c r="J16" s="90"/>
    </row>
    <row r="17" spans="1:10" ht="14.25" customHeight="1">
      <c r="A17" s="143" t="str">
        <f t="shared" si="0"/>
        <v>[Admin module-7]</v>
      </c>
      <c r="B17" s="97" t="s">
        <v>616</v>
      </c>
      <c r="C17" s="97" t="s">
        <v>690</v>
      </c>
      <c r="D17" s="97" t="s">
        <v>691</v>
      </c>
      <c r="E17" s="239"/>
      <c r="F17" s="97"/>
      <c r="G17" s="97"/>
      <c r="H17" s="104"/>
      <c r="I17" s="240"/>
      <c r="J17" s="90"/>
    </row>
    <row r="18" spans="1:10" ht="14.25" customHeight="1">
      <c r="A18" s="143" t="str">
        <f t="shared" si="0"/>
        <v>[Admin module-8]</v>
      </c>
      <c r="B18" s="97" t="s">
        <v>618</v>
      </c>
      <c r="C18" s="97" t="s">
        <v>692</v>
      </c>
      <c r="D18" s="97" t="s">
        <v>693</v>
      </c>
      <c r="E18" s="239"/>
      <c r="F18" s="97"/>
      <c r="G18" s="97"/>
      <c r="H18" s="104"/>
      <c r="I18" s="240"/>
      <c r="J18" s="90"/>
    </row>
    <row r="19" spans="1:10" ht="14.25" customHeight="1">
      <c r="A19" s="143" t="str">
        <f t="shared" si="0"/>
        <v>[Admin module-9]</v>
      </c>
      <c r="B19" s="97" t="s">
        <v>620</v>
      </c>
      <c r="C19" s="97" t="s">
        <v>694</v>
      </c>
      <c r="D19" s="97" t="s">
        <v>695</v>
      </c>
      <c r="E19" s="239"/>
      <c r="F19" s="97"/>
      <c r="G19" s="97"/>
      <c r="H19" s="104"/>
      <c r="I19" s="240"/>
      <c r="J19" s="90"/>
    </row>
    <row r="20" spans="1:10" ht="14.25" customHeight="1">
      <c r="A20" s="143" t="str">
        <f t="shared" si="0"/>
        <v>[Admin module-10]</v>
      </c>
      <c r="B20" s="97" t="s">
        <v>622</v>
      </c>
      <c r="C20" s="97" t="s">
        <v>696</v>
      </c>
      <c r="D20" s="97" t="s">
        <v>697</v>
      </c>
      <c r="E20" s="239"/>
      <c r="F20" s="97"/>
      <c r="G20" s="97"/>
      <c r="H20" s="104"/>
      <c r="I20" s="240"/>
      <c r="J20" s="90"/>
    </row>
    <row r="21" spans="1:10" ht="14.25" customHeight="1">
      <c r="A21" s="143" t="str">
        <f t="shared" si="0"/>
        <v>[Admin module-11]</v>
      </c>
      <c r="B21" s="97" t="s">
        <v>624</v>
      </c>
      <c r="C21" s="97" t="s">
        <v>698</v>
      </c>
      <c r="D21" s="97" t="s">
        <v>697</v>
      </c>
      <c r="E21" s="239"/>
      <c r="F21" s="97"/>
      <c r="G21" s="97"/>
      <c r="H21" s="104"/>
      <c r="I21" s="240"/>
      <c r="J21" s="90"/>
    </row>
    <row r="22" spans="1:10" ht="14.25" customHeight="1">
      <c r="A22" s="143" t="str">
        <f t="shared" si="0"/>
        <v>[Admin module-12]</v>
      </c>
      <c r="B22" s="97" t="s">
        <v>625</v>
      </c>
      <c r="C22" s="97" t="s">
        <v>699</v>
      </c>
      <c r="D22" s="97" t="s">
        <v>697</v>
      </c>
      <c r="E22" s="239"/>
      <c r="F22" s="97"/>
      <c r="G22" s="97"/>
      <c r="H22" s="104"/>
      <c r="I22" s="241"/>
      <c r="J22" s="90"/>
    </row>
    <row r="23" spans="1:10" ht="14.25" customHeight="1">
      <c r="A23" s="217"/>
      <c r="B23" s="216" t="s">
        <v>953</v>
      </c>
      <c r="C23" s="217"/>
      <c r="D23" s="217"/>
      <c r="E23" s="217"/>
      <c r="F23" s="217"/>
      <c r="G23" s="217"/>
      <c r="H23" s="217"/>
      <c r="I23" s="218"/>
      <c r="J23" s="90"/>
    </row>
    <row r="24" spans="1:10" ht="14.25" customHeight="1">
      <c r="A24" s="143" t="str">
        <f>IF(OR(B24&lt;&gt;"",D24&lt;&gt;""),"["&amp;TEXT($B$2,"##")&amp;"-"&amp;TEXT(ROW()-10,"##")&amp;"]","")</f>
        <v>[Admin module-14]</v>
      </c>
      <c r="B24" s="97" t="s">
        <v>700</v>
      </c>
      <c r="C24" s="97" t="s">
        <v>701</v>
      </c>
      <c r="D24" s="97" t="s">
        <v>702</v>
      </c>
      <c r="E24" s="242"/>
      <c r="F24" s="97"/>
      <c r="G24" s="97"/>
      <c r="H24" s="104"/>
      <c r="I24" s="241"/>
      <c r="J24" s="90"/>
    </row>
    <row r="25" spans="1:10" ht="14.25" customHeight="1">
      <c r="A25" s="143" t="str">
        <f>IF(OR(B25&lt;&gt;"",D25&lt;&gt;""),"["&amp;TEXT($B$2,"##")&amp;"-"&amp;TEXT(ROW()-10,"##")&amp;"]","")</f>
        <v>[Admin module-15]</v>
      </c>
      <c r="B25" s="97" t="s">
        <v>703</v>
      </c>
      <c r="C25" s="97" t="s">
        <v>701</v>
      </c>
      <c r="D25" s="97" t="s">
        <v>702</v>
      </c>
      <c r="E25" s="242"/>
      <c r="F25" s="97"/>
      <c r="G25" s="97"/>
      <c r="H25" s="104"/>
      <c r="I25" s="241"/>
      <c r="J25" s="90"/>
    </row>
    <row r="26" spans="1:10" ht="14.25" customHeight="1">
      <c r="A26" s="259"/>
      <c r="B26" s="258" t="s">
        <v>950</v>
      </c>
      <c r="C26" s="259"/>
      <c r="D26" s="259"/>
      <c r="E26" s="259"/>
      <c r="F26" s="259"/>
      <c r="G26" s="259"/>
      <c r="H26" s="259"/>
      <c r="I26" s="260"/>
      <c r="J26" s="90"/>
    </row>
    <row r="27" spans="1:10" ht="14.25" customHeight="1">
      <c r="A27" s="143" t="str">
        <f>IF(OR(B27&lt;&gt;"",D27&lt;&gt;""),"["&amp;TEXT($B$2,"##")&amp;"-"&amp;TEXT(ROW()-10,"##")&amp;"]","")</f>
        <v>[Admin module-17]</v>
      </c>
      <c r="B27" s="97" t="s">
        <v>704</v>
      </c>
      <c r="C27" s="97" t="s">
        <v>705</v>
      </c>
      <c r="D27" s="243" t="s">
        <v>706</v>
      </c>
      <c r="E27" s="242"/>
      <c r="F27" s="97"/>
      <c r="G27" s="97"/>
      <c r="H27" s="104"/>
      <c r="I27" s="241"/>
      <c r="J27" s="90"/>
    </row>
    <row r="28" spans="1:10" ht="14.25" customHeight="1">
      <c r="A28" s="217"/>
      <c r="B28" s="216" t="s">
        <v>954</v>
      </c>
      <c r="C28" s="217"/>
      <c r="D28" s="217"/>
      <c r="E28" s="217"/>
      <c r="F28" s="217"/>
      <c r="G28" s="217"/>
      <c r="H28" s="217"/>
      <c r="I28" s="218"/>
      <c r="J28" s="90"/>
    </row>
    <row r="29" spans="1:10" ht="14.25" customHeight="1">
      <c r="A29" s="143" t="str">
        <f>IF(OR(B29&lt;&gt;"",D29&lt;&gt;""),"["&amp;TEXT($B$2,"##")&amp;"-"&amp;TEXT(ROW()-10,"##")&amp;"]","")</f>
        <v>[Admin module-19]</v>
      </c>
      <c r="B29" s="97" t="s">
        <v>707</v>
      </c>
      <c r="C29" s="97" t="s">
        <v>708</v>
      </c>
      <c r="D29" s="243" t="s">
        <v>709</v>
      </c>
      <c r="E29" s="242"/>
      <c r="F29" s="97"/>
      <c r="G29" s="97"/>
      <c r="H29" s="104"/>
      <c r="I29" s="241"/>
      <c r="J29" s="90"/>
    </row>
    <row r="30" spans="1:10" ht="14.25" customHeight="1">
      <c r="A30" s="143" t="str">
        <f t="shared" ref="A30:A32" si="1">IF(OR(B30&lt;&gt;"",D30&lt;&gt;""),"["&amp;TEXT($B$2,"##")&amp;"-"&amp;TEXT(ROW()-10,"##")&amp;"]","")</f>
        <v>[Admin module-20]</v>
      </c>
      <c r="B30" s="244" t="s">
        <v>710</v>
      </c>
      <c r="C30" s="219" t="s">
        <v>711</v>
      </c>
      <c r="D30" s="245" t="s">
        <v>712</v>
      </c>
      <c r="E30" s="246"/>
      <c r="F30" s="219"/>
      <c r="G30" s="219"/>
      <c r="H30" s="247"/>
      <c r="I30" s="248"/>
      <c r="J30" s="90"/>
    </row>
    <row r="31" spans="1:10" ht="14.25" customHeight="1">
      <c r="A31" s="143" t="str">
        <f t="shared" si="1"/>
        <v>[Admin module-21]</v>
      </c>
      <c r="B31" s="244" t="s">
        <v>713</v>
      </c>
      <c r="C31" s="219" t="s">
        <v>714</v>
      </c>
      <c r="D31" s="245" t="s">
        <v>715</v>
      </c>
      <c r="E31" s="246"/>
      <c r="F31" s="219"/>
      <c r="G31" s="219"/>
      <c r="H31" s="247"/>
      <c r="I31" s="248"/>
      <c r="J31" s="90"/>
    </row>
    <row r="32" spans="1:10" ht="14.25" customHeight="1">
      <c r="A32" s="143" t="str">
        <f t="shared" si="1"/>
        <v>[Admin module-22]</v>
      </c>
      <c r="B32" s="244" t="s">
        <v>716</v>
      </c>
      <c r="C32" s="219" t="s">
        <v>717</v>
      </c>
      <c r="D32" s="245" t="s">
        <v>718</v>
      </c>
      <c r="E32" s="246"/>
      <c r="F32" s="219"/>
      <c r="G32" s="219"/>
      <c r="H32" s="247"/>
      <c r="I32" s="248"/>
      <c r="J32" s="90"/>
    </row>
    <row r="33" spans="1:10" ht="14.25" customHeight="1">
      <c r="A33" s="217"/>
      <c r="B33" s="216" t="s">
        <v>952</v>
      </c>
      <c r="C33" s="217"/>
      <c r="D33" s="217"/>
      <c r="E33" s="217"/>
      <c r="F33" s="217"/>
      <c r="G33" s="217"/>
      <c r="H33" s="217"/>
      <c r="I33" s="218"/>
      <c r="J33" s="90"/>
    </row>
    <row r="34" spans="1:10" ht="14.25" customHeight="1">
      <c r="A34" s="143" t="str">
        <f>IF(OR(B34&lt;&gt;"",D34&lt;&gt;""),"["&amp;TEXT($B$2,"##")&amp;"-"&amp;TEXT(ROW()-10,"##")&amp;"]","")</f>
        <v>[Admin module-24]</v>
      </c>
      <c r="B34" s="97" t="s">
        <v>719</v>
      </c>
      <c r="C34" s="97" t="s">
        <v>720</v>
      </c>
      <c r="D34" s="243" t="s">
        <v>721</v>
      </c>
      <c r="E34" s="242"/>
      <c r="F34" s="97"/>
      <c r="G34" s="97"/>
      <c r="H34" s="104"/>
      <c r="I34" s="241"/>
      <c r="J34" s="90"/>
    </row>
    <row r="35" spans="1:10" ht="14.25" customHeight="1">
      <c r="A35" s="143" t="str">
        <f t="shared" ref="A35:A39" si="2">IF(OR(B35&lt;&gt;"",D35&lt;&gt;""),"["&amp;TEXT($B$2,"##")&amp;"-"&amp;TEXT(ROW()-10,"##")&amp;"]","")</f>
        <v>[Admin module-25]</v>
      </c>
      <c r="B35" s="97" t="s">
        <v>722</v>
      </c>
      <c r="C35" s="97" t="s">
        <v>723</v>
      </c>
      <c r="D35" s="243" t="s">
        <v>724</v>
      </c>
      <c r="E35" s="242"/>
      <c r="F35" s="97"/>
      <c r="G35" s="97"/>
      <c r="H35" s="104"/>
      <c r="I35" s="241"/>
      <c r="J35" s="90"/>
    </row>
    <row r="36" spans="1:10" ht="14.25" customHeight="1">
      <c r="A36" s="143" t="str">
        <f t="shared" si="2"/>
        <v>[Admin module-26]</v>
      </c>
      <c r="B36" s="97" t="s">
        <v>725</v>
      </c>
      <c r="C36" s="97" t="s">
        <v>726</v>
      </c>
      <c r="D36" s="243" t="s">
        <v>727</v>
      </c>
      <c r="E36" s="242"/>
      <c r="F36" s="97"/>
      <c r="G36" s="97"/>
      <c r="H36" s="104"/>
      <c r="I36" s="241"/>
      <c r="J36" s="90"/>
    </row>
    <row r="37" spans="1:10" ht="14.25" customHeight="1">
      <c r="A37" s="143" t="str">
        <f t="shared" si="2"/>
        <v>[Admin module-27]</v>
      </c>
      <c r="B37" s="97" t="s">
        <v>728</v>
      </c>
      <c r="C37" s="97" t="s">
        <v>729</v>
      </c>
      <c r="D37" s="243" t="s">
        <v>730</v>
      </c>
      <c r="E37" s="242"/>
      <c r="F37" s="97"/>
      <c r="G37" s="97"/>
      <c r="H37" s="104"/>
      <c r="I37" s="241"/>
      <c r="J37" s="90"/>
    </row>
    <row r="38" spans="1:10" ht="14.25" customHeight="1">
      <c r="A38" s="143" t="str">
        <f t="shared" si="2"/>
        <v>[Admin module-28]</v>
      </c>
      <c r="B38" s="97" t="s">
        <v>731</v>
      </c>
      <c r="C38" s="97" t="s">
        <v>732</v>
      </c>
      <c r="D38" s="243" t="s">
        <v>733</v>
      </c>
      <c r="E38" s="242" t="s">
        <v>734</v>
      </c>
      <c r="F38" s="97"/>
      <c r="G38" s="97"/>
      <c r="H38" s="104"/>
      <c r="I38" s="241"/>
      <c r="J38" s="90"/>
    </row>
    <row r="39" spans="1:10" ht="14.25" customHeight="1">
      <c r="A39" s="143" t="str">
        <f t="shared" si="2"/>
        <v>[Admin module-29]</v>
      </c>
      <c r="B39" s="97" t="s">
        <v>735</v>
      </c>
      <c r="C39" s="97" t="s">
        <v>736</v>
      </c>
      <c r="D39" s="243" t="s">
        <v>737</v>
      </c>
      <c r="E39" s="242"/>
      <c r="F39" s="97"/>
      <c r="G39" s="97"/>
      <c r="H39" s="104"/>
      <c r="I39" s="241"/>
      <c r="J39" s="90"/>
    </row>
    <row r="40" spans="1:10" ht="14.25" customHeight="1">
      <c r="A40" s="217"/>
      <c r="B40" s="216" t="s">
        <v>951</v>
      </c>
      <c r="C40" s="217"/>
      <c r="D40" s="217"/>
      <c r="E40" s="217"/>
      <c r="F40" s="217"/>
      <c r="G40" s="217"/>
      <c r="H40" s="217"/>
      <c r="I40" s="218"/>
      <c r="J40" s="90"/>
    </row>
    <row r="41" spans="1:10" ht="14.25" customHeight="1">
      <c r="A41" s="143" t="str">
        <f>IF(OR(B41&lt;&gt;"",D41&lt;&gt;""),"["&amp;TEXT($B$2,"##")&amp;"-"&amp;TEXT(ROW()-10,"##")&amp;"]","")</f>
        <v>[Admin module-31]</v>
      </c>
      <c r="B41" s="97" t="s">
        <v>738</v>
      </c>
      <c r="C41" s="97" t="s">
        <v>739</v>
      </c>
      <c r="D41" s="243" t="s">
        <v>740</v>
      </c>
      <c r="E41" s="242"/>
      <c r="F41" s="97"/>
      <c r="G41" s="97"/>
      <c r="H41" s="104"/>
      <c r="I41" s="249"/>
      <c r="J41" s="90"/>
    </row>
    <row r="42" spans="1:10" ht="14.25" customHeight="1">
      <c r="A42" s="143" t="str">
        <f>IF(OR(B42&lt;&gt;"",D42&lt;&gt;""),"["&amp;TEXT($B$2,"##")&amp;"-"&amp;TEXT(ROW()-10,"##")&amp;"]","")</f>
        <v>[Admin module-32]</v>
      </c>
      <c r="B42" s="97" t="s">
        <v>722</v>
      </c>
      <c r="C42" s="97" t="s">
        <v>741</v>
      </c>
      <c r="D42" s="243" t="s">
        <v>742</v>
      </c>
      <c r="E42" s="242"/>
      <c r="F42" s="97"/>
      <c r="G42" s="97"/>
      <c r="H42" s="104"/>
      <c r="I42" s="249"/>
      <c r="J42" s="90"/>
    </row>
    <row r="43" spans="1:10" ht="14.25" customHeight="1">
      <c r="A43" s="143" t="str">
        <f>IF(OR(B43&lt;&gt;"",D43&lt;&gt;""),"["&amp;TEXT($B$2,"##")&amp;"-"&amp;TEXT(ROW()-10,"##")&amp;"]","")</f>
        <v>[Admin module-33]</v>
      </c>
      <c r="B43" s="97" t="s">
        <v>725</v>
      </c>
      <c r="C43" s="97" t="s">
        <v>743</v>
      </c>
      <c r="D43" s="243" t="s">
        <v>744</v>
      </c>
      <c r="E43" s="242"/>
      <c r="F43" s="97"/>
      <c r="G43" s="97"/>
      <c r="H43" s="104"/>
      <c r="I43" s="249"/>
      <c r="J43" s="90"/>
    </row>
    <row r="44" spans="1:10" ht="14.25" customHeight="1">
      <c r="A44" s="143" t="str">
        <f>IF(OR(B44&lt;&gt;"",D44&lt;&gt;""),"["&amp;TEXT($B$2,"##")&amp;"-"&amp;TEXT(ROW()-10,"##")&amp;"]","")</f>
        <v>[Admin module-34]</v>
      </c>
      <c r="B44" s="97" t="s">
        <v>745</v>
      </c>
      <c r="C44" s="97" t="s">
        <v>746</v>
      </c>
      <c r="D44" s="243" t="s">
        <v>747</v>
      </c>
      <c r="E44" s="242"/>
      <c r="F44" s="97"/>
      <c r="G44" s="97"/>
      <c r="H44" s="104"/>
      <c r="I44" s="249"/>
      <c r="J44" s="90"/>
    </row>
    <row r="45" spans="1:10" ht="14.25" customHeight="1">
      <c r="A45" s="143" t="str">
        <f>IF(OR(B45&lt;&gt;"",D45&lt;&gt;""),"["&amp;TEXT($B$2,"##")&amp;"-"&amp;TEXT(ROW()-10,"##")&amp;"]","")</f>
        <v>[Admin module-35]</v>
      </c>
      <c r="B45" s="97" t="s">
        <v>735</v>
      </c>
      <c r="C45" s="97" t="s">
        <v>748</v>
      </c>
      <c r="D45" s="243" t="s">
        <v>749</v>
      </c>
      <c r="E45" s="242"/>
      <c r="F45" s="97"/>
      <c r="G45" s="97"/>
      <c r="H45" s="104"/>
      <c r="I45" s="249"/>
      <c r="J45" s="90"/>
    </row>
    <row r="46" spans="1:10" s="169" customFormat="1" ht="14.25" customHeight="1">
      <c r="A46" s="90"/>
      <c r="B46" s="90"/>
      <c r="C46" s="90"/>
      <c r="D46" s="90"/>
      <c r="E46" s="90"/>
      <c r="F46" s="90"/>
      <c r="G46" s="90"/>
      <c r="H46" s="93"/>
      <c r="I46" s="90"/>
    </row>
    <row r="47" spans="1:10" s="169" customFormat="1" ht="14.25" customHeight="1">
      <c r="A47" s="143" t="str">
        <f t="shared" ref="A47:A50" si="3">IF(OR(B47&lt;&gt;"",D47&lt;&gt;""),"["&amp;TEXT($B$2,"##")&amp;"-"&amp;TEXT(ROW()-10,"##")&amp;"]","")</f>
        <v>[Admin module-37]</v>
      </c>
      <c r="B47" s="97" t="s">
        <v>667</v>
      </c>
      <c r="C47" s="97" t="s">
        <v>668</v>
      </c>
      <c r="D47" s="243" t="s">
        <v>669</v>
      </c>
      <c r="E47" s="242"/>
      <c r="F47" s="97"/>
      <c r="G47" s="97"/>
      <c r="H47" s="104"/>
      <c r="I47" s="241"/>
    </row>
    <row r="48" spans="1:10" ht="14.25" customHeight="1">
      <c r="A48" s="143" t="str">
        <f t="shared" si="3"/>
        <v>[Admin module-38]</v>
      </c>
      <c r="B48" s="97" t="s">
        <v>670</v>
      </c>
      <c r="C48" s="97" t="s">
        <v>671</v>
      </c>
      <c r="D48" s="243" t="s">
        <v>672</v>
      </c>
      <c r="E48" s="242"/>
      <c r="F48" s="97"/>
      <c r="G48" s="97"/>
      <c r="H48" s="104"/>
      <c r="I48" s="241"/>
      <c r="J48" s="90"/>
    </row>
    <row r="49" spans="1:10" ht="14.25" customHeight="1">
      <c r="A49" s="143" t="str">
        <f t="shared" si="3"/>
        <v>[Admin module-39]</v>
      </c>
      <c r="B49" s="244" t="s">
        <v>654</v>
      </c>
      <c r="C49" s="219" t="s">
        <v>673</v>
      </c>
      <c r="D49" s="245" t="s">
        <v>674</v>
      </c>
      <c r="E49" s="246"/>
      <c r="F49" s="219"/>
      <c r="G49" s="219"/>
      <c r="H49" s="247"/>
      <c r="I49" s="248"/>
      <c r="J49" s="90"/>
    </row>
    <row r="50" spans="1:10" ht="14.25" customHeight="1">
      <c r="A50" s="143" t="str">
        <f t="shared" si="3"/>
        <v>[Admin module-40]</v>
      </c>
      <c r="B50" s="244" t="s">
        <v>675</v>
      </c>
      <c r="C50" s="219" t="s">
        <v>676</v>
      </c>
      <c r="D50" s="245" t="s">
        <v>677</v>
      </c>
      <c r="E50" s="246"/>
      <c r="F50" s="219"/>
      <c r="G50" s="219"/>
      <c r="H50" s="247"/>
      <c r="I50" s="248"/>
      <c r="J50" s="90"/>
    </row>
    <row r="51" spans="1:10" ht="14.25" customHeight="1">
      <c r="A51"/>
      <c r="B51"/>
      <c r="C51"/>
      <c r="D51"/>
      <c r="E51"/>
      <c r="F51"/>
      <c r="G51"/>
      <c r="H51"/>
      <c r="I51"/>
      <c r="J51" s="90"/>
    </row>
    <row r="52" spans="1:10" ht="14.25" customHeight="1">
      <c r="A52" s="54" t="str">
        <f t="shared" ref="A52:A57" si="4">IF(OR(B52&lt;&gt;"",D52&lt;&gt;""),"["&amp;TEXT($B$2,"##")&amp;"-"&amp;TEXT(ROW()-10,"##")&amp;"]","")</f>
        <v>[Admin module-42]</v>
      </c>
      <c r="B52" s="109" t="s">
        <v>568</v>
      </c>
      <c r="C52" s="109" t="s">
        <v>569</v>
      </c>
      <c r="D52" s="109" t="s">
        <v>570</v>
      </c>
      <c r="E52" s="109"/>
      <c r="F52" s="109"/>
      <c r="G52" s="109"/>
      <c r="H52" s="104"/>
      <c r="I52" s="91"/>
      <c r="J52" s="90"/>
    </row>
    <row r="53" spans="1:10" ht="14.25" customHeight="1">
      <c r="A53" s="109" t="str">
        <f t="shared" si="4"/>
        <v>[Admin module-43]</v>
      </c>
      <c r="B53" s="109" t="s">
        <v>571</v>
      </c>
      <c r="C53" s="109" t="s">
        <v>572</v>
      </c>
      <c r="D53" s="109" t="s">
        <v>573</v>
      </c>
      <c r="E53" s="109"/>
      <c r="F53" s="109"/>
      <c r="G53" s="109"/>
      <c r="H53" s="104"/>
      <c r="I53" s="91"/>
      <c r="J53" s="90"/>
    </row>
    <row r="54" spans="1:10" ht="14.25" customHeight="1">
      <c r="A54" s="109" t="str">
        <f t="shared" si="4"/>
        <v>[Admin module-44]</v>
      </c>
      <c r="B54" s="109" t="s">
        <v>574</v>
      </c>
      <c r="C54" s="54" t="s">
        <v>575</v>
      </c>
      <c r="D54" s="109" t="s">
        <v>576</v>
      </c>
      <c r="E54" s="109"/>
      <c r="F54" s="109"/>
      <c r="G54" s="109"/>
      <c r="H54" s="104"/>
      <c r="I54" s="91"/>
      <c r="J54" s="90"/>
    </row>
    <row r="55" spans="1:10" ht="14.25" customHeight="1">
      <c r="A55" s="109" t="str">
        <f t="shared" si="4"/>
        <v>[Admin module-45]</v>
      </c>
      <c r="B55" s="109" t="s">
        <v>577</v>
      </c>
      <c r="C55" s="54" t="s">
        <v>578</v>
      </c>
      <c r="D55" s="231" t="s">
        <v>579</v>
      </c>
      <c r="E55" s="109"/>
      <c r="F55" s="109"/>
      <c r="G55" s="109"/>
      <c r="H55" s="104"/>
      <c r="I55" s="91"/>
      <c r="J55" s="90"/>
    </row>
    <row r="56" spans="1:10" ht="14.25" customHeight="1">
      <c r="A56" s="109" t="str">
        <f t="shared" si="4"/>
        <v>[Admin module-46]</v>
      </c>
      <c r="B56" s="54" t="s">
        <v>580</v>
      </c>
      <c r="C56" s="54" t="s">
        <v>581</v>
      </c>
      <c r="D56" s="231" t="s">
        <v>582</v>
      </c>
      <c r="E56" s="109"/>
      <c r="F56" s="109"/>
      <c r="G56" s="109"/>
      <c r="H56" s="104"/>
      <c r="I56" s="91"/>
      <c r="J56" s="90"/>
    </row>
    <row r="57" spans="1:10" ht="14.25" customHeight="1">
      <c r="A57" s="109" t="str">
        <f t="shared" si="4"/>
        <v>[Admin module-47]</v>
      </c>
      <c r="B57" s="109" t="s">
        <v>583</v>
      </c>
      <c r="C57" s="54" t="s">
        <v>584</v>
      </c>
      <c r="D57" s="231" t="s">
        <v>585</v>
      </c>
      <c r="E57" s="109"/>
      <c r="F57" s="109"/>
      <c r="G57" s="109"/>
      <c r="H57" s="104"/>
      <c r="I57" s="91"/>
      <c r="J57" s="90"/>
    </row>
    <row r="58" spans="1:10" ht="14.25" customHeight="1">
      <c r="A58" s="228"/>
      <c r="B58" s="228" t="s">
        <v>586</v>
      </c>
      <c r="C58" s="229"/>
      <c r="D58" s="229"/>
      <c r="E58" s="229"/>
      <c r="F58" s="229"/>
      <c r="G58" s="229"/>
      <c r="H58" s="229"/>
      <c r="I58" s="235"/>
      <c r="J58" s="90"/>
    </row>
    <row r="59" spans="1:10" ht="14.25" customHeight="1">
      <c r="A59" s="109" t="str">
        <f t="shared" ref="A59:A64" si="5">IF(OR(B59&lt;&gt;"",D59&lt;&gt;""),"["&amp;TEXT($B$2,"##")&amp;"-"&amp;TEXT(ROW()-10,"##")&amp;"]","")</f>
        <v>[Admin module-49]</v>
      </c>
      <c r="B59" s="109" t="s">
        <v>587</v>
      </c>
      <c r="C59" s="109" t="s">
        <v>588</v>
      </c>
      <c r="D59" s="109" t="s">
        <v>589</v>
      </c>
      <c r="E59" s="109"/>
      <c r="F59" s="109"/>
      <c r="G59" s="109"/>
      <c r="H59" s="104"/>
      <c r="I59" s="91"/>
      <c r="J59" s="90"/>
    </row>
    <row r="60" spans="1:10" ht="14.25" customHeight="1">
      <c r="A60" s="109" t="str">
        <f t="shared" si="5"/>
        <v>[Admin module-50]</v>
      </c>
      <c r="B60" s="109" t="s">
        <v>591</v>
      </c>
      <c r="C60" s="109" t="s">
        <v>588</v>
      </c>
      <c r="D60" s="109" t="s">
        <v>589</v>
      </c>
      <c r="E60" s="109"/>
      <c r="F60" s="109"/>
      <c r="G60" s="109"/>
      <c r="H60" s="104"/>
      <c r="I60" s="91"/>
      <c r="J60" s="90"/>
    </row>
    <row r="61" spans="1:10" ht="14.25" customHeight="1">
      <c r="A61" s="109" t="str">
        <f t="shared" si="5"/>
        <v>[Admin module-51]</v>
      </c>
      <c r="B61" s="109" t="s">
        <v>592</v>
      </c>
      <c r="C61" s="109" t="s">
        <v>593</v>
      </c>
      <c r="D61" s="109" t="s">
        <v>594</v>
      </c>
      <c r="E61" s="109"/>
      <c r="F61" s="109"/>
      <c r="G61" s="109"/>
      <c r="H61" s="104"/>
      <c r="I61" s="91"/>
      <c r="J61" s="90"/>
    </row>
    <row r="62" spans="1:10" ht="14.25" customHeight="1">
      <c r="A62" s="109" t="str">
        <f t="shared" si="5"/>
        <v>[Admin module-52]</v>
      </c>
      <c r="B62" s="232" t="s">
        <v>596</v>
      </c>
      <c r="C62" s="109" t="s">
        <v>597</v>
      </c>
      <c r="D62" s="231" t="s">
        <v>598</v>
      </c>
      <c r="E62" s="109"/>
      <c r="F62" s="109"/>
      <c r="G62" s="109"/>
      <c r="H62" s="104"/>
      <c r="I62" s="91"/>
      <c r="J62" s="90"/>
    </row>
    <row r="63" spans="1:10" ht="14.25" customHeight="1">
      <c r="A63" s="109" t="str">
        <f t="shared" si="5"/>
        <v>[Admin module-53]</v>
      </c>
      <c r="B63" s="232" t="s">
        <v>599</v>
      </c>
      <c r="C63" s="109" t="s">
        <v>600</v>
      </c>
      <c r="D63" s="231" t="s">
        <v>601</v>
      </c>
      <c r="E63" s="109"/>
      <c r="F63" s="109"/>
      <c r="G63" s="109"/>
      <c r="H63" s="104"/>
      <c r="I63" s="91"/>
      <c r="J63" s="90"/>
    </row>
    <row r="64" spans="1:10" ht="14.25" customHeight="1">
      <c r="A64" s="109" t="str">
        <f t="shared" si="5"/>
        <v>[Admin module-54]</v>
      </c>
      <c r="B64" s="109" t="s">
        <v>602</v>
      </c>
      <c r="C64" s="109" t="s">
        <v>603</v>
      </c>
      <c r="D64" s="109" t="s">
        <v>604</v>
      </c>
      <c r="E64" s="109"/>
      <c r="F64" s="109"/>
      <c r="G64" s="109"/>
      <c r="H64" s="104"/>
      <c r="I64" s="91"/>
      <c r="J64" s="90"/>
    </row>
    <row r="65" spans="1:10" ht="14.25" customHeight="1">
      <c r="A65" s="96"/>
      <c r="B65" s="97"/>
      <c r="C65" s="97"/>
      <c r="D65" s="97"/>
      <c r="E65" s="146"/>
      <c r="F65" s="95"/>
      <c r="G65" s="97"/>
      <c r="H65" s="157"/>
      <c r="I65" s="146"/>
      <c r="J65" s="90"/>
    </row>
    <row r="66" spans="1:10" ht="14.25" customHeight="1">
      <c r="A66" s="96"/>
      <c r="B66" s="97"/>
      <c r="C66" s="97"/>
      <c r="D66" s="97"/>
      <c r="E66" s="146"/>
      <c r="F66" s="95"/>
      <c r="G66" s="97"/>
      <c r="H66" s="157"/>
      <c r="I66" s="146"/>
      <c r="J66" s="90"/>
    </row>
    <row r="67" spans="1:10" ht="14.25" customHeight="1">
      <c r="A67" s="96"/>
      <c r="B67" s="97"/>
      <c r="C67" s="97"/>
      <c r="D67" s="97"/>
      <c r="E67" s="146"/>
      <c r="F67" s="161"/>
      <c r="G67" s="97"/>
      <c r="H67" s="157"/>
      <c r="I67" s="146"/>
      <c r="J67" s="90"/>
    </row>
    <row r="68" spans="1:10" ht="14.25" customHeight="1">
      <c r="A68" s="96"/>
      <c r="B68" s="97"/>
      <c r="C68" s="97"/>
      <c r="D68" s="97"/>
      <c r="E68" s="146"/>
      <c r="F68" s="160"/>
      <c r="G68" s="97"/>
      <c r="H68" s="157"/>
      <c r="I68" s="146"/>
      <c r="J68" s="90"/>
    </row>
    <row r="69" spans="1:10" ht="14.25" customHeight="1">
      <c r="A69" s="96"/>
      <c r="B69" s="109"/>
      <c r="C69" s="97"/>
      <c r="D69" s="97"/>
      <c r="E69" s="146"/>
      <c r="F69" s="95"/>
      <c r="G69" s="97"/>
      <c r="H69" s="157"/>
      <c r="I69" s="146"/>
      <c r="J69" s="90"/>
    </row>
    <row r="70" spans="1:10" ht="14.25" customHeight="1">
      <c r="A70" s="96"/>
      <c r="B70" s="109"/>
      <c r="C70" s="97"/>
      <c r="D70" s="97"/>
      <c r="E70" s="146"/>
      <c r="F70" s="95"/>
      <c r="G70" s="97"/>
      <c r="H70" s="157"/>
      <c r="I70" s="146"/>
      <c r="J70" s="90"/>
    </row>
    <row r="71" spans="1:10" ht="14.25" customHeight="1">
      <c r="A71" s="96"/>
      <c r="B71" s="109"/>
      <c r="C71" s="97"/>
      <c r="D71" s="97"/>
      <c r="E71" s="146"/>
      <c r="F71" s="95"/>
      <c r="G71" s="97"/>
      <c r="H71" s="157"/>
      <c r="I71" s="146"/>
      <c r="J71" s="90"/>
    </row>
    <row r="72" spans="1:10" ht="14.25" customHeight="1">
      <c r="A72" s="96"/>
      <c r="B72" s="97"/>
      <c r="C72" s="97"/>
      <c r="D72" s="97"/>
      <c r="E72" s="146"/>
      <c r="F72" s="95"/>
      <c r="G72" s="97"/>
      <c r="H72" s="157"/>
      <c r="I72" s="146"/>
      <c r="J72" s="90"/>
    </row>
    <row r="73" spans="1:10" ht="14.25" customHeight="1">
      <c r="A73" s="96"/>
      <c r="B73" s="97"/>
      <c r="C73" s="97"/>
      <c r="D73" s="97"/>
      <c r="E73" s="146"/>
      <c r="F73" s="95"/>
      <c r="G73" s="97"/>
      <c r="H73" s="157"/>
      <c r="I73" s="146"/>
      <c r="J73" s="90"/>
    </row>
    <row r="74" spans="1:10" ht="14.25" customHeight="1">
      <c r="A74" s="138"/>
      <c r="B74" s="109"/>
      <c r="C74" s="137"/>
      <c r="D74" s="97"/>
      <c r="E74" s="146"/>
      <c r="F74" s="95"/>
      <c r="G74" s="97"/>
      <c r="H74" s="157"/>
      <c r="I74" s="146"/>
      <c r="J74" s="90"/>
    </row>
    <row r="75" spans="1:10" ht="14.25" customHeight="1">
      <c r="A75" s="138"/>
      <c r="B75" s="109"/>
      <c r="C75" s="137"/>
      <c r="D75" s="97"/>
      <c r="E75" s="146"/>
      <c r="F75" s="95"/>
      <c r="G75" s="97"/>
      <c r="H75" s="157"/>
      <c r="I75" s="146"/>
      <c r="J75" s="90"/>
    </row>
    <row r="76" spans="1:10" ht="14.25" customHeight="1">
      <c r="A76" s="138"/>
      <c r="B76" s="95"/>
      <c r="C76" s="136"/>
      <c r="D76" s="139"/>
      <c r="E76" s="146"/>
      <c r="F76" s="95"/>
      <c r="G76" s="97"/>
      <c r="H76" s="157"/>
      <c r="I76" s="146"/>
      <c r="J76" s="90"/>
    </row>
    <row r="77" spans="1:10" ht="14.25" customHeight="1">
      <c r="A77" s="96"/>
      <c r="B77" s="95"/>
      <c r="C77" s="136"/>
      <c r="D77" s="139"/>
      <c r="E77" s="146"/>
      <c r="F77" s="95"/>
      <c r="G77" s="97"/>
      <c r="H77" s="157"/>
      <c r="I77" s="146"/>
      <c r="J77" s="90"/>
    </row>
    <row r="78" spans="1:10" ht="14.25" customHeight="1">
      <c r="A78" s="96"/>
      <c r="B78" s="95"/>
      <c r="C78" s="95"/>
      <c r="D78" s="95"/>
      <c r="E78" s="146"/>
      <c r="F78" s="95"/>
      <c r="G78" s="97"/>
      <c r="H78" s="157"/>
      <c r="I78" s="146"/>
      <c r="J78" s="90"/>
    </row>
    <row r="79" spans="1:10" ht="14.25" customHeight="1">
      <c r="A79" s="96"/>
      <c r="B79" s="95"/>
      <c r="C79" s="95"/>
      <c r="D79" s="95"/>
      <c r="E79" s="146"/>
      <c r="F79" s="95"/>
      <c r="G79" s="97"/>
      <c r="H79" s="157"/>
      <c r="I79" s="146"/>
      <c r="J79" s="90"/>
    </row>
    <row r="80" spans="1:10" ht="14.25" customHeight="1">
      <c r="A80" s="96"/>
      <c r="B80" s="95"/>
      <c r="C80" s="95"/>
      <c r="D80" s="95"/>
      <c r="E80" s="146"/>
      <c r="F80" s="95"/>
      <c r="G80" s="97"/>
      <c r="H80" s="157"/>
      <c r="I80" s="146"/>
      <c r="J80" s="90"/>
    </row>
    <row r="81" spans="1:10" ht="14.25" customHeight="1">
      <c r="A81" s="96"/>
      <c r="B81" s="97"/>
      <c r="C81" s="136"/>
      <c r="D81" s="139"/>
      <c r="E81" s="146"/>
      <c r="F81" s="95"/>
      <c r="G81" s="97"/>
      <c r="H81" s="157"/>
      <c r="I81" s="146"/>
      <c r="J81" s="90"/>
    </row>
    <row r="82" spans="1:10" ht="14.25" customHeight="1">
      <c r="A82" s="96"/>
      <c r="B82" s="97"/>
      <c r="C82" s="142"/>
      <c r="D82" s="139"/>
      <c r="E82" s="146"/>
      <c r="F82" s="95"/>
      <c r="G82" s="97"/>
      <c r="H82" s="157"/>
      <c r="I82" s="146"/>
      <c r="J82" s="90"/>
    </row>
    <row r="83" spans="1:10" ht="14.25" customHeight="1">
      <c r="A83" s="96"/>
      <c r="B83" s="97"/>
      <c r="C83" s="142"/>
      <c r="D83" s="139"/>
      <c r="E83" s="146"/>
      <c r="F83" s="95"/>
      <c r="G83" s="97"/>
      <c r="H83" s="157"/>
      <c r="I83" s="146"/>
      <c r="J83" s="90"/>
    </row>
    <row r="84" spans="1:10" ht="14.25" customHeight="1">
      <c r="A84" s="96"/>
      <c r="B84" s="97"/>
      <c r="C84" s="142"/>
      <c r="D84" s="139"/>
      <c r="E84" s="146"/>
      <c r="F84" s="95"/>
      <c r="G84" s="97"/>
      <c r="H84" s="157"/>
      <c r="I84" s="146"/>
      <c r="J84" s="90"/>
    </row>
    <row r="85" spans="1:10" ht="14.25" customHeight="1">
      <c r="A85" s="96"/>
      <c r="B85" s="109"/>
      <c r="C85" s="97"/>
      <c r="D85" s="97"/>
      <c r="E85" s="146"/>
      <c r="F85" s="95"/>
      <c r="G85" s="97"/>
      <c r="H85" s="157"/>
      <c r="I85" s="146"/>
      <c r="J85" s="90"/>
    </row>
    <row r="86" spans="1:10" ht="14.25" customHeight="1">
      <c r="A86" s="96"/>
      <c r="B86" s="109"/>
      <c r="C86" s="97"/>
      <c r="D86" s="97"/>
      <c r="E86" s="146"/>
      <c r="F86" s="95"/>
      <c r="G86" s="97"/>
      <c r="H86" s="157"/>
      <c r="I86" s="146"/>
      <c r="J86" s="90"/>
    </row>
    <row r="87" spans="1:10" ht="14.25" customHeight="1">
      <c r="A87" s="96"/>
      <c r="B87" s="109"/>
      <c r="C87" s="97"/>
      <c r="D87" s="97"/>
      <c r="E87" s="146"/>
      <c r="F87" s="95"/>
      <c r="G87" s="97"/>
      <c r="H87" s="157"/>
      <c r="I87" s="146"/>
      <c r="J87" s="90"/>
    </row>
    <row r="88" spans="1:10" ht="14.25" customHeight="1">
      <c r="A88" s="96"/>
      <c r="B88" s="97"/>
      <c r="C88" s="97"/>
      <c r="D88" s="97"/>
      <c r="E88" s="146"/>
      <c r="F88" s="95"/>
      <c r="G88" s="97"/>
      <c r="H88" s="157"/>
      <c r="I88" s="146"/>
      <c r="J88" s="90"/>
    </row>
    <row r="89" spans="1:10" ht="14.25" customHeight="1">
      <c r="A89" s="96"/>
      <c r="B89" s="97"/>
      <c r="C89" s="97"/>
      <c r="D89" s="97"/>
      <c r="E89" s="146"/>
      <c r="F89" s="95"/>
      <c r="G89" s="97"/>
      <c r="H89" s="157"/>
      <c r="I89" s="146"/>
      <c r="J89" s="90"/>
    </row>
    <row r="90" spans="1:10" ht="14.25" customHeight="1">
      <c r="A90" s="96"/>
      <c r="B90" s="97"/>
      <c r="C90" s="136"/>
      <c r="D90" s="139"/>
      <c r="E90" s="146"/>
      <c r="F90" s="95"/>
      <c r="G90" s="97"/>
      <c r="H90" s="157"/>
      <c r="I90" s="146"/>
      <c r="J90" s="90"/>
    </row>
    <row r="91" spans="1:10" ht="14.25" customHeight="1">
      <c r="A91" s="96"/>
      <c r="B91" s="97"/>
      <c r="C91" s="136"/>
      <c r="D91" s="139"/>
      <c r="E91" s="146"/>
      <c r="F91" s="95"/>
      <c r="G91" s="97"/>
      <c r="H91" s="157"/>
      <c r="I91" s="146"/>
      <c r="J91" s="90"/>
    </row>
    <row r="92" spans="1:10" ht="14.25" customHeight="1">
      <c r="A92" s="96"/>
      <c r="B92" s="109"/>
      <c r="C92" s="97"/>
      <c r="D92" s="97"/>
      <c r="E92" s="146"/>
      <c r="F92" s="95"/>
      <c r="G92" s="97"/>
      <c r="H92" s="157"/>
      <c r="I92" s="146"/>
      <c r="J92" s="90"/>
    </row>
    <row r="93" spans="1:10" ht="14.25" customHeight="1">
      <c r="A93" s="96"/>
      <c r="B93" s="109"/>
      <c r="C93" s="97"/>
      <c r="D93" s="97"/>
      <c r="E93" s="146"/>
      <c r="F93" s="95"/>
      <c r="G93" s="97"/>
      <c r="H93" s="157"/>
      <c r="I93" s="146"/>
      <c r="J93" s="90"/>
    </row>
    <row r="94" spans="1:10" ht="14.25" customHeight="1">
      <c r="A94" s="96"/>
      <c r="B94" s="109"/>
      <c r="C94" s="97"/>
      <c r="D94" s="97"/>
      <c r="E94" s="146"/>
      <c r="F94" s="95"/>
      <c r="G94" s="97"/>
      <c r="H94" s="157"/>
      <c r="I94" s="146"/>
      <c r="J94" s="90"/>
    </row>
    <row r="95" spans="1:10" ht="14.25" customHeight="1">
      <c r="A95" s="96"/>
      <c r="B95" s="97"/>
      <c r="C95" s="97"/>
      <c r="D95" s="97"/>
      <c r="E95" s="146"/>
      <c r="F95" s="95"/>
      <c r="G95" s="97"/>
      <c r="H95" s="157"/>
      <c r="I95" s="146"/>
      <c r="J95" s="90"/>
    </row>
    <row r="96" spans="1:10" ht="14.25" customHeight="1">
      <c r="A96" s="96"/>
      <c r="B96" s="97"/>
      <c r="C96" s="97"/>
      <c r="D96" s="97"/>
      <c r="E96" s="146"/>
      <c r="F96" s="95"/>
      <c r="G96" s="97"/>
      <c r="H96" s="157"/>
      <c r="I96" s="146"/>
      <c r="J96" s="90"/>
    </row>
    <row r="97" spans="1:10" ht="14.25" customHeight="1">
      <c r="A97" s="96"/>
      <c r="B97" s="97"/>
      <c r="C97" s="97"/>
      <c r="D97" s="97"/>
      <c r="E97" s="146"/>
      <c r="F97" s="95"/>
      <c r="G97" s="95"/>
      <c r="H97" s="157"/>
      <c r="I97" s="146"/>
      <c r="J97" s="90"/>
    </row>
    <row r="98" spans="1:10" ht="14.25" customHeight="1">
      <c r="A98" s="96"/>
      <c r="B98" s="97"/>
      <c r="C98" s="97"/>
      <c r="D98" s="97"/>
      <c r="E98" s="146"/>
      <c r="F98" s="95"/>
      <c r="G98" s="95"/>
      <c r="H98" s="157"/>
      <c r="I98" s="146"/>
      <c r="J98" s="90"/>
    </row>
    <row r="99" spans="1:10" ht="14.25" customHeight="1">
      <c r="A99" s="152"/>
      <c r="B99" s="97"/>
      <c r="C99" s="97"/>
      <c r="D99" s="97"/>
      <c r="E99" s="146"/>
      <c r="F99" s="95"/>
      <c r="G99" s="95"/>
      <c r="H99" s="157"/>
      <c r="I99" s="146"/>
      <c r="J99" s="90"/>
    </row>
    <row r="100" spans="1:10" ht="14.25" customHeight="1">
      <c r="A100" s="152"/>
      <c r="B100" s="97"/>
      <c r="C100" s="97"/>
      <c r="D100" s="97"/>
      <c r="E100" s="146"/>
      <c r="F100" s="95"/>
      <c r="G100" s="95"/>
      <c r="H100" s="157"/>
      <c r="I100" s="146"/>
      <c r="J100" s="90"/>
    </row>
    <row r="101" spans="1:10" ht="14.25" customHeight="1">
      <c r="A101" s="152"/>
      <c r="B101" s="97"/>
      <c r="C101" s="97"/>
      <c r="D101" s="97"/>
      <c r="E101" s="146"/>
      <c r="F101" s="95"/>
      <c r="G101" s="95"/>
      <c r="H101" s="157"/>
      <c r="I101" s="146"/>
      <c r="J101" s="90"/>
    </row>
    <row r="102" spans="1:10" ht="14.25" customHeight="1">
      <c r="A102" s="152"/>
      <c r="B102" s="97"/>
      <c r="C102" s="97"/>
      <c r="D102" s="97"/>
      <c r="E102" s="146"/>
      <c r="F102" s="95"/>
      <c r="G102" s="95"/>
      <c r="H102" s="157"/>
      <c r="I102" s="146"/>
      <c r="J102" s="90"/>
    </row>
    <row r="103" spans="1:10" ht="14.25" customHeight="1">
      <c r="A103" s="152"/>
      <c r="B103" s="97"/>
      <c r="C103" s="97"/>
      <c r="D103" s="97"/>
      <c r="E103" s="146"/>
      <c r="F103" s="95"/>
      <c r="G103" s="95"/>
      <c r="H103" s="157"/>
      <c r="I103" s="146"/>
      <c r="J103" s="90"/>
    </row>
    <row r="104" spans="1:10" ht="14.25" customHeight="1">
      <c r="A104" s="152"/>
      <c r="B104" s="97"/>
      <c r="C104" s="97"/>
      <c r="D104" s="97"/>
      <c r="E104" s="146"/>
      <c r="F104" s="95"/>
      <c r="G104" s="95"/>
      <c r="H104" s="157"/>
      <c r="I104" s="146"/>
      <c r="J104" s="90"/>
    </row>
    <row r="105" spans="1:10" ht="14.25" customHeight="1">
      <c r="A105" s="152"/>
      <c r="B105" s="97"/>
      <c r="C105" s="97"/>
      <c r="D105" s="97"/>
      <c r="E105" s="150"/>
      <c r="F105" s="95"/>
      <c r="G105" s="95"/>
      <c r="H105" s="157"/>
      <c r="I105" s="146"/>
      <c r="J105" s="90"/>
    </row>
    <row r="106" spans="1:10" ht="14.25" customHeight="1">
      <c r="A106" s="152"/>
      <c r="B106" s="97"/>
      <c r="C106" s="97"/>
      <c r="D106" s="97"/>
      <c r="E106" s="146"/>
      <c r="F106" s="97"/>
      <c r="G106" s="95"/>
      <c r="H106" s="157"/>
      <c r="I106" s="146"/>
      <c r="J106" s="90"/>
    </row>
    <row r="107" spans="1:10" ht="14.25" customHeight="1">
      <c r="A107" s="152"/>
      <c r="B107" s="97"/>
      <c r="C107" s="97"/>
      <c r="D107" s="97"/>
      <c r="E107" s="146"/>
      <c r="F107" s="97"/>
      <c r="G107" s="95"/>
      <c r="H107" s="157"/>
      <c r="I107" s="146"/>
      <c r="J107" s="90"/>
    </row>
    <row r="108" spans="1:10" ht="14.25" customHeight="1">
      <c r="A108" s="152"/>
      <c r="B108" s="97"/>
      <c r="C108" s="97"/>
      <c r="D108" s="97"/>
      <c r="E108" s="146"/>
      <c r="F108" s="97"/>
      <c r="G108" s="95"/>
      <c r="H108" s="157"/>
      <c r="I108" s="146"/>
      <c r="J108" s="90"/>
    </row>
    <row r="109" spans="1:10" ht="14.25" customHeight="1">
      <c r="A109" s="152"/>
      <c r="B109" s="97"/>
      <c r="C109" s="97"/>
      <c r="D109" s="97"/>
      <c r="E109" s="146"/>
      <c r="F109" s="97"/>
      <c r="G109" s="97"/>
      <c r="H109" s="157"/>
      <c r="I109" s="146"/>
      <c r="J109" s="90"/>
    </row>
    <row r="110" spans="1:10">
      <c r="J110" s="90"/>
    </row>
  </sheetData>
  <mergeCells count="6">
    <mergeCell ref="B11:I11"/>
    <mergeCell ref="B2:G2"/>
    <mergeCell ref="B3:G3"/>
    <mergeCell ref="B4:G4"/>
    <mergeCell ref="E5:G5"/>
    <mergeCell ref="E6:G6"/>
  </mergeCells>
  <dataValidations count="3">
    <dataValidation type="list" allowBlank="1" showErrorMessage="1" sqref="F47:G50 F12:G22 F34:G39 F29:G32 F41:G45 F24:G25 F27:G27">
      <formula1>$J$1:$J$5</formula1>
    </dataValidation>
    <dataValidation type="list" allowBlank="1" showErrorMessage="1" sqref="F65:G109">
      <formula1>$J$2:$J$6</formula1>
    </dataValidation>
    <dataValidation type="list" allowBlank="1" showErrorMessage="1" sqref="F59:G64 F52:G57">
      <formula1>$J$2:$J$6</formula1>
      <formula2>0</formula2>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9" workbookViewId="0">
      <selection activeCell="G16" sqref="G16"/>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70" t="s">
        <v>37</v>
      </c>
      <c r="C1" s="270"/>
      <c r="D1" s="270"/>
      <c r="E1" s="270"/>
      <c r="F1" s="270"/>
      <c r="G1" s="270"/>
      <c r="H1" s="270"/>
    </row>
    <row r="2" spans="1:8" ht="14.25" customHeight="1">
      <c r="A2" s="55"/>
      <c r="B2" s="55"/>
      <c r="C2" s="56"/>
      <c r="D2" s="56"/>
      <c r="E2" s="56"/>
      <c r="F2" s="56"/>
      <c r="G2" s="56"/>
      <c r="H2" s="57"/>
    </row>
    <row r="3" spans="1:8" ht="12" customHeight="1">
      <c r="B3" s="11" t="s">
        <v>1</v>
      </c>
      <c r="C3" s="267" t="str">
        <f>Cover!C4</f>
        <v>Vietnamese Medicinal Plants Network</v>
      </c>
      <c r="D3" s="267"/>
      <c r="E3" s="268" t="s">
        <v>2</v>
      </c>
      <c r="F3" s="268"/>
      <c r="G3" s="58" t="s">
        <v>117</v>
      </c>
      <c r="H3" s="59"/>
    </row>
    <row r="4" spans="1:8" ht="12" customHeight="1">
      <c r="B4" s="11" t="s">
        <v>3</v>
      </c>
      <c r="C4" s="267" t="str">
        <f>Cover!C5</f>
        <v>VMN</v>
      </c>
      <c r="D4" s="267"/>
      <c r="E4" s="268" t="s">
        <v>4</v>
      </c>
      <c r="F4" s="268"/>
      <c r="G4" s="58" t="s">
        <v>118</v>
      </c>
      <c r="H4" s="59"/>
    </row>
    <row r="5" spans="1:8" ht="12" customHeight="1">
      <c r="B5" s="60" t="s">
        <v>5</v>
      </c>
      <c r="C5" s="267" t="str">
        <f>C4&amp;"_"&amp;"System Test Report"&amp;"_"&amp;"v1.0"</f>
        <v>VMN_System Test Report_v1.0</v>
      </c>
      <c r="D5" s="267"/>
      <c r="E5" s="268" t="s">
        <v>6</v>
      </c>
      <c r="F5" s="268"/>
      <c r="G5" s="94" t="s">
        <v>351</v>
      </c>
      <c r="H5" s="61"/>
    </row>
    <row r="6" spans="1:8" ht="21.75" customHeight="1">
      <c r="A6" s="55"/>
      <c r="B6" s="60" t="s">
        <v>38</v>
      </c>
      <c r="C6" s="269"/>
      <c r="D6" s="269"/>
      <c r="E6" s="269"/>
      <c r="F6" s="269"/>
      <c r="G6" s="269"/>
      <c r="H6" s="269"/>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0" t="s">
        <v>16</v>
      </c>
      <c r="C10" s="111" t="s">
        <v>39</v>
      </c>
      <c r="D10" s="112" t="s">
        <v>22</v>
      </c>
      <c r="E10" s="111" t="s">
        <v>24</v>
      </c>
      <c r="F10" s="111" t="s">
        <v>26</v>
      </c>
      <c r="G10" s="113" t="s">
        <v>27</v>
      </c>
      <c r="H10" s="114" t="s">
        <v>40</v>
      </c>
    </row>
    <row r="11" spans="1:8" ht="14.45" customHeight="1">
      <c r="A11" s="64"/>
      <c r="B11" s="119">
        <v>1</v>
      </c>
      <c r="C11" s="122" t="s">
        <v>128</v>
      </c>
      <c r="D11" s="130">
        <f>'Medicinal plants Article'!A6</f>
        <v>0</v>
      </c>
      <c r="E11" s="130">
        <f>'Medicinal plants Article'!B6</f>
        <v>0</v>
      </c>
      <c r="F11" s="130">
        <f>'Medicinal plants Article'!C6</f>
        <v>57</v>
      </c>
      <c r="G11" s="130">
        <f>'Medicinal plants Article'!D6</f>
        <v>0</v>
      </c>
      <c r="H11" s="130">
        <f>'Medicinal plants Article'!E6</f>
        <v>57</v>
      </c>
    </row>
    <row r="12" spans="1:8" ht="14.45" customHeight="1">
      <c r="A12" s="64"/>
      <c r="B12" s="119">
        <v>2</v>
      </c>
      <c r="C12" s="122" t="s">
        <v>150</v>
      </c>
      <c r="D12" s="130">
        <f>'Remedy Article'!A6</f>
        <v>0</v>
      </c>
      <c r="E12" s="130">
        <f>'Remedy Article'!B6</f>
        <v>0</v>
      </c>
      <c r="F12" s="130">
        <f>'Remedy Article'!C6</f>
        <v>55</v>
      </c>
      <c r="G12" s="130">
        <f>'Remedy Article'!D6</f>
        <v>0</v>
      </c>
      <c r="H12" s="130">
        <f>'Remedy Article'!E6</f>
        <v>55</v>
      </c>
    </row>
    <row r="13" spans="1:8" ht="14.45" customHeight="1">
      <c r="A13" s="64"/>
      <c r="B13" s="119">
        <v>3</v>
      </c>
      <c r="C13" s="120" t="s">
        <v>368</v>
      </c>
      <c r="D13" s="130">
        <f>'Herbal medicine store'!A6</f>
        <v>0</v>
      </c>
      <c r="E13" s="130">
        <f>'Herbal medicine store'!B7</f>
        <v>0</v>
      </c>
      <c r="F13" s="130">
        <f>'Herbal medicine store'!C6</f>
        <v>12</v>
      </c>
      <c r="G13" s="130">
        <f>'Herbal medicine store'!D6</f>
        <v>0</v>
      </c>
      <c r="H13" s="130">
        <f>'Herbal medicine store'!E6</f>
        <v>12</v>
      </c>
    </row>
    <row r="14" spans="1:8" ht="14.45" customHeight="1">
      <c r="A14" s="64"/>
      <c r="B14" s="119">
        <v>4</v>
      </c>
      <c r="C14" s="120" t="s">
        <v>399</v>
      </c>
      <c r="D14" s="130">
        <f>'Personal Page'!A6</f>
        <v>0</v>
      </c>
      <c r="E14" s="130">
        <f>'Personal Page'!B7</f>
        <v>0</v>
      </c>
      <c r="F14" s="130">
        <f>'Personal Page'!C6</f>
        <v>30</v>
      </c>
      <c r="G14" s="130">
        <f>'Personal Page'!D6</f>
        <v>0</v>
      </c>
      <c r="H14" s="130">
        <f>'Personal Page'!E6</f>
        <v>30</v>
      </c>
    </row>
    <row r="15" spans="1:8" ht="14.45" customHeight="1">
      <c r="A15" s="64"/>
      <c r="B15" s="119">
        <v>5</v>
      </c>
      <c r="C15" s="120" t="s">
        <v>605</v>
      </c>
      <c r="D15" s="130">
        <f>Authentication!A6</f>
        <v>0</v>
      </c>
      <c r="E15" s="130">
        <f>Authentication!B7</f>
        <v>0</v>
      </c>
      <c r="F15" s="130">
        <f>Authentication!C6</f>
        <v>51</v>
      </c>
      <c r="G15" s="130">
        <f>Authentication!D6</f>
        <v>0</v>
      </c>
      <c r="H15" s="130">
        <f>Authentication!E6</f>
        <v>51</v>
      </c>
    </row>
    <row r="16" spans="1:8" ht="14.45" customHeight="1">
      <c r="A16" s="64"/>
      <c r="B16" s="119">
        <v>6</v>
      </c>
      <c r="C16" s="120" t="s">
        <v>751</v>
      </c>
      <c r="D16" s="130">
        <f>'Mod Module'!A6</f>
        <v>0</v>
      </c>
      <c r="E16" s="130">
        <f>'Mod Module'!B7</f>
        <v>0</v>
      </c>
      <c r="F16" s="130">
        <f>'Mod Module'!C6</f>
        <v>49</v>
      </c>
      <c r="G16" s="130">
        <f>'Mod Module'!D6</f>
        <v>0</v>
      </c>
      <c r="H16" s="130">
        <f>'Mod Module'!E6</f>
        <v>49</v>
      </c>
    </row>
    <row r="17" spans="1:8" ht="14.45" customHeight="1">
      <c r="A17" s="64"/>
      <c r="B17" s="119">
        <v>7</v>
      </c>
      <c r="C17" s="120" t="s">
        <v>752</v>
      </c>
      <c r="D17" s="130">
        <f>'Admin Module'!A6</f>
        <v>0</v>
      </c>
      <c r="E17" s="130">
        <f>'Admin Module'!B7</f>
        <v>0</v>
      </c>
      <c r="F17" s="130">
        <f>'Admin Module'!C6</f>
        <v>45</v>
      </c>
      <c r="G17" s="130">
        <f>'Admin Module'!D6</f>
        <v>0</v>
      </c>
      <c r="H17" s="130">
        <f>'Admin Module'!E6</f>
        <v>45</v>
      </c>
    </row>
    <row r="18" spans="1:8" ht="14.45" customHeight="1">
      <c r="A18" s="64"/>
      <c r="B18" s="119"/>
      <c r="C18" s="121"/>
      <c r="D18" s="119"/>
      <c r="E18" s="119"/>
      <c r="F18" s="119"/>
      <c r="G18" s="119"/>
      <c r="H18" s="119"/>
    </row>
    <row r="19" spans="1:8" ht="14.45" customHeight="1">
      <c r="A19" s="64"/>
      <c r="B19" s="119"/>
      <c r="C19" s="131"/>
      <c r="D19" s="119"/>
      <c r="E19" s="119"/>
      <c r="F19" s="119"/>
      <c r="G19" s="119"/>
      <c r="H19" s="119"/>
    </row>
    <row r="20" spans="1:8" ht="14.45" customHeight="1">
      <c r="A20" s="64"/>
      <c r="B20" s="119"/>
      <c r="C20" s="122"/>
      <c r="D20" s="119"/>
      <c r="E20" s="119"/>
      <c r="F20" s="119"/>
      <c r="G20" s="119"/>
      <c r="H20" s="119"/>
    </row>
    <row r="21" spans="1:8" ht="14.45" customHeight="1">
      <c r="A21" s="64"/>
      <c r="B21" s="154"/>
      <c r="C21" s="122"/>
      <c r="D21" s="119"/>
      <c r="E21" s="119"/>
      <c r="F21" s="119"/>
      <c r="G21" s="119"/>
      <c r="H21" s="119"/>
    </row>
    <row r="22" spans="1:8">
      <c r="A22" s="66"/>
      <c r="B22" s="115"/>
      <c r="C22" s="116" t="s">
        <v>41</v>
      </c>
      <c r="D22" s="117">
        <f>SUM(D9:D20)</f>
        <v>0</v>
      </c>
      <c r="E22" s="117">
        <f>SUM(E9:E20)</f>
        <v>0</v>
      </c>
      <c r="F22" s="117">
        <f>SUM(F11:F21)</f>
        <v>299</v>
      </c>
      <c r="G22" s="117">
        <f>SUM(G11:G21)</f>
        <v>0</v>
      </c>
      <c r="H22" s="118">
        <f>SUM(H11:H21)</f>
        <v>299</v>
      </c>
    </row>
    <row r="23" spans="1:8">
      <c r="A23" s="64"/>
      <c r="B23" s="67"/>
      <c r="C23" s="64"/>
      <c r="D23" s="68"/>
      <c r="E23" s="69"/>
      <c r="F23" s="69"/>
      <c r="G23" s="69"/>
      <c r="H23" s="69"/>
    </row>
    <row r="24" spans="1:8">
      <c r="A24" s="64"/>
      <c r="B24" s="64"/>
      <c r="C24" s="70" t="s">
        <v>42</v>
      </c>
      <c r="D24" s="64"/>
      <c r="E24" s="71">
        <f>(D22+E22)*100/(H22-G22)</f>
        <v>0</v>
      </c>
      <c r="F24" s="64" t="s">
        <v>43</v>
      </c>
      <c r="G24" s="64"/>
      <c r="H24" s="48"/>
    </row>
    <row r="25" spans="1:8">
      <c r="A25" s="64"/>
      <c r="B25" s="64"/>
      <c r="C25" s="70" t="s">
        <v>44</v>
      </c>
      <c r="D25" s="64"/>
      <c r="E25" s="71">
        <f>D22*100/(H22-G22)</f>
        <v>0</v>
      </c>
      <c r="F25" s="64" t="s">
        <v>43</v>
      </c>
      <c r="G25" s="64"/>
      <c r="H25" s="48"/>
    </row>
    <row r="26" spans="1:8">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7" workbookViewId="0">
      <selection activeCell="G20" sqref="G20"/>
    </sheetView>
  </sheetViews>
  <sheetFormatPr defaultRowHeight="12.75"/>
  <cols>
    <col min="1" max="1" width="1.375" style="8" customWidth="1"/>
    <col min="2" max="2" width="11.75" style="33" customWidth="1"/>
    <col min="3" max="3" width="26.5" style="34" customWidth="1"/>
    <col min="4" max="4" width="29"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73" t="s">
        <v>1</v>
      </c>
      <c r="C3" s="273"/>
      <c r="D3" s="267" t="str">
        <f>Cover!C4</f>
        <v>Vietnamese Medicinal Plants Network</v>
      </c>
      <c r="E3" s="267"/>
      <c r="F3" s="267"/>
    </row>
    <row r="4" spans="2:6">
      <c r="B4" s="273" t="s">
        <v>3</v>
      </c>
      <c r="C4" s="273"/>
      <c r="D4" s="267" t="str">
        <f>Cover!C5</f>
        <v>VMN</v>
      </c>
      <c r="E4" s="267"/>
      <c r="F4" s="267"/>
    </row>
    <row r="5" spans="2:6" s="39" customFormat="1" ht="84.75" customHeight="1">
      <c r="B5" s="271" t="s">
        <v>15</v>
      </c>
      <c r="C5" s="271"/>
      <c r="D5" s="272" t="s">
        <v>48</v>
      </c>
      <c r="E5" s="272"/>
      <c r="F5" s="272"/>
    </row>
    <row r="6" spans="2:6">
      <c r="B6" s="40"/>
      <c r="C6" s="41"/>
      <c r="D6" s="41"/>
      <c r="E6" s="41"/>
      <c r="F6" s="41"/>
    </row>
    <row r="7" spans="2:6" s="42" customFormat="1">
      <c r="B7" s="43"/>
      <c r="C7" s="44"/>
      <c r="D7" s="44"/>
      <c r="E7" s="44"/>
      <c r="F7" s="44"/>
    </row>
    <row r="8" spans="2:6" s="45" customFormat="1" ht="21" customHeight="1">
      <c r="B8" s="123" t="s">
        <v>16</v>
      </c>
      <c r="C8" s="124" t="s">
        <v>17</v>
      </c>
      <c r="D8" s="124" t="s">
        <v>18</v>
      </c>
      <c r="E8" s="125" t="s">
        <v>19</v>
      </c>
      <c r="F8" s="126" t="s">
        <v>20</v>
      </c>
    </row>
    <row r="9" spans="2:6" ht="14.25">
      <c r="B9" s="119">
        <v>1</v>
      </c>
      <c r="C9" s="127" t="s">
        <v>347</v>
      </c>
      <c r="D9" s="122" t="s">
        <v>349</v>
      </c>
      <c r="E9" s="128"/>
      <c r="F9" s="129"/>
    </row>
    <row r="10" spans="2:6" ht="14.25">
      <c r="B10" s="119">
        <v>2</v>
      </c>
      <c r="C10" s="127" t="s">
        <v>348</v>
      </c>
      <c r="D10" s="165" t="s">
        <v>350</v>
      </c>
      <c r="E10" s="128"/>
      <c r="F10" s="129"/>
    </row>
    <row r="11" spans="2:6" ht="14.25">
      <c r="B11" s="119">
        <v>3</v>
      </c>
      <c r="C11" s="127" t="s">
        <v>368</v>
      </c>
      <c r="D11" s="165" t="s">
        <v>368</v>
      </c>
      <c r="E11" s="129"/>
      <c r="F11" s="129"/>
    </row>
    <row r="12" spans="2:6" ht="14.25">
      <c r="B12" s="119">
        <v>4</v>
      </c>
      <c r="C12" s="127" t="s">
        <v>399</v>
      </c>
      <c r="D12" s="165" t="s">
        <v>399</v>
      </c>
      <c r="E12" s="129"/>
      <c r="F12" s="129"/>
    </row>
    <row r="13" spans="2:6" ht="14.25">
      <c r="B13" s="119">
        <v>5</v>
      </c>
      <c r="C13" s="127" t="s">
        <v>605</v>
      </c>
      <c r="D13" s="165" t="s">
        <v>605</v>
      </c>
      <c r="E13" s="129"/>
      <c r="F13" s="129"/>
    </row>
    <row r="14" spans="2:6" ht="14.25">
      <c r="B14" s="119">
        <v>6</v>
      </c>
      <c r="C14" s="127" t="s">
        <v>678</v>
      </c>
      <c r="D14" s="165" t="s">
        <v>678</v>
      </c>
      <c r="E14" s="129"/>
      <c r="F14" s="129"/>
    </row>
    <row r="15" spans="2:6" ht="14.25">
      <c r="B15" s="119">
        <v>7</v>
      </c>
      <c r="C15" s="127" t="s">
        <v>750</v>
      </c>
      <c r="D15" s="165" t="s">
        <v>750</v>
      </c>
      <c r="E15" s="129"/>
      <c r="F15" s="129"/>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0" workbookViewId="0">
      <selection activeCell="B17" sqref="B17"/>
    </sheetView>
  </sheetViews>
  <sheetFormatPr defaultRowHeight="14.25" customHeight="1"/>
  <cols>
    <col min="1" max="1" width="14.25" style="132" customWidth="1"/>
    <col min="2" max="2" width="52.875" style="132" customWidth="1"/>
    <col min="3" max="3" width="37.5" style="132" customWidth="1"/>
    <col min="4" max="16384" width="9" style="132"/>
  </cols>
  <sheetData>
    <row r="1" spans="1:3" ht="14.25" customHeight="1">
      <c r="A1" s="274" t="s">
        <v>51</v>
      </c>
      <c r="B1" s="274"/>
      <c r="C1" s="274"/>
    </row>
    <row r="2" spans="1:3" ht="14.25" customHeight="1" thickBot="1"/>
    <row r="3" spans="1:3" ht="15">
      <c r="A3" s="162" t="s">
        <v>16</v>
      </c>
      <c r="B3" s="163" t="s">
        <v>50</v>
      </c>
      <c r="C3" s="164" t="s">
        <v>49</v>
      </c>
    </row>
    <row r="4" spans="1:3" ht="15">
      <c r="A4" s="135" t="s">
        <v>69</v>
      </c>
      <c r="B4" s="133" t="s">
        <v>58</v>
      </c>
      <c r="C4" s="133"/>
    </row>
    <row r="5" spans="1:3" ht="15">
      <c r="A5" s="135" t="s">
        <v>70</v>
      </c>
      <c r="B5" s="133" t="s">
        <v>114</v>
      </c>
      <c r="C5" s="133"/>
    </row>
    <row r="6" spans="1:3" ht="15">
      <c r="A6" s="135" t="s">
        <v>71</v>
      </c>
      <c r="B6" s="133" t="s">
        <v>52</v>
      </c>
      <c r="C6" s="133"/>
    </row>
    <row r="7" spans="1:3" ht="15">
      <c r="A7" s="135" t="s">
        <v>72</v>
      </c>
      <c r="B7" s="133" t="s">
        <v>53</v>
      </c>
      <c r="C7" s="133"/>
    </row>
    <row r="8" spans="1:3" ht="15">
      <c r="A8" s="135" t="s">
        <v>73</v>
      </c>
      <c r="B8" s="133" t="s">
        <v>57</v>
      </c>
      <c r="C8" s="133"/>
    </row>
    <row r="9" spans="1:3" ht="15">
      <c r="A9" s="135" t="s">
        <v>74</v>
      </c>
      <c r="B9" s="133" t="s">
        <v>54</v>
      </c>
      <c r="C9" s="133"/>
    </row>
    <row r="10" spans="1:3" ht="15">
      <c r="A10" s="135" t="s">
        <v>75</v>
      </c>
      <c r="B10" s="133" t="s">
        <v>108</v>
      </c>
      <c r="C10" s="133"/>
    </row>
    <row r="11" spans="1:3" ht="15">
      <c r="A11" s="135" t="s">
        <v>76</v>
      </c>
      <c r="B11" s="133" t="s">
        <v>55</v>
      </c>
      <c r="C11" s="133"/>
    </row>
    <row r="12" spans="1:3" ht="15">
      <c r="A12" s="135" t="s">
        <v>77</v>
      </c>
      <c r="B12" s="133" t="s">
        <v>56</v>
      </c>
      <c r="C12" s="133"/>
    </row>
    <row r="13" spans="1:3" ht="15">
      <c r="A13" s="135" t="s">
        <v>60</v>
      </c>
      <c r="B13" s="133" t="s">
        <v>59</v>
      </c>
      <c r="C13" s="133"/>
    </row>
    <row r="14" spans="1:3" ht="15">
      <c r="A14" s="135" t="s">
        <v>61</v>
      </c>
      <c r="B14" s="134" t="s">
        <v>78</v>
      </c>
      <c r="C14" s="133"/>
    </row>
    <row r="15" spans="1:3" ht="15">
      <c r="A15" s="135" t="s">
        <v>62</v>
      </c>
      <c r="B15" s="133" t="s">
        <v>109</v>
      </c>
      <c r="C15" s="133"/>
    </row>
    <row r="16" spans="1:3" ht="15">
      <c r="A16" s="135" t="s">
        <v>63</v>
      </c>
      <c r="B16" s="133" t="s">
        <v>111</v>
      </c>
      <c r="C16" s="133"/>
    </row>
    <row r="17" spans="1:3" ht="15">
      <c r="A17" s="135" t="s">
        <v>64</v>
      </c>
      <c r="B17" s="133" t="s">
        <v>79</v>
      </c>
      <c r="C17" s="133"/>
    </row>
    <row r="18" spans="1:3" ht="15">
      <c r="A18" s="135" t="s">
        <v>65</v>
      </c>
      <c r="B18" s="133" t="s">
        <v>80</v>
      </c>
      <c r="C18" s="133"/>
    </row>
    <row r="19" spans="1:3" ht="15">
      <c r="A19" s="135" t="s">
        <v>66</v>
      </c>
      <c r="B19" s="134" t="s">
        <v>81</v>
      </c>
      <c r="C19" s="133"/>
    </row>
    <row r="20" spans="1:3" ht="15">
      <c r="A20" s="135" t="s">
        <v>67</v>
      </c>
      <c r="B20" s="134" t="s">
        <v>83</v>
      </c>
      <c r="C20" s="133"/>
    </row>
    <row r="21" spans="1:3" ht="15">
      <c r="A21" s="135" t="s">
        <v>68</v>
      </c>
      <c r="B21" s="134" t="s">
        <v>82</v>
      </c>
      <c r="C21" s="133"/>
    </row>
    <row r="22" spans="1:3" ht="60">
      <c r="A22" s="135" t="s">
        <v>85</v>
      </c>
      <c r="B22" s="148" t="s">
        <v>84</v>
      </c>
      <c r="C22" s="133"/>
    </row>
    <row r="23" spans="1:3" ht="15">
      <c r="A23" s="135" t="s">
        <v>86</v>
      </c>
      <c r="B23" s="133" t="s">
        <v>90</v>
      </c>
      <c r="C23" s="133"/>
    </row>
    <row r="24" spans="1:3" ht="15">
      <c r="A24" s="135" t="s">
        <v>87</v>
      </c>
      <c r="B24" s="133" t="s">
        <v>91</v>
      </c>
      <c r="C24" s="133"/>
    </row>
    <row r="25" spans="1:3" ht="15">
      <c r="A25" s="135" t="s">
        <v>88</v>
      </c>
      <c r="B25" s="133" t="s">
        <v>92</v>
      </c>
      <c r="C25" s="133"/>
    </row>
    <row r="26" spans="1:3" ht="15">
      <c r="A26" s="151" t="s">
        <v>89</v>
      </c>
      <c r="B26" s="133" t="s">
        <v>93</v>
      </c>
      <c r="C26" s="133"/>
    </row>
    <row r="27" spans="1:3" ht="15">
      <c r="A27" s="151" t="s">
        <v>94</v>
      </c>
      <c r="B27" s="133" t="s">
        <v>95</v>
      </c>
      <c r="C27" s="133"/>
    </row>
    <row r="28" spans="1:3" ht="15">
      <c r="A28" s="151" t="s">
        <v>96</v>
      </c>
      <c r="B28" s="133" t="s">
        <v>103</v>
      </c>
      <c r="C28" s="133"/>
    </row>
    <row r="29" spans="1:3" ht="15">
      <c r="A29" s="151" t="s">
        <v>97</v>
      </c>
      <c r="B29" s="133" t="s">
        <v>104</v>
      </c>
      <c r="C29" s="133"/>
    </row>
    <row r="30" spans="1:3" ht="15">
      <c r="A30" s="151" t="s">
        <v>98</v>
      </c>
      <c r="B30" s="133" t="s">
        <v>107</v>
      </c>
      <c r="C30" s="133"/>
    </row>
    <row r="31" spans="1:3" ht="15">
      <c r="A31" s="151" t="s">
        <v>99</v>
      </c>
      <c r="B31" s="133" t="s">
        <v>110</v>
      </c>
      <c r="C31" s="133"/>
    </row>
    <row r="32" spans="1:3" ht="15">
      <c r="A32" s="151" t="s">
        <v>100</v>
      </c>
      <c r="B32" s="133" t="s">
        <v>112</v>
      </c>
      <c r="C32" s="133"/>
    </row>
    <row r="33" spans="1:3" ht="15">
      <c r="A33" s="151" t="s">
        <v>101</v>
      </c>
      <c r="B33" s="133" t="s">
        <v>113</v>
      </c>
      <c r="C33" s="133"/>
    </row>
    <row r="34" spans="1:3" ht="15">
      <c r="A34" s="151" t="s">
        <v>102</v>
      </c>
      <c r="B34" s="133"/>
      <c r="C34" s="133"/>
    </row>
  </sheetData>
  <sheetProtection selectLockedCells="1" selectUnlockedCells="1"/>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41"/>
  <sheetViews>
    <sheetView topLeftCell="A12" workbookViewId="0">
      <selection activeCell="C21" sqref="C21"/>
    </sheetView>
  </sheetViews>
  <sheetFormatPr defaultRowHeight="12.75"/>
  <cols>
    <col min="1" max="1" width="17" style="90" customWidth="1"/>
    <col min="2" max="2" width="30.625" style="90" customWidth="1"/>
    <col min="3" max="3" width="3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75" t="s">
        <v>511</v>
      </c>
      <c r="C2" s="276"/>
      <c r="D2" s="276"/>
      <c r="E2" s="276"/>
      <c r="F2" s="276"/>
      <c r="G2" s="27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78" t="s">
        <v>512</v>
      </c>
      <c r="C3" s="279"/>
      <c r="D3" s="279"/>
      <c r="E3" s="279"/>
      <c r="F3" s="279"/>
      <c r="G3" s="28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78" t="s">
        <v>780</v>
      </c>
      <c r="C4" s="279"/>
      <c r="D4" s="279"/>
      <c r="E4" s="279"/>
      <c r="F4" s="279"/>
      <c r="G4" s="28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81" t="s">
        <v>28</v>
      </c>
      <c r="F5" s="282"/>
      <c r="G5" s="28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COUNTIF(F12:G73,"Pass")</f>
        <v>0</v>
      </c>
      <c r="B6" s="87">
        <f>COUNTIF(F12:G73,"Fail")</f>
        <v>0</v>
      </c>
      <c r="C6" s="87">
        <f>E6-D6-B6-A6</f>
        <v>18</v>
      </c>
      <c r="D6" s="88">
        <f>COUNTIF(F12:G73,"N/A")</f>
        <v>0</v>
      </c>
      <c r="E6" s="284">
        <f>COUNTA(A12:A73)</f>
        <v>18</v>
      </c>
      <c r="F6" s="285"/>
      <c r="G6" s="28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513</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[Homepage-2]</v>
      </c>
      <c r="B12" s="97" t="s">
        <v>755</v>
      </c>
      <c r="C12" s="97" t="s">
        <v>514</v>
      </c>
      <c r="D12" s="97" t="s">
        <v>962</v>
      </c>
      <c r="E12" s="100"/>
      <c r="F12" s="95"/>
      <c r="G12" s="95"/>
      <c r="H12" s="101"/>
      <c r="I12" s="102"/>
      <c r="J12" s="90"/>
    </row>
    <row r="13" spans="1:257" ht="14.25" customHeight="1">
      <c r="A13" s="138" t="str">
        <f t="shared" ref="A13:A15" si="0">IF(OR(B13&lt;&gt;"",D13&lt;E12&gt;""),"["&amp;TEXT($B$2,"##")&amp;"-"&amp;TEXT(ROW()-10,"##")&amp;"]","")</f>
        <v>[Homepage-3]</v>
      </c>
      <c r="B13" s="97" t="s">
        <v>756</v>
      </c>
      <c r="C13" s="97" t="s">
        <v>514</v>
      </c>
      <c r="D13" s="97" t="s">
        <v>962</v>
      </c>
      <c r="E13" s="103"/>
      <c r="F13" s="95"/>
      <c r="G13" s="95"/>
      <c r="H13" s="101"/>
      <c r="I13" s="102"/>
      <c r="J13" s="90"/>
    </row>
    <row r="14" spans="1:257" ht="14.25" customHeight="1">
      <c r="A14" s="138" t="str">
        <f t="shared" si="0"/>
        <v>[Homepage-4]</v>
      </c>
      <c r="B14" s="97" t="s">
        <v>757</v>
      </c>
      <c r="C14" s="97" t="s">
        <v>759</v>
      </c>
      <c r="D14" s="97" t="s">
        <v>961</v>
      </c>
      <c r="E14" s="103"/>
      <c r="F14" s="95"/>
      <c r="G14" s="95"/>
      <c r="H14" s="101"/>
      <c r="I14" s="250"/>
      <c r="J14" s="90"/>
    </row>
    <row r="15" spans="1:257" ht="14.25" customHeight="1">
      <c r="A15" s="138" t="str">
        <f t="shared" si="0"/>
        <v>[Homepage-5]</v>
      </c>
      <c r="B15" s="97" t="s">
        <v>758</v>
      </c>
      <c r="C15" s="97" t="s">
        <v>759</v>
      </c>
      <c r="D15" s="97" t="s">
        <v>961</v>
      </c>
      <c r="E15" s="103"/>
      <c r="F15" s="95"/>
      <c r="G15" s="95"/>
      <c r="H15" s="101"/>
      <c r="I15" s="250"/>
      <c r="J15" s="90"/>
    </row>
    <row r="16" spans="1:257" ht="14.25" customHeight="1">
      <c r="A16" s="96" t="str">
        <f>IF(OR(B16&lt;&gt;"",D16&lt;E13&gt;""),"["&amp;TEXT($B$2,"##")&amp;"-"&amp;TEXT(ROW()-10,"##")&amp;"]","")</f>
        <v>[Homepage-6]</v>
      </c>
      <c r="B16" s="227" t="s">
        <v>776</v>
      </c>
      <c r="C16" s="106" t="s">
        <v>760</v>
      </c>
      <c r="D16" s="227" t="s">
        <v>779</v>
      </c>
      <c r="E16" s="103"/>
      <c r="F16" s="95"/>
      <c r="G16" s="95"/>
      <c r="H16" s="101"/>
      <c r="I16" s="105"/>
      <c r="J16" s="90"/>
    </row>
    <row r="17" spans="1:10" ht="14.25" customHeight="1">
      <c r="A17" s="96" t="str">
        <f>IF(OR(B17&lt;&gt;"",D17&lt;E14&gt;""),"["&amp;TEXT($B$2,"##")&amp;"-"&amp;TEXT(ROW()-10,"##")&amp;"]","")</f>
        <v>[Homepage-7]</v>
      </c>
      <c r="B17" s="227" t="s">
        <v>777</v>
      </c>
      <c r="C17" s="106" t="s">
        <v>778</v>
      </c>
      <c r="D17" s="227" t="s">
        <v>779</v>
      </c>
      <c r="E17" s="103"/>
      <c r="F17" s="95"/>
      <c r="G17" s="95"/>
      <c r="H17" s="101"/>
      <c r="I17" s="105"/>
      <c r="J17" s="90"/>
    </row>
    <row r="18" spans="1:10" ht="14.25" customHeight="1">
      <c r="A18" s="96" t="str">
        <f>IF(OR(B18&lt;&gt;"",D18&lt;E14&gt;""),"["&amp;TEXT($B$2,"##")&amp;"-"&amp;TEXT(ROW()-10,"##")&amp;"]","")</f>
        <v>[Homepage-8]</v>
      </c>
      <c r="B18" s="227" t="s">
        <v>963</v>
      </c>
      <c r="C18" s="106" t="s">
        <v>754</v>
      </c>
      <c r="D18" s="227" t="s">
        <v>969</v>
      </c>
      <c r="E18" s="103"/>
      <c r="F18" s="95"/>
      <c r="G18" s="95"/>
      <c r="H18" s="101"/>
      <c r="I18" s="105"/>
      <c r="J18" s="90"/>
    </row>
    <row r="19" spans="1:10" ht="14.25" customHeight="1">
      <c r="A19" s="96" t="str">
        <f>IF(OR(B19&lt;&gt;"",D19&lt;E15&gt;""),"["&amp;TEXT($B$2,"##")&amp;"-"&amp;TEXT(ROW()-10,"##")&amp;"]","")</f>
        <v>[Homepage-9]</v>
      </c>
      <c r="B19" s="227" t="s">
        <v>964</v>
      </c>
      <c r="C19" s="106" t="s">
        <v>966</v>
      </c>
      <c r="D19" s="227" t="s">
        <v>972</v>
      </c>
      <c r="E19" s="103"/>
      <c r="F19" s="95"/>
      <c r="G19" s="95"/>
      <c r="H19" s="101"/>
      <c r="I19" s="105"/>
      <c r="J19" s="90"/>
    </row>
    <row r="20" spans="1:10" ht="14.25" customHeight="1">
      <c r="A20" s="96" t="str">
        <f>IF(OR(B20&lt;&gt;"",D20&lt;E18&gt;""),"["&amp;TEXT($B$2,"##")&amp;"-"&amp;TEXT(ROW()-10,"##")&amp;"]","")</f>
        <v>[Homepage-10]</v>
      </c>
      <c r="B20" s="227" t="s">
        <v>968</v>
      </c>
      <c r="C20" s="106" t="s">
        <v>753</v>
      </c>
      <c r="D20" s="227" t="s">
        <v>971</v>
      </c>
      <c r="E20" s="103"/>
      <c r="F20" s="95"/>
      <c r="G20" s="95"/>
      <c r="H20" s="101"/>
      <c r="I20" s="105"/>
      <c r="J20" s="90"/>
    </row>
    <row r="21" spans="1:10" ht="14.25" customHeight="1">
      <c r="A21" s="96" t="str">
        <f>IF(OR(B21&lt;&gt;"",D21&lt;E19&gt;""),"["&amp;TEXT($B$2,"##")&amp;"-"&amp;TEXT(ROW()-10,"##")&amp;"]","")</f>
        <v>[Homepage-11]</v>
      </c>
      <c r="B21" s="227" t="s">
        <v>965</v>
      </c>
      <c r="C21" s="106" t="s">
        <v>967</v>
      </c>
      <c r="D21" s="227" t="s">
        <v>970</v>
      </c>
      <c r="E21" s="103"/>
      <c r="F21" s="95"/>
      <c r="G21" s="95"/>
      <c r="H21" s="101"/>
      <c r="I21" s="105"/>
      <c r="J21" s="90"/>
    </row>
    <row r="22" spans="1:10" ht="14.25" customHeight="1">
      <c r="A22" s="96" t="str">
        <f>IF(OR(B22&lt;&gt;"",D22&lt;E20&gt;""),"["&amp;TEXT($B$2,"##")&amp;"-"&amp;TEXT(ROW()-10,"##")&amp;"]","")</f>
        <v>[Homepage-12]</v>
      </c>
      <c r="B22" s="227" t="s">
        <v>761</v>
      </c>
      <c r="C22" s="106" t="s">
        <v>762</v>
      </c>
      <c r="D22" s="227" t="s">
        <v>763</v>
      </c>
      <c r="E22" s="103"/>
      <c r="F22" s="95"/>
      <c r="G22" s="95"/>
      <c r="H22" s="101"/>
      <c r="I22" s="105"/>
      <c r="J22" s="90"/>
    </row>
    <row r="23" spans="1:10" ht="14.25" customHeight="1">
      <c r="A23" s="96" t="str">
        <f>IF(OR(B23&lt;&gt;"",D23&lt;E20&gt;""),"["&amp;TEXT($B$2,"##")&amp;"-"&amp;TEXT(ROW()-10,"##")&amp;"]","")</f>
        <v>[Homepage-13]</v>
      </c>
      <c r="B23" s="109" t="s">
        <v>783</v>
      </c>
      <c r="C23" s="109" t="s">
        <v>766</v>
      </c>
      <c r="D23" s="109" t="s">
        <v>769</v>
      </c>
      <c r="E23" s="103"/>
      <c r="F23" s="95"/>
      <c r="G23" s="95"/>
      <c r="H23" s="101"/>
      <c r="I23" s="105"/>
      <c r="J23" s="90"/>
    </row>
    <row r="24" spans="1:10" ht="14.25" customHeight="1">
      <c r="A24" s="96" t="str">
        <f t="shared" ref="A24:A29" si="1">IF(OR(B24&lt;&gt;"",D24&lt;E22&gt;""),"["&amp;TEXT($B$2,"##")&amp;"-"&amp;TEXT(ROW()-10,"##")&amp;"]","")</f>
        <v>[Homepage-14]</v>
      </c>
      <c r="B24" s="109" t="s">
        <v>764</v>
      </c>
      <c r="C24" s="109" t="s">
        <v>765</v>
      </c>
      <c r="D24" s="109" t="s">
        <v>767</v>
      </c>
      <c r="E24" s="103"/>
      <c r="F24" s="95"/>
      <c r="G24" s="95"/>
      <c r="H24" s="101"/>
      <c r="I24" s="105"/>
      <c r="J24" s="90"/>
    </row>
    <row r="25" spans="1:10" ht="14.25" customHeight="1">
      <c r="A25" s="96" t="str">
        <f t="shared" si="1"/>
        <v>[Homepage-15]</v>
      </c>
      <c r="B25" s="251" t="s">
        <v>797</v>
      </c>
      <c r="C25" s="227" t="s">
        <v>768</v>
      </c>
      <c r="D25" s="227" t="s">
        <v>770</v>
      </c>
      <c r="E25" s="226"/>
      <c r="F25" s="95"/>
      <c r="G25" s="95"/>
      <c r="H25" s="101"/>
      <c r="I25" s="105"/>
      <c r="J25" s="90"/>
    </row>
    <row r="26" spans="1:10" ht="14.25" customHeight="1">
      <c r="A26" s="96" t="str">
        <f t="shared" si="1"/>
        <v>[Homepage-16]</v>
      </c>
      <c r="B26" s="227" t="s">
        <v>773</v>
      </c>
      <c r="C26" s="227" t="s">
        <v>771</v>
      </c>
      <c r="D26" s="227" t="s">
        <v>772</v>
      </c>
      <c r="E26" s="103"/>
      <c r="F26" s="97"/>
      <c r="G26" s="97"/>
      <c r="H26" s="104"/>
      <c r="I26" s="105"/>
      <c r="J26" s="90"/>
    </row>
    <row r="27" spans="1:10" ht="14.25" customHeight="1">
      <c r="A27" s="253" t="str">
        <f t="shared" si="1"/>
        <v>[Homepage-17]</v>
      </c>
      <c r="B27" s="252" t="s">
        <v>774</v>
      </c>
      <c r="C27" s="227" t="s">
        <v>775</v>
      </c>
      <c r="D27" s="227" t="s">
        <v>515</v>
      </c>
      <c r="E27" s="103"/>
      <c r="F27" s="97"/>
      <c r="G27" s="97"/>
      <c r="H27" s="104"/>
      <c r="I27" s="105"/>
      <c r="J27" s="90"/>
    </row>
    <row r="28" spans="1:10" ht="14.25" customHeight="1">
      <c r="A28" s="253" t="str">
        <f t="shared" si="1"/>
        <v>[Homepage-18]</v>
      </c>
      <c r="B28" s="227" t="s">
        <v>516</v>
      </c>
      <c r="C28" s="227" t="s">
        <v>517</v>
      </c>
      <c r="D28" s="227" t="s">
        <v>518</v>
      </c>
      <c r="E28" s="103"/>
      <c r="F28" s="97"/>
      <c r="G28" s="97"/>
      <c r="H28" s="104"/>
      <c r="I28" s="105"/>
      <c r="J28" s="90"/>
    </row>
    <row r="29" spans="1:10" ht="14.25" customHeight="1">
      <c r="A29" s="253" t="str">
        <f t="shared" si="1"/>
        <v>[Homepage-19]</v>
      </c>
      <c r="B29" s="227" t="s">
        <v>519</v>
      </c>
      <c r="C29" s="227" t="s">
        <v>520</v>
      </c>
      <c r="D29" s="227" t="s">
        <v>521</v>
      </c>
      <c r="E29" s="103"/>
      <c r="F29" s="97"/>
      <c r="G29" s="97"/>
      <c r="H29" s="104"/>
      <c r="I29" s="105"/>
      <c r="J29" s="90"/>
    </row>
    <row r="30" spans="1:10" ht="14.25" customHeight="1">
      <c r="A30" s="152"/>
      <c r="B30" s="97"/>
      <c r="C30" s="97"/>
      <c r="D30" s="97"/>
      <c r="E30" s="146"/>
      <c r="F30" s="95"/>
      <c r="G30" s="95"/>
      <c r="H30" s="157"/>
      <c r="I30" s="146"/>
      <c r="J30" s="90"/>
    </row>
    <row r="31" spans="1:10" ht="14.25" customHeight="1">
      <c r="A31" s="152"/>
      <c r="B31" s="97"/>
      <c r="C31" s="97"/>
      <c r="D31" s="97"/>
      <c r="E31" s="146"/>
      <c r="F31" s="95"/>
      <c r="G31" s="95"/>
      <c r="H31" s="157"/>
      <c r="I31" s="146"/>
      <c r="J31" s="90"/>
    </row>
    <row r="32" spans="1:10" ht="14.25" customHeight="1">
      <c r="A32" s="152"/>
      <c r="B32" s="97"/>
      <c r="C32" s="97"/>
      <c r="D32" s="97"/>
      <c r="E32" s="146"/>
      <c r="F32" s="95"/>
      <c r="G32" s="95"/>
      <c r="H32" s="157"/>
      <c r="I32" s="146"/>
      <c r="J32" s="90"/>
    </row>
    <row r="33" spans="1:10" ht="14.25" customHeight="1">
      <c r="A33" s="152"/>
      <c r="B33" s="97"/>
      <c r="C33" s="97"/>
      <c r="D33" s="97"/>
      <c r="E33" s="146"/>
      <c r="F33" s="95"/>
      <c r="G33" s="95"/>
      <c r="H33" s="157"/>
      <c r="I33" s="146"/>
      <c r="J33" s="90"/>
    </row>
    <row r="34" spans="1:10" ht="14.25" customHeight="1">
      <c r="A34" s="152"/>
      <c r="B34" s="97"/>
      <c r="C34" s="97"/>
      <c r="D34" s="97"/>
      <c r="E34" s="146"/>
      <c r="F34" s="95"/>
      <c r="G34" s="95"/>
      <c r="H34" s="157"/>
      <c r="I34" s="146"/>
      <c r="J34" s="90"/>
    </row>
    <row r="35" spans="1:10" ht="14.25" customHeight="1">
      <c r="A35" s="152"/>
      <c r="B35" s="97"/>
      <c r="C35" s="97"/>
      <c r="D35" s="97"/>
      <c r="E35" s="146"/>
      <c r="F35" s="95"/>
      <c r="G35" s="95"/>
      <c r="H35" s="157"/>
      <c r="I35" s="146"/>
      <c r="J35" s="90"/>
    </row>
    <row r="36" spans="1:10" ht="14.25" customHeight="1">
      <c r="A36" s="152"/>
      <c r="B36" s="97"/>
      <c r="C36" s="97"/>
      <c r="D36" s="97"/>
      <c r="E36" s="150"/>
      <c r="F36" s="95"/>
      <c r="G36" s="95"/>
      <c r="H36" s="157"/>
      <c r="I36" s="146"/>
      <c r="J36" s="90"/>
    </row>
    <row r="37" spans="1:10" ht="14.25" customHeight="1">
      <c r="A37" s="152"/>
      <c r="B37" s="97"/>
      <c r="C37" s="97"/>
      <c r="D37" s="97"/>
      <c r="E37" s="146"/>
      <c r="F37" s="97"/>
      <c r="G37" s="95"/>
      <c r="H37" s="157"/>
      <c r="I37" s="146"/>
      <c r="J37" s="90"/>
    </row>
    <row r="38" spans="1:10" ht="14.25" customHeight="1">
      <c r="A38" s="152"/>
      <c r="B38" s="97"/>
      <c r="C38" s="97"/>
      <c r="D38" s="97"/>
      <c r="E38" s="146"/>
      <c r="F38" s="97"/>
      <c r="G38" s="95"/>
      <c r="H38" s="157"/>
      <c r="I38" s="146"/>
      <c r="J38" s="90"/>
    </row>
    <row r="39" spans="1:10" ht="14.25" customHeight="1">
      <c r="A39" s="152"/>
      <c r="B39" s="97"/>
      <c r="C39" s="97"/>
      <c r="D39" s="97"/>
      <c r="E39" s="146"/>
      <c r="F39" s="97"/>
      <c r="G39" s="95"/>
      <c r="H39" s="157"/>
      <c r="I39" s="146"/>
      <c r="J39" s="90"/>
    </row>
    <row r="40" spans="1:10" ht="14.25" customHeight="1">
      <c r="A40" s="152"/>
      <c r="B40" s="97"/>
      <c r="C40" s="97"/>
      <c r="D40" s="97"/>
      <c r="E40" s="146"/>
      <c r="F40" s="97"/>
      <c r="G40" s="97"/>
      <c r="H40" s="157"/>
      <c r="I40" s="146"/>
      <c r="J40" s="90"/>
    </row>
    <row r="41" spans="1:10">
      <c r="J41" s="90"/>
    </row>
  </sheetData>
  <mergeCells count="5">
    <mergeCell ref="B2:G2"/>
    <mergeCell ref="B3:G3"/>
    <mergeCell ref="B4:G4"/>
    <mergeCell ref="E5:G5"/>
    <mergeCell ref="E6:G6"/>
  </mergeCells>
  <dataValidations count="1">
    <dataValidation type="list" allowBlank="1" showErrorMessage="1" sqref="F12:G40">
      <formula1>$J$2:$J$6</formula1>
    </dataValidation>
  </dataValidations>
  <hyperlinks>
    <hyperlink ref="A1" location="'Test Report'!A1" display="Back to Test Report"/>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8"/>
  <sheetViews>
    <sheetView topLeftCell="A37" zoomScaleNormal="100" workbookViewId="0">
      <selection activeCell="B46" sqref="B46"/>
    </sheetView>
  </sheetViews>
  <sheetFormatPr defaultRowHeight="12.75"/>
  <cols>
    <col min="1" max="1" width="21.125" style="90" customWidth="1"/>
    <col min="2" max="2" width="30.625" style="90" customWidth="1"/>
    <col min="3" max="3" width="34.375" style="90" customWidth="1"/>
    <col min="4" max="4" width="24.7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75" t="s">
        <v>128</v>
      </c>
      <c r="C2" s="276"/>
      <c r="D2" s="276"/>
      <c r="E2" s="276"/>
      <c r="F2" s="276"/>
      <c r="G2" s="27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78" t="s">
        <v>129</v>
      </c>
      <c r="C3" s="279"/>
      <c r="D3" s="279"/>
      <c r="E3" s="279"/>
      <c r="F3" s="279"/>
      <c r="G3" s="28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78" t="s">
        <v>117</v>
      </c>
      <c r="C4" s="279"/>
      <c r="D4" s="279"/>
      <c r="E4" s="279"/>
      <c r="F4" s="279"/>
      <c r="G4" s="28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81" t="s">
        <v>28</v>
      </c>
      <c r="F5" s="282"/>
      <c r="G5" s="28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COUNTIF(F12:G110,"Pass")</f>
        <v>0</v>
      </c>
      <c r="B6" s="87">
        <f>COUNTIF(F12:G110,"Fail")</f>
        <v>0</v>
      </c>
      <c r="C6" s="87">
        <f>E6-D6-B6-A6</f>
        <v>57</v>
      </c>
      <c r="D6" s="88">
        <f>COUNTIF(F12:G110,"N/A")</f>
        <v>0</v>
      </c>
      <c r="E6" s="284">
        <f>COUNTA(A12:A110)</f>
        <v>57</v>
      </c>
      <c r="F6" s="285"/>
      <c r="G6" s="28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124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[Medicinal plants Article-2]</v>
      </c>
      <c r="B12" s="97" t="s">
        <v>125</v>
      </c>
      <c r="C12" s="109" t="s">
        <v>122</v>
      </c>
      <c r="D12" s="95" t="s">
        <v>119</v>
      </c>
      <c r="E12" s="100"/>
      <c r="F12" s="95"/>
      <c r="G12" s="95"/>
      <c r="H12" s="101"/>
      <c r="I12" s="102"/>
      <c r="J12" s="90"/>
    </row>
    <row r="13" spans="1:257" ht="14.25" customHeight="1">
      <c r="A13" s="138" t="str">
        <f t="shared" ref="A13:A17" si="0">IF(OR(B13&lt;&gt;"",D13&lt;E12&gt;""),"["&amp;TEXT($B$2,"##")&amp;"-"&amp;TEXT(ROW()-10,"##")&amp;"]","")</f>
        <v>[Medicinal plants Article-3]</v>
      </c>
      <c r="B13" s="139" t="s">
        <v>126</v>
      </c>
      <c r="C13" s="142" t="s">
        <v>123</v>
      </c>
      <c r="D13" s="97" t="s">
        <v>119</v>
      </c>
      <c r="E13" s="103"/>
      <c r="F13" s="95"/>
      <c r="G13" s="95"/>
      <c r="H13" s="101"/>
      <c r="I13" s="102"/>
      <c r="J13" s="90"/>
    </row>
    <row r="14" spans="1:257" ht="14.25" customHeight="1">
      <c r="A14" s="96" t="str">
        <f t="shared" si="0"/>
        <v>[Medicinal plants Article-4]</v>
      </c>
      <c r="B14" s="97" t="s">
        <v>127</v>
      </c>
      <c r="C14" s="143" t="s">
        <v>120</v>
      </c>
      <c r="D14" s="166" t="s">
        <v>130</v>
      </c>
      <c r="E14" s="103"/>
      <c r="F14" s="95"/>
      <c r="G14" s="95"/>
      <c r="H14" s="101"/>
      <c r="I14" s="105"/>
      <c r="J14" s="90"/>
    </row>
    <row r="15" spans="1:257" ht="14.25" customHeight="1">
      <c r="A15" s="96" t="str">
        <f t="shared" si="0"/>
        <v>[Medicinal plants Article-5]</v>
      </c>
      <c r="B15" s="109" t="s">
        <v>237</v>
      </c>
      <c r="C15" s="143" t="s">
        <v>121</v>
      </c>
      <c r="D15" s="97" t="s">
        <v>131</v>
      </c>
      <c r="E15" s="103"/>
      <c r="F15" s="95"/>
      <c r="G15" s="95"/>
      <c r="H15" s="101"/>
      <c r="I15" s="105"/>
      <c r="J15" s="90"/>
    </row>
    <row r="16" spans="1:257" ht="14.25" customHeight="1">
      <c r="A16" s="96" t="str">
        <f t="shared" si="0"/>
        <v>[Medicinal plants Article-6]</v>
      </c>
      <c r="B16" s="109" t="s">
        <v>236</v>
      </c>
      <c r="C16" s="143" t="s">
        <v>132</v>
      </c>
      <c r="D16" s="97" t="s">
        <v>133</v>
      </c>
      <c r="E16" s="103"/>
      <c r="F16" s="95"/>
      <c r="G16" s="95"/>
      <c r="H16" s="101"/>
      <c r="I16" s="105"/>
      <c r="J16" s="90"/>
    </row>
    <row r="17" spans="1:10" ht="14.25" customHeight="1">
      <c r="A17" s="96" t="str">
        <f t="shared" si="0"/>
        <v>[Medicinal plants Article-7]</v>
      </c>
      <c r="B17" s="109" t="s">
        <v>238</v>
      </c>
      <c r="C17" s="143" t="s">
        <v>134</v>
      </c>
      <c r="D17" s="97" t="s">
        <v>135</v>
      </c>
      <c r="E17" s="103"/>
      <c r="F17" s="95"/>
      <c r="G17" s="95"/>
      <c r="H17" s="101"/>
      <c r="I17" s="105"/>
      <c r="J17" s="90"/>
    </row>
    <row r="18" spans="1:10" ht="14.25" customHeight="1">
      <c r="A18" s="96" t="str">
        <f t="shared" ref="A18:A31" si="1">IF(OR(B18&lt;&gt;"",D18&lt;E16&gt;""),"["&amp;TEXT($B$2,"##")&amp;"-"&amp;TEXT(ROW()-10,"##")&amp;"]","")</f>
        <v>[Medicinal plants Article-8]</v>
      </c>
      <c r="B18" s="109" t="s">
        <v>239</v>
      </c>
      <c r="C18" s="143" t="s">
        <v>136</v>
      </c>
      <c r="D18" s="97" t="s">
        <v>149</v>
      </c>
      <c r="E18" s="103"/>
      <c r="F18" s="95"/>
      <c r="G18" s="95"/>
      <c r="H18" s="101"/>
      <c r="I18" s="105"/>
      <c r="J18" s="90"/>
    </row>
    <row r="19" spans="1:10" ht="14.25" customHeight="1">
      <c r="A19" s="96" t="str">
        <f t="shared" si="1"/>
        <v>[Medicinal plants Article-9]</v>
      </c>
      <c r="B19" s="109" t="s">
        <v>490</v>
      </c>
      <c r="C19" s="143" t="s">
        <v>491</v>
      </c>
      <c r="D19" s="97" t="s">
        <v>492</v>
      </c>
      <c r="E19" s="103"/>
      <c r="F19" s="95"/>
      <c r="G19" s="95"/>
      <c r="H19" s="101"/>
      <c r="I19" s="105"/>
      <c r="J19" s="90"/>
    </row>
    <row r="20" spans="1:10" ht="14.25" customHeight="1">
      <c r="A20" s="96" t="str">
        <f t="shared" si="1"/>
        <v>[Medicinal plants Article-10]</v>
      </c>
      <c r="B20" s="95" t="s">
        <v>240</v>
      </c>
      <c r="C20" s="142" t="s">
        <v>137</v>
      </c>
      <c r="D20" s="139" t="s">
        <v>148</v>
      </c>
      <c r="E20" s="226"/>
      <c r="F20" s="95"/>
      <c r="G20" s="95"/>
      <c r="H20" s="101"/>
      <c r="I20" s="105"/>
      <c r="J20" s="90"/>
    </row>
    <row r="21" spans="1:10" ht="14.25" customHeight="1">
      <c r="A21" s="96" t="str">
        <f t="shared" si="1"/>
        <v>[Medicinal plants Article-11]</v>
      </c>
      <c r="B21" s="97" t="s">
        <v>493</v>
      </c>
      <c r="C21" s="97" t="s">
        <v>494</v>
      </c>
      <c r="D21" s="97" t="s">
        <v>495</v>
      </c>
      <c r="E21" s="103"/>
      <c r="F21" s="97"/>
      <c r="G21" s="97"/>
      <c r="H21" s="104"/>
      <c r="I21" s="105"/>
      <c r="J21" s="90"/>
    </row>
    <row r="22" spans="1:10" ht="14.25" customHeight="1">
      <c r="A22" s="96" t="str">
        <f t="shared" si="1"/>
        <v>[Medicinal plants Article-12]</v>
      </c>
      <c r="B22" s="97" t="s">
        <v>241</v>
      </c>
      <c r="C22" s="97" t="s">
        <v>138</v>
      </c>
      <c r="D22" s="97" t="s">
        <v>147</v>
      </c>
      <c r="E22" s="103"/>
      <c r="F22" s="97"/>
      <c r="G22" s="97"/>
      <c r="H22" s="104"/>
      <c r="I22" s="105"/>
      <c r="J22" s="90"/>
    </row>
    <row r="23" spans="1:10" ht="14.25" customHeight="1">
      <c r="A23" s="96" t="str">
        <f t="shared" si="1"/>
        <v>[Medicinal plants Article-13]</v>
      </c>
      <c r="B23" s="97" t="s">
        <v>496</v>
      </c>
      <c r="C23" s="97" t="s">
        <v>497</v>
      </c>
      <c r="D23" s="97" t="s">
        <v>498</v>
      </c>
      <c r="E23" s="103"/>
      <c r="F23" s="97"/>
      <c r="G23" s="97"/>
      <c r="H23" s="104"/>
      <c r="I23" s="105"/>
      <c r="J23" s="90"/>
    </row>
    <row r="24" spans="1:10" ht="14.25" customHeight="1">
      <c r="A24" s="96" t="str">
        <f t="shared" si="1"/>
        <v>[Medicinal plants Article-14]</v>
      </c>
      <c r="B24" s="97" t="s">
        <v>242</v>
      </c>
      <c r="C24" s="97" t="s">
        <v>139</v>
      </c>
      <c r="D24" s="97" t="s">
        <v>146</v>
      </c>
      <c r="E24" s="103"/>
      <c r="F24" s="97"/>
      <c r="G24" s="97"/>
      <c r="H24" s="104"/>
      <c r="I24" s="105"/>
      <c r="J24" s="90"/>
    </row>
    <row r="25" spans="1:10" ht="14.25" customHeight="1">
      <c r="A25" s="96" t="str">
        <f t="shared" si="1"/>
        <v>[Medicinal plants Article-15]</v>
      </c>
      <c r="B25" s="97" t="s">
        <v>499</v>
      </c>
      <c r="C25" s="97" t="s">
        <v>500</v>
      </c>
      <c r="D25" s="97" t="s">
        <v>501</v>
      </c>
      <c r="E25" s="103"/>
      <c r="F25" s="97"/>
      <c r="G25" s="97"/>
      <c r="H25" s="104"/>
      <c r="I25" s="105"/>
      <c r="J25" s="90"/>
    </row>
    <row r="26" spans="1:10" ht="14.25" customHeight="1">
      <c r="A26" s="96" t="str">
        <f t="shared" si="1"/>
        <v>[Medicinal plants Article-16]</v>
      </c>
      <c r="B26" s="97" t="s">
        <v>243</v>
      </c>
      <c r="C26" s="97" t="s">
        <v>140</v>
      </c>
      <c r="D26" s="97" t="s">
        <v>145</v>
      </c>
      <c r="E26" s="103"/>
      <c r="F26" s="97"/>
      <c r="G26" s="97"/>
      <c r="H26" s="104"/>
      <c r="I26" s="105"/>
      <c r="J26" s="90"/>
    </row>
    <row r="27" spans="1:10" ht="14.25" customHeight="1">
      <c r="A27" s="96" t="str">
        <f t="shared" si="1"/>
        <v>[Medicinal plants Article-17]</v>
      </c>
      <c r="B27" s="97" t="s">
        <v>502</v>
      </c>
      <c r="C27" s="97" t="s">
        <v>503</v>
      </c>
      <c r="D27" s="97" t="s">
        <v>504</v>
      </c>
      <c r="E27" s="103"/>
      <c r="F27" s="97"/>
      <c r="G27" s="97"/>
      <c r="H27" s="104"/>
      <c r="I27" s="105"/>
      <c r="J27" s="90"/>
    </row>
    <row r="28" spans="1:10" ht="14.25" customHeight="1">
      <c r="A28" s="96" t="str">
        <f t="shared" si="1"/>
        <v>[Medicinal plants Article-18]</v>
      </c>
      <c r="B28" s="97" t="s">
        <v>244</v>
      </c>
      <c r="C28" s="97" t="s">
        <v>141</v>
      </c>
      <c r="D28" s="97" t="s">
        <v>144</v>
      </c>
      <c r="E28" s="103"/>
      <c r="F28" s="97"/>
      <c r="G28" s="97"/>
      <c r="H28" s="104"/>
      <c r="I28" s="105"/>
      <c r="J28" s="90"/>
    </row>
    <row r="29" spans="1:10" ht="14.25" customHeight="1">
      <c r="A29" s="96" t="str">
        <f t="shared" si="1"/>
        <v>[Medicinal plants Article-19]</v>
      </c>
      <c r="B29" s="97" t="s">
        <v>505</v>
      </c>
      <c r="C29" s="97" t="s">
        <v>506</v>
      </c>
      <c r="D29" s="97" t="s">
        <v>507</v>
      </c>
      <c r="E29" s="103"/>
      <c r="F29" s="97"/>
      <c r="G29" s="97"/>
      <c r="H29" s="104"/>
      <c r="I29" s="105"/>
      <c r="J29" s="90"/>
    </row>
    <row r="30" spans="1:10" ht="14.25" customHeight="1">
      <c r="A30" s="96" t="str">
        <f t="shared" si="1"/>
        <v>[Medicinal plants Article-20]</v>
      </c>
      <c r="B30" s="97" t="s">
        <v>245</v>
      </c>
      <c r="C30" s="97" t="s">
        <v>142</v>
      </c>
      <c r="D30" s="144" t="s">
        <v>143</v>
      </c>
      <c r="E30" s="103"/>
      <c r="F30" s="97"/>
      <c r="G30" s="97"/>
      <c r="H30" s="104"/>
      <c r="I30" s="105"/>
      <c r="J30" s="90"/>
    </row>
    <row r="31" spans="1:10" ht="14.25" customHeight="1">
      <c r="A31" s="96" t="str">
        <f t="shared" si="1"/>
        <v>[Medicinal plants Article-21]</v>
      </c>
      <c r="B31" s="97" t="s">
        <v>508</v>
      </c>
      <c r="C31" s="97" t="s">
        <v>509</v>
      </c>
      <c r="D31" s="144" t="s">
        <v>510</v>
      </c>
      <c r="E31" s="103"/>
      <c r="F31" s="97"/>
      <c r="G31" s="97"/>
      <c r="H31" s="104"/>
      <c r="I31" s="105"/>
      <c r="J31" s="90"/>
    </row>
    <row r="32" spans="1:10" ht="14.25" customHeight="1">
      <c r="A32" s="140"/>
      <c r="B32" s="140" t="s">
        <v>186</v>
      </c>
      <c r="C32" s="287"/>
      <c r="D32" s="287"/>
      <c r="E32" s="287"/>
      <c r="F32" s="287"/>
      <c r="G32" s="287"/>
      <c r="H32" s="287"/>
      <c r="I32" s="288"/>
      <c r="J32" s="90"/>
    </row>
    <row r="33" spans="1:10" ht="14.25" customHeight="1">
      <c r="A33" s="54" t="str">
        <f>IF(OR(B33&lt;&gt;"",D33&lt;F32&gt;""),"["&amp;TEXT($B$2,"##")&amp;"-"&amp;TEXT(ROW()-10,"##")&amp;"]","")</f>
        <v>[Medicinal plants Article-23]</v>
      </c>
      <c r="B33" s="97" t="s">
        <v>153</v>
      </c>
      <c r="C33" s="143" t="s">
        <v>163</v>
      </c>
      <c r="D33" s="97" t="s">
        <v>164</v>
      </c>
      <c r="E33" s="103"/>
      <c r="F33" s="95"/>
      <c r="G33" s="95"/>
      <c r="H33" s="157"/>
      <c r="I33" s="146"/>
      <c r="J33" s="90"/>
    </row>
    <row r="34" spans="1:10" ht="14.25" customHeight="1">
      <c r="A34" s="138" t="str">
        <f t="shared" ref="A34" si="2">IF(OR(B34&lt;&gt;"",D34&lt;E33&gt;""),"["&amp;TEXT($B$2,"##")&amp;"-"&amp;TEXT(ROW()-10,"##")&amp;"]","")</f>
        <v>[Medicinal plants Article-24]</v>
      </c>
      <c r="B34" s="97" t="s">
        <v>152</v>
      </c>
      <c r="C34" s="143" t="s">
        <v>165</v>
      </c>
      <c r="D34" s="97" t="s">
        <v>176</v>
      </c>
      <c r="E34" s="146"/>
      <c r="F34" s="95"/>
      <c r="G34" s="95"/>
      <c r="H34" s="157"/>
      <c r="I34" s="146"/>
      <c r="J34" s="90"/>
    </row>
    <row r="35" spans="1:10" ht="14.25" customHeight="1">
      <c r="A35" s="167" t="str">
        <f>IF(OR(B35&lt;&gt;"",D35&lt;F32&gt;""),"["&amp;TEXT($B$2,"##")&amp;"-"&amp;TEXT(ROW()-10,"##")&amp;"]","")</f>
        <v>[Medicinal plants Article-25]</v>
      </c>
      <c r="B35" s="109" t="s">
        <v>151</v>
      </c>
      <c r="C35" s="143" t="s">
        <v>166</v>
      </c>
      <c r="D35" s="166" t="s">
        <v>131</v>
      </c>
      <c r="E35" s="146"/>
      <c r="F35" s="95"/>
      <c r="G35" s="95"/>
      <c r="H35" s="157"/>
      <c r="I35" s="146"/>
      <c r="J35" s="90"/>
    </row>
    <row r="36" spans="1:10" ht="14.25" customHeight="1">
      <c r="A36" s="54" t="str">
        <f>IF(OR(B36&lt;&gt;"",D36&lt;E33&gt;""),"["&amp;TEXT($B$2,"##")&amp;"-"&amp;TEXT(ROW()-10,"##")&amp;"]","")</f>
        <v>[Medicinal plants Article-26]</v>
      </c>
      <c r="B36" s="109" t="s">
        <v>154</v>
      </c>
      <c r="C36" s="143" t="s">
        <v>167</v>
      </c>
      <c r="D36" s="97" t="s">
        <v>177</v>
      </c>
      <c r="E36" s="146"/>
      <c r="F36" s="95"/>
      <c r="G36" s="95"/>
      <c r="H36" s="157"/>
      <c r="I36" s="146"/>
      <c r="J36" s="90"/>
    </row>
    <row r="37" spans="1:10" ht="14.25" customHeight="1">
      <c r="A37" s="54" t="str">
        <f>IF(OR(B37&lt;&gt;"",D37&lt;E34&gt;""),"["&amp;TEXT($B$2,"##")&amp;"-"&amp;TEXT(ROW()-10,"##")&amp;"]","")</f>
        <v>[Medicinal plants Article-27]</v>
      </c>
      <c r="B37" s="109" t="s">
        <v>155</v>
      </c>
      <c r="C37" s="143" t="s">
        <v>168</v>
      </c>
      <c r="D37" s="97" t="s">
        <v>178</v>
      </c>
      <c r="E37" s="146"/>
      <c r="F37" s="95"/>
      <c r="G37" s="95"/>
      <c r="H37" s="157"/>
      <c r="I37" s="146"/>
      <c r="J37" s="90"/>
    </row>
    <row r="38" spans="1:10" ht="14.25" customHeight="1">
      <c r="A38" s="138" t="str">
        <f t="shared" ref="A38:A62" si="3">IF(OR(B38&lt;&gt;"",D38&lt;E37&gt;""),"["&amp;TEXT($B$2,"##")&amp;"-"&amp;TEXT(ROW()-10,"##")&amp;"]","")</f>
        <v>[Medicinal plants Article-28]</v>
      </c>
      <c r="B38" s="109" t="s">
        <v>156</v>
      </c>
      <c r="C38" s="143" t="s">
        <v>169</v>
      </c>
      <c r="D38" s="97" t="s">
        <v>179</v>
      </c>
      <c r="E38" s="146"/>
      <c r="F38" s="95"/>
      <c r="G38" s="97"/>
      <c r="H38" s="157"/>
      <c r="I38" s="146"/>
      <c r="J38" s="90"/>
    </row>
    <row r="39" spans="1:10" ht="14.25" customHeight="1">
      <c r="A39" s="138" t="str">
        <f t="shared" si="3"/>
        <v>[Medicinal plants Article-29]</v>
      </c>
      <c r="B39" s="109" t="s">
        <v>157</v>
      </c>
      <c r="C39" s="143" t="s">
        <v>170</v>
      </c>
      <c r="D39" s="97" t="s">
        <v>180</v>
      </c>
      <c r="E39" s="146"/>
      <c r="F39" s="95"/>
      <c r="G39" s="95"/>
      <c r="H39" s="157"/>
      <c r="I39" s="146"/>
      <c r="J39" s="90"/>
    </row>
    <row r="40" spans="1:10" ht="14.25" customHeight="1">
      <c r="A40" s="138" t="str">
        <f t="shared" si="3"/>
        <v>[Medicinal plants Article-30]</v>
      </c>
      <c r="B40" s="109" t="s">
        <v>158</v>
      </c>
      <c r="C40" s="143" t="s">
        <v>171</v>
      </c>
      <c r="D40" s="97" t="s">
        <v>181</v>
      </c>
      <c r="E40" s="146"/>
      <c r="F40" s="95"/>
      <c r="G40" s="95"/>
      <c r="H40" s="157"/>
      <c r="I40" s="146"/>
      <c r="J40" s="90"/>
    </row>
    <row r="41" spans="1:10" ht="14.25" customHeight="1">
      <c r="A41" s="96" t="str">
        <f t="shared" si="3"/>
        <v>[Medicinal plants Article-31]</v>
      </c>
      <c r="B41" s="109" t="s">
        <v>159</v>
      </c>
      <c r="C41" s="143" t="s">
        <v>172</v>
      </c>
      <c r="D41" s="97" t="s">
        <v>182</v>
      </c>
      <c r="E41" s="150"/>
      <c r="F41" s="95"/>
      <c r="G41" s="95"/>
      <c r="H41" s="157"/>
      <c r="I41" s="146"/>
      <c r="J41" s="90"/>
    </row>
    <row r="42" spans="1:10" ht="14.25" customHeight="1">
      <c r="A42" s="96" t="str">
        <f t="shared" si="3"/>
        <v>[Medicinal plants Article-32]</v>
      </c>
      <c r="B42" s="109" t="s">
        <v>160</v>
      </c>
      <c r="C42" s="143" t="s">
        <v>173</v>
      </c>
      <c r="D42" s="97" t="s">
        <v>183</v>
      </c>
      <c r="E42" s="146"/>
      <c r="F42" s="97"/>
      <c r="G42" s="97"/>
      <c r="H42" s="157"/>
      <c r="I42" s="146"/>
      <c r="J42" s="90"/>
    </row>
    <row r="43" spans="1:10" ht="14.25" customHeight="1">
      <c r="A43" s="138" t="str">
        <f t="shared" si="3"/>
        <v>[Medicinal plants Article-33]</v>
      </c>
      <c r="B43" s="109" t="s">
        <v>161</v>
      </c>
      <c r="C43" s="143" t="s">
        <v>174</v>
      </c>
      <c r="D43" s="97" t="s">
        <v>184</v>
      </c>
      <c r="E43" s="146"/>
      <c r="F43" s="97"/>
      <c r="G43" s="97"/>
      <c r="H43" s="157"/>
      <c r="I43" s="146"/>
      <c r="J43" s="90"/>
    </row>
    <row r="44" spans="1:10" ht="14.25" customHeight="1">
      <c r="A44" s="96" t="str">
        <f t="shared" si="3"/>
        <v>[Medicinal plants Article-34]</v>
      </c>
      <c r="B44" s="175" t="s">
        <v>162</v>
      </c>
      <c r="C44" s="143" t="s">
        <v>175</v>
      </c>
      <c r="D44" s="144" t="s">
        <v>185</v>
      </c>
      <c r="E44" s="146"/>
      <c r="F44" s="97"/>
      <c r="G44" s="97"/>
      <c r="H44" s="157"/>
      <c r="I44" s="146"/>
      <c r="J44" s="90"/>
    </row>
    <row r="45" spans="1:10" ht="14.25" customHeight="1">
      <c r="A45" s="145"/>
      <c r="B45" s="158" t="s">
        <v>192</v>
      </c>
      <c r="C45" s="289"/>
      <c r="D45" s="289"/>
      <c r="E45" s="289"/>
      <c r="F45" s="289"/>
      <c r="G45" s="289"/>
      <c r="H45" s="289"/>
      <c r="I45" s="290"/>
      <c r="J45" s="90"/>
    </row>
    <row r="46" spans="1:10" s="169" customFormat="1" ht="14.25" customHeight="1">
      <c r="A46" s="96" t="str">
        <f>IF(OR(B46&lt;&gt;"",D46&lt;E44&gt;""),"["&amp;TEXT($B$2,"##")&amp;"-"&amp;TEXT(ROW()-10,"##")&amp;"]","")</f>
        <v>[Medicinal plants Article-36]</v>
      </c>
      <c r="B46" s="172" t="s">
        <v>194</v>
      </c>
      <c r="C46" s="173" t="s">
        <v>188</v>
      </c>
      <c r="D46" s="173" t="s">
        <v>208</v>
      </c>
      <c r="E46" s="168"/>
      <c r="F46" s="168"/>
      <c r="G46" s="168"/>
      <c r="H46" s="168"/>
      <c r="I46" s="168"/>
    </row>
    <row r="47" spans="1:10" s="169" customFormat="1" ht="14.25" customHeight="1">
      <c r="A47" s="96" t="str">
        <f>IF(OR(B47&lt;&gt;"",D47&lt;E45&gt;""),"["&amp;TEXT($B$2,"##")&amp;"-"&amp;TEXT(ROW()-10,"##")&amp;"]","")</f>
        <v>[Medicinal plants Article-37]</v>
      </c>
      <c r="B47" s="172" t="s">
        <v>195</v>
      </c>
      <c r="C47" s="173" t="s">
        <v>188</v>
      </c>
      <c r="D47" s="173" t="s">
        <v>206</v>
      </c>
      <c r="E47" s="168"/>
      <c r="F47" s="168"/>
      <c r="G47" s="168"/>
      <c r="H47" s="168"/>
      <c r="I47" s="168"/>
    </row>
    <row r="48" spans="1:10" ht="14.25" customHeight="1">
      <c r="A48" s="96" t="str">
        <f>IF(OR(B48&lt;&gt;"",D48&lt;E45&gt;""),"["&amp;TEXT($B$2,"##")&amp;"-"&amp;TEXT(ROW()-10,"##")&amp;"]","")</f>
        <v>[Medicinal plants Article-38]</v>
      </c>
      <c r="B48" s="178" t="s">
        <v>193</v>
      </c>
      <c r="C48" s="171" t="s">
        <v>210</v>
      </c>
      <c r="D48" s="106" t="s">
        <v>354</v>
      </c>
      <c r="E48" s="174"/>
      <c r="F48" s="160"/>
      <c r="G48" s="97"/>
      <c r="H48" s="157"/>
      <c r="I48" s="146"/>
      <c r="J48" s="90"/>
    </row>
    <row r="49" spans="1:10" ht="14.25" customHeight="1">
      <c r="A49" s="96" t="str">
        <f>IF(OR(B49&lt;&gt;"",D49&lt;E48&gt;""),"["&amp;TEXT($B$2,"##")&amp;"-"&amp;TEXT(ROW()-10,"##")&amp;"]","")</f>
        <v>[Medicinal plants Article-39]</v>
      </c>
      <c r="B49" s="179" t="s">
        <v>187</v>
      </c>
      <c r="C49" s="136" t="s">
        <v>188</v>
      </c>
      <c r="D49" s="139" t="s">
        <v>207</v>
      </c>
      <c r="E49" s="150"/>
      <c r="F49" s="95"/>
      <c r="G49" s="139"/>
      <c r="H49" s="193"/>
      <c r="I49" s="150"/>
      <c r="J49" s="90"/>
    </row>
    <row r="50" spans="1:10" ht="14.25" customHeight="1">
      <c r="A50" s="145"/>
      <c r="B50" s="141" t="s">
        <v>189</v>
      </c>
      <c r="C50" s="291"/>
      <c r="D50" s="291"/>
      <c r="E50" s="291"/>
      <c r="F50" s="291"/>
      <c r="G50" s="291"/>
      <c r="H50" s="291"/>
      <c r="I50" s="291"/>
      <c r="J50" s="90"/>
    </row>
    <row r="51" spans="1:10" ht="14.25" customHeight="1">
      <c r="A51" s="170" t="str">
        <f>IF(OR(B51&lt;&gt;"",D51&lt;E50&gt;""),"["&amp;TEXT($B$2,"##")&amp;"-"&amp;TEXT(ROW()-10,"##")&amp;"]","")</f>
        <v>[Medicinal plants Article-41]</v>
      </c>
      <c r="B51" s="97" t="s">
        <v>198</v>
      </c>
      <c r="C51" s="171" t="s">
        <v>202</v>
      </c>
      <c r="D51" s="194" t="s">
        <v>209</v>
      </c>
      <c r="E51" s="174"/>
      <c r="F51" s="160"/>
      <c r="G51" s="194"/>
      <c r="H51" s="195"/>
      <c r="I51" s="174"/>
      <c r="J51" s="90"/>
    </row>
    <row r="52" spans="1:10" ht="14.25" customHeight="1">
      <c r="A52" s="138" t="str">
        <f>IF(OR(B52&lt;&gt;"",D52&lt;E51&gt;""),"["&amp;TEXT($B$2,"##")&amp;"-"&amp;TEXT(ROW()-10,"##")&amp;"]","")</f>
        <v>[Medicinal plants Article-42]</v>
      </c>
      <c r="B52" s="97" t="s">
        <v>216</v>
      </c>
      <c r="C52" s="137" t="s">
        <v>190</v>
      </c>
      <c r="D52" s="97" t="s">
        <v>191</v>
      </c>
      <c r="E52" s="146"/>
      <c r="F52" s="95"/>
      <c r="G52" s="97"/>
      <c r="H52" s="157"/>
      <c r="I52" s="146"/>
      <c r="J52" s="90"/>
    </row>
    <row r="53" spans="1:10" ht="14.25" customHeight="1">
      <c r="A53" s="138" t="str">
        <f t="shared" si="3"/>
        <v>[Medicinal plants Article-43]</v>
      </c>
      <c r="B53" s="109" t="s">
        <v>217</v>
      </c>
      <c r="C53" s="137" t="s">
        <v>196</v>
      </c>
      <c r="D53" s="97" t="s">
        <v>197</v>
      </c>
      <c r="E53" s="146"/>
      <c r="F53" s="95"/>
      <c r="G53" s="97"/>
      <c r="H53" s="157"/>
      <c r="I53" s="146"/>
      <c r="J53" s="90"/>
    </row>
    <row r="54" spans="1:10" ht="14.25" customHeight="1">
      <c r="A54" s="138" t="str">
        <f t="shared" si="3"/>
        <v>[Medicinal plants Article-44]</v>
      </c>
      <c r="B54" s="109" t="s">
        <v>199</v>
      </c>
      <c r="C54" s="137" t="s">
        <v>200</v>
      </c>
      <c r="D54" s="97" t="s">
        <v>201</v>
      </c>
      <c r="E54" s="146"/>
      <c r="F54" s="95"/>
      <c r="G54" s="97"/>
      <c r="H54" s="157"/>
      <c r="I54" s="146"/>
      <c r="J54" s="90"/>
    </row>
    <row r="55" spans="1:10" ht="14.25" customHeight="1">
      <c r="A55" s="177" t="str">
        <f t="shared" si="3"/>
        <v>[Medicinal plants Article-45]</v>
      </c>
      <c r="B55" s="175" t="s">
        <v>203</v>
      </c>
      <c r="C55" s="136" t="s">
        <v>210</v>
      </c>
      <c r="D55" s="139" t="s">
        <v>355</v>
      </c>
      <c r="E55" s="150"/>
      <c r="F55" s="95"/>
      <c r="G55" s="139"/>
      <c r="H55" s="193"/>
      <c r="I55" s="150"/>
      <c r="J55" s="90"/>
    </row>
    <row r="56" spans="1:10" ht="14.25" customHeight="1">
      <c r="A56" s="145"/>
      <c r="B56" s="141" t="s">
        <v>204</v>
      </c>
      <c r="C56" s="291"/>
      <c r="D56" s="291"/>
      <c r="E56" s="291"/>
      <c r="F56" s="291"/>
      <c r="G56" s="291"/>
      <c r="H56" s="291"/>
      <c r="I56" s="291"/>
      <c r="J56" s="90"/>
    </row>
    <row r="57" spans="1:10" ht="14.25" customHeight="1">
      <c r="A57" s="96" t="str">
        <f t="shared" si="3"/>
        <v>[Medicinal plants Article-47]</v>
      </c>
      <c r="B57" s="176" t="s">
        <v>212</v>
      </c>
      <c r="C57" s="180" t="s">
        <v>213</v>
      </c>
      <c r="D57" s="181" t="s">
        <v>214</v>
      </c>
      <c r="E57" s="174"/>
      <c r="F57" s="160"/>
      <c r="G57" s="194"/>
      <c r="H57" s="195"/>
      <c r="I57" s="174"/>
      <c r="J57" s="90"/>
    </row>
    <row r="58" spans="1:10" ht="14.25" customHeight="1">
      <c r="A58" s="170" t="str">
        <f t="shared" si="3"/>
        <v>[Medicinal plants Article-48]</v>
      </c>
      <c r="B58" s="109" t="s">
        <v>211</v>
      </c>
      <c r="C58" s="137" t="s">
        <v>225</v>
      </c>
      <c r="D58" s="97" t="s">
        <v>356</v>
      </c>
      <c r="E58" s="146"/>
      <c r="F58" s="95"/>
      <c r="G58" s="97"/>
      <c r="H58" s="157"/>
      <c r="I58" s="146"/>
      <c r="J58" s="90"/>
    </row>
    <row r="59" spans="1:10" ht="14.25" customHeight="1">
      <c r="A59" s="138" t="str">
        <f t="shared" si="3"/>
        <v>[Medicinal plants Article-49]</v>
      </c>
      <c r="B59" s="109" t="s">
        <v>215</v>
      </c>
      <c r="C59" s="137" t="s">
        <v>218</v>
      </c>
      <c r="D59" s="97" t="s">
        <v>222</v>
      </c>
      <c r="E59" s="146"/>
      <c r="F59" s="95"/>
      <c r="G59" s="97"/>
      <c r="H59" s="157"/>
      <c r="I59" s="146"/>
      <c r="J59" s="90"/>
    </row>
    <row r="60" spans="1:10" ht="14.25" customHeight="1">
      <c r="A60" s="138" t="str">
        <f t="shared" si="3"/>
        <v>[Medicinal plants Article-50]</v>
      </c>
      <c r="B60" s="109" t="s">
        <v>219</v>
      </c>
      <c r="C60" s="142" t="s">
        <v>220</v>
      </c>
      <c r="D60" s="139" t="s">
        <v>221</v>
      </c>
      <c r="E60" s="150"/>
      <c r="F60" s="95"/>
      <c r="G60" s="139"/>
      <c r="H60" s="193"/>
      <c r="I60" s="150"/>
      <c r="J60" s="90"/>
    </row>
    <row r="61" spans="1:10" ht="14.25" customHeight="1">
      <c r="A61" s="145"/>
      <c r="B61" s="141" t="s">
        <v>223</v>
      </c>
      <c r="C61" s="291"/>
      <c r="D61" s="291"/>
      <c r="E61" s="291"/>
      <c r="F61" s="291"/>
      <c r="G61" s="291"/>
      <c r="H61" s="291"/>
      <c r="I61" s="291"/>
      <c r="J61" s="90"/>
    </row>
    <row r="62" spans="1:10" ht="14.25" customHeight="1">
      <c r="A62" s="96" t="str">
        <f t="shared" si="3"/>
        <v>[Medicinal plants Article-52]</v>
      </c>
      <c r="B62" s="139" t="s">
        <v>224</v>
      </c>
      <c r="C62" s="180" t="s">
        <v>210</v>
      </c>
      <c r="D62" s="181" t="s">
        <v>357</v>
      </c>
      <c r="E62" s="174"/>
      <c r="F62" s="160"/>
      <c r="G62" s="194"/>
      <c r="H62" s="195"/>
      <c r="I62" s="174"/>
      <c r="J62" s="90"/>
    </row>
    <row r="63" spans="1:10" ht="14.25" customHeight="1">
      <c r="A63" s="152" t="str">
        <f>IF(OR(B63&lt;&gt;"",D63&lt;E61&gt;""),"["&amp;TEXT($B$2,"##")&amp;"-"&amp;TEXT(ROW()-10,"##")&amp;"]","")</f>
        <v>[Medicinal plants Article-53]</v>
      </c>
      <c r="B63" s="97" t="s">
        <v>226</v>
      </c>
      <c r="C63" s="97" t="s">
        <v>227</v>
      </c>
      <c r="D63" s="97" t="s">
        <v>228</v>
      </c>
      <c r="E63" s="146"/>
      <c r="F63" s="95"/>
      <c r="G63" s="97"/>
      <c r="H63" s="157"/>
      <c r="I63" s="146"/>
      <c r="J63" s="90"/>
    </row>
    <row r="64" spans="1:10" ht="14.25" customHeight="1">
      <c r="A64" s="187"/>
      <c r="B64" s="182" t="s">
        <v>205</v>
      </c>
      <c r="C64" s="184"/>
      <c r="D64" s="182"/>
      <c r="E64" s="184"/>
      <c r="F64" s="184"/>
      <c r="G64" s="184"/>
      <c r="H64" s="184"/>
      <c r="I64" s="183"/>
      <c r="J64" s="90"/>
    </row>
    <row r="65" spans="1:10" ht="14.25" customHeight="1">
      <c r="A65" s="96" t="str">
        <f t="shared" ref="A65:A76" si="4">IF(OR(B65&lt;&gt;"",D65&lt;E64&gt;""),"["&amp;TEXT($B$2,"##")&amp;"-"&amp;TEXT(ROW()-10,"##")&amp;"]","")</f>
        <v>[Medicinal plants Article-55]</v>
      </c>
      <c r="B65" s="214" t="s">
        <v>366</v>
      </c>
      <c r="C65" s="180" t="s">
        <v>230</v>
      </c>
      <c r="D65" s="181" t="s">
        <v>353</v>
      </c>
      <c r="E65" s="196"/>
      <c r="F65" s="160"/>
      <c r="G65" s="194"/>
      <c r="H65" s="195"/>
      <c r="I65" s="196"/>
      <c r="J65" s="90"/>
    </row>
    <row r="66" spans="1:10" ht="14.25" customHeight="1">
      <c r="A66" s="96" t="str">
        <f t="shared" si="4"/>
        <v>[Medicinal plants Article-56]</v>
      </c>
      <c r="B66" s="179" t="s">
        <v>367</v>
      </c>
      <c r="C66" s="97" t="s">
        <v>232</v>
      </c>
      <c r="D66" s="97" t="s">
        <v>233</v>
      </c>
      <c r="E66" s="146"/>
      <c r="F66" s="95"/>
      <c r="G66" s="97"/>
      <c r="H66" s="157"/>
      <c r="I66" s="146"/>
      <c r="J66" s="90"/>
    </row>
    <row r="67" spans="1:10" ht="14.25" customHeight="1">
      <c r="A67" s="145"/>
      <c r="B67" s="184" t="s">
        <v>449</v>
      </c>
      <c r="C67" s="184"/>
      <c r="D67" s="182"/>
      <c r="E67" s="184"/>
      <c r="F67" s="184"/>
      <c r="G67" s="184"/>
      <c r="H67" s="184"/>
      <c r="I67" s="183"/>
      <c r="J67" s="90"/>
    </row>
    <row r="68" spans="1:10" ht="14.25" customHeight="1">
      <c r="A68" s="96" t="str">
        <f t="shared" si="4"/>
        <v>[Medicinal plants Article-58]</v>
      </c>
      <c r="B68" s="97" t="s">
        <v>451</v>
      </c>
      <c r="C68" s="97" t="s">
        <v>450</v>
      </c>
      <c r="D68" s="97" t="s">
        <v>452</v>
      </c>
      <c r="E68" s="146"/>
      <c r="F68" s="97"/>
      <c r="G68" s="97"/>
      <c r="H68" s="157"/>
      <c r="I68" s="146"/>
      <c r="J68" s="90"/>
    </row>
    <row r="69" spans="1:10" ht="14.25" customHeight="1">
      <c r="A69" s="96" t="str">
        <f t="shared" si="4"/>
        <v>[Medicinal plants Article-59]</v>
      </c>
      <c r="B69" s="219" t="s">
        <v>454</v>
      </c>
      <c r="C69" s="97" t="s">
        <v>455</v>
      </c>
      <c r="D69" s="223" t="s">
        <v>456</v>
      </c>
      <c r="E69" s="220"/>
      <c r="F69" s="185"/>
      <c r="G69" s="219"/>
      <c r="H69" s="221"/>
      <c r="I69" s="222"/>
      <c r="J69" s="90"/>
    </row>
    <row r="70" spans="1:10" ht="14.25" customHeight="1">
      <c r="A70" s="145"/>
      <c r="B70" s="184" t="s">
        <v>453</v>
      </c>
      <c r="C70" s="184"/>
      <c r="D70" s="182"/>
      <c r="E70" s="184"/>
      <c r="F70" s="184"/>
      <c r="G70" s="184"/>
      <c r="H70" s="184"/>
      <c r="I70" s="183"/>
      <c r="J70" s="90"/>
    </row>
    <row r="71" spans="1:10" ht="14.25" customHeight="1">
      <c r="A71" s="96" t="str">
        <f t="shared" si="4"/>
        <v>[Medicinal plants Article-61]</v>
      </c>
      <c r="B71" s="97" t="s">
        <v>458</v>
      </c>
      <c r="C71" s="97" t="s">
        <v>457</v>
      </c>
      <c r="D71" s="97" t="s">
        <v>459</v>
      </c>
      <c r="E71" s="146"/>
      <c r="F71" s="95"/>
      <c r="G71" s="97"/>
      <c r="H71" s="157"/>
      <c r="I71" s="146"/>
      <c r="J71" s="90"/>
    </row>
    <row r="72" spans="1:10" ht="14.25" customHeight="1">
      <c r="A72" s="96" t="str">
        <f t="shared" si="4"/>
        <v>[Medicinal plants Article-62]</v>
      </c>
      <c r="B72" s="109" t="s">
        <v>462</v>
      </c>
      <c r="C72" s="143" t="s">
        <v>460</v>
      </c>
      <c r="D72" s="97" t="s">
        <v>461</v>
      </c>
      <c r="E72" s="146"/>
      <c r="F72" s="95"/>
      <c r="G72" s="97"/>
      <c r="H72" s="157"/>
      <c r="I72" s="146"/>
      <c r="J72" s="90"/>
    </row>
    <row r="73" spans="1:10" ht="14.25" customHeight="1">
      <c r="A73" s="96" t="str">
        <f t="shared" si="4"/>
        <v>[Medicinal plants Article-63]</v>
      </c>
      <c r="B73" s="109" t="s">
        <v>467</v>
      </c>
      <c r="C73" s="97" t="s">
        <v>465</v>
      </c>
      <c r="D73" s="97" t="s">
        <v>463</v>
      </c>
      <c r="E73" s="146"/>
      <c r="F73" s="95"/>
      <c r="G73" s="97"/>
      <c r="H73" s="157"/>
      <c r="I73" s="146"/>
      <c r="J73" s="90"/>
    </row>
    <row r="74" spans="1:10" ht="14.25" customHeight="1">
      <c r="A74" s="96" t="str">
        <f t="shared" si="4"/>
        <v>[Medicinal plants Article-64]</v>
      </c>
      <c r="B74" s="109" t="s">
        <v>468</v>
      </c>
      <c r="C74" s="97" t="s">
        <v>464</v>
      </c>
      <c r="D74" s="97" t="s">
        <v>466</v>
      </c>
      <c r="E74" s="146"/>
      <c r="F74" s="95"/>
      <c r="G74" s="97"/>
      <c r="H74" s="157"/>
      <c r="I74" s="146"/>
      <c r="J74" s="90"/>
    </row>
    <row r="75" spans="1:10" ht="14.25" customHeight="1">
      <c r="A75" s="96" t="str">
        <f t="shared" si="4"/>
        <v>[Medicinal plants Article-65]</v>
      </c>
      <c r="B75" s="97" t="s">
        <v>469</v>
      </c>
      <c r="C75" s="97" t="s">
        <v>470</v>
      </c>
      <c r="D75" s="97" t="s">
        <v>471</v>
      </c>
      <c r="E75" s="146"/>
      <c r="F75" s="95"/>
      <c r="G75" s="97"/>
      <c r="H75" s="157"/>
      <c r="I75" s="146"/>
      <c r="J75" s="90"/>
    </row>
    <row r="76" spans="1:10" ht="14.25" customHeight="1">
      <c r="A76" s="96" t="str">
        <f t="shared" si="4"/>
        <v>[Medicinal plants Article-66]</v>
      </c>
      <c r="B76" s="97" t="s">
        <v>472</v>
      </c>
      <c r="C76" s="97" t="s">
        <v>473</v>
      </c>
      <c r="D76" s="97" t="s">
        <v>474</v>
      </c>
      <c r="E76" s="146"/>
      <c r="F76" s="95"/>
      <c r="G76" s="97"/>
      <c r="H76" s="157"/>
      <c r="I76" s="146"/>
      <c r="J76" s="90"/>
    </row>
    <row r="77" spans="1:10" ht="14.25" customHeight="1">
      <c r="A77" s="96"/>
      <c r="B77" s="97"/>
      <c r="C77" s="97"/>
      <c r="D77" s="97"/>
      <c r="E77" s="146"/>
      <c r="F77" s="161"/>
      <c r="G77" s="97"/>
      <c r="H77" s="157"/>
      <c r="I77" s="146"/>
      <c r="J77" s="90"/>
    </row>
    <row r="78" spans="1:10">
      <c r="J78" s="90"/>
    </row>
  </sheetData>
  <mergeCells count="10">
    <mergeCell ref="B2:G2"/>
    <mergeCell ref="B3:G3"/>
    <mergeCell ref="B4:G4"/>
    <mergeCell ref="E5:G5"/>
    <mergeCell ref="E6:G6"/>
    <mergeCell ref="C32:I32"/>
    <mergeCell ref="C45:I45"/>
    <mergeCell ref="C50:I50"/>
    <mergeCell ref="C56:I56"/>
    <mergeCell ref="C61:I61"/>
  </mergeCells>
  <dataValidations count="1">
    <dataValidation type="list" allowBlank="1" showErrorMessage="1" sqref="F12:G31 F33:G44 F48:G49 F51:G55 F62:G63 F57:G60 F65:G66 F68:G69 F71:G7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zoomScaleNormal="100" workbookViewId="0"/>
  </sheetViews>
  <sheetFormatPr defaultRowHeight="12.75"/>
  <cols>
    <col min="1" max="1" width="17.375" style="90" customWidth="1"/>
    <col min="2" max="2" width="26.6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95" t="s">
        <v>150</v>
      </c>
      <c r="C2" s="295"/>
      <c r="D2" s="295"/>
      <c r="E2" s="295"/>
      <c r="F2" s="295"/>
      <c r="G2" s="29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95" t="s">
        <v>234</v>
      </c>
      <c r="C3" s="295"/>
      <c r="D3" s="295"/>
      <c r="E3" s="295"/>
      <c r="F3" s="295"/>
      <c r="G3" s="29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96" t="s">
        <v>117</v>
      </c>
      <c r="C4" s="296"/>
      <c r="D4" s="296"/>
      <c r="E4" s="296"/>
      <c r="F4" s="296"/>
      <c r="G4" s="296"/>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97" t="s">
        <v>28</v>
      </c>
      <c r="F5" s="297"/>
      <c r="G5" s="297"/>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COUNTIF(F12:G162,"Pass")</f>
        <v>0</v>
      </c>
      <c r="B6" s="87">
        <f>COUNTIF(F12:G162,"Fail")</f>
        <v>0</v>
      </c>
      <c r="C6" s="87">
        <f>E6-D6-B6-A6</f>
        <v>55</v>
      </c>
      <c r="D6" s="88">
        <f>COUNTIF(F12:G162,"N/A")</f>
        <v>0</v>
      </c>
      <c r="E6" s="298">
        <f>COUNTA(A12:A162)</f>
        <v>55</v>
      </c>
      <c r="F6" s="298"/>
      <c r="G6" s="29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124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[Remedy Article-2]</v>
      </c>
      <c r="B12" s="97" t="s">
        <v>246</v>
      </c>
      <c r="C12" s="109" t="s">
        <v>316</v>
      </c>
      <c r="D12" s="95" t="s">
        <v>320</v>
      </c>
      <c r="E12" s="98"/>
      <c r="F12" s="109"/>
      <c r="G12" s="109"/>
      <c r="H12" s="99"/>
      <c r="I12" s="91"/>
      <c r="J12" s="90"/>
    </row>
    <row r="13" spans="1:257" ht="14.25" customHeight="1">
      <c r="A13" s="138" t="str">
        <f t="shared" ref="A13:A18" si="0">IF(OR(B13&lt;&gt;"",D13&lt;E12&gt;""),"["&amp;TEXT($B$2,"##")&amp;"-"&amp;TEXT(ROW()-10,"##")&amp;"]","")</f>
        <v>[Remedy Article-3]</v>
      </c>
      <c r="B13" s="139" t="s">
        <v>247</v>
      </c>
      <c r="C13" s="142" t="s">
        <v>317</v>
      </c>
      <c r="D13" s="97" t="s">
        <v>319</v>
      </c>
      <c r="E13" s="103"/>
      <c r="F13" s="109"/>
      <c r="G13" s="109"/>
      <c r="H13" s="104"/>
      <c r="I13" s="105"/>
      <c r="J13" s="90"/>
    </row>
    <row r="14" spans="1:257" ht="14.25" customHeight="1">
      <c r="A14" s="96" t="str">
        <f t="shared" si="0"/>
        <v>[Remedy Article-4]</v>
      </c>
      <c r="B14" s="97" t="s">
        <v>248</v>
      </c>
      <c r="C14" s="143" t="s">
        <v>235</v>
      </c>
      <c r="D14" s="166" t="s">
        <v>358</v>
      </c>
      <c r="E14" s="103"/>
      <c r="F14" s="109"/>
      <c r="G14" s="109"/>
      <c r="H14" s="104"/>
      <c r="I14" s="105"/>
      <c r="J14" s="90"/>
    </row>
    <row r="15" spans="1:257" ht="14.25" customHeight="1">
      <c r="A15" s="96" t="str">
        <f t="shared" si="0"/>
        <v>[Remedy Article-5]</v>
      </c>
      <c r="B15" s="109" t="s">
        <v>334</v>
      </c>
      <c r="C15" s="143" t="s">
        <v>318</v>
      </c>
      <c r="D15" s="97" t="s">
        <v>321</v>
      </c>
      <c r="E15" s="107"/>
      <c r="F15" s="95"/>
      <c r="G15" s="109"/>
      <c r="H15" s="107"/>
      <c r="I15" s="107"/>
      <c r="J15" s="90"/>
    </row>
    <row r="16" spans="1:257" ht="14.25" customHeight="1">
      <c r="A16" s="96" t="str">
        <f t="shared" si="0"/>
        <v>[Remedy Article-6]</v>
      </c>
      <c r="B16" s="109" t="s">
        <v>335</v>
      </c>
      <c r="C16" s="143" t="s">
        <v>263</v>
      </c>
      <c r="D16" s="97" t="s">
        <v>322</v>
      </c>
      <c r="E16" s="200"/>
      <c r="F16" s="97"/>
      <c r="G16" s="176"/>
      <c r="H16" s="200"/>
      <c r="I16" s="200"/>
      <c r="J16" s="90"/>
    </row>
    <row r="17" spans="1:10" ht="14.25" customHeight="1">
      <c r="A17" s="96" t="str">
        <f t="shared" si="0"/>
        <v>[Remedy Article-7]</v>
      </c>
      <c r="B17" s="109" t="s">
        <v>249</v>
      </c>
      <c r="C17" s="143" t="s">
        <v>261</v>
      </c>
      <c r="D17" s="97" t="s">
        <v>323</v>
      </c>
      <c r="E17" s="168"/>
      <c r="F17" s="168"/>
      <c r="G17" s="168"/>
      <c r="H17" s="168"/>
      <c r="I17" s="168"/>
      <c r="J17" s="90"/>
    </row>
    <row r="18" spans="1:10" ht="14.25" customHeight="1">
      <c r="A18" s="96" t="str">
        <f t="shared" si="0"/>
        <v>[Remedy Article-8]</v>
      </c>
      <c r="B18" s="109" t="s">
        <v>255</v>
      </c>
      <c r="C18" s="143" t="s">
        <v>262</v>
      </c>
      <c r="D18" s="97" t="s">
        <v>327</v>
      </c>
      <c r="E18" s="168"/>
      <c r="F18" s="168"/>
      <c r="G18" s="168"/>
      <c r="H18" s="168"/>
      <c r="I18" s="168"/>
      <c r="J18" s="90"/>
    </row>
    <row r="19" spans="1:10" ht="14.25" customHeight="1">
      <c r="A19" s="96" t="str">
        <f>IF(OR(B19&lt;&gt;"",D19&lt;E16&gt;""),"["&amp;TEXT($B$2,"##")&amp;"-"&amp;TEXT(ROW()-10,"##")&amp;"]","")</f>
        <v>[Remedy Article-9]</v>
      </c>
      <c r="B19" s="109" t="s">
        <v>324</v>
      </c>
      <c r="C19" s="143" t="s">
        <v>325</v>
      </c>
      <c r="D19" s="97" t="s">
        <v>326</v>
      </c>
      <c r="E19" s="201"/>
      <c r="F19" s="197"/>
      <c r="G19" s="197"/>
      <c r="H19" s="198"/>
      <c r="I19" s="174"/>
      <c r="J19" s="90"/>
    </row>
    <row r="20" spans="1:10" ht="14.25" customHeight="1">
      <c r="A20" s="96" t="str">
        <f>IF(OR(B20&lt;&gt;"",D20&lt;E17&gt;""),"["&amp;TEXT($B$2,"##")&amp;"-"&amp;TEXT(ROW()-10,"##")&amp;"]","")</f>
        <v>[Remedy Article-10]</v>
      </c>
      <c r="B20" s="109" t="s">
        <v>256</v>
      </c>
      <c r="C20" s="143" t="s">
        <v>308</v>
      </c>
      <c r="D20" s="97" t="s">
        <v>330</v>
      </c>
      <c r="E20" s="153"/>
      <c r="F20" s="109"/>
      <c r="G20" s="109"/>
      <c r="H20" s="147"/>
      <c r="I20" s="146"/>
      <c r="J20" s="90"/>
    </row>
    <row r="21" spans="1:10" ht="14.25" customHeight="1">
      <c r="A21" s="96" t="str">
        <f t="shared" ref="A21:A29" si="1">IF(OR(B21&lt;&gt;"",D21&lt;E19&gt;""),"["&amp;TEXT($B$2,"##")&amp;"-"&amp;TEXT(ROW()-10,"##")&amp;"]","")</f>
        <v>[Remedy Article-11]</v>
      </c>
      <c r="B21" s="109" t="s">
        <v>250</v>
      </c>
      <c r="C21" s="143" t="s">
        <v>328</v>
      </c>
      <c r="D21" s="97" t="s">
        <v>329</v>
      </c>
      <c r="E21" s="153"/>
      <c r="F21" s="109"/>
      <c r="G21" s="109"/>
      <c r="H21" s="147"/>
      <c r="I21" s="146"/>
      <c r="J21" s="90"/>
    </row>
    <row r="22" spans="1:10" ht="14.25" customHeight="1">
      <c r="A22" s="96" t="str">
        <f t="shared" si="1"/>
        <v>[Remedy Article-12]</v>
      </c>
      <c r="B22" s="109" t="s">
        <v>257</v>
      </c>
      <c r="C22" s="143" t="s">
        <v>309</v>
      </c>
      <c r="D22" s="97" t="s">
        <v>331</v>
      </c>
      <c r="E22" s="190"/>
      <c r="F22" s="185"/>
      <c r="G22" s="185"/>
      <c r="H22" s="191"/>
      <c r="I22" s="192"/>
      <c r="J22" s="90"/>
    </row>
    <row r="23" spans="1:10" ht="14.25" customHeight="1">
      <c r="A23" s="96" t="str">
        <f t="shared" si="1"/>
        <v>[Remedy Article-13]</v>
      </c>
      <c r="B23" s="109" t="s">
        <v>251</v>
      </c>
      <c r="C23" s="143" t="s">
        <v>310</v>
      </c>
      <c r="D23" s="97" t="s">
        <v>332</v>
      </c>
      <c r="E23" s="168"/>
      <c r="F23" s="168"/>
      <c r="G23" s="168"/>
      <c r="H23" s="168"/>
      <c r="I23" s="168"/>
      <c r="J23" s="90"/>
    </row>
    <row r="24" spans="1:10" ht="14.25" customHeight="1">
      <c r="A24" s="96" t="str">
        <f t="shared" si="1"/>
        <v>[Remedy Article-14]</v>
      </c>
      <c r="B24" s="109" t="s">
        <v>258</v>
      </c>
      <c r="C24" s="143" t="s">
        <v>333</v>
      </c>
      <c r="D24" s="97" t="s">
        <v>337</v>
      </c>
      <c r="E24" s="168"/>
      <c r="F24" s="189"/>
      <c r="G24" s="189"/>
      <c r="H24" s="168"/>
      <c r="I24" s="168"/>
      <c r="J24" s="90"/>
    </row>
    <row r="25" spans="1:10" ht="14.25" customHeight="1">
      <c r="A25" s="96" t="str">
        <f t="shared" si="1"/>
        <v>[Remedy Article-15]</v>
      </c>
      <c r="B25" s="109" t="s">
        <v>252</v>
      </c>
      <c r="C25" s="143" t="s">
        <v>311</v>
      </c>
      <c r="D25" s="97" t="s">
        <v>336</v>
      </c>
      <c r="E25" s="192"/>
      <c r="F25" s="109"/>
      <c r="G25" s="109"/>
      <c r="H25" s="191"/>
      <c r="I25" s="192"/>
      <c r="J25" s="90"/>
    </row>
    <row r="26" spans="1:10" ht="14.25" customHeight="1">
      <c r="A26" s="96" t="str">
        <f t="shared" si="1"/>
        <v>[Remedy Article-16]</v>
      </c>
      <c r="B26" s="109" t="s">
        <v>259</v>
      </c>
      <c r="C26" s="143" t="s">
        <v>313</v>
      </c>
      <c r="D26" s="97" t="s">
        <v>339</v>
      </c>
      <c r="E26" s="192"/>
      <c r="F26" s="109"/>
      <c r="G26" s="109"/>
      <c r="H26" s="191"/>
      <c r="I26" s="192"/>
      <c r="J26" s="90"/>
    </row>
    <row r="27" spans="1:10" ht="14.25" customHeight="1">
      <c r="A27" s="96" t="str">
        <f t="shared" si="1"/>
        <v>[Remedy Article-17]</v>
      </c>
      <c r="B27" s="109" t="s">
        <v>253</v>
      </c>
      <c r="C27" s="143" t="s">
        <v>312</v>
      </c>
      <c r="D27" s="97" t="s">
        <v>338</v>
      </c>
      <c r="E27" s="146"/>
      <c r="F27" s="109"/>
      <c r="G27" s="109"/>
      <c r="H27" s="147"/>
      <c r="I27" s="146"/>
      <c r="J27" s="90"/>
    </row>
    <row r="28" spans="1:10" ht="14.25" customHeight="1">
      <c r="A28" s="96" t="str">
        <f t="shared" si="1"/>
        <v>[Remedy Article-18]</v>
      </c>
      <c r="B28" s="109" t="s">
        <v>260</v>
      </c>
      <c r="C28" s="143" t="s">
        <v>315</v>
      </c>
      <c r="D28" s="97" t="s">
        <v>341</v>
      </c>
      <c r="E28" s="146"/>
      <c r="F28" s="185"/>
      <c r="G28" s="185"/>
      <c r="H28" s="147"/>
      <c r="I28" s="146"/>
      <c r="J28" s="90"/>
    </row>
    <row r="29" spans="1:10" ht="14.25" customHeight="1">
      <c r="A29" s="96" t="str">
        <f t="shared" si="1"/>
        <v>[Remedy Article-19]</v>
      </c>
      <c r="B29" s="109" t="s">
        <v>254</v>
      </c>
      <c r="C29" s="143" t="s">
        <v>314</v>
      </c>
      <c r="D29" s="97" t="s">
        <v>340</v>
      </c>
      <c r="E29" s="168"/>
      <c r="F29" s="168"/>
      <c r="G29" s="168"/>
      <c r="H29" s="168"/>
      <c r="I29" s="168"/>
      <c r="J29" s="90"/>
    </row>
    <row r="30" spans="1:10" ht="14.25" customHeight="1">
      <c r="A30" s="140"/>
      <c r="B30" s="140" t="s">
        <v>186</v>
      </c>
      <c r="C30" s="287"/>
      <c r="D30" s="287"/>
      <c r="E30" s="287"/>
      <c r="F30" s="287"/>
      <c r="G30" s="287"/>
      <c r="H30" s="287"/>
      <c r="I30" s="288"/>
      <c r="J30" s="90"/>
    </row>
    <row r="31" spans="1:10" ht="14.25" customHeight="1">
      <c r="A31" s="54" t="str">
        <f>IF(OR(B31&lt;&gt;"",D31&lt;F30&gt;""),"["&amp;TEXT($B$2,"##")&amp;"-"&amp;TEXT(ROW()-10,"##")&amp;"]","")</f>
        <v>[Remedy Article-21]</v>
      </c>
      <c r="B31" s="97" t="s">
        <v>153</v>
      </c>
      <c r="C31" s="143" t="s">
        <v>342</v>
      </c>
      <c r="D31" s="97" t="s">
        <v>343</v>
      </c>
      <c r="E31" s="146"/>
      <c r="F31" s="109"/>
      <c r="G31" s="109"/>
      <c r="H31" s="147"/>
      <c r="I31" s="146"/>
      <c r="J31" s="90"/>
    </row>
    <row r="32" spans="1:10" ht="14.25" customHeight="1">
      <c r="A32" s="138" t="str">
        <f t="shared" ref="A32" si="2">IF(OR(B32&lt;&gt;"",D32&lt;E31&gt;""),"["&amp;TEXT($B$2,"##")&amp;"-"&amp;TEXT(ROW()-10,"##")&amp;"]","")</f>
        <v>[Remedy Article-22]</v>
      </c>
      <c r="B32" s="97" t="s">
        <v>152</v>
      </c>
      <c r="C32" s="143" t="s">
        <v>264</v>
      </c>
      <c r="D32" s="97" t="s">
        <v>344</v>
      </c>
      <c r="E32" s="146"/>
      <c r="F32" s="109"/>
      <c r="G32" s="109"/>
      <c r="H32" s="147"/>
      <c r="I32" s="146"/>
      <c r="J32" s="90"/>
    </row>
    <row r="33" spans="1:10" ht="14.25" customHeight="1">
      <c r="A33" s="167" t="str">
        <f>IF(OR(B33&lt;&gt;"",D33&lt;F30&gt;""),"["&amp;TEXT($B$2,"##")&amp;"-"&amp;TEXT(ROW()-10,"##")&amp;"]","")</f>
        <v>[Remedy Article-23]</v>
      </c>
      <c r="B33" s="109" t="s">
        <v>151</v>
      </c>
      <c r="C33" s="143" t="s">
        <v>265</v>
      </c>
      <c r="D33" s="166" t="s">
        <v>266</v>
      </c>
      <c r="E33" s="146"/>
      <c r="F33" s="109"/>
      <c r="G33" s="109"/>
      <c r="H33" s="147"/>
      <c r="I33" s="146"/>
      <c r="J33" s="90"/>
    </row>
    <row r="34" spans="1:10" ht="14.25" customHeight="1">
      <c r="A34" s="54" t="str">
        <f>IF(OR(B34&lt;&gt;"",D34&lt;E31&gt;""),"["&amp;TEXT($B$2,"##")&amp;"-"&amp;TEXT(ROW()-10,"##")&amp;"]","")</f>
        <v>[Remedy Article-24]</v>
      </c>
      <c r="B34" s="109" t="s">
        <v>154</v>
      </c>
      <c r="C34" s="143" t="s">
        <v>267</v>
      </c>
      <c r="D34" s="97" t="s">
        <v>268</v>
      </c>
      <c r="E34" s="146"/>
      <c r="F34" s="109"/>
      <c r="G34" s="109"/>
      <c r="H34" s="147"/>
      <c r="I34" s="146"/>
      <c r="J34" s="90"/>
    </row>
    <row r="35" spans="1:10" ht="14.25" customHeight="1">
      <c r="A35" s="54" t="str">
        <f>IF(OR(B35&lt;&gt;"",D35&lt;E32&gt;""),"["&amp;TEXT($B$2,"##")&amp;"-"&amp;TEXT(ROW()-10,"##")&amp;"]","")</f>
        <v>[Remedy Article-25]</v>
      </c>
      <c r="B35" s="109" t="s">
        <v>155</v>
      </c>
      <c r="C35" s="143" t="s">
        <v>269</v>
      </c>
      <c r="D35" s="97" t="s">
        <v>270</v>
      </c>
      <c r="E35" s="146"/>
      <c r="F35" s="109"/>
      <c r="G35" s="109"/>
      <c r="H35" s="147"/>
      <c r="I35" s="146"/>
      <c r="J35" s="90"/>
    </row>
    <row r="36" spans="1:10" ht="14.25" customHeight="1">
      <c r="A36" s="138" t="str">
        <f t="shared" ref="A36:A58" si="3">IF(OR(B36&lt;&gt;"",D36&lt;E35&gt;""),"["&amp;TEXT($B$2,"##")&amp;"-"&amp;TEXT(ROW()-10,"##")&amp;"]","")</f>
        <v>[Remedy Article-26]</v>
      </c>
      <c r="B36" s="109" t="s">
        <v>156</v>
      </c>
      <c r="C36" s="143" t="s">
        <v>271</v>
      </c>
      <c r="D36" s="97" t="s">
        <v>272</v>
      </c>
      <c r="E36" s="146"/>
      <c r="F36" s="109"/>
      <c r="G36" s="109"/>
      <c r="H36" s="147"/>
      <c r="I36" s="146"/>
      <c r="J36" s="90"/>
    </row>
    <row r="37" spans="1:10" ht="14.25" customHeight="1">
      <c r="A37" s="138" t="str">
        <f t="shared" si="3"/>
        <v>[Remedy Article-27]</v>
      </c>
      <c r="B37" s="109" t="s">
        <v>157</v>
      </c>
      <c r="C37" s="143" t="s">
        <v>273</v>
      </c>
      <c r="D37" s="97" t="s">
        <v>274</v>
      </c>
      <c r="E37" s="146"/>
      <c r="F37" s="109"/>
      <c r="G37" s="109"/>
      <c r="H37" s="147"/>
      <c r="I37" s="146"/>
      <c r="J37" s="90"/>
    </row>
    <row r="38" spans="1:10" ht="14.25" customHeight="1">
      <c r="A38" s="138" t="str">
        <f t="shared" si="3"/>
        <v>[Remedy Article-28]</v>
      </c>
      <c r="B38" s="109" t="s">
        <v>158</v>
      </c>
      <c r="C38" s="143" t="s">
        <v>275</v>
      </c>
      <c r="D38" s="97" t="s">
        <v>276</v>
      </c>
      <c r="E38" s="146"/>
      <c r="F38" s="109"/>
      <c r="G38" s="109"/>
      <c r="H38" s="147"/>
      <c r="I38" s="146"/>
      <c r="J38" s="90"/>
    </row>
    <row r="39" spans="1:10" ht="14.25" customHeight="1">
      <c r="A39" s="96" t="str">
        <f t="shared" si="3"/>
        <v>[Remedy Article-29]</v>
      </c>
      <c r="B39" s="109" t="s">
        <v>159</v>
      </c>
      <c r="C39" s="143" t="s">
        <v>277</v>
      </c>
      <c r="D39" s="97" t="s">
        <v>278</v>
      </c>
      <c r="E39" s="146"/>
      <c r="F39" s="109"/>
      <c r="G39" s="109"/>
      <c r="H39" s="147"/>
      <c r="I39" s="146"/>
      <c r="J39" s="90"/>
    </row>
    <row r="40" spans="1:10" ht="14.25" customHeight="1">
      <c r="A40" s="96" t="str">
        <f t="shared" si="3"/>
        <v>[Remedy Article-30]</v>
      </c>
      <c r="B40" s="109" t="s">
        <v>160</v>
      </c>
      <c r="C40" s="143" t="s">
        <v>279</v>
      </c>
      <c r="D40" s="97" t="s">
        <v>280</v>
      </c>
      <c r="E40" s="146"/>
      <c r="F40" s="109"/>
      <c r="G40" s="109"/>
      <c r="H40" s="147"/>
      <c r="I40" s="146"/>
      <c r="J40" s="90"/>
    </row>
    <row r="41" spans="1:10" ht="14.25" customHeight="1">
      <c r="A41" s="138" t="str">
        <f t="shared" si="3"/>
        <v>[Remedy Article-31]</v>
      </c>
      <c r="B41" s="109" t="s">
        <v>161</v>
      </c>
      <c r="C41" s="143" t="s">
        <v>281</v>
      </c>
      <c r="D41" s="97" t="s">
        <v>282</v>
      </c>
      <c r="E41" s="168"/>
      <c r="F41" s="168"/>
      <c r="G41" s="168"/>
      <c r="H41" s="168"/>
      <c r="I41" s="168"/>
      <c r="J41" s="90"/>
    </row>
    <row r="42" spans="1:10" ht="14.25" customHeight="1">
      <c r="A42" s="96" t="str">
        <f t="shared" si="3"/>
        <v>[Remedy Article-32]</v>
      </c>
      <c r="B42" s="175" t="s">
        <v>162</v>
      </c>
      <c r="C42" s="143" t="s">
        <v>283</v>
      </c>
      <c r="D42" s="144" t="s">
        <v>284</v>
      </c>
      <c r="E42" s="146"/>
      <c r="F42" s="109"/>
      <c r="G42" s="109"/>
      <c r="H42" s="147"/>
      <c r="I42" s="146"/>
      <c r="J42" s="90"/>
    </row>
    <row r="43" spans="1:10" ht="14.25" customHeight="1">
      <c r="A43" s="145"/>
      <c r="B43" s="158" t="s">
        <v>192</v>
      </c>
      <c r="C43" s="287"/>
      <c r="D43" s="287"/>
      <c r="E43" s="287"/>
      <c r="F43" s="287"/>
      <c r="G43" s="287"/>
      <c r="H43" s="287"/>
      <c r="I43" s="288"/>
      <c r="J43" s="90"/>
    </row>
    <row r="44" spans="1:10" ht="14.25" customHeight="1">
      <c r="A44" s="96" t="str">
        <f>IF(OR(B44&lt;&gt;"",D44&lt;E42&gt;""),"["&amp;TEXT($B$2,"##")&amp;"-"&amp;TEXT(ROW()-10,"##")&amp;"]","")</f>
        <v>[Remedy Article-34]</v>
      </c>
      <c r="B44" s="172" t="s">
        <v>194</v>
      </c>
      <c r="C44" s="173" t="s">
        <v>285</v>
      </c>
      <c r="D44" s="173" t="s">
        <v>346</v>
      </c>
      <c r="E44" s="146"/>
      <c r="F44" s="109"/>
      <c r="G44" s="109"/>
      <c r="H44" s="147"/>
      <c r="I44" s="146"/>
      <c r="J44" s="90"/>
    </row>
    <row r="45" spans="1:10" ht="14.25" customHeight="1">
      <c r="A45" s="96" t="str">
        <f>IF(OR(B45&lt;&gt;"",D45&lt;E43&gt;""),"["&amp;TEXT($B$2,"##")&amp;"-"&amp;TEXT(ROW()-10,"##")&amp;"]","")</f>
        <v>[Remedy Article-35]</v>
      </c>
      <c r="B45" s="172" t="s">
        <v>195</v>
      </c>
      <c r="C45" s="173" t="s">
        <v>285</v>
      </c>
      <c r="D45" s="173" t="s">
        <v>286</v>
      </c>
      <c r="E45" s="146"/>
      <c r="F45" s="109"/>
      <c r="G45" s="109"/>
      <c r="H45" s="147"/>
      <c r="I45" s="146"/>
      <c r="J45" s="90"/>
    </row>
    <row r="46" spans="1:10" ht="14.25" customHeight="1">
      <c r="A46" s="96" t="str">
        <f>IF(OR(B46&lt;&gt;"",D46&lt;E43&gt;""),"["&amp;TEXT($B$2,"##")&amp;"-"&amp;TEXT(ROW()-10,"##")&amp;"]","")</f>
        <v>[Remedy Article-36]</v>
      </c>
      <c r="B46" s="178" t="s">
        <v>193</v>
      </c>
      <c r="C46" s="171" t="s">
        <v>287</v>
      </c>
      <c r="D46" s="106" t="s">
        <v>359</v>
      </c>
      <c r="E46" s="150"/>
      <c r="F46" s="95"/>
      <c r="G46" s="95"/>
      <c r="H46" s="199"/>
      <c r="I46" s="150"/>
      <c r="J46" s="90"/>
    </row>
    <row r="47" spans="1:10" ht="14.25" customHeight="1">
      <c r="A47" s="96" t="str">
        <f>IF(OR(B47&lt;&gt;"",D47&lt;E46&gt;""),"["&amp;TEXT($B$2,"##")&amp;"-"&amp;TEXT(ROW()-10,"##")&amp;"]","")</f>
        <v>[Remedy Article-37]</v>
      </c>
      <c r="B47" s="179" t="s">
        <v>187</v>
      </c>
      <c r="C47" s="136" t="s">
        <v>285</v>
      </c>
      <c r="D47" s="139" t="s">
        <v>288</v>
      </c>
      <c r="E47" s="203"/>
      <c r="F47" s="203"/>
      <c r="G47" s="203"/>
      <c r="H47" s="203"/>
      <c r="I47" s="203"/>
      <c r="J47" s="90"/>
    </row>
    <row r="48" spans="1:10" ht="14.25" customHeight="1">
      <c r="A48" s="145"/>
      <c r="B48" s="302" t="s">
        <v>189</v>
      </c>
      <c r="C48" s="303"/>
      <c r="D48" s="303"/>
      <c r="E48" s="303"/>
      <c r="F48" s="303"/>
      <c r="G48" s="303"/>
      <c r="H48" s="303"/>
      <c r="I48" s="304"/>
      <c r="J48" s="90"/>
    </row>
    <row r="49" spans="1:10" ht="14.25" customHeight="1">
      <c r="A49" s="170" t="str">
        <f>IF(OR(B49&lt;&gt;"",D49&lt;E48&gt;""),"["&amp;TEXT($B$2,"##")&amp;"-"&amp;TEXT(ROW()-10,"##")&amp;"]","")</f>
        <v>[Remedy Article-39]</v>
      </c>
      <c r="B49" s="97" t="s">
        <v>198</v>
      </c>
      <c r="C49" s="171" t="s">
        <v>289</v>
      </c>
      <c r="D49" s="194" t="s">
        <v>345</v>
      </c>
      <c r="E49" s="204"/>
      <c r="F49" s="204"/>
      <c r="G49" s="204"/>
      <c r="H49" s="204"/>
      <c r="I49" s="204"/>
      <c r="J49" s="90"/>
    </row>
    <row r="50" spans="1:10" ht="14.25" customHeight="1">
      <c r="A50" s="138" t="str">
        <f>IF(OR(B50&lt;&gt;"",D50&lt;E49&gt;""),"["&amp;TEXT($B$2,"##")&amp;"-"&amp;TEXT(ROW()-10,"##")&amp;"]","")</f>
        <v>[Remedy Article-40]</v>
      </c>
      <c r="B50" s="97" t="s">
        <v>216</v>
      </c>
      <c r="C50" s="137" t="s">
        <v>290</v>
      </c>
      <c r="D50" s="97" t="s">
        <v>291</v>
      </c>
      <c r="E50" s="196"/>
      <c r="F50" s="160"/>
      <c r="G50" s="160"/>
      <c r="H50" s="202"/>
      <c r="I50" s="196"/>
      <c r="J50" s="90"/>
    </row>
    <row r="51" spans="1:10" ht="14.25" customHeight="1">
      <c r="A51" s="138" t="str">
        <f t="shared" si="3"/>
        <v>[Remedy Article-41]</v>
      </c>
      <c r="B51" s="109" t="s">
        <v>217</v>
      </c>
      <c r="C51" s="137" t="s">
        <v>292</v>
      </c>
      <c r="D51" s="97" t="s">
        <v>293</v>
      </c>
      <c r="E51" s="168"/>
      <c r="F51" s="168"/>
      <c r="G51" s="168"/>
      <c r="H51" s="168"/>
      <c r="I51" s="168"/>
      <c r="J51" s="90"/>
    </row>
    <row r="52" spans="1:10" ht="14.25" customHeight="1">
      <c r="A52" s="138" t="str">
        <f>IF(OR(B52&lt;&gt;"",D52&lt;E51&gt;""),"["&amp;TEXT($B$2,"##")&amp;"-"&amp;TEXT(ROW()-10,"##")&amp;"]","")</f>
        <v>[Remedy Article-42]</v>
      </c>
      <c r="B52" s="109" t="s">
        <v>199</v>
      </c>
      <c r="C52" s="137" t="s">
        <v>294</v>
      </c>
      <c r="D52" s="97" t="s">
        <v>295</v>
      </c>
      <c r="E52" s="174"/>
      <c r="F52" s="197"/>
      <c r="G52" s="197"/>
      <c r="H52" s="198"/>
      <c r="I52" s="174"/>
      <c r="J52" s="90"/>
    </row>
    <row r="53" spans="1:10" ht="14.25" customHeight="1">
      <c r="A53" s="177" t="str">
        <f t="shared" si="3"/>
        <v>[Remedy Article-43]</v>
      </c>
      <c r="B53" s="175" t="s">
        <v>203</v>
      </c>
      <c r="C53" s="137" t="s">
        <v>287</v>
      </c>
      <c r="D53" s="97" t="s">
        <v>360</v>
      </c>
      <c r="E53" s="146"/>
      <c r="F53" s="109"/>
      <c r="G53" s="109"/>
      <c r="H53" s="147"/>
      <c r="I53" s="146"/>
      <c r="J53" s="90"/>
    </row>
    <row r="54" spans="1:10" ht="14.25" customHeight="1">
      <c r="A54" s="145"/>
      <c r="B54" s="299" t="s">
        <v>204</v>
      </c>
      <c r="C54" s="300"/>
      <c r="D54" s="300"/>
      <c r="E54" s="300"/>
      <c r="F54" s="300"/>
      <c r="G54" s="300"/>
      <c r="H54" s="300"/>
      <c r="I54" s="301"/>
      <c r="J54" s="90"/>
    </row>
    <row r="55" spans="1:10" ht="14.25" customHeight="1">
      <c r="A55" s="96" t="str">
        <f>IF(OR(B55&lt;&gt;"",D55&lt;E54&gt;""),"["&amp;TEXT($B$2,"##")&amp;"-"&amp;TEXT(ROW()-10,"##")&amp;"]","")</f>
        <v>[Remedy Article-45]</v>
      </c>
      <c r="B55" s="176" t="s">
        <v>212</v>
      </c>
      <c r="C55" s="142" t="s">
        <v>296</v>
      </c>
      <c r="D55" s="139" t="s">
        <v>297</v>
      </c>
      <c r="E55" s="146"/>
      <c r="F55" s="109"/>
      <c r="G55" s="109"/>
      <c r="H55" s="147"/>
      <c r="I55" s="146"/>
      <c r="J55" s="90"/>
    </row>
    <row r="56" spans="1:10" ht="14.25" customHeight="1">
      <c r="A56" s="170" t="str">
        <f t="shared" si="3"/>
        <v>[Remedy Article-46]</v>
      </c>
      <c r="B56" s="109" t="s">
        <v>211</v>
      </c>
      <c r="C56" s="137" t="s">
        <v>298</v>
      </c>
      <c r="D56" s="97" t="s">
        <v>361</v>
      </c>
      <c r="E56" s="146"/>
      <c r="F56" s="109"/>
      <c r="G56" s="109"/>
      <c r="H56" s="147"/>
      <c r="I56" s="146"/>
      <c r="J56" s="90"/>
    </row>
    <row r="57" spans="1:10" ht="14.25" customHeight="1">
      <c r="A57" s="138" t="str">
        <f t="shared" si="3"/>
        <v>[Remedy Article-47]</v>
      </c>
      <c r="B57" s="109" t="s">
        <v>215</v>
      </c>
      <c r="C57" s="137" t="s">
        <v>299</v>
      </c>
      <c r="D57" s="97" t="s">
        <v>300</v>
      </c>
      <c r="E57" s="146"/>
      <c r="F57" s="109"/>
      <c r="G57" s="109"/>
      <c r="H57" s="147"/>
      <c r="I57" s="146"/>
      <c r="J57" s="90"/>
    </row>
    <row r="58" spans="1:10" ht="14.25" customHeight="1">
      <c r="A58" s="138" t="str">
        <f t="shared" si="3"/>
        <v>[Remedy Article-48]</v>
      </c>
      <c r="B58" s="109" t="s">
        <v>219</v>
      </c>
      <c r="C58" s="143" t="s">
        <v>301</v>
      </c>
      <c r="D58" s="97" t="s">
        <v>302</v>
      </c>
      <c r="E58" s="146"/>
      <c r="F58" s="109"/>
      <c r="G58" s="109"/>
      <c r="H58" s="147"/>
      <c r="I58" s="146"/>
      <c r="J58" s="90"/>
    </row>
    <row r="59" spans="1:10" ht="14.25" customHeight="1">
      <c r="A59" s="145"/>
      <c r="B59" s="299" t="s">
        <v>223</v>
      </c>
      <c r="C59" s="300"/>
      <c r="D59" s="300"/>
      <c r="E59" s="300"/>
      <c r="F59" s="300"/>
      <c r="G59" s="300"/>
      <c r="H59" s="300"/>
      <c r="I59" s="301"/>
      <c r="J59" s="90"/>
    </row>
    <row r="60" spans="1:10" ht="14.25" customHeight="1">
      <c r="A60" s="96" t="str">
        <f>IF(OR(B60&lt;&gt;"",D60&lt;E59&gt;""),"["&amp;TEXT($B$2,"##")&amp;"-"&amp;TEXT(ROW()-10,"##")&amp;"]","")</f>
        <v>[Remedy Article-50]</v>
      </c>
      <c r="B60" s="139" t="s">
        <v>224</v>
      </c>
      <c r="C60" s="142" t="s">
        <v>287</v>
      </c>
      <c r="D60" s="139" t="s">
        <v>362</v>
      </c>
      <c r="E60" s="168"/>
      <c r="F60" s="168"/>
      <c r="G60" s="168"/>
      <c r="H60" s="168"/>
      <c r="I60" s="168"/>
      <c r="J60" s="90"/>
    </row>
    <row r="61" spans="1:10" ht="14.25" customHeight="1">
      <c r="A61" s="152" t="str">
        <f>IF(OR(B61&lt;&gt;"",D61&lt;E59&gt;""),"["&amp;TEXT($B$2,"##")&amp;"-"&amp;TEXT(ROW()-10,"##")&amp;"]","")</f>
        <v>[Remedy Article-51]</v>
      </c>
      <c r="B61" s="97" t="s">
        <v>226</v>
      </c>
      <c r="C61" s="97" t="s">
        <v>303</v>
      </c>
      <c r="D61" s="97" t="s">
        <v>304</v>
      </c>
      <c r="E61" s="168"/>
      <c r="F61" s="168"/>
      <c r="G61" s="168"/>
      <c r="H61" s="168"/>
      <c r="I61" s="168"/>
      <c r="J61" s="90"/>
    </row>
    <row r="62" spans="1:10" ht="14.25" customHeight="1">
      <c r="A62" s="187"/>
      <c r="B62" s="182" t="s">
        <v>205</v>
      </c>
      <c r="C62" s="184"/>
      <c r="D62" s="184"/>
      <c r="E62" s="184"/>
      <c r="F62" s="184"/>
      <c r="G62" s="184"/>
      <c r="H62" s="184"/>
      <c r="I62" s="205"/>
      <c r="J62" s="90"/>
    </row>
    <row r="63" spans="1:10" ht="14.25" customHeight="1">
      <c r="A63" s="149" t="str">
        <f t="shared" ref="A63:A64" si="4">IF(OR(B63&lt;&gt;"",D63&lt;E62&gt;""),"["&amp;TEXT($B$2,"##")&amp;"-"&amp;TEXT(ROW()-10,"##")&amp;"]","")</f>
        <v>[Remedy Article-53]</v>
      </c>
      <c r="B63" s="139" t="s">
        <v>229</v>
      </c>
      <c r="C63" s="185" t="s">
        <v>305</v>
      </c>
      <c r="D63" s="181" t="s">
        <v>363</v>
      </c>
      <c r="E63" s="196"/>
      <c r="F63" s="160"/>
      <c r="G63" s="160"/>
      <c r="H63" s="224"/>
      <c r="I63" s="225"/>
      <c r="J63" s="90"/>
    </row>
    <row r="64" spans="1:10" ht="14.25" customHeight="1">
      <c r="A64" s="96" t="str">
        <f t="shared" si="4"/>
        <v>[Remedy Article-54]</v>
      </c>
      <c r="B64" s="97" t="s">
        <v>231</v>
      </c>
      <c r="C64" s="97" t="s">
        <v>306</v>
      </c>
      <c r="D64" s="97" t="s">
        <v>307</v>
      </c>
      <c r="E64" s="146"/>
      <c r="F64" s="97"/>
      <c r="G64" s="97"/>
      <c r="H64" s="159"/>
      <c r="I64" s="146"/>
      <c r="J64" s="90"/>
    </row>
    <row r="65" spans="1:10" ht="14.25" customHeight="1">
      <c r="A65" s="145"/>
      <c r="B65" s="292" t="s">
        <v>449</v>
      </c>
      <c r="C65" s="293"/>
      <c r="D65" s="293"/>
      <c r="E65" s="293"/>
      <c r="F65" s="293"/>
      <c r="G65" s="293"/>
      <c r="H65" s="293"/>
      <c r="I65" s="294"/>
      <c r="J65" s="90"/>
    </row>
    <row r="66" spans="1:10" ht="12.75" customHeight="1">
      <c r="A66" s="96" t="str">
        <f t="shared" ref="A66:A74" si="5">IF(OR(B66&lt;&gt;"",D66&lt;E65&gt;""),"["&amp;TEXT($B$2,"##")&amp;"-"&amp;TEXT(ROW()-10,"##")&amp;"]","")</f>
        <v>[Remedy Article-56]</v>
      </c>
      <c r="B66" s="97" t="s">
        <v>451</v>
      </c>
      <c r="C66" s="97" t="s">
        <v>475</v>
      </c>
      <c r="D66" s="97" t="s">
        <v>486</v>
      </c>
      <c r="E66" s="146"/>
      <c r="F66" s="146"/>
      <c r="G66" s="146"/>
      <c r="H66" s="147"/>
      <c r="I66" s="146"/>
      <c r="J66" s="90"/>
    </row>
    <row r="67" spans="1:10" ht="12.75" customHeight="1">
      <c r="A67" s="96" t="str">
        <f t="shared" si="5"/>
        <v>[Remedy Article-57]</v>
      </c>
      <c r="B67" s="97" t="s">
        <v>454</v>
      </c>
      <c r="C67" s="97" t="s">
        <v>476</v>
      </c>
      <c r="D67" s="208" t="s">
        <v>477</v>
      </c>
      <c r="E67" s="146"/>
      <c r="F67" s="146"/>
      <c r="G67" s="146"/>
      <c r="H67" s="147"/>
      <c r="I67" s="146"/>
      <c r="J67" s="90"/>
    </row>
    <row r="68" spans="1:10">
      <c r="A68" s="145"/>
      <c r="B68" s="292" t="s">
        <v>453</v>
      </c>
      <c r="C68" s="293"/>
      <c r="D68" s="293"/>
      <c r="E68" s="293"/>
      <c r="F68" s="293"/>
      <c r="G68" s="293"/>
      <c r="H68" s="293"/>
      <c r="I68" s="294"/>
    </row>
    <row r="69" spans="1:10" ht="12.75" customHeight="1">
      <c r="A69" s="96" t="str">
        <f t="shared" si="5"/>
        <v>[Remedy Article-59]</v>
      </c>
      <c r="B69" s="97" t="s">
        <v>458</v>
      </c>
      <c r="C69" s="97" t="s">
        <v>235</v>
      </c>
      <c r="D69" s="97" t="s">
        <v>478</v>
      </c>
      <c r="E69" s="146"/>
      <c r="F69" s="146"/>
      <c r="G69" s="146"/>
      <c r="H69" s="147"/>
      <c r="I69" s="146"/>
    </row>
    <row r="70" spans="1:10" ht="14.25" customHeight="1">
      <c r="A70" s="96" t="str">
        <f t="shared" si="5"/>
        <v>[Remedy Article-60]</v>
      </c>
      <c r="B70" s="97" t="s">
        <v>462</v>
      </c>
      <c r="C70" s="97" t="s">
        <v>479</v>
      </c>
      <c r="D70" s="97" t="s">
        <v>489</v>
      </c>
      <c r="E70" s="146"/>
      <c r="F70" s="146"/>
      <c r="G70" s="146"/>
      <c r="H70" s="147"/>
      <c r="I70" s="146"/>
    </row>
    <row r="71" spans="1:10" ht="13.5" customHeight="1">
      <c r="A71" s="96" t="str">
        <f t="shared" si="5"/>
        <v>[Remedy Article-61]</v>
      </c>
      <c r="B71" s="97" t="s">
        <v>467</v>
      </c>
      <c r="C71" s="97" t="s">
        <v>480</v>
      </c>
      <c r="D71" s="97" t="s">
        <v>487</v>
      </c>
      <c r="E71" s="146"/>
      <c r="F71" s="146"/>
      <c r="G71" s="146"/>
      <c r="H71" s="147"/>
      <c r="I71" s="146"/>
    </row>
    <row r="72" spans="1:10" ht="14.25" customHeight="1">
      <c r="A72" s="96" t="str">
        <f t="shared" si="5"/>
        <v>[Remedy Article-62]</v>
      </c>
      <c r="B72" s="97" t="s">
        <v>468</v>
      </c>
      <c r="C72" s="97" t="s">
        <v>481</v>
      </c>
      <c r="D72" s="97" t="s">
        <v>482</v>
      </c>
      <c r="E72" s="146"/>
      <c r="F72" s="146"/>
      <c r="G72" s="146"/>
      <c r="H72" s="147"/>
      <c r="I72" s="146"/>
    </row>
    <row r="73" spans="1:10" ht="14.25" customHeight="1">
      <c r="A73" s="96" t="str">
        <f t="shared" si="5"/>
        <v>[Remedy Article-63]</v>
      </c>
      <c r="B73" s="97" t="s">
        <v>469</v>
      </c>
      <c r="C73" s="97" t="s">
        <v>483</v>
      </c>
      <c r="D73" s="97" t="s">
        <v>488</v>
      </c>
      <c r="E73" s="146"/>
      <c r="F73" s="146"/>
      <c r="G73" s="146"/>
      <c r="H73" s="147"/>
      <c r="I73" s="146"/>
    </row>
    <row r="74" spans="1:10" ht="14.25" customHeight="1">
      <c r="A74" s="96" t="str">
        <f t="shared" si="5"/>
        <v>[Remedy Article-64]</v>
      </c>
      <c r="B74" s="97" t="s">
        <v>472</v>
      </c>
      <c r="C74" s="97" t="s">
        <v>484</v>
      </c>
      <c r="D74" s="97" t="s">
        <v>485</v>
      </c>
      <c r="E74" s="146"/>
      <c r="F74" s="146"/>
      <c r="G74" s="146"/>
      <c r="H74" s="147"/>
      <c r="I74" s="146"/>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55:G58 F50:G50 F44:G46 F19:G22 F25:G28 F12:G16 F31:G40 F42:G42 F52:G53 F61:G61 F63:G6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8"/>
  <sheetViews>
    <sheetView tabSelected="1" topLeftCell="C9" workbookViewId="0">
      <selection activeCell="E13" sqref="E13"/>
    </sheetView>
  </sheetViews>
  <sheetFormatPr defaultRowHeight="12.75"/>
  <cols>
    <col min="1" max="1" width="21.875" style="90" customWidth="1"/>
    <col min="2" max="2" width="26.6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95" t="s">
        <v>368</v>
      </c>
      <c r="C2" s="295"/>
      <c r="D2" s="295"/>
      <c r="E2" s="295"/>
      <c r="F2" s="295"/>
      <c r="G2" s="29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95" t="s">
        <v>352</v>
      </c>
      <c r="C3" s="295"/>
      <c r="D3" s="295"/>
      <c r="E3" s="295"/>
      <c r="F3" s="295"/>
      <c r="G3" s="29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96" t="s">
        <v>117</v>
      </c>
      <c r="C4" s="296"/>
      <c r="D4" s="296"/>
      <c r="E4" s="296"/>
      <c r="F4" s="296"/>
      <c r="G4" s="296"/>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86" t="s">
        <v>27</v>
      </c>
      <c r="E5" s="297" t="s">
        <v>28</v>
      </c>
      <c r="F5" s="297"/>
      <c r="G5" s="297"/>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COUNTIF(F12:G123,"Pass")</f>
        <v>0</v>
      </c>
      <c r="B6" s="87">
        <f>COUNTIF(F12:G123,"Fail")</f>
        <v>0</v>
      </c>
      <c r="C6" s="87">
        <f>E6-D6-B6-A6</f>
        <v>12</v>
      </c>
      <c r="D6" s="88">
        <f>COUNTIF(F12:G123,"N/A")</f>
        <v>0</v>
      </c>
      <c r="E6" s="298">
        <f>COUNTA(A12:A126)</f>
        <v>12</v>
      </c>
      <c r="F6" s="298"/>
      <c r="G6" s="29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370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[Herbal medicine store-2]</v>
      </c>
      <c r="B12" s="97" t="s">
        <v>371</v>
      </c>
      <c r="C12" s="109" t="s">
        <v>376</v>
      </c>
      <c r="D12" s="95" t="s">
        <v>377</v>
      </c>
      <c r="E12" s="98"/>
      <c r="F12" s="109"/>
      <c r="G12" s="109"/>
      <c r="H12" s="99"/>
      <c r="I12" s="91"/>
      <c r="J12" s="90"/>
    </row>
    <row r="13" spans="1:257" ht="14.25" customHeight="1">
      <c r="A13" s="138" t="str">
        <f t="shared" ref="A13:A18" si="0">IF(OR(B13&lt;&gt;"",D13&lt;E12&gt;""),"["&amp;TEXT($B$2,"##")&amp;"-"&amp;TEXT(ROW()-10,"##")&amp;"]","")</f>
        <v>[Herbal medicine store-3]</v>
      </c>
      <c r="B13" s="139" t="s">
        <v>372</v>
      </c>
      <c r="C13" s="142" t="s">
        <v>376</v>
      </c>
      <c r="D13" s="97" t="s">
        <v>378</v>
      </c>
      <c r="E13" s="103"/>
      <c r="F13" s="109"/>
      <c r="G13" s="109"/>
      <c r="H13" s="104"/>
      <c r="I13" s="105"/>
      <c r="J13" s="90"/>
    </row>
    <row r="14" spans="1:257" ht="14.25" customHeight="1">
      <c r="A14" s="96" t="str">
        <f t="shared" si="0"/>
        <v>[Herbal medicine store-4]</v>
      </c>
      <c r="B14" s="97" t="s">
        <v>373</v>
      </c>
      <c r="C14" s="143" t="s">
        <v>364</v>
      </c>
      <c r="D14" s="166" t="s">
        <v>365</v>
      </c>
      <c r="E14" s="103"/>
      <c r="F14" s="109"/>
      <c r="G14" s="109"/>
      <c r="H14" s="104"/>
      <c r="I14" s="105"/>
      <c r="J14" s="90"/>
    </row>
    <row r="15" spans="1:257" ht="14.25" customHeight="1">
      <c r="A15" s="51"/>
      <c r="B15" s="51" t="s">
        <v>369</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c r="A16" s="96" t="str">
        <f t="shared" si="0"/>
        <v>[Herbal medicine store-6]</v>
      </c>
      <c r="B16" s="109" t="s">
        <v>374</v>
      </c>
      <c r="C16" s="143" t="s">
        <v>375</v>
      </c>
      <c r="D16" s="97" t="s">
        <v>973</v>
      </c>
      <c r="E16" s="188"/>
      <c r="F16" s="109"/>
      <c r="G16" s="109"/>
      <c r="H16" s="188"/>
      <c r="I16" s="188"/>
      <c r="J16" s="90"/>
    </row>
    <row r="17" spans="1:10" ht="14.25" customHeight="1">
      <c r="A17" s="96" t="str">
        <f t="shared" si="0"/>
        <v>[Herbal medicine store-7]</v>
      </c>
      <c r="B17" s="109" t="s">
        <v>379</v>
      </c>
      <c r="C17" s="143" t="s">
        <v>375</v>
      </c>
      <c r="D17" s="97" t="s">
        <v>973</v>
      </c>
      <c r="E17" s="168"/>
      <c r="F17" s="168"/>
      <c r="G17" s="168"/>
      <c r="H17" s="168"/>
      <c r="I17" s="168"/>
      <c r="J17" s="90"/>
    </row>
    <row r="18" spans="1:10" ht="14.25" customHeight="1">
      <c r="A18" s="96" t="str">
        <f t="shared" si="0"/>
        <v>[Herbal medicine store-8]</v>
      </c>
      <c r="B18" s="109" t="s">
        <v>382</v>
      </c>
      <c r="C18" s="143" t="s">
        <v>380</v>
      </c>
      <c r="D18" s="208" t="s">
        <v>387</v>
      </c>
      <c r="E18" s="168"/>
      <c r="F18" s="189"/>
      <c r="G18" s="189"/>
      <c r="H18" s="168"/>
      <c r="I18" s="168"/>
      <c r="J18" s="90"/>
    </row>
    <row r="19" spans="1:10" ht="14.25" customHeight="1">
      <c r="A19" s="96" t="str">
        <f>IF(OR(B19&lt;&gt;"",D19&lt;E16&gt;""),"["&amp;TEXT($B$2,"##")&amp;"-"&amp;TEXT(ROW()-10,"##")&amp;"]","")</f>
        <v>[Herbal medicine store-9]</v>
      </c>
      <c r="B19" s="109" t="s">
        <v>383</v>
      </c>
      <c r="C19" s="143" t="s">
        <v>381</v>
      </c>
      <c r="D19" s="208" t="s">
        <v>384</v>
      </c>
      <c r="E19" s="190"/>
      <c r="F19" s="109"/>
      <c r="G19" s="109"/>
      <c r="H19" s="191"/>
      <c r="I19" s="192"/>
      <c r="J19" s="90"/>
    </row>
    <row r="20" spans="1:10" ht="14.25" customHeight="1">
      <c r="A20" s="96" t="str">
        <f>IF(OR(B20&lt;&gt;"",D20&lt;E17&gt;""),"["&amp;TEXT($B$2,"##")&amp;"-"&amp;TEXT(ROW()-10,"##")&amp;"]","")</f>
        <v>[Herbal medicine store-10]</v>
      </c>
      <c r="B20" s="109" t="s">
        <v>385</v>
      </c>
      <c r="C20" s="143" t="s">
        <v>386</v>
      </c>
      <c r="D20" s="97" t="s">
        <v>388</v>
      </c>
      <c r="E20" s="190"/>
      <c r="F20" s="109"/>
      <c r="G20" s="109"/>
      <c r="H20" s="191"/>
      <c r="I20" s="192"/>
      <c r="J20" s="90"/>
    </row>
    <row r="21" spans="1:10" ht="14.25" customHeight="1">
      <c r="A21" s="96" t="str">
        <f t="shared" ref="A21:A24" si="1">IF(OR(B21&lt;&gt;"",D21&lt;E19&gt;""),"["&amp;TEXT($B$2,"##")&amp;"-"&amp;TEXT(ROW()-10,"##")&amp;"]","")</f>
        <v>[Herbal medicine store-11]</v>
      </c>
      <c r="B21" s="109" t="s">
        <v>389</v>
      </c>
      <c r="C21" s="143" t="s">
        <v>390</v>
      </c>
      <c r="D21" s="97" t="s">
        <v>391</v>
      </c>
      <c r="E21" s="190"/>
      <c r="F21" s="109"/>
      <c r="G21" s="109"/>
      <c r="H21" s="191"/>
      <c r="I21" s="192"/>
      <c r="J21" s="90"/>
    </row>
    <row r="22" spans="1:10" ht="14.25" customHeight="1">
      <c r="A22" s="51"/>
      <c r="B22" s="51" t="s">
        <v>192</v>
      </c>
      <c r="C22" s="52"/>
      <c r="D22" s="52"/>
      <c r="E22" s="52"/>
      <c r="F22" s="52"/>
      <c r="G22" s="52"/>
      <c r="H22" s="52"/>
      <c r="I22" s="53"/>
      <c r="J22" s="90"/>
    </row>
    <row r="23" spans="1:10" ht="14.25" customHeight="1">
      <c r="A23" s="96" t="str">
        <f t="shared" si="1"/>
        <v>[Herbal medicine store-13]</v>
      </c>
      <c r="B23" s="109" t="s">
        <v>392</v>
      </c>
      <c r="C23" s="209" t="s">
        <v>396</v>
      </c>
      <c r="D23" s="97" t="s">
        <v>395</v>
      </c>
      <c r="E23" s="168"/>
      <c r="F23" s="168"/>
      <c r="G23" s="168"/>
      <c r="H23" s="168"/>
      <c r="I23" s="168"/>
      <c r="J23" s="90"/>
    </row>
    <row r="24" spans="1:10" ht="14.25" customHeight="1">
      <c r="A24" s="96" t="str">
        <f t="shared" si="1"/>
        <v>[Herbal medicine store-14]</v>
      </c>
      <c r="B24" s="109" t="s">
        <v>393</v>
      </c>
      <c r="C24" s="143" t="s">
        <v>396</v>
      </c>
      <c r="D24" s="97" t="s">
        <v>394</v>
      </c>
      <c r="E24" s="168"/>
      <c r="F24" s="189"/>
      <c r="G24" s="189"/>
      <c r="H24" s="168"/>
      <c r="I24" s="168"/>
      <c r="J24" s="90"/>
    </row>
    <row r="25" spans="1:10" ht="14.25" customHeight="1">
      <c r="A25" s="145"/>
      <c r="B25" s="141" t="s">
        <v>223</v>
      </c>
      <c r="C25" s="287"/>
      <c r="D25" s="288"/>
      <c r="E25" s="192"/>
      <c r="F25" s="109"/>
      <c r="G25" s="109"/>
      <c r="H25" s="191"/>
      <c r="I25" s="192"/>
      <c r="J25" s="90"/>
    </row>
    <row r="26" spans="1:10" ht="14.25" customHeight="1">
      <c r="A26" s="152" t="str">
        <f>IF(OR(B26&lt;&gt;"",D26&lt;E25&gt;""),"["&amp;TEXT($B$2,"##")&amp;"-"&amp;TEXT(ROW()-10,"##")&amp;"]","")</f>
        <v>[Herbal medicine store-16]</v>
      </c>
      <c r="B26" s="97" t="s">
        <v>226</v>
      </c>
      <c r="C26" s="97" t="s">
        <v>397</v>
      </c>
      <c r="D26" s="97" t="s">
        <v>398</v>
      </c>
      <c r="E26" s="192"/>
      <c r="F26" s="109"/>
      <c r="G26" s="109"/>
      <c r="H26" s="191"/>
      <c r="I26" s="192"/>
      <c r="J26" s="90"/>
    </row>
    <row r="27" spans="1:10">
      <c r="J27" s="90"/>
    </row>
    <row r="28" spans="1:10">
      <c r="J28" s="90"/>
    </row>
  </sheetData>
  <mergeCells count="6">
    <mergeCell ref="C25:D25"/>
    <mergeCell ref="B2:G2"/>
    <mergeCell ref="B3:G3"/>
    <mergeCell ref="B4:G4"/>
    <mergeCell ref="E5:G5"/>
    <mergeCell ref="E6:G6"/>
  </mergeCells>
  <dataValidations count="1">
    <dataValidation type="list" allowBlank="1" showErrorMessage="1" sqref="F26:G26 F16:G16 F19:G21 F12:G14 F25:G25">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3"/>
  <sheetViews>
    <sheetView topLeftCell="A8" workbookViewId="0">
      <selection activeCell="B46" sqref="B46"/>
    </sheetView>
  </sheetViews>
  <sheetFormatPr defaultRowHeight="12.75"/>
  <cols>
    <col min="1" max="1" width="17.375" style="90" customWidth="1"/>
    <col min="2" max="2" width="28.37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95" t="s">
        <v>399</v>
      </c>
      <c r="C2" s="295"/>
      <c r="D2" s="295"/>
      <c r="E2" s="295"/>
      <c r="F2" s="295"/>
      <c r="G2" s="29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95" t="s">
        <v>400</v>
      </c>
      <c r="C3" s="295"/>
      <c r="D3" s="295"/>
      <c r="E3" s="295"/>
      <c r="F3" s="295"/>
      <c r="G3" s="29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96" t="s">
        <v>117</v>
      </c>
      <c r="C4" s="296"/>
      <c r="D4" s="296"/>
      <c r="E4" s="296"/>
      <c r="F4" s="296"/>
      <c r="G4" s="296"/>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206" t="s">
        <v>27</v>
      </c>
      <c r="E5" s="297" t="s">
        <v>28</v>
      </c>
      <c r="F5" s="297"/>
      <c r="G5" s="297"/>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COUNTIF(F12:G127,"Pass")</f>
        <v>0</v>
      </c>
      <c r="B6" s="87">
        <f>COUNTIF(F12:G127,"Fail")</f>
        <v>0</v>
      </c>
      <c r="C6" s="87">
        <f>E6-D6-B6-A6</f>
        <v>30</v>
      </c>
      <c r="D6" s="88">
        <f>COUNTIF(F12:G127,"N/A")</f>
        <v>0</v>
      </c>
      <c r="E6" s="298">
        <f>COUNTA(A12:A127)</f>
        <v>30</v>
      </c>
      <c r="F6" s="298"/>
      <c r="G6" s="29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399</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[Personal Page-2]</v>
      </c>
      <c r="B12" s="97" t="s">
        <v>416</v>
      </c>
      <c r="C12" s="109" t="s">
        <v>401</v>
      </c>
      <c r="D12" s="95" t="s">
        <v>402</v>
      </c>
      <c r="E12" s="98"/>
      <c r="F12" s="109"/>
      <c r="G12" s="109"/>
      <c r="H12" s="99"/>
      <c r="I12" s="91"/>
      <c r="J12" s="90"/>
    </row>
    <row r="13" spans="1:257" ht="14.25" customHeight="1">
      <c r="A13" s="138" t="str">
        <f t="shared" ref="A13:A18" si="0">IF(OR(B13&lt;&gt;"",D13&lt;E12&gt;""),"["&amp;TEXT($B$2,"##")&amp;"-"&amp;TEXT(ROW()-10,"##")&amp;"]","")</f>
        <v>[Personal Page-3]</v>
      </c>
      <c r="B13" s="139" t="s">
        <v>417</v>
      </c>
      <c r="C13" s="142" t="s">
        <v>403</v>
      </c>
      <c r="D13" s="97" t="s">
        <v>404</v>
      </c>
      <c r="E13" s="103"/>
      <c r="F13" s="109"/>
      <c r="G13" s="109"/>
      <c r="H13" s="104"/>
      <c r="I13" s="105"/>
      <c r="J13" s="90"/>
    </row>
    <row r="14" spans="1:257" ht="14.25" customHeight="1">
      <c r="A14" s="51"/>
      <c r="B14" s="51" t="s">
        <v>418</v>
      </c>
      <c r="C14" s="52"/>
      <c r="D14" s="52"/>
      <c r="E14" s="52"/>
      <c r="F14" s="52"/>
      <c r="G14" s="52"/>
      <c r="H14" s="52"/>
      <c r="I14" s="53"/>
      <c r="J14" s="90"/>
    </row>
    <row r="15" spans="1:257" ht="14.25" customHeight="1">
      <c r="A15" s="96" t="str">
        <f t="shared" si="0"/>
        <v>[Personal Page-5]</v>
      </c>
      <c r="B15" s="210" t="s">
        <v>419</v>
      </c>
      <c r="C15" s="143" t="s">
        <v>421</v>
      </c>
      <c r="D15" s="97" t="s">
        <v>422</v>
      </c>
      <c r="E15" s="107"/>
      <c r="F15" s="95"/>
      <c r="G15" s="109"/>
      <c r="H15" s="107"/>
      <c r="I15" s="107"/>
      <c r="J15" s="90"/>
    </row>
    <row r="16" spans="1:257" ht="14.25" customHeight="1">
      <c r="A16" s="96" t="str">
        <f t="shared" si="0"/>
        <v>[Personal Page-6]</v>
      </c>
      <c r="B16" s="109" t="s">
        <v>420</v>
      </c>
      <c r="C16" s="143" t="s">
        <v>421</v>
      </c>
      <c r="D16" s="97" t="s">
        <v>422</v>
      </c>
      <c r="E16" s="200"/>
      <c r="F16" s="97"/>
      <c r="G16" s="176"/>
      <c r="H16" s="200"/>
      <c r="I16" s="200"/>
      <c r="J16" s="90"/>
    </row>
    <row r="17" spans="1:10" ht="14.25" customHeight="1">
      <c r="A17" s="51"/>
      <c r="B17" s="51" t="s">
        <v>406</v>
      </c>
      <c r="C17" s="52"/>
      <c r="D17" s="52"/>
      <c r="E17" s="52"/>
      <c r="F17" s="52"/>
      <c r="G17" s="52"/>
      <c r="H17" s="52"/>
      <c r="I17" s="53"/>
      <c r="J17" s="90"/>
    </row>
    <row r="18" spans="1:10" ht="14.25" customHeight="1">
      <c r="A18" s="96" t="str">
        <f t="shared" si="0"/>
        <v>[Personal Page-8]</v>
      </c>
      <c r="B18" s="109" t="s">
        <v>407</v>
      </c>
      <c r="C18" s="143" t="s">
        <v>405</v>
      </c>
      <c r="D18" s="97" t="s">
        <v>408</v>
      </c>
      <c r="E18" s="168"/>
      <c r="F18" s="168"/>
      <c r="G18" s="168"/>
      <c r="H18" s="168"/>
      <c r="I18" s="168"/>
      <c r="J18" s="90"/>
    </row>
    <row r="19" spans="1:10" ht="14.25" customHeight="1">
      <c r="A19" s="96" t="str">
        <f>IF(OR(B19&lt;&gt;"",D19&lt;E16&gt;""),"["&amp;TEXT($B$2,"##")&amp;"-"&amp;TEXT(ROW()-10,"##")&amp;"]","")</f>
        <v>[Personal Page-9]</v>
      </c>
      <c r="B19" s="109" t="s">
        <v>409</v>
      </c>
      <c r="C19" s="143" t="s">
        <v>325</v>
      </c>
      <c r="D19" s="97" t="s">
        <v>414</v>
      </c>
      <c r="E19" s="201"/>
      <c r="F19" s="197"/>
      <c r="G19" s="197"/>
      <c r="H19" s="198"/>
      <c r="I19" s="174"/>
      <c r="J19" s="90"/>
    </row>
    <row r="20" spans="1:10" ht="14.25" customHeight="1">
      <c r="A20" s="51"/>
      <c r="B20" s="51" t="s">
        <v>410</v>
      </c>
      <c r="C20" s="52"/>
      <c r="D20" s="52"/>
      <c r="E20" s="52"/>
      <c r="F20" s="52"/>
      <c r="G20" s="52"/>
      <c r="H20" s="52"/>
      <c r="I20" s="53"/>
      <c r="J20" s="90"/>
    </row>
    <row r="21" spans="1:10" ht="14.25" customHeight="1">
      <c r="A21" s="96" t="str">
        <f t="shared" ref="A21:A32" si="1">IF(OR(B21&lt;&gt;"",D21&lt;E19&gt;""),"["&amp;TEXT($B$2,"##")&amp;"-"&amp;TEXT(ROW()-10,"##")&amp;"]","")</f>
        <v>[Personal Page-11]</v>
      </c>
      <c r="B21" s="109" t="s">
        <v>411</v>
      </c>
      <c r="C21" s="143" t="s">
        <v>413</v>
      </c>
      <c r="D21" s="97" t="s">
        <v>415</v>
      </c>
      <c r="E21" s="153"/>
      <c r="F21" s="95"/>
      <c r="G21" s="109"/>
      <c r="H21" s="147"/>
      <c r="I21" s="146"/>
      <c r="J21" s="90"/>
    </row>
    <row r="22" spans="1:10" ht="14.25" customHeight="1">
      <c r="A22" s="96" t="str">
        <f t="shared" si="1"/>
        <v>[Personal Page-12]</v>
      </c>
      <c r="B22" s="109" t="s">
        <v>412</v>
      </c>
      <c r="C22" s="143" t="s">
        <v>413</v>
      </c>
      <c r="D22" s="97" t="s">
        <v>415</v>
      </c>
      <c r="E22" s="190"/>
      <c r="F22" s="97"/>
      <c r="G22" s="185"/>
      <c r="H22" s="191"/>
      <c r="I22" s="192"/>
      <c r="J22" s="90"/>
    </row>
    <row r="23" spans="1:10" ht="14.25" customHeight="1">
      <c r="A23" s="51"/>
      <c r="B23" s="51" t="s">
        <v>423</v>
      </c>
      <c r="C23" s="52"/>
      <c r="D23" s="52"/>
      <c r="E23" s="52"/>
      <c r="F23" s="207"/>
      <c r="G23" s="213"/>
      <c r="H23" s="52"/>
      <c r="I23" s="53"/>
      <c r="J23" s="90"/>
    </row>
    <row r="24" spans="1:10" ht="14.25" customHeight="1">
      <c r="A24" s="96" t="str">
        <f t="shared" si="1"/>
        <v>[Personal Page-14]</v>
      </c>
      <c r="B24" s="109" t="s">
        <v>424</v>
      </c>
      <c r="C24" s="143" t="s">
        <v>426</v>
      </c>
      <c r="D24" s="208" t="s">
        <v>436</v>
      </c>
      <c r="E24" s="168"/>
      <c r="F24" s="168"/>
      <c r="G24" s="168"/>
      <c r="H24" s="168"/>
      <c r="I24" s="168"/>
      <c r="J24" s="90"/>
    </row>
    <row r="25" spans="1:10" ht="14.25" customHeight="1">
      <c r="A25" s="96" t="str">
        <f t="shared" si="1"/>
        <v>[Personal Page-15]</v>
      </c>
      <c r="B25" s="109" t="s">
        <v>425</v>
      </c>
      <c r="C25" s="143" t="s">
        <v>426</v>
      </c>
      <c r="D25" s="97" t="s">
        <v>436</v>
      </c>
      <c r="E25" s="192"/>
      <c r="F25" s="197"/>
      <c r="G25" s="197"/>
      <c r="H25" s="191"/>
      <c r="I25" s="192"/>
      <c r="J25" s="90"/>
    </row>
    <row r="26" spans="1:10" ht="14.25" customHeight="1">
      <c r="A26" s="96" t="str">
        <f t="shared" si="1"/>
        <v>[Personal Page-16]</v>
      </c>
      <c r="B26" s="109" t="s">
        <v>427</v>
      </c>
      <c r="C26" s="143" t="s">
        <v>428</v>
      </c>
      <c r="D26" s="97" t="s">
        <v>429</v>
      </c>
      <c r="E26" s="212"/>
      <c r="F26" s="95"/>
      <c r="G26" s="95"/>
      <c r="H26" s="191"/>
      <c r="I26" s="192"/>
      <c r="J26" s="90"/>
    </row>
    <row r="27" spans="1:10" ht="14.25" customHeight="1">
      <c r="A27" s="96" t="str">
        <f t="shared" si="1"/>
        <v>[Personal Page-17]</v>
      </c>
      <c r="B27" s="109" t="s">
        <v>430</v>
      </c>
      <c r="C27" s="143" t="s">
        <v>433</v>
      </c>
      <c r="D27" s="97" t="s">
        <v>431</v>
      </c>
      <c r="E27" s="146"/>
      <c r="F27" s="97"/>
      <c r="G27" s="97"/>
      <c r="H27" s="147"/>
      <c r="I27" s="146"/>
      <c r="J27" s="90"/>
    </row>
    <row r="28" spans="1:10" ht="14.25" customHeight="1">
      <c r="A28" s="149" t="str">
        <f t="shared" si="1"/>
        <v>[Personal Page-18]</v>
      </c>
      <c r="B28" s="95" t="s">
        <v>432</v>
      </c>
      <c r="C28" s="142" t="s">
        <v>434</v>
      </c>
      <c r="D28" s="139" t="s">
        <v>435</v>
      </c>
      <c r="E28" s="146"/>
      <c r="F28" s="97"/>
      <c r="G28" s="97"/>
      <c r="H28" s="199"/>
      <c r="I28" s="150"/>
      <c r="J28" s="90"/>
    </row>
    <row r="29" spans="1:10" ht="14.25" customHeight="1">
      <c r="A29" s="96" t="str">
        <f t="shared" si="1"/>
        <v>[Personal Page-19]</v>
      </c>
      <c r="B29" s="97" t="s">
        <v>437</v>
      </c>
      <c r="C29" s="97" t="s">
        <v>438</v>
      </c>
      <c r="D29" s="97" t="s">
        <v>439</v>
      </c>
      <c r="E29" s="168"/>
      <c r="F29" s="168"/>
      <c r="G29" s="168"/>
      <c r="H29" s="168"/>
      <c r="I29" s="168"/>
      <c r="J29" s="90"/>
    </row>
    <row r="30" spans="1:10" ht="13.5" customHeight="1">
      <c r="A30" s="96" t="str">
        <f t="shared" si="1"/>
        <v>[Personal Page-20]</v>
      </c>
      <c r="B30" s="97" t="s">
        <v>440</v>
      </c>
      <c r="C30" s="211" t="s">
        <v>441</v>
      </c>
      <c r="D30" s="211" t="s">
        <v>442</v>
      </c>
      <c r="E30" s="146"/>
      <c r="F30" s="146"/>
      <c r="G30" s="146"/>
      <c r="H30" s="147"/>
      <c r="I30" s="146"/>
      <c r="J30" s="90"/>
    </row>
    <row r="31" spans="1:10" ht="13.5" customHeight="1">
      <c r="A31" s="96" t="str">
        <f t="shared" si="1"/>
        <v>[Personal Page-21]</v>
      </c>
      <c r="B31" s="211" t="s">
        <v>443</v>
      </c>
      <c r="C31" s="211" t="s">
        <v>444</v>
      </c>
      <c r="D31" s="211" t="s">
        <v>445</v>
      </c>
      <c r="E31" s="146"/>
      <c r="F31" s="146"/>
      <c r="G31" s="146"/>
      <c r="H31" s="147"/>
      <c r="I31" s="146"/>
      <c r="J31" s="90"/>
    </row>
    <row r="32" spans="1:10" ht="12.75" customHeight="1">
      <c r="A32" s="96" t="str">
        <f t="shared" si="1"/>
        <v>[Personal Page-22]</v>
      </c>
      <c r="B32" s="211" t="s">
        <v>446</v>
      </c>
      <c r="C32" s="211" t="s">
        <v>447</v>
      </c>
      <c r="D32" s="211" t="s">
        <v>448</v>
      </c>
      <c r="E32" s="146"/>
      <c r="F32" s="146"/>
      <c r="G32" s="146"/>
      <c r="H32" s="147"/>
      <c r="I32" s="146"/>
    </row>
    <row r="33" spans="1:9">
      <c r="A33" s="51"/>
      <c r="B33" s="51" t="s">
        <v>856</v>
      </c>
      <c r="C33" s="213"/>
      <c r="D33" s="213"/>
      <c r="E33" s="213"/>
      <c r="F33" s="256"/>
      <c r="G33" s="213"/>
      <c r="H33" s="213"/>
      <c r="I33" s="262"/>
    </row>
    <row r="34" spans="1:9" ht="13.5" customHeight="1">
      <c r="A34" s="96" t="str">
        <f t="shared" ref="A34:A46" si="2">IF(OR(B34&lt;&gt;"",D34&lt;E32&gt;""),"["&amp;TEXT($B$2,"##")&amp;"-"&amp;TEXT(ROW()-10,"##")&amp;"]","")</f>
        <v>[Personal Page-24]</v>
      </c>
      <c r="B34" s="143" t="s">
        <v>857</v>
      </c>
      <c r="C34" s="97" t="s">
        <v>858</v>
      </c>
      <c r="D34" s="261" t="s">
        <v>859</v>
      </c>
      <c r="E34" s="168"/>
      <c r="F34" s="168"/>
      <c r="G34" s="168"/>
      <c r="H34" s="168"/>
      <c r="I34" s="168"/>
    </row>
    <row r="35" spans="1:9" ht="14.1" customHeight="1">
      <c r="A35" s="96" t="str">
        <f t="shared" si="2"/>
        <v>[Personal Page-25]</v>
      </c>
      <c r="B35" s="143" t="s">
        <v>860</v>
      </c>
      <c r="C35" s="97" t="s">
        <v>861</v>
      </c>
      <c r="D35" s="97" t="s">
        <v>862</v>
      </c>
      <c r="E35" s="192"/>
      <c r="F35" s="97"/>
      <c r="G35" s="97"/>
      <c r="H35" s="191"/>
      <c r="I35" s="192"/>
    </row>
    <row r="36" spans="1:9" ht="14.1" customHeight="1">
      <c r="A36" s="96" t="str">
        <f t="shared" si="2"/>
        <v>[Personal Page-26]</v>
      </c>
      <c r="B36" s="143" t="s">
        <v>863</v>
      </c>
      <c r="C36" s="97" t="s">
        <v>864</v>
      </c>
      <c r="D36" s="97" t="s">
        <v>888</v>
      </c>
      <c r="E36" s="192"/>
      <c r="F36" s="97"/>
      <c r="G36" s="97"/>
      <c r="H36" s="191"/>
      <c r="I36" s="192"/>
    </row>
    <row r="37" spans="1:9" ht="14.1" customHeight="1">
      <c r="A37" s="96" t="str">
        <f t="shared" si="2"/>
        <v>[Personal Page-27]</v>
      </c>
      <c r="B37" s="143" t="s">
        <v>886</v>
      </c>
      <c r="C37" s="97" t="s">
        <v>887</v>
      </c>
      <c r="D37" s="97" t="s">
        <v>888</v>
      </c>
      <c r="E37" s="192"/>
      <c r="F37" s="97"/>
      <c r="G37" s="97"/>
      <c r="H37" s="191"/>
      <c r="I37" s="192"/>
    </row>
    <row r="38" spans="1:9" ht="14.1" customHeight="1">
      <c r="A38" s="96" t="str">
        <f>IF(OR(B38&lt;&gt;"",D38&lt;E35&gt;""),"["&amp;TEXT($B$2,"##")&amp;"-"&amp;TEXT(ROW()-10,"##")&amp;"]","")</f>
        <v>[Personal Page-28]</v>
      </c>
      <c r="B38" s="143" t="s">
        <v>871</v>
      </c>
      <c r="C38" s="97" t="s">
        <v>866</v>
      </c>
      <c r="D38" s="97" t="s">
        <v>865</v>
      </c>
      <c r="E38" s="146"/>
      <c r="F38" s="97"/>
      <c r="G38" s="97"/>
      <c r="H38" s="147"/>
      <c r="I38" s="146"/>
    </row>
    <row r="39" spans="1:9" ht="14.1" customHeight="1">
      <c r="A39" s="149" t="str">
        <f>IF(OR(B39&lt;&gt;"",D39&lt;E36&gt;""),"["&amp;TEXT($B$2,"##")&amp;"-"&amp;TEXT(ROW()-10,"##")&amp;"]","")</f>
        <v>[Personal Page-29]</v>
      </c>
      <c r="B39" s="142" t="s">
        <v>870</v>
      </c>
      <c r="C39" s="97" t="s">
        <v>867</v>
      </c>
      <c r="D39" s="97" t="s">
        <v>868</v>
      </c>
      <c r="E39" s="146"/>
      <c r="F39" s="97"/>
      <c r="G39" s="97"/>
      <c r="H39" s="147"/>
      <c r="I39" s="146"/>
    </row>
    <row r="40" spans="1:9" ht="14.1" customHeight="1">
      <c r="A40" s="96" t="str">
        <f t="shared" si="2"/>
        <v>[Personal Page-30]</v>
      </c>
      <c r="B40" s="244" t="s">
        <v>869</v>
      </c>
      <c r="C40" s="97" t="s">
        <v>872</v>
      </c>
      <c r="D40" s="97" t="s">
        <v>873</v>
      </c>
      <c r="E40" s="168"/>
      <c r="F40" s="168"/>
      <c r="G40" s="168"/>
      <c r="H40" s="168"/>
      <c r="I40" s="168"/>
    </row>
    <row r="41" spans="1:9" ht="14.1" customHeight="1">
      <c r="A41" s="96" t="str">
        <f t="shared" si="2"/>
        <v>[Personal Page-31]</v>
      </c>
      <c r="B41" s="244" t="s">
        <v>874</v>
      </c>
      <c r="C41" s="211" t="s">
        <v>875</v>
      </c>
      <c r="D41" s="211" t="s">
        <v>876</v>
      </c>
      <c r="E41" s="146"/>
      <c r="F41" s="146"/>
      <c r="G41" s="146"/>
      <c r="H41" s="147"/>
      <c r="I41" s="146"/>
    </row>
    <row r="42" spans="1:9" ht="14.1" customHeight="1">
      <c r="A42" s="96" t="str">
        <f t="shared" si="2"/>
        <v>[Personal Page-32]</v>
      </c>
      <c r="B42" s="211" t="s">
        <v>877</v>
      </c>
      <c r="C42" s="211" t="s">
        <v>878</v>
      </c>
      <c r="D42" s="211" t="s">
        <v>879</v>
      </c>
      <c r="E42" s="146"/>
      <c r="F42" s="146"/>
      <c r="G42" s="146"/>
      <c r="H42" s="147"/>
      <c r="I42" s="146"/>
    </row>
    <row r="43" spans="1:9" ht="14.1" customHeight="1">
      <c r="A43" s="96" t="str">
        <f t="shared" si="2"/>
        <v>[Personal Page-33]</v>
      </c>
      <c r="B43" s="211" t="s">
        <v>880</v>
      </c>
      <c r="C43" s="211" t="s">
        <v>881</v>
      </c>
      <c r="D43" s="211" t="s">
        <v>882</v>
      </c>
      <c r="E43" s="146"/>
      <c r="F43" s="146"/>
      <c r="G43" s="146"/>
      <c r="H43" s="147"/>
      <c r="I43" s="146"/>
    </row>
    <row r="44" spans="1:9" ht="14.1" customHeight="1">
      <c r="A44" s="96" t="str">
        <f t="shared" si="2"/>
        <v>[Personal Page-34]</v>
      </c>
      <c r="B44" s="211" t="s">
        <v>883</v>
      </c>
      <c r="C44" s="211" t="s">
        <v>884</v>
      </c>
      <c r="D44" s="211" t="s">
        <v>885</v>
      </c>
      <c r="E44" s="146"/>
      <c r="F44" s="146"/>
      <c r="G44" s="146"/>
      <c r="H44" s="147"/>
      <c r="I44" s="146"/>
    </row>
    <row r="45" spans="1:9" ht="14.1" customHeight="1">
      <c r="A45" s="96" t="str">
        <f t="shared" si="2"/>
        <v>[Personal Page-35]</v>
      </c>
      <c r="B45" s="211" t="s">
        <v>877</v>
      </c>
      <c r="C45" s="211" t="s">
        <v>447</v>
      </c>
      <c r="D45" s="211" t="s">
        <v>448</v>
      </c>
      <c r="E45" s="146"/>
      <c r="F45" s="146"/>
      <c r="G45" s="146"/>
      <c r="H45" s="147"/>
      <c r="I45" s="146"/>
    </row>
    <row r="46" spans="1:9" ht="14.1" customHeight="1">
      <c r="A46" s="96" t="str">
        <f t="shared" si="2"/>
        <v>[Personal Page-36]</v>
      </c>
      <c r="B46" s="97" t="s">
        <v>889</v>
      </c>
      <c r="C46" s="211" t="s">
        <v>890</v>
      </c>
      <c r="D46" s="211" t="s">
        <v>891</v>
      </c>
      <c r="E46" s="146"/>
      <c r="F46" s="146"/>
      <c r="G46" s="146"/>
      <c r="H46" s="147"/>
      <c r="I46" s="146"/>
    </row>
    <row r="47" spans="1:9" ht="14.1" customHeight="1"/>
    <row r="48" spans="1:9" ht="14.1" customHeight="1"/>
    <row r="49" ht="14.1" customHeight="1"/>
    <row r="50" ht="14.1" customHeight="1"/>
    <row r="51" ht="14.1" customHeight="1"/>
    <row r="52" ht="14.1" customHeight="1"/>
    <row r="53" ht="14.1" customHeight="1"/>
  </sheetData>
  <mergeCells count="5">
    <mergeCell ref="B2:G2"/>
    <mergeCell ref="B3:G3"/>
    <mergeCell ref="B4:G4"/>
    <mergeCell ref="E5:G5"/>
    <mergeCell ref="E6:G6"/>
  </mergeCells>
  <dataValidations count="1">
    <dataValidation type="list" allowBlank="1" showErrorMessage="1" sqref="F15:G16 F25:G28 F12:G13 F19:G19 F21:G22 F35:G39">
      <formula1>$J$2:$J$6</formula1>
    </dataValidation>
  </dataValidations>
  <hyperlinks>
    <hyperlink ref="A1" location="'Test Report'!A1" display="Back to Test 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Report</vt:lpstr>
      <vt:lpstr>Test case List</vt:lpstr>
      <vt:lpstr>Message Rules</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Quynh HT</cp:lastModifiedBy>
  <dcterms:created xsi:type="dcterms:W3CDTF">2014-07-15T10:13:31Z</dcterms:created>
  <dcterms:modified xsi:type="dcterms:W3CDTF">2016-03-24T22:47:19Z</dcterms:modified>
  <cp:category>BM</cp:category>
</cp:coreProperties>
</file>